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nimpha\Desktop\"/>
    </mc:Choice>
  </mc:AlternateContent>
  <xr:revisionPtr revIDLastSave="0" documentId="8_{78762B55-81EF-4B94-9CA5-F4B733E38150}" xr6:coauthVersionLast="47" xr6:coauthVersionMax="47" xr10:uidLastSave="{00000000-0000-0000-0000-000000000000}"/>
  <bookViews>
    <workbookView xWindow="144" yWindow="1152" windowWidth="22896" windowHeight="11796" tabRatio="647" xr2:uid="{00000000-000D-0000-FFFF-FFFF00000000}"/>
  </bookViews>
  <sheets>
    <sheet name="INHOUD" sheetId="128" r:id="rId1"/>
    <sheet name="21sec01" sheetId="42" r:id="rId2"/>
    <sheet name="21sec02" sheetId="7" r:id="rId3"/>
    <sheet name="21sec03" sheetId="3" r:id="rId4"/>
    <sheet name="21sec04" sheetId="14" r:id="rId5"/>
    <sheet name="21sec05" sheetId="1" r:id="rId6"/>
    <sheet name="21sec06" sheetId="5" r:id="rId7"/>
    <sheet name="21sec07" sheetId="10" r:id="rId8"/>
    <sheet name="21sec08" sheetId="2" r:id="rId9"/>
    <sheet name="21sec09" sheetId="13" r:id="rId10"/>
  </sheets>
  <definedNames>
    <definedName name="_p412">#REF!</definedName>
    <definedName name="_p413">#REF!</definedName>
    <definedName name="_xlnm.Database">#REF!</definedName>
    <definedName name="eentabel">#REF!</definedName>
    <definedName name="jaarboek_per_land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1" l="1"/>
  <c r="P41" i="1"/>
  <c r="N41" i="1"/>
  <c r="O35" i="1"/>
  <c r="P35" i="1"/>
  <c r="N35" i="1"/>
  <c r="O29" i="1"/>
  <c r="P29" i="1"/>
  <c r="N29" i="1"/>
  <c r="P23" i="1"/>
  <c r="O23" i="1"/>
  <c r="N23" i="1"/>
  <c r="O18" i="1"/>
  <c r="P18" i="1"/>
  <c r="N18" i="1"/>
  <c r="O12" i="1"/>
  <c r="P12" i="1"/>
  <c r="N12" i="1"/>
  <c r="Q13" i="42" s="1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B83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C77" i="13"/>
  <c r="B77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B71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B4" i="13"/>
  <c r="F4" i="13"/>
  <c r="H4" i="13" s="1"/>
  <c r="J4" i="13" s="1"/>
  <c r="L4" i="13" s="1"/>
  <c r="N4" i="13" s="1"/>
  <c r="P4" i="13" s="1"/>
  <c r="R4" i="13" s="1"/>
  <c r="T4" i="13" s="1"/>
  <c r="V4" i="13" s="1"/>
  <c r="D42" i="42"/>
  <c r="C42" i="42"/>
  <c r="B42" i="42"/>
  <c r="D36" i="42"/>
  <c r="C36" i="42"/>
  <c r="B36" i="42"/>
  <c r="D30" i="42"/>
  <c r="C30" i="42"/>
  <c r="B30" i="42"/>
  <c r="D24" i="42"/>
  <c r="C24" i="42"/>
  <c r="B24" i="42"/>
  <c r="D19" i="42"/>
  <c r="C19" i="42"/>
  <c r="B19" i="42"/>
  <c r="D13" i="42"/>
  <c r="C13" i="42"/>
  <c r="B13" i="42"/>
  <c r="P42" i="42" l="1"/>
  <c r="O42" i="42"/>
  <c r="N42" i="42"/>
  <c r="M42" i="42"/>
  <c r="L42" i="42"/>
  <c r="K42" i="42"/>
  <c r="J42" i="42"/>
  <c r="I42" i="42"/>
  <c r="H42" i="42"/>
  <c r="P41" i="42"/>
  <c r="O41" i="42"/>
  <c r="N41" i="42"/>
  <c r="M41" i="42"/>
  <c r="L41" i="42"/>
  <c r="K41" i="42"/>
  <c r="J41" i="42"/>
  <c r="I41" i="42"/>
  <c r="H41" i="42"/>
  <c r="P40" i="42"/>
  <c r="O40" i="42"/>
  <c r="N40" i="42"/>
  <c r="M40" i="42"/>
  <c r="L40" i="42"/>
  <c r="K40" i="42"/>
  <c r="J40" i="42"/>
  <c r="I40" i="42"/>
  <c r="H40" i="42"/>
  <c r="P39" i="42"/>
  <c r="O39" i="42"/>
  <c r="N39" i="42"/>
  <c r="M39" i="42"/>
  <c r="L39" i="42"/>
  <c r="K39" i="42"/>
  <c r="J39" i="42"/>
  <c r="I39" i="42"/>
  <c r="H39" i="42"/>
  <c r="P38" i="42"/>
  <c r="O38" i="42"/>
  <c r="N38" i="42"/>
  <c r="M38" i="42"/>
  <c r="L38" i="42"/>
  <c r="K38" i="42"/>
  <c r="J38" i="42"/>
  <c r="I38" i="42"/>
  <c r="H38" i="42"/>
  <c r="P36" i="42"/>
  <c r="O36" i="42"/>
  <c r="N36" i="42"/>
  <c r="M36" i="42"/>
  <c r="L36" i="42"/>
  <c r="K36" i="42"/>
  <c r="J36" i="42"/>
  <c r="I36" i="42"/>
  <c r="H36" i="42"/>
  <c r="P35" i="42"/>
  <c r="O35" i="42"/>
  <c r="N35" i="42"/>
  <c r="M35" i="42"/>
  <c r="L35" i="42"/>
  <c r="K35" i="42"/>
  <c r="J35" i="42"/>
  <c r="I35" i="42"/>
  <c r="H35" i="42"/>
  <c r="P34" i="42"/>
  <c r="O34" i="42"/>
  <c r="N34" i="42"/>
  <c r="M34" i="42"/>
  <c r="L34" i="42"/>
  <c r="K34" i="42"/>
  <c r="J34" i="42"/>
  <c r="I34" i="42"/>
  <c r="H34" i="42"/>
  <c r="P33" i="42"/>
  <c r="O33" i="42"/>
  <c r="N33" i="42"/>
  <c r="M33" i="42"/>
  <c r="L33" i="42"/>
  <c r="K33" i="42"/>
  <c r="J33" i="42"/>
  <c r="I33" i="42"/>
  <c r="H33" i="42"/>
  <c r="P32" i="42"/>
  <c r="O32" i="42"/>
  <c r="N32" i="42"/>
  <c r="M32" i="42"/>
  <c r="L32" i="42"/>
  <c r="K32" i="42"/>
  <c r="J32" i="42"/>
  <c r="I32" i="42"/>
  <c r="H32" i="42"/>
  <c r="P30" i="42"/>
  <c r="O30" i="42"/>
  <c r="N30" i="42"/>
  <c r="M30" i="42"/>
  <c r="L30" i="42"/>
  <c r="K30" i="42"/>
  <c r="J30" i="42"/>
  <c r="I30" i="42"/>
  <c r="H30" i="42"/>
  <c r="P29" i="42"/>
  <c r="O29" i="42"/>
  <c r="N29" i="42"/>
  <c r="M29" i="42"/>
  <c r="L29" i="42"/>
  <c r="K29" i="42"/>
  <c r="J29" i="42"/>
  <c r="I29" i="42"/>
  <c r="H29" i="42"/>
  <c r="P28" i="42"/>
  <c r="O28" i="42"/>
  <c r="N28" i="42"/>
  <c r="M28" i="42"/>
  <c r="L28" i="42"/>
  <c r="K28" i="42"/>
  <c r="J28" i="42"/>
  <c r="I28" i="42"/>
  <c r="H28" i="42"/>
  <c r="P27" i="42"/>
  <c r="O27" i="42"/>
  <c r="N27" i="42"/>
  <c r="M27" i="42"/>
  <c r="L27" i="42"/>
  <c r="K27" i="42"/>
  <c r="J27" i="42"/>
  <c r="I27" i="42"/>
  <c r="H27" i="42"/>
  <c r="P26" i="42"/>
  <c r="O26" i="42"/>
  <c r="N26" i="42"/>
  <c r="M26" i="42"/>
  <c r="L26" i="42"/>
  <c r="K26" i="42"/>
  <c r="J26" i="42"/>
  <c r="I26" i="42"/>
  <c r="H26" i="42"/>
  <c r="P24" i="42"/>
  <c r="O24" i="42"/>
  <c r="N24" i="42"/>
  <c r="M24" i="42"/>
  <c r="L24" i="42"/>
  <c r="K24" i="42"/>
  <c r="J24" i="42"/>
  <c r="I24" i="42"/>
  <c r="H24" i="42"/>
  <c r="P23" i="42"/>
  <c r="O23" i="42"/>
  <c r="N23" i="42"/>
  <c r="M23" i="42"/>
  <c r="L23" i="42"/>
  <c r="K23" i="42"/>
  <c r="J23" i="42"/>
  <c r="I23" i="42"/>
  <c r="H23" i="42"/>
  <c r="P22" i="42"/>
  <c r="O22" i="42"/>
  <c r="N22" i="42"/>
  <c r="M22" i="42"/>
  <c r="L22" i="42"/>
  <c r="K22" i="42"/>
  <c r="J22" i="42"/>
  <c r="I22" i="42"/>
  <c r="H22" i="42"/>
  <c r="P21" i="42"/>
  <c r="O21" i="42"/>
  <c r="N21" i="42"/>
  <c r="M21" i="42"/>
  <c r="L21" i="42"/>
  <c r="K21" i="42"/>
  <c r="J21" i="42"/>
  <c r="I21" i="42"/>
  <c r="H21" i="42"/>
  <c r="P19" i="42"/>
  <c r="O19" i="42"/>
  <c r="N19" i="42"/>
  <c r="M19" i="42"/>
  <c r="L19" i="42"/>
  <c r="K19" i="42"/>
  <c r="J19" i="42"/>
  <c r="I19" i="42"/>
  <c r="H19" i="42"/>
  <c r="P18" i="42"/>
  <c r="O18" i="42"/>
  <c r="N18" i="42"/>
  <c r="M18" i="42"/>
  <c r="L18" i="42"/>
  <c r="K18" i="42"/>
  <c r="J18" i="42"/>
  <c r="I18" i="42"/>
  <c r="H18" i="42"/>
  <c r="P17" i="42"/>
  <c r="O17" i="42"/>
  <c r="N17" i="42"/>
  <c r="M17" i="42"/>
  <c r="L17" i="42"/>
  <c r="K17" i="42"/>
  <c r="J17" i="42"/>
  <c r="I17" i="42"/>
  <c r="H17" i="42"/>
  <c r="P16" i="42"/>
  <c r="O16" i="42"/>
  <c r="N16" i="42"/>
  <c r="M16" i="42"/>
  <c r="L16" i="42"/>
  <c r="K16" i="42"/>
  <c r="J16" i="42"/>
  <c r="I16" i="42"/>
  <c r="H16" i="42"/>
  <c r="P15" i="42"/>
  <c r="O15" i="42"/>
  <c r="N15" i="42"/>
  <c r="M15" i="42"/>
  <c r="L15" i="42"/>
  <c r="K15" i="42"/>
  <c r="J15" i="42"/>
  <c r="I15" i="42"/>
  <c r="H15" i="42"/>
  <c r="P13" i="42"/>
  <c r="O13" i="42"/>
  <c r="N13" i="42"/>
  <c r="M13" i="42"/>
  <c r="L13" i="42"/>
  <c r="K13" i="42"/>
  <c r="J13" i="42"/>
  <c r="I13" i="42"/>
  <c r="H13" i="42"/>
  <c r="P12" i="42"/>
  <c r="O12" i="42"/>
  <c r="N12" i="42"/>
  <c r="M12" i="42"/>
  <c r="L12" i="42"/>
  <c r="K12" i="42"/>
  <c r="J12" i="42"/>
  <c r="I12" i="42"/>
  <c r="H12" i="42"/>
  <c r="P11" i="42"/>
  <c r="O11" i="42"/>
  <c r="N11" i="42"/>
  <c r="M11" i="42"/>
  <c r="L11" i="42"/>
  <c r="K11" i="42"/>
  <c r="J11" i="42"/>
  <c r="I11" i="42"/>
  <c r="H11" i="42"/>
  <c r="P10" i="42"/>
  <c r="O10" i="42"/>
  <c r="N10" i="42"/>
  <c r="M10" i="42"/>
  <c r="L10" i="42"/>
  <c r="K10" i="42"/>
  <c r="J10" i="42"/>
  <c r="I10" i="42"/>
  <c r="H10" i="42"/>
  <c r="P9" i="42"/>
  <c r="O9" i="42"/>
  <c r="N9" i="42"/>
  <c r="M9" i="42"/>
  <c r="L9" i="42"/>
  <c r="K9" i="42"/>
  <c r="J9" i="42"/>
  <c r="I9" i="42"/>
  <c r="H9" i="42"/>
  <c r="S42" i="42"/>
  <c r="R42" i="42"/>
  <c r="Q42" i="42"/>
  <c r="S41" i="42"/>
  <c r="R41" i="42"/>
  <c r="Q41" i="42"/>
  <c r="S40" i="42"/>
  <c r="R40" i="42"/>
  <c r="Q40" i="42"/>
  <c r="S39" i="42"/>
  <c r="R39" i="42"/>
  <c r="Q39" i="42"/>
  <c r="S38" i="42"/>
  <c r="R38" i="42"/>
  <c r="Q38" i="42"/>
  <c r="S36" i="42"/>
  <c r="R36" i="42"/>
  <c r="Q36" i="42"/>
  <c r="S35" i="42"/>
  <c r="R35" i="42"/>
  <c r="Q35" i="42"/>
  <c r="S34" i="42"/>
  <c r="R34" i="42"/>
  <c r="Q34" i="42"/>
  <c r="S33" i="42"/>
  <c r="R33" i="42"/>
  <c r="Q33" i="42"/>
  <c r="S32" i="42"/>
  <c r="R32" i="42"/>
  <c r="Q32" i="42"/>
  <c r="S30" i="42"/>
  <c r="R30" i="42"/>
  <c r="Q30" i="42"/>
  <c r="S29" i="42"/>
  <c r="R29" i="42"/>
  <c r="Q29" i="42"/>
  <c r="S28" i="42"/>
  <c r="R28" i="42"/>
  <c r="Q28" i="42"/>
  <c r="S27" i="42"/>
  <c r="R27" i="42"/>
  <c r="Q27" i="42"/>
  <c r="S26" i="42"/>
  <c r="R26" i="42"/>
  <c r="Q26" i="42"/>
  <c r="S24" i="42"/>
  <c r="R24" i="42"/>
  <c r="Q24" i="42"/>
  <c r="S23" i="42"/>
  <c r="R23" i="42"/>
  <c r="Q23" i="42"/>
  <c r="S22" i="42"/>
  <c r="R22" i="42"/>
  <c r="Q22" i="42"/>
  <c r="S21" i="42"/>
  <c r="R21" i="42"/>
  <c r="Q21" i="42"/>
  <c r="S19" i="42"/>
  <c r="R19" i="42"/>
  <c r="Q19" i="42"/>
  <c r="S18" i="42"/>
  <c r="R18" i="42"/>
  <c r="Q18" i="42"/>
  <c r="S17" i="42"/>
  <c r="R17" i="42"/>
  <c r="Q17" i="42"/>
  <c r="S16" i="42"/>
  <c r="R16" i="42"/>
  <c r="Q16" i="42"/>
  <c r="S15" i="42"/>
  <c r="R15" i="42"/>
  <c r="Q15" i="42"/>
  <c r="S13" i="42"/>
  <c r="R13" i="42"/>
  <c r="S12" i="42"/>
  <c r="R12" i="42"/>
  <c r="Q12" i="42"/>
  <c r="S11" i="42"/>
  <c r="R11" i="42"/>
  <c r="Q11" i="42"/>
  <c r="S10" i="42"/>
  <c r="R10" i="42"/>
  <c r="Q10" i="42"/>
  <c r="S9" i="42"/>
  <c r="R9" i="42"/>
  <c r="Q9" i="42"/>
  <c r="N46" i="1"/>
  <c r="P43" i="1"/>
  <c r="N45" i="1"/>
  <c r="P44" i="1"/>
  <c r="N44" i="1"/>
  <c r="L41" i="1"/>
  <c r="K31" i="1"/>
  <c r="K25" i="1"/>
  <c r="L21" i="1"/>
  <c r="K21" i="1"/>
  <c r="M11" i="1"/>
  <c r="I41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3" i="1"/>
  <c r="C23" i="1"/>
  <c r="B23" i="1"/>
  <c r="D22" i="1"/>
  <c r="C22" i="1"/>
  <c r="B22" i="1"/>
  <c r="D21" i="1"/>
  <c r="C21" i="1"/>
  <c r="B21" i="1"/>
  <c r="D20" i="1"/>
  <c r="C20" i="1"/>
  <c r="B20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X7" i="5"/>
  <c r="X8" i="5"/>
  <c r="X9" i="5"/>
  <c r="X10" i="5"/>
  <c r="X11" i="5"/>
  <c r="X14" i="5"/>
  <c r="X15" i="5"/>
  <c r="X16" i="5"/>
  <c r="X17" i="5"/>
  <c r="X18" i="5"/>
  <c r="X20" i="5"/>
  <c r="X21" i="5"/>
  <c r="X22" i="5"/>
  <c r="X23" i="5"/>
  <c r="X24" i="5"/>
  <c r="X27" i="5"/>
  <c r="X28" i="5"/>
  <c r="X29" i="5"/>
  <c r="X30" i="5"/>
  <c r="X31" i="5"/>
  <c r="X33" i="5"/>
  <c r="X34" i="5"/>
  <c r="X35" i="5"/>
  <c r="X36" i="5"/>
  <c r="X37" i="5"/>
  <c r="X40" i="5"/>
  <c r="X41" i="5"/>
  <c r="X42" i="5"/>
  <c r="X43" i="5"/>
  <c r="X44" i="5"/>
  <c r="X46" i="5"/>
  <c r="X47" i="5"/>
  <c r="X48" i="5"/>
  <c r="X49" i="5"/>
  <c r="X50" i="5"/>
  <c r="X52" i="5"/>
  <c r="X53" i="5"/>
  <c r="X54" i="5"/>
  <c r="X55" i="5"/>
  <c r="N7" i="14"/>
  <c r="K8" i="1" s="1"/>
  <c r="N8" i="14"/>
  <c r="K9" i="1" s="1"/>
  <c r="N9" i="14"/>
  <c r="K10" i="1" s="1"/>
  <c r="N10" i="14"/>
  <c r="K11" i="1" s="1"/>
  <c r="N11" i="14"/>
  <c r="K12" i="1" s="1"/>
  <c r="N13" i="14"/>
  <c r="K14" i="1" s="1"/>
  <c r="N14" i="14"/>
  <c r="K15" i="1" s="1"/>
  <c r="N15" i="14"/>
  <c r="K16" i="1" s="1"/>
  <c r="N16" i="14"/>
  <c r="K17" i="1" s="1"/>
  <c r="N17" i="14"/>
  <c r="K18" i="1" s="1"/>
  <c r="N19" i="14"/>
  <c r="K20" i="1" s="1"/>
  <c r="N20" i="14"/>
  <c r="N21" i="14"/>
  <c r="K22" i="1" s="1"/>
  <c r="N22" i="14"/>
  <c r="K23" i="1" s="1"/>
  <c r="N24" i="14"/>
  <c r="N25" i="14"/>
  <c r="K26" i="1" s="1"/>
  <c r="N26" i="14"/>
  <c r="K27" i="1" s="1"/>
  <c r="N27" i="14"/>
  <c r="K28" i="1" s="1"/>
  <c r="N28" i="14"/>
  <c r="K29" i="1" s="1"/>
  <c r="N30" i="14"/>
  <c r="N31" i="14"/>
  <c r="K32" i="1" s="1"/>
  <c r="N32" i="14"/>
  <c r="K33" i="1" s="1"/>
  <c r="N33" i="14"/>
  <c r="K34" i="1" s="1"/>
  <c r="N34" i="14"/>
  <c r="K35" i="1" s="1"/>
  <c r="N36" i="14"/>
  <c r="K37" i="1" s="1"/>
  <c r="N37" i="14"/>
  <c r="K38" i="1" s="1"/>
  <c r="N38" i="14"/>
  <c r="K39" i="1" s="1"/>
  <c r="N39" i="14"/>
  <c r="K40" i="1" s="1"/>
  <c r="N40" i="14"/>
  <c r="K41" i="1" s="1"/>
  <c r="Y11" i="13"/>
  <c r="Y10" i="13"/>
  <c r="Y9" i="13"/>
  <c r="X9" i="13"/>
  <c r="X8" i="13"/>
  <c r="X10" i="13"/>
  <c r="X11" i="13"/>
  <c r="X14" i="13"/>
  <c r="X15" i="13"/>
  <c r="X16" i="13"/>
  <c r="X17" i="13"/>
  <c r="X20" i="13"/>
  <c r="X21" i="13"/>
  <c r="X22" i="13"/>
  <c r="X23" i="13"/>
  <c r="X26" i="13"/>
  <c r="X27" i="13"/>
  <c r="X28" i="13"/>
  <c r="X29" i="13"/>
  <c r="W59" i="2"/>
  <c r="V59" i="2"/>
  <c r="Y62" i="5"/>
  <c r="X8" i="2"/>
  <c r="X9" i="2"/>
  <c r="X10" i="2"/>
  <c r="X11" i="2"/>
  <c r="X12" i="2"/>
  <c r="Y8" i="2"/>
  <c r="Y9" i="2"/>
  <c r="Y10" i="2"/>
  <c r="Y11" i="2"/>
  <c r="Y12" i="2"/>
  <c r="X14" i="2"/>
  <c r="Y14" i="2"/>
  <c r="X15" i="2"/>
  <c r="Y15" i="2"/>
  <c r="X16" i="2"/>
  <c r="Y16" i="2"/>
  <c r="X17" i="2"/>
  <c r="Y17" i="2"/>
  <c r="X18" i="2"/>
  <c r="Y18" i="2"/>
  <c r="X20" i="2"/>
  <c r="Y20" i="2"/>
  <c r="X21" i="2"/>
  <c r="Y21" i="2"/>
  <c r="X22" i="2"/>
  <c r="Y22" i="2"/>
  <c r="X23" i="2"/>
  <c r="Y23" i="2"/>
  <c r="X24" i="2"/>
  <c r="Y24" i="2"/>
  <c r="X26" i="2"/>
  <c r="Y26" i="2"/>
  <c r="X27" i="2"/>
  <c r="Y27" i="2"/>
  <c r="X28" i="2"/>
  <c r="Y28" i="2"/>
  <c r="X29" i="2"/>
  <c r="Y29" i="2"/>
  <c r="X30" i="2"/>
  <c r="Y30" i="2"/>
  <c r="X23" i="10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B89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B88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B86" i="13"/>
  <c r="X58" i="5"/>
  <c r="X59" i="5"/>
  <c r="X60" i="5"/>
  <c r="X61" i="5"/>
  <c r="X62" i="5"/>
  <c r="Y24" i="5"/>
  <c r="X29" i="10"/>
  <c r="Y29" i="10"/>
  <c r="Y18" i="5"/>
  <c r="Y56" i="2"/>
  <c r="X56" i="2"/>
  <c r="Y55" i="2"/>
  <c r="X55" i="2"/>
  <c r="Y54" i="2"/>
  <c r="X54" i="2"/>
  <c r="Y53" i="2"/>
  <c r="X53" i="2"/>
  <c r="Y52" i="2"/>
  <c r="X52" i="2"/>
  <c r="Y50" i="2"/>
  <c r="X50" i="2"/>
  <c r="Y49" i="2"/>
  <c r="X49" i="2"/>
  <c r="Y48" i="2"/>
  <c r="X48" i="2"/>
  <c r="Y47" i="2"/>
  <c r="X47" i="2"/>
  <c r="Y46" i="2"/>
  <c r="X46" i="2"/>
  <c r="Y44" i="2"/>
  <c r="X44" i="2"/>
  <c r="Y43" i="2"/>
  <c r="X43" i="2"/>
  <c r="Y42" i="2"/>
  <c r="X42" i="2"/>
  <c r="Y41" i="2"/>
  <c r="X41" i="2"/>
  <c r="Y40" i="2"/>
  <c r="X40" i="2"/>
  <c r="Y38" i="2"/>
  <c r="X38" i="2"/>
  <c r="Y37" i="2"/>
  <c r="X37" i="2"/>
  <c r="Y36" i="2"/>
  <c r="X36" i="2"/>
  <c r="Y35" i="2"/>
  <c r="X35" i="2"/>
  <c r="Y34" i="2"/>
  <c r="X34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62" i="2"/>
  <c r="B61" i="2"/>
  <c r="B59" i="2"/>
  <c r="Y82" i="13"/>
  <c r="X82" i="13"/>
  <c r="Y81" i="13"/>
  <c r="X81" i="13"/>
  <c r="Y80" i="13"/>
  <c r="X80" i="13"/>
  <c r="Y79" i="13"/>
  <c r="X79" i="13"/>
  <c r="Y76" i="13"/>
  <c r="X76" i="13"/>
  <c r="Y75" i="13"/>
  <c r="X75" i="13"/>
  <c r="Y74" i="13"/>
  <c r="X74" i="13"/>
  <c r="Y73" i="13"/>
  <c r="X73" i="13"/>
  <c r="Y70" i="13"/>
  <c r="X70" i="13"/>
  <c r="Y69" i="13"/>
  <c r="X69" i="13"/>
  <c r="Y68" i="13"/>
  <c r="X68" i="13"/>
  <c r="Y67" i="13"/>
  <c r="X67" i="13"/>
  <c r="Y64" i="13"/>
  <c r="X64" i="13"/>
  <c r="Y63" i="13"/>
  <c r="X63" i="13"/>
  <c r="Y62" i="13"/>
  <c r="X62" i="13"/>
  <c r="Y61" i="13"/>
  <c r="X61" i="13"/>
  <c r="Y55" i="13"/>
  <c r="X55" i="13"/>
  <c r="Y54" i="13"/>
  <c r="X54" i="13"/>
  <c r="Y53" i="13"/>
  <c r="X53" i="13"/>
  <c r="Y52" i="13"/>
  <c r="X52" i="13"/>
  <c r="Y49" i="13"/>
  <c r="X49" i="13"/>
  <c r="Y48" i="13"/>
  <c r="X48" i="13"/>
  <c r="Y47" i="13"/>
  <c r="X47" i="13"/>
  <c r="Y46" i="13"/>
  <c r="X46" i="13"/>
  <c r="Y43" i="13"/>
  <c r="X43" i="13"/>
  <c r="Y42" i="13"/>
  <c r="X42" i="13"/>
  <c r="Y41" i="13"/>
  <c r="X41" i="13"/>
  <c r="Y40" i="13"/>
  <c r="X40" i="13"/>
  <c r="Y37" i="13"/>
  <c r="X37" i="13"/>
  <c r="Y36" i="13"/>
  <c r="X36" i="13"/>
  <c r="Y35" i="13"/>
  <c r="X35" i="13"/>
  <c r="Y34" i="13"/>
  <c r="X34" i="13"/>
  <c r="Y29" i="13"/>
  <c r="Y28" i="13"/>
  <c r="Y27" i="13"/>
  <c r="Y26" i="13"/>
  <c r="Y23" i="13"/>
  <c r="Y22" i="13"/>
  <c r="Y21" i="13"/>
  <c r="Y20" i="13"/>
  <c r="Y17" i="13"/>
  <c r="Y16" i="13"/>
  <c r="Y15" i="13"/>
  <c r="Y14" i="13"/>
  <c r="Y8" i="13"/>
  <c r="B60" i="2"/>
  <c r="Y28" i="10"/>
  <c r="X28" i="10"/>
  <c r="Y27" i="10"/>
  <c r="X27" i="10"/>
  <c r="Y26" i="10"/>
  <c r="X26" i="10"/>
  <c r="Y25" i="10"/>
  <c r="X25" i="10"/>
  <c r="Y23" i="10"/>
  <c r="Y22" i="10"/>
  <c r="X22" i="10"/>
  <c r="Y21" i="10"/>
  <c r="X21" i="10"/>
  <c r="Y20" i="10"/>
  <c r="X20" i="10"/>
  <c r="Y19" i="10"/>
  <c r="X19" i="10"/>
  <c r="Y16" i="10"/>
  <c r="X16" i="10"/>
  <c r="Y15" i="10"/>
  <c r="X15" i="10"/>
  <c r="Y14" i="10"/>
  <c r="X14" i="10"/>
  <c r="Y13" i="10"/>
  <c r="X13" i="10"/>
  <c r="Y11" i="10"/>
  <c r="X11" i="10"/>
  <c r="Y10" i="10"/>
  <c r="X10" i="10"/>
  <c r="Y9" i="10"/>
  <c r="X9" i="10"/>
  <c r="Y8" i="10"/>
  <c r="X8" i="10"/>
  <c r="Y7" i="10"/>
  <c r="X7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3" i="10"/>
  <c r="B34" i="10"/>
  <c r="B35" i="10"/>
  <c r="B32" i="10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5" i="5"/>
  <c r="B66" i="5"/>
  <c r="B67" i="5"/>
  <c r="B64" i="5"/>
  <c r="Y61" i="5"/>
  <c r="Y60" i="5"/>
  <c r="Z60" i="5" s="1"/>
  <c r="Y59" i="5"/>
  <c r="Y58" i="5"/>
  <c r="Y56" i="5"/>
  <c r="X56" i="5"/>
  <c r="Y55" i="5"/>
  <c r="Y54" i="5"/>
  <c r="Y53" i="5"/>
  <c r="Y52" i="5"/>
  <c r="Y50" i="5"/>
  <c r="Y49" i="5"/>
  <c r="Y48" i="5"/>
  <c r="Y47" i="5"/>
  <c r="Y46" i="5"/>
  <c r="Y44" i="5"/>
  <c r="Y43" i="5"/>
  <c r="Y42" i="5"/>
  <c r="Y41" i="5"/>
  <c r="Y40" i="5"/>
  <c r="Y37" i="5"/>
  <c r="Y36" i="5"/>
  <c r="Y35" i="5"/>
  <c r="Y34" i="5"/>
  <c r="Z34" i="5" s="1"/>
  <c r="Y33" i="5"/>
  <c r="Y31" i="5"/>
  <c r="Y30" i="5"/>
  <c r="Y29" i="5"/>
  <c r="Y28" i="5"/>
  <c r="Y27" i="5"/>
  <c r="Y23" i="5"/>
  <c r="Y22" i="5"/>
  <c r="Z22" i="5" s="1"/>
  <c r="Y21" i="5"/>
  <c r="Y20" i="5"/>
  <c r="Y17" i="5"/>
  <c r="Y16" i="5"/>
  <c r="Y15" i="5"/>
  <c r="Y14" i="5"/>
  <c r="Y10" i="5"/>
  <c r="Y9" i="5"/>
  <c r="Y8" i="5"/>
  <c r="Y7" i="5"/>
  <c r="M45" i="7"/>
  <c r="L45" i="7"/>
  <c r="K45" i="7"/>
  <c r="J45" i="7"/>
  <c r="I45" i="7"/>
  <c r="H45" i="7"/>
  <c r="G45" i="7"/>
  <c r="F45" i="7"/>
  <c r="E45" i="7"/>
  <c r="D45" i="7"/>
  <c r="C45" i="7"/>
  <c r="M44" i="7"/>
  <c r="L44" i="7"/>
  <c r="K44" i="7"/>
  <c r="J44" i="7"/>
  <c r="I44" i="7"/>
  <c r="H44" i="7"/>
  <c r="G44" i="7"/>
  <c r="F44" i="7"/>
  <c r="E44" i="7"/>
  <c r="D44" i="7"/>
  <c r="C44" i="7"/>
  <c r="M43" i="7"/>
  <c r="L43" i="7"/>
  <c r="K43" i="7"/>
  <c r="J43" i="7"/>
  <c r="I43" i="7"/>
  <c r="H43" i="7"/>
  <c r="G43" i="7"/>
  <c r="F43" i="7"/>
  <c r="E43" i="7"/>
  <c r="D43" i="7"/>
  <c r="C43" i="7"/>
  <c r="M42" i="7"/>
  <c r="L42" i="7"/>
  <c r="K42" i="7"/>
  <c r="J42" i="7"/>
  <c r="I42" i="7"/>
  <c r="H42" i="7"/>
  <c r="G42" i="7"/>
  <c r="F42" i="7"/>
  <c r="E42" i="7"/>
  <c r="D42" i="7"/>
  <c r="C42" i="7"/>
  <c r="B45" i="7"/>
  <c r="B44" i="7"/>
  <c r="B43" i="7"/>
  <c r="B42" i="7"/>
  <c r="P40" i="7"/>
  <c r="O40" i="7"/>
  <c r="N40" i="7"/>
  <c r="P39" i="7"/>
  <c r="O39" i="7"/>
  <c r="N39" i="7"/>
  <c r="P38" i="7"/>
  <c r="O38" i="7"/>
  <c r="N38" i="7"/>
  <c r="P37" i="7"/>
  <c r="O37" i="7"/>
  <c r="N37" i="7"/>
  <c r="P36" i="7"/>
  <c r="O36" i="7"/>
  <c r="N36" i="7"/>
  <c r="P34" i="7"/>
  <c r="O34" i="7"/>
  <c r="N34" i="7"/>
  <c r="P33" i="7"/>
  <c r="O33" i="7"/>
  <c r="N33" i="7"/>
  <c r="P32" i="7"/>
  <c r="O32" i="7"/>
  <c r="N32" i="7"/>
  <c r="P31" i="7"/>
  <c r="O31" i="7"/>
  <c r="N31" i="7"/>
  <c r="P30" i="7"/>
  <c r="O30" i="7"/>
  <c r="N30" i="7"/>
  <c r="P28" i="7"/>
  <c r="O28" i="7"/>
  <c r="N28" i="7"/>
  <c r="P27" i="7"/>
  <c r="O27" i="7"/>
  <c r="N27" i="7"/>
  <c r="P26" i="7"/>
  <c r="O26" i="7"/>
  <c r="N26" i="7"/>
  <c r="P25" i="7"/>
  <c r="O25" i="7"/>
  <c r="N25" i="7"/>
  <c r="P24" i="7"/>
  <c r="O24" i="7"/>
  <c r="N24" i="7"/>
  <c r="P22" i="7"/>
  <c r="O22" i="7"/>
  <c r="N22" i="7"/>
  <c r="P21" i="7"/>
  <c r="O21" i="7"/>
  <c r="N21" i="7"/>
  <c r="P20" i="7"/>
  <c r="O20" i="7"/>
  <c r="N20" i="7"/>
  <c r="P19" i="7"/>
  <c r="O19" i="7"/>
  <c r="N19" i="7"/>
  <c r="P17" i="7"/>
  <c r="O17" i="7"/>
  <c r="N17" i="7"/>
  <c r="P16" i="7"/>
  <c r="O16" i="7"/>
  <c r="N16" i="7"/>
  <c r="P15" i="7"/>
  <c r="O15" i="7"/>
  <c r="N15" i="7"/>
  <c r="P14" i="7"/>
  <c r="O14" i="7"/>
  <c r="N14" i="7"/>
  <c r="P13" i="7"/>
  <c r="O13" i="7"/>
  <c r="N13" i="7"/>
  <c r="P11" i="7"/>
  <c r="O11" i="7"/>
  <c r="N11" i="7"/>
  <c r="P10" i="7"/>
  <c r="O10" i="7"/>
  <c r="N10" i="7"/>
  <c r="P9" i="7"/>
  <c r="O9" i="7"/>
  <c r="N9" i="7"/>
  <c r="P8" i="7"/>
  <c r="O8" i="7"/>
  <c r="N8" i="7"/>
  <c r="O7" i="7"/>
  <c r="P7" i="7"/>
  <c r="N7" i="7"/>
  <c r="P40" i="14"/>
  <c r="M41" i="1" s="1"/>
  <c r="O40" i="14"/>
  <c r="P39" i="14"/>
  <c r="M40" i="1" s="1"/>
  <c r="O39" i="14"/>
  <c r="L40" i="1" s="1"/>
  <c r="P38" i="14"/>
  <c r="M39" i="1" s="1"/>
  <c r="O38" i="14"/>
  <c r="L39" i="1" s="1"/>
  <c r="P37" i="14"/>
  <c r="M38" i="1" s="1"/>
  <c r="O37" i="14"/>
  <c r="L38" i="1" s="1"/>
  <c r="P36" i="14"/>
  <c r="M37" i="1" s="1"/>
  <c r="O36" i="14"/>
  <c r="L37" i="1" s="1"/>
  <c r="P34" i="14"/>
  <c r="M35" i="1" s="1"/>
  <c r="O34" i="14"/>
  <c r="L35" i="1" s="1"/>
  <c r="P33" i="14"/>
  <c r="M34" i="1" s="1"/>
  <c r="O33" i="14"/>
  <c r="L34" i="1" s="1"/>
  <c r="P32" i="14"/>
  <c r="M33" i="1" s="1"/>
  <c r="O32" i="14"/>
  <c r="L33" i="1" s="1"/>
  <c r="P31" i="14"/>
  <c r="M32" i="1" s="1"/>
  <c r="O31" i="14"/>
  <c r="L32" i="1" s="1"/>
  <c r="P30" i="14"/>
  <c r="M31" i="1" s="1"/>
  <c r="O30" i="14"/>
  <c r="L31" i="1" s="1"/>
  <c r="P28" i="14"/>
  <c r="M29" i="1" s="1"/>
  <c r="O28" i="14"/>
  <c r="L29" i="1" s="1"/>
  <c r="P27" i="14"/>
  <c r="M28" i="1" s="1"/>
  <c r="O27" i="14"/>
  <c r="L28" i="1" s="1"/>
  <c r="P26" i="14"/>
  <c r="M27" i="1" s="1"/>
  <c r="O26" i="14"/>
  <c r="L27" i="1" s="1"/>
  <c r="P25" i="14"/>
  <c r="M26" i="1" s="1"/>
  <c r="O25" i="14"/>
  <c r="L26" i="1" s="1"/>
  <c r="P24" i="14"/>
  <c r="M25" i="1" s="1"/>
  <c r="O24" i="14"/>
  <c r="L25" i="1" s="1"/>
  <c r="P22" i="14"/>
  <c r="M23" i="1" s="1"/>
  <c r="O22" i="14"/>
  <c r="L23" i="1" s="1"/>
  <c r="P21" i="14"/>
  <c r="M22" i="1" s="1"/>
  <c r="O21" i="14"/>
  <c r="L22" i="1" s="1"/>
  <c r="P20" i="14"/>
  <c r="M21" i="1" s="1"/>
  <c r="O20" i="14"/>
  <c r="P19" i="14"/>
  <c r="M20" i="1" s="1"/>
  <c r="O19" i="14"/>
  <c r="L20" i="1" s="1"/>
  <c r="P17" i="14"/>
  <c r="M18" i="1" s="1"/>
  <c r="O17" i="14"/>
  <c r="L18" i="1" s="1"/>
  <c r="P16" i="14"/>
  <c r="M17" i="1" s="1"/>
  <c r="O16" i="14"/>
  <c r="L17" i="1" s="1"/>
  <c r="P15" i="14"/>
  <c r="M16" i="1" s="1"/>
  <c r="O15" i="14"/>
  <c r="L16" i="1" s="1"/>
  <c r="P14" i="14"/>
  <c r="M15" i="1" s="1"/>
  <c r="O14" i="14"/>
  <c r="L15" i="1" s="1"/>
  <c r="P13" i="14"/>
  <c r="M14" i="1" s="1"/>
  <c r="O13" i="14"/>
  <c r="L14" i="1" s="1"/>
  <c r="P11" i="14"/>
  <c r="M12" i="1" s="1"/>
  <c r="O11" i="14"/>
  <c r="L12" i="1" s="1"/>
  <c r="P10" i="14"/>
  <c r="O10" i="14"/>
  <c r="L11" i="1" s="1"/>
  <c r="P9" i="14"/>
  <c r="M10" i="1" s="1"/>
  <c r="O9" i="14"/>
  <c r="L10" i="1" s="1"/>
  <c r="P8" i="14"/>
  <c r="M9" i="1" s="1"/>
  <c r="O8" i="14"/>
  <c r="L9" i="1" s="1"/>
  <c r="O7" i="14"/>
  <c r="L8" i="1" s="1"/>
  <c r="P7" i="14"/>
  <c r="M8" i="1" s="1"/>
  <c r="M45" i="14"/>
  <c r="L45" i="14"/>
  <c r="K45" i="14"/>
  <c r="J45" i="14"/>
  <c r="I45" i="14"/>
  <c r="H45" i="14"/>
  <c r="G45" i="14"/>
  <c r="F45" i="14"/>
  <c r="E45" i="14"/>
  <c r="D45" i="14"/>
  <c r="C45" i="14"/>
  <c r="M44" i="14"/>
  <c r="L44" i="14"/>
  <c r="K44" i="14"/>
  <c r="J44" i="14"/>
  <c r="I44" i="14"/>
  <c r="H44" i="14"/>
  <c r="G44" i="14"/>
  <c r="G46" i="14" s="1"/>
  <c r="F44" i="14"/>
  <c r="E44" i="14"/>
  <c r="D44" i="14"/>
  <c r="C44" i="14"/>
  <c r="M43" i="14"/>
  <c r="L43" i="14"/>
  <c r="K43" i="14"/>
  <c r="J43" i="14"/>
  <c r="I43" i="14"/>
  <c r="O43" i="14" s="1"/>
  <c r="H43" i="14"/>
  <c r="G43" i="14"/>
  <c r="F43" i="14"/>
  <c r="E43" i="14"/>
  <c r="D43" i="14"/>
  <c r="C43" i="14"/>
  <c r="M42" i="14"/>
  <c r="P42" i="14" s="1"/>
  <c r="L42" i="14"/>
  <c r="O42" i="14" s="1"/>
  <c r="K42" i="14"/>
  <c r="J42" i="14"/>
  <c r="I42" i="14"/>
  <c r="H42" i="14"/>
  <c r="G42" i="14"/>
  <c r="F42" i="14"/>
  <c r="E42" i="14"/>
  <c r="D42" i="14"/>
  <c r="C42" i="14"/>
  <c r="B45" i="14"/>
  <c r="B44" i="14"/>
  <c r="B43" i="14"/>
  <c r="B42" i="14"/>
  <c r="P11" i="3"/>
  <c r="O11" i="3"/>
  <c r="N11" i="3"/>
  <c r="P10" i="3"/>
  <c r="O10" i="3"/>
  <c r="N10" i="3"/>
  <c r="P9" i="3"/>
  <c r="O9" i="3"/>
  <c r="N9" i="3"/>
  <c r="P8" i="3"/>
  <c r="O8" i="3"/>
  <c r="N8" i="3"/>
  <c r="P38" i="3"/>
  <c r="O38" i="3"/>
  <c r="N38" i="3"/>
  <c r="P40" i="3"/>
  <c r="O40" i="3"/>
  <c r="N40" i="3"/>
  <c r="P39" i="3"/>
  <c r="O39" i="3"/>
  <c r="N39" i="3"/>
  <c r="P37" i="3"/>
  <c r="O37" i="3"/>
  <c r="N37" i="3"/>
  <c r="P36" i="3"/>
  <c r="O36" i="3"/>
  <c r="N36" i="3"/>
  <c r="P34" i="3"/>
  <c r="O34" i="3"/>
  <c r="N34" i="3"/>
  <c r="P33" i="3"/>
  <c r="O33" i="3"/>
  <c r="N33" i="3"/>
  <c r="P32" i="3"/>
  <c r="O32" i="3"/>
  <c r="N32" i="3"/>
  <c r="P31" i="3"/>
  <c r="O31" i="3"/>
  <c r="N31" i="3"/>
  <c r="P30" i="3"/>
  <c r="O30" i="3"/>
  <c r="N30" i="3"/>
  <c r="P28" i="3"/>
  <c r="O28" i="3"/>
  <c r="N28" i="3"/>
  <c r="P27" i="3"/>
  <c r="O27" i="3"/>
  <c r="N27" i="3"/>
  <c r="P26" i="3"/>
  <c r="O26" i="3"/>
  <c r="N26" i="3"/>
  <c r="P25" i="3"/>
  <c r="O25" i="3"/>
  <c r="N25" i="3"/>
  <c r="P24" i="3"/>
  <c r="O24" i="3"/>
  <c r="N24" i="3"/>
  <c r="P22" i="3"/>
  <c r="O22" i="3"/>
  <c r="N22" i="3"/>
  <c r="P21" i="3"/>
  <c r="O21" i="3"/>
  <c r="N21" i="3"/>
  <c r="P20" i="3"/>
  <c r="O20" i="3"/>
  <c r="N20" i="3"/>
  <c r="P19" i="3"/>
  <c r="O19" i="3"/>
  <c r="N19" i="3"/>
  <c r="P17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O7" i="3"/>
  <c r="P7" i="3"/>
  <c r="N7" i="3"/>
  <c r="M45" i="3"/>
  <c r="L45" i="3"/>
  <c r="K45" i="3"/>
  <c r="J45" i="3"/>
  <c r="I45" i="3"/>
  <c r="H45" i="3"/>
  <c r="G45" i="3"/>
  <c r="F45" i="3"/>
  <c r="E45" i="3"/>
  <c r="D45" i="3"/>
  <c r="C45" i="3"/>
  <c r="M44" i="3"/>
  <c r="L44" i="3"/>
  <c r="K44" i="3"/>
  <c r="J44" i="3"/>
  <c r="I44" i="3"/>
  <c r="H44" i="3"/>
  <c r="G44" i="3"/>
  <c r="F44" i="3"/>
  <c r="O44" i="3" s="1"/>
  <c r="E44" i="3"/>
  <c r="D44" i="3"/>
  <c r="C44" i="3"/>
  <c r="M43" i="3"/>
  <c r="L43" i="3"/>
  <c r="K43" i="3"/>
  <c r="J43" i="3"/>
  <c r="I43" i="3"/>
  <c r="H43" i="3"/>
  <c r="G43" i="3"/>
  <c r="F43" i="3"/>
  <c r="E43" i="3"/>
  <c r="D43" i="3"/>
  <c r="C43" i="3"/>
  <c r="M42" i="3"/>
  <c r="P42" i="3" s="1"/>
  <c r="L42" i="3"/>
  <c r="L46" i="3" s="1"/>
  <c r="K42" i="3"/>
  <c r="J42" i="3"/>
  <c r="I42" i="3"/>
  <c r="H42" i="3"/>
  <c r="G42" i="3"/>
  <c r="F42" i="3"/>
  <c r="E42" i="3"/>
  <c r="D42" i="3"/>
  <c r="C42" i="3"/>
  <c r="B45" i="3"/>
  <c r="B44" i="3"/>
  <c r="B43" i="3"/>
  <c r="B42" i="3"/>
  <c r="D47" i="42"/>
  <c r="C47" i="42"/>
  <c r="B47" i="42"/>
  <c r="B46" i="42"/>
  <c r="B45" i="42"/>
  <c r="B44" i="42"/>
  <c r="D46" i="42"/>
  <c r="C46" i="42"/>
  <c r="D45" i="42"/>
  <c r="C45" i="42"/>
  <c r="D44" i="42"/>
  <c r="C44" i="42"/>
  <c r="F4" i="2"/>
  <c r="H4" i="2" s="1"/>
  <c r="J4" i="2" s="1"/>
  <c r="L4" i="2" s="1"/>
  <c r="N4" i="2" s="1"/>
  <c r="P4" i="2" s="1"/>
  <c r="R4" i="2" s="1"/>
  <c r="T4" i="2" s="1"/>
  <c r="V4" i="2" s="1"/>
  <c r="B4" i="5"/>
  <c r="F4" i="5"/>
  <c r="H4" i="5" s="1"/>
  <c r="J4" i="5" s="1"/>
  <c r="L4" i="5" s="1"/>
  <c r="N4" i="5" s="1"/>
  <c r="P4" i="5" s="1"/>
  <c r="R4" i="5" s="1"/>
  <c r="T4" i="5" s="1"/>
  <c r="V4" i="5" s="1"/>
  <c r="F4" i="10"/>
  <c r="H4" i="10" s="1"/>
  <c r="J4" i="10" s="1"/>
  <c r="L4" i="10" s="1"/>
  <c r="N4" i="10" s="1"/>
  <c r="P4" i="10" s="1"/>
  <c r="R4" i="10" s="1"/>
  <c r="T4" i="10" s="1"/>
  <c r="V4" i="10" s="1"/>
  <c r="B4" i="10"/>
  <c r="B4" i="2"/>
  <c r="A59" i="13"/>
  <c r="Y11" i="5"/>
  <c r="P46" i="1"/>
  <c r="Z23" i="2"/>
  <c r="P43" i="3"/>
  <c r="O44" i="1"/>
  <c r="O43" i="1"/>
  <c r="O46" i="1"/>
  <c r="O45" i="1"/>
  <c r="P45" i="1"/>
  <c r="N43" i="1"/>
  <c r="Z43" i="5" l="1"/>
  <c r="Z9" i="5"/>
  <c r="Z7" i="5"/>
  <c r="C46" i="1"/>
  <c r="Z70" i="13"/>
  <c r="Z54" i="13"/>
  <c r="Z81" i="13"/>
  <c r="Z41" i="13"/>
  <c r="Z54" i="2"/>
  <c r="Z9" i="2"/>
  <c r="N63" i="2"/>
  <c r="M63" i="2"/>
  <c r="L63" i="2"/>
  <c r="J63" i="2"/>
  <c r="Z26" i="2"/>
  <c r="Z19" i="10"/>
  <c r="I36" i="10"/>
  <c r="O36" i="10"/>
  <c r="J36" i="10"/>
  <c r="K36" i="10"/>
  <c r="L36" i="10"/>
  <c r="H36" i="10"/>
  <c r="Z8" i="5"/>
  <c r="Z59" i="5"/>
  <c r="Z50" i="5"/>
  <c r="Z53" i="5"/>
  <c r="Z40" i="5"/>
  <c r="Z62" i="5"/>
  <c r="Z27" i="5"/>
  <c r="Z37" i="5"/>
  <c r="Z44" i="5"/>
  <c r="Z61" i="5"/>
  <c r="L46" i="14"/>
  <c r="N43" i="14"/>
  <c r="E46" i="14"/>
  <c r="F46" i="14"/>
  <c r="P43" i="14"/>
  <c r="N42" i="14"/>
  <c r="L43" i="1"/>
  <c r="J40" i="1"/>
  <c r="J20" i="1"/>
  <c r="N42" i="3"/>
  <c r="O43" i="3"/>
  <c r="J14" i="1"/>
  <c r="I17" i="1"/>
  <c r="H21" i="1"/>
  <c r="J23" i="1"/>
  <c r="I27" i="1"/>
  <c r="H31" i="1"/>
  <c r="J33" i="1"/>
  <c r="I37" i="1"/>
  <c r="H41" i="1"/>
  <c r="J9" i="1"/>
  <c r="I12" i="1"/>
  <c r="J8" i="1"/>
  <c r="J21" i="1"/>
  <c r="E46" i="3"/>
  <c r="D46" i="3"/>
  <c r="H15" i="1"/>
  <c r="J17" i="1"/>
  <c r="I21" i="1"/>
  <c r="H25" i="1"/>
  <c r="J27" i="1"/>
  <c r="H34" i="1"/>
  <c r="J37" i="1"/>
  <c r="H10" i="1"/>
  <c r="J12" i="1"/>
  <c r="I10" i="1"/>
  <c r="I23" i="1"/>
  <c r="H27" i="1"/>
  <c r="N44" i="3"/>
  <c r="I15" i="1"/>
  <c r="H28" i="1"/>
  <c r="J31" i="1"/>
  <c r="I34" i="1"/>
  <c r="H38" i="1"/>
  <c r="J41" i="1"/>
  <c r="H12" i="1"/>
  <c r="I25" i="1"/>
  <c r="I33" i="1"/>
  <c r="G46" i="3"/>
  <c r="H8" i="1"/>
  <c r="I18" i="1"/>
  <c r="H22" i="1"/>
  <c r="J25" i="1"/>
  <c r="I28" i="1"/>
  <c r="H32" i="1"/>
  <c r="J34" i="1"/>
  <c r="I38" i="1"/>
  <c r="H39" i="1"/>
  <c r="J10" i="1"/>
  <c r="H14" i="1"/>
  <c r="I29" i="1"/>
  <c r="I9" i="1"/>
  <c r="H16" i="1"/>
  <c r="J18" i="1"/>
  <c r="I22" i="1"/>
  <c r="H26" i="1"/>
  <c r="J28" i="1"/>
  <c r="I32" i="1"/>
  <c r="H35" i="1"/>
  <c r="I39" i="1"/>
  <c r="H11" i="1"/>
  <c r="J15" i="1"/>
  <c r="I31" i="1"/>
  <c r="O42" i="3"/>
  <c r="I8" i="1"/>
  <c r="I16" i="1"/>
  <c r="H20" i="1"/>
  <c r="J22" i="1"/>
  <c r="I26" i="1"/>
  <c r="H29" i="1"/>
  <c r="J32" i="1"/>
  <c r="I35" i="1"/>
  <c r="H40" i="1"/>
  <c r="J39" i="1"/>
  <c r="I11" i="1"/>
  <c r="H17" i="1"/>
  <c r="H37" i="1"/>
  <c r="I14" i="1"/>
  <c r="J29" i="1"/>
  <c r="J16" i="1"/>
  <c r="I20" i="1"/>
  <c r="H23" i="1"/>
  <c r="J26" i="1"/>
  <c r="H33" i="1"/>
  <c r="J35" i="1"/>
  <c r="I40" i="1"/>
  <c r="H9" i="1"/>
  <c r="J11" i="1"/>
  <c r="H18" i="1"/>
  <c r="J38" i="1"/>
  <c r="M46" i="42"/>
  <c r="H45" i="42"/>
  <c r="O45" i="42"/>
  <c r="F9" i="1"/>
  <c r="E23" i="42"/>
  <c r="T23" i="42" s="1"/>
  <c r="F11" i="1"/>
  <c r="E15" i="1"/>
  <c r="Q15" i="1" s="1"/>
  <c r="G18" i="42"/>
  <c r="V18" i="42" s="1"/>
  <c r="E26" i="42"/>
  <c r="T26" i="42" s="1"/>
  <c r="G28" i="42"/>
  <c r="V28" i="42" s="1"/>
  <c r="F32" i="42"/>
  <c r="U32" i="42" s="1"/>
  <c r="E35" i="42"/>
  <c r="T35" i="42" s="1"/>
  <c r="F41" i="42"/>
  <c r="U41" i="42" s="1"/>
  <c r="F29" i="42"/>
  <c r="U29" i="42" s="1"/>
  <c r="E10" i="42"/>
  <c r="T10" i="42" s="1"/>
  <c r="G12" i="42"/>
  <c r="V12" i="42" s="1"/>
  <c r="F16" i="42"/>
  <c r="U16" i="42" s="1"/>
  <c r="E19" i="42"/>
  <c r="T19" i="42" s="1"/>
  <c r="G22" i="42"/>
  <c r="V22" i="42" s="1"/>
  <c r="F26" i="42"/>
  <c r="E29" i="42"/>
  <c r="T29" i="42" s="1"/>
  <c r="G31" i="1"/>
  <c r="F35" i="42"/>
  <c r="U35" i="42" s="1"/>
  <c r="E39" i="42"/>
  <c r="T39" i="42" s="1"/>
  <c r="G41" i="42"/>
  <c r="V41" i="42" s="1"/>
  <c r="G15" i="1"/>
  <c r="G34" i="1"/>
  <c r="G10" i="42"/>
  <c r="V10" i="42" s="1"/>
  <c r="F13" i="42"/>
  <c r="U13" i="42" s="1"/>
  <c r="E17" i="42"/>
  <c r="T17" i="42" s="1"/>
  <c r="G19" i="42"/>
  <c r="V19" i="42" s="1"/>
  <c r="F22" i="1"/>
  <c r="E27" i="42"/>
  <c r="T27" i="42" s="1"/>
  <c r="G28" i="1"/>
  <c r="F33" i="42"/>
  <c r="U33" i="42" s="1"/>
  <c r="E35" i="1"/>
  <c r="F42" i="42"/>
  <c r="U42" i="42" s="1"/>
  <c r="G25" i="1"/>
  <c r="E10" i="1"/>
  <c r="G13" i="42"/>
  <c r="V13" i="42" s="1"/>
  <c r="F17" i="42"/>
  <c r="U17" i="42" s="1"/>
  <c r="E20" i="1"/>
  <c r="G23" i="42"/>
  <c r="V23" i="42" s="1"/>
  <c r="F26" i="1"/>
  <c r="E29" i="1"/>
  <c r="Q29" i="1" s="1"/>
  <c r="G32" i="1"/>
  <c r="F36" i="42"/>
  <c r="U36" i="42" s="1"/>
  <c r="E39" i="1"/>
  <c r="G41" i="1"/>
  <c r="S41" i="1" s="1"/>
  <c r="E12" i="1"/>
  <c r="Q12" i="1" s="1"/>
  <c r="E32" i="1"/>
  <c r="F10" i="1"/>
  <c r="R10" i="1" s="1"/>
  <c r="E15" i="42"/>
  <c r="T15" i="42" s="1"/>
  <c r="G16" i="1"/>
  <c r="F20" i="1"/>
  <c r="E23" i="1"/>
  <c r="Q23" i="1" s="1"/>
  <c r="G26" i="1"/>
  <c r="S26" i="1" s="1"/>
  <c r="F30" i="42"/>
  <c r="U30" i="42" s="1"/>
  <c r="E33" i="1"/>
  <c r="Q33" i="1" s="1"/>
  <c r="G35" i="1"/>
  <c r="F39" i="1"/>
  <c r="R39" i="1" s="1"/>
  <c r="F18" i="1"/>
  <c r="F38" i="1"/>
  <c r="G10" i="1"/>
  <c r="F14" i="1"/>
  <c r="E18" i="42"/>
  <c r="T18" i="42" s="1"/>
  <c r="G20" i="1"/>
  <c r="F24" i="42"/>
  <c r="U24" i="42" s="1"/>
  <c r="G30" i="42"/>
  <c r="V30" i="42" s="1"/>
  <c r="F33" i="1"/>
  <c r="E37" i="1"/>
  <c r="G39" i="1"/>
  <c r="S39" i="1" s="1"/>
  <c r="E41" i="1"/>
  <c r="E12" i="42"/>
  <c r="T12" i="42" s="1"/>
  <c r="G15" i="42"/>
  <c r="V15" i="42" s="1"/>
  <c r="F17" i="1"/>
  <c r="E22" i="42"/>
  <c r="T22" i="42" s="1"/>
  <c r="G23" i="1"/>
  <c r="F28" i="42"/>
  <c r="U28" i="42" s="1"/>
  <c r="E31" i="1"/>
  <c r="G34" i="42"/>
  <c r="V34" i="42" s="1"/>
  <c r="F38" i="42"/>
  <c r="U38" i="42" s="1"/>
  <c r="E41" i="42"/>
  <c r="L46" i="7"/>
  <c r="F9" i="42"/>
  <c r="U9" i="42" s="1"/>
  <c r="E9" i="42"/>
  <c r="T9" i="42" s="1"/>
  <c r="G9" i="42"/>
  <c r="V9" i="42" s="1"/>
  <c r="N44" i="7"/>
  <c r="H46" i="7"/>
  <c r="G12" i="1"/>
  <c r="G33" i="1"/>
  <c r="F15" i="42"/>
  <c r="U15" i="42" s="1"/>
  <c r="G26" i="42"/>
  <c r="V26" i="42" s="1"/>
  <c r="E40" i="42"/>
  <c r="T40" i="42" s="1"/>
  <c r="G14" i="1"/>
  <c r="E34" i="1"/>
  <c r="G17" i="42"/>
  <c r="V17" i="42" s="1"/>
  <c r="E30" i="42"/>
  <c r="T30" i="42" s="1"/>
  <c r="F39" i="42"/>
  <c r="U39" i="42" s="1"/>
  <c r="O43" i="7"/>
  <c r="P42" i="7"/>
  <c r="J46" i="7"/>
  <c r="D46" i="7"/>
  <c r="I46" i="7"/>
  <c r="F15" i="1"/>
  <c r="F34" i="1"/>
  <c r="G16" i="42"/>
  <c r="V16" i="42" s="1"/>
  <c r="E32" i="42"/>
  <c r="T32" i="42" s="1"/>
  <c r="F40" i="42"/>
  <c r="U40" i="42" s="1"/>
  <c r="F35" i="1"/>
  <c r="E21" i="42"/>
  <c r="T21" i="42" s="1"/>
  <c r="E34" i="42"/>
  <c r="T34" i="42" s="1"/>
  <c r="G42" i="42"/>
  <c r="V42" i="42" s="1"/>
  <c r="E8" i="1"/>
  <c r="E16" i="1"/>
  <c r="Q16" i="1" s="1"/>
  <c r="F41" i="1"/>
  <c r="R41" i="1" s="1"/>
  <c r="E11" i="42"/>
  <c r="T11" i="42" s="1"/>
  <c r="F21" i="42"/>
  <c r="U21" i="42" s="1"/>
  <c r="G11" i="42"/>
  <c r="V11" i="42" s="1"/>
  <c r="P43" i="7"/>
  <c r="G9" i="1"/>
  <c r="S9" i="1" s="1"/>
  <c r="F27" i="1"/>
  <c r="F11" i="42"/>
  <c r="U11" i="42" s="1"/>
  <c r="F23" i="42"/>
  <c r="U23" i="42" s="1"/>
  <c r="E36" i="42"/>
  <c r="T36" i="42" s="1"/>
  <c r="C46" i="7"/>
  <c r="E46" i="7"/>
  <c r="M46" i="7"/>
  <c r="G24" i="42"/>
  <c r="V24" i="42" s="1"/>
  <c r="G35" i="42"/>
  <c r="B46" i="7"/>
  <c r="F12" i="1"/>
  <c r="R12" i="1" s="1"/>
  <c r="F27" i="42"/>
  <c r="U27" i="42" s="1"/>
  <c r="G36" i="42"/>
  <c r="V36" i="42" s="1"/>
  <c r="G39" i="42"/>
  <c r="V39" i="42" s="1"/>
  <c r="Z79" i="13"/>
  <c r="Z76" i="13"/>
  <c r="Z61" i="13"/>
  <c r="Z63" i="13"/>
  <c r="Z64" i="13"/>
  <c r="Z62" i="13"/>
  <c r="Z49" i="13"/>
  <c r="Z35" i="13"/>
  <c r="Z80" i="13"/>
  <c r="Z82" i="13"/>
  <c r="Y77" i="13"/>
  <c r="Z74" i="13"/>
  <c r="Z75" i="13"/>
  <c r="Y65" i="13"/>
  <c r="X56" i="13"/>
  <c r="Z48" i="13"/>
  <c r="Z42" i="13"/>
  <c r="Z26" i="13"/>
  <c r="Z52" i="2"/>
  <c r="K63" i="2"/>
  <c r="Z42" i="2"/>
  <c r="Z41" i="2"/>
  <c r="Z37" i="2"/>
  <c r="Z43" i="2"/>
  <c r="Z47" i="2"/>
  <c r="Z46" i="2"/>
  <c r="Z36" i="2"/>
  <c r="Z27" i="2"/>
  <c r="Z29" i="2"/>
  <c r="H63" i="2"/>
  <c r="Z22" i="2"/>
  <c r="Z20" i="2"/>
  <c r="Z17" i="2"/>
  <c r="Z16" i="2"/>
  <c r="Z15" i="2"/>
  <c r="F63" i="2"/>
  <c r="Z34" i="2"/>
  <c r="Z28" i="2"/>
  <c r="Z53" i="2"/>
  <c r="Z49" i="2"/>
  <c r="Z48" i="2"/>
  <c r="Z35" i="2"/>
  <c r="Z21" i="2"/>
  <c r="U63" i="2"/>
  <c r="T63" i="2"/>
  <c r="Z8" i="2"/>
  <c r="S63" i="2"/>
  <c r="R63" i="2"/>
  <c r="Q63" i="2"/>
  <c r="I63" i="2"/>
  <c r="D63" i="2"/>
  <c r="E63" i="2"/>
  <c r="Z10" i="2"/>
  <c r="C63" i="2"/>
  <c r="B63" i="2"/>
  <c r="G36" i="10"/>
  <c r="F36" i="10"/>
  <c r="Z28" i="10"/>
  <c r="Z26" i="10"/>
  <c r="Z25" i="10"/>
  <c r="Z20" i="10"/>
  <c r="Z21" i="10"/>
  <c r="Z22" i="10"/>
  <c r="Y34" i="10"/>
  <c r="E36" i="10"/>
  <c r="D36" i="10"/>
  <c r="Y17" i="10"/>
  <c r="C36" i="10"/>
  <c r="Y32" i="10"/>
  <c r="Z27" i="10"/>
  <c r="X32" i="10"/>
  <c r="Z14" i="10"/>
  <c r="U36" i="10"/>
  <c r="X35" i="10"/>
  <c r="Z15" i="10"/>
  <c r="T36" i="10"/>
  <c r="X33" i="10"/>
  <c r="X17" i="10"/>
  <c r="P36" i="10"/>
  <c r="W36" i="10"/>
  <c r="V36" i="10"/>
  <c r="Z9" i="10"/>
  <c r="S36" i="10"/>
  <c r="R36" i="10"/>
  <c r="Q36" i="10"/>
  <c r="N36" i="10"/>
  <c r="Z8" i="10"/>
  <c r="M36" i="10"/>
  <c r="Z10" i="10"/>
  <c r="B36" i="10"/>
  <c r="Z58" i="5"/>
  <c r="Z55" i="5"/>
  <c r="Z52" i="5"/>
  <c r="Z49" i="5"/>
  <c r="Z48" i="5"/>
  <c r="Z46" i="5"/>
  <c r="Z42" i="5"/>
  <c r="Z36" i="5"/>
  <c r="Z35" i="5"/>
  <c r="Z33" i="5"/>
  <c r="Z30" i="5"/>
  <c r="Z29" i="5"/>
  <c r="Z28" i="5"/>
  <c r="Z20" i="5"/>
  <c r="Z21" i="5"/>
  <c r="Z23" i="5"/>
  <c r="Z16" i="5"/>
  <c r="F40" i="1"/>
  <c r="K46" i="7"/>
  <c r="P45" i="7"/>
  <c r="G46" i="7"/>
  <c r="G29" i="42"/>
  <c r="V29" i="42" s="1"/>
  <c r="F46" i="7"/>
  <c r="O45" i="3"/>
  <c r="K46" i="3"/>
  <c r="J46" i="3"/>
  <c r="C46" i="3"/>
  <c r="N46" i="42"/>
  <c r="F46" i="3"/>
  <c r="B46" i="3"/>
  <c r="P45" i="3"/>
  <c r="H46" i="3"/>
  <c r="N45" i="3"/>
  <c r="I46" i="3"/>
  <c r="P44" i="3"/>
  <c r="J46" i="14"/>
  <c r="P44" i="42"/>
  <c r="I46" i="14"/>
  <c r="C46" i="14"/>
  <c r="B46" i="14"/>
  <c r="H46" i="42"/>
  <c r="P44" i="14"/>
  <c r="P46" i="42"/>
  <c r="O46" i="42"/>
  <c r="H46" i="14"/>
  <c r="K45" i="1"/>
  <c r="K46" i="14"/>
  <c r="N44" i="14"/>
  <c r="N47" i="42"/>
  <c r="O45" i="14"/>
  <c r="D46" i="14"/>
  <c r="P45" i="14"/>
  <c r="N45" i="14"/>
  <c r="H47" i="42"/>
  <c r="O46" i="14"/>
  <c r="O44" i="14"/>
  <c r="L45" i="1"/>
  <c r="R47" i="42"/>
  <c r="N47" i="1"/>
  <c r="Y83" i="13"/>
  <c r="X83" i="13"/>
  <c r="X65" i="13"/>
  <c r="Z73" i="13"/>
  <c r="X77" i="13"/>
  <c r="Z69" i="13"/>
  <c r="Z68" i="13"/>
  <c r="X71" i="13"/>
  <c r="Y71" i="13"/>
  <c r="Z67" i="13"/>
  <c r="Z55" i="13"/>
  <c r="Z34" i="13"/>
  <c r="X44" i="13"/>
  <c r="Z46" i="13"/>
  <c r="Z52" i="13"/>
  <c r="F90" i="13"/>
  <c r="Z53" i="13"/>
  <c r="Z15" i="13"/>
  <c r="Y12" i="13"/>
  <c r="C90" i="13"/>
  <c r="B90" i="13"/>
  <c r="Z16" i="13"/>
  <c r="Z28" i="13"/>
  <c r="I90" i="13"/>
  <c r="Q90" i="13"/>
  <c r="J90" i="13"/>
  <c r="Z11" i="13"/>
  <c r="E90" i="13"/>
  <c r="D90" i="13"/>
  <c r="G90" i="13"/>
  <c r="K90" i="13"/>
  <c r="X24" i="13"/>
  <c r="X86" i="13"/>
  <c r="S90" i="13"/>
  <c r="Y50" i="13"/>
  <c r="Y56" i="13"/>
  <c r="R90" i="13"/>
  <c r="X50" i="13"/>
  <c r="Z36" i="13"/>
  <c r="Y38" i="13"/>
  <c r="Z37" i="13"/>
  <c r="Z40" i="13"/>
  <c r="Z43" i="13"/>
  <c r="X38" i="13"/>
  <c r="P90" i="13"/>
  <c r="X89" i="13"/>
  <c r="Y44" i="13"/>
  <c r="L90" i="13"/>
  <c r="T90" i="13"/>
  <c r="U90" i="13"/>
  <c r="Z47" i="13"/>
  <c r="Y88" i="13"/>
  <c r="W90" i="13"/>
  <c r="X87" i="13"/>
  <c r="Z21" i="13"/>
  <c r="V90" i="13"/>
  <c r="Z8" i="13"/>
  <c r="Z20" i="13"/>
  <c r="Z22" i="13"/>
  <c r="M90" i="13"/>
  <c r="Z17" i="13"/>
  <c r="N90" i="13"/>
  <c r="X88" i="13"/>
  <c r="Z10" i="13"/>
  <c r="Z9" i="13"/>
  <c r="Y87" i="13"/>
  <c r="H90" i="13"/>
  <c r="X30" i="13"/>
  <c r="Y18" i="13"/>
  <c r="Z14" i="13"/>
  <c r="Z29" i="13"/>
  <c r="Z23" i="13"/>
  <c r="O90" i="13"/>
  <c r="X12" i="13"/>
  <c r="Y30" i="13"/>
  <c r="Z27" i="13"/>
  <c r="Y24" i="13"/>
  <c r="Y86" i="13"/>
  <c r="Y89" i="13"/>
  <c r="X18" i="13"/>
  <c r="Z12" i="2"/>
  <c r="Z18" i="2"/>
  <c r="Z24" i="2"/>
  <c r="Z30" i="2"/>
  <c r="Z38" i="2"/>
  <c r="Z44" i="2"/>
  <c r="Z50" i="2"/>
  <c r="Z56" i="2"/>
  <c r="Z55" i="2"/>
  <c r="W63" i="2"/>
  <c r="Z40" i="2"/>
  <c r="V63" i="2"/>
  <c r="X60" i="2"/>
  <c r="X59" i="2"/>
  <c r="Y62" i="2"/>
  <c r="Y61" i="2"/>
  <c r="X62" i="2"/>
  <c r="G63" i="2"/>
  <c r="Y59" i="2"/>
  <c r="O63" i="2"/>
  <c r="P63" i="2"/>
  <c r="Y60" i="2"/>
  <c r="X61" i="2"/>
  <c r="Z14" i="2"/>
  <c r="Z11" i="2"/>
  <c r="Z29" i="10"/>
  <c r="Z23" i="10"/>
  <c r="Y35" i="10"/>
  <c r="Z11" i="10"/>
  <c r="Y33" i="10"/>
  <c r="Z7" i="10"/>
  <c r="Z13" i="10"/>
  <c r="X34" i="10"/>
  <c r="Z16" i="10"/>
  <c r="Z56" i="5"/>
  <c r="Y66" i="5"/>
  <c r="U68" i="5"/>
  <c r="Z54" i="5"/>
  <c r="Z47" i="5"/>
  <c r="Z41" i="5"/>
  <c r="S68" i="5"/>
  <c r="X67" i="5"/>
  <c r="Z31" i="5"/>
  <c r="T68" i="5"/>
  <c r="N68" i="5"/>
  <c r="F68" i="5"/>
  <c r="Z24" i="5"/>
  <c r="G68" i="5"/>
  <c r="X65" i="5"/>
  <c r="X64" i="5"/>
  <c r="Q68" i="5"/>
  <c r="O68" i="5"/>
  <c r="B68" i="5"/>
  <c r="Z14" i="5"/>
  <c r="Z15" i="5"/>
  <c r="L68" i="5"/>
  <c r="K68" i="5"/>
  <c r="R68" i="5"/>
  <c r="Z18" i="5"/>
  <c r="Y65" i="5"/>
  <c r="C68" i="5"/>
  <c r="Z17" i="5"/>
  <c r="H68" i="5"/>
  <c r="P68" i="5"/>
  <c r="J68" i="5"/>
  <c r="E68" i="5"/>
  <c r="D68" i="5"/>
  <c r="M68" i="5"/>
  <c r="X66" i="5"/>
  <c r="Y67" i="5"/>
  <c r="I68" i="5"/>
  <c r="Z11" i="5"/>
  <c r="W68" i="5"/>
  <c r="V68" i="5"/>
  <c r="Y64" i="5"/>
  <c r="Z10" i="5"/>
  <c r="Q46" i="42"/>
  <c r="O47" i="1"/>
  <c r="P47" i="1"/>
  <c r="Q45" i="42"/>
  <c r="M43" i="1"/>
  <c r="K46" i="1"/>
  <c r="L44" i="1"/>
  <c r="M44" i="1"/>
  <c r="K44" i="1"/>
  <c r="M45" i="1"/>
  <c r="L46" i="1"/>
  <c r="M46" i="1"/>
  <c r="K43" i="1"/>
  <c r="Q44" i="42"/>
  <c r="M46" i="14"/>
  <c r="P45" i="42"/>
  <c r="M47" i="42"/>
  <c r="O44" i="42"/>
  <c r="N45" i="42"/>
  <c r="L46" i="42"/>
  <c r="K47" i="42"/>
  <c r="S44" i="42"/>
  <c r="J46" i="42"/>
  <c r="M46" i="3"/>
  <c r="J45" i="42"/>
  <c r="I46" i="42"/>
  <c r="P47" i="42"/>
  <c r="S47" i="42"/>
  <c r="K44" i="42"/>
  <c r="S45" i="42"/>
  <c r="J44" i="42"/>
  <c r="L47" i="42"/>
  <c r="I45" i="42"/>
  <c r="O47" i="42"/>
  <c r="L45" i="42"/>
  <c r="K46" i="42"/>
  <c r="R45" i="42"/>
  <c r="I47" i="42"/>
  <c r="N43" i="3"/>
  <c r="R46" i="42"/>
  <c r="I44" i="42"/>
  <c r="N44" i="42"/>
  <c r="M45" i="42"/>
  <c r="L44" i="42"/>
  <c r="S46" i="42"/>
  <c r="K45" i="42"/>
  <c r="R44" i="42"/>
  <c r="M44" i="42"/>
  <c r="J47" i="42"/>
  <c r="E25" i="1"/>
  <c r="Q25" i="1" s="1"/>
  <c r="G40" i="42"/>
  <c r="G21" i="1"/>
  <c r="S21" i="1" s="1"/>
  <c r="G27" i="1"/>
  <c r="S27" i="1" s="1"/>
  <c r="F31" i="1"/>
  <c r="F37" i="1"/>
  <c r="P44" i="7"/>
  <c r="O45" i="7"/>
  <c r="E22" i="1"/>
  <c r="E28" i="1"/>
  <c r="G37" i="1"/>
  <c r="F22" i="42"/>
  <c r="U22" i="42" s="1"/>
  <c r="E33" i="42"/>
  <c r="G32" i="42"/>
  <c r="N43" i="7"/>
  <c r="G8" i="1"/>
  <c r="F16" i="1"/>
  <c r="G18" i="1"/>
  <c r="E26" i="1"/>
  <c r="F28" i="1"/>
  <c r="R28" i="1" s="1"/>
  <c r="E38" i="1"/>
  <c r="G40" i="1"/>
  <c r="E13" i="42"/>
  <c r="T13" i="42" s="1"/>
  <c r="F18" i="42"/>
  <c r="U18" i="42" s="1"/>
  <c r="F19" i="42"/>
  <c r="U19" i="42" s="1"/>
  <c r="G21" i="42"/>
  <c r="V21" i="42" s="1"/>
  <c r="E28" i="42"/>
  <c r="T28" i="42" s="1"/>
  <c r="E38" i="42"/>
  <c r="T38" i="42" s="1"/>
  <c r="E42" i="42"/>
  <c r="T42" i="42" s="1"/>
  <c r="G33" i="42"/>
  <c r="F21" i="1"/>
  <c r="F12" i="42"/>
  <c r="U12" i="42" s="1"/>
  <c r="E18" i="1"/>
  <c r="F25" i="1"/>
  <c r="E40" i="1"/>
  <c r="O42" i="7"/>
  <c r="F8" i="1"/>
  <c r="E14" i="1"/>
  <c r="F10" i="42"/>
  <c r="U10" i="42" s="1"/>
  <c r="N45" i="7"/>
  <c r="E9" i="1"/>
  <c r="E11" i="1"/>
  <c r="G22" i="1"/>
  <c r="S22" i="1" s="1"/>
  <c r="F32" i="1"/>
  <c r="G27" i="42"/>
  <c r="V27" i="42" s="1"/>
  <c r="G17" i="1"/>
  <c r="E16" i="42"/>
  <c r="T16" i="42" s="1"/>
  <c r="O44" i="7"/>
  <c r="G38" i="1"/>
  <c r="E17" i="1"/>
  <c r="Q17" i="1" s="1"/>
  <c r="F23" i="1"/>
  <c r="R23" i="1" s="1"/>
  <c r="E27" i="1"/>
  <c r="F29" i="1"/>
  <c r="R29" i="1" s="1"/>
  <c r="E24" i="42"/>
  <c r="T24" i="42" s="1"/>
  <c r="F34" i="42"/>
  <c r="U34" i="42" s="1"/>
  <c r="G38" i="42"/>
  <c r="V38" i="42" s="1"/>
  <c r="N42" i="7"/>
  <c r="G11" i="1"/>
  <c r="E21" i="1"/>
  <c r="Q21" i="1" s="1"/>
  <c r="G29" i="1"/>
  <c r="U26" i="42"/>
  <c r="Q47" i="42"/>
  <c r="H44" i="42"/>
  <c r="B46" i="1"/>
  <c r="C45" i="1"/>
  <c r="D48" i="42"/>
  <c r="C43" i="1"/>
  <c r="D43" i="1"/>
  <c r="B45" i="1"/>
  <c r="D45" i="1"/>
  <c r="C44" i="1"/>
  <c r="D44" i="1"/>
  <c r="C48" i="42"/>
  <c r="B48" i="42"/>
  <c r="B44" i="1"/>
  <c r="D46" i="1"/>
  <c r="B43" i="1"/>
  <c r="R9" i="1" l="1"/>
  <c r="S16" i="1"/>
  <c r="S31" i="1"/>
  <c r="H43" i="1"/>
  <c r="S38" i="1"/>
  <c r="Q22" i="1"/>
  <c r="S33" i="1"/>
  <c r="S32" i="1"/>
  <c r="R16" i="1"/>
  <c r="Q41" i="1"/>
  <c r="Q26" i="1"/>
  <c r="Q38" i="1"/>
  <c r="Q10" i="1"/>
  <c r="R18" i="1"/>
  <c r="S18" i="1"/>
  <c r="Q28" i="1"/>
  <c r="R11" i="1"/>
  <c r="R33" i="1"/>
  <c r="H46" i="1"/>
  <c r="H45" i="1"/>
  <c r="S25" i="1"/>
  <c r="J44" i="1"/>
  <c r="S29" i="1"/>
  <c r="S14" i="1"/>
  <c r="R38" i="1"/>
  <c r="J46" i="1"/>
  <c r="I46" i="1"/>
  <c r="Q31" i="1"/>
  <c r="R40" i="1"/>
  <c r="S20" i="1"/>
  <c r="S34" i="1"/>
  <c r="I44" i="1"/>
  <c r="J43" i="1"/>
  <c r="R21" i="1"/>
  <c r="R27" i="1"/>
  <c r="S15" i="1"/>
  <c r="R15" i="1"/>
  <c r="R14" i="1"/>
  <c r="Q34" i="1"/>
  <c r="I45" i="1"/>
  <c r="S17" i="1"/>
  <c r="Q14" i="1"/>
  <c r="R17" i="1"/>
  <c r="S23" i="1"/>
  <c r="S11" i="1"/>
  <c r="R32" i="1"/>
  <c r="Q8" i="1"/>
  <c r="Q20" i="1"/>
  <c r="Q39" i="1"/>
  <c r="R8" i="1"/>
  <c r="R37" i="1"/>
  <c r="H44" i="1"/>
  <c r="J45" i="1"/>
  <c r="R34" i="1"/>
  <c r="S12" i="1"/>
  <c r="S28" i="1"/>
  <c r="Q18" i="1"/>
  <c r="S10" i="1"/>
  <c r="E47" i="42"/>
  <c r="T47" i="42" s="1"/>
  <c r="S8" i="1"/>
  <c r="Q37" i="1"/>
  <c r="R35" i="1"/>
  <c r="Q11" i="1"/>
  <c r="R25" i="1"/>
  <c r="R26" i="1"/>
  <c r="I43" i="1"/>
  <c r="Q32" i="1"/>
  <c r="R31" i="1"/>
  <c r="S35" i="1"/>
  <c r="Q35" i="1"/>
  <c r="P46" i="3"/>
  <c r="R22" i="1"/>
  <c r="R20" i="1"/>
  <c r="T41" i="42"/>
  <c r="E45" i="1"/>
  <c r="G47" i="42"/>
  <c r="V47" i="42" s="1"/>
  <c r="G46" i="42"/>
  <c r="V46" i="42" s="1"/>
  <c r="F44" i="42"/>
  <c r="U44" i="42" s="1"/>
  <c r="V35" i="42"/>
  <c r="F45" i="1"/>
  <c r="R45" i="1" s="1"/>
  <c r="E44" i="42"/>
  <c r="T44" i="42" s="1"/>
  <c r="G45" i="42"/>
  <c r="V45" i="42" s="1"/>
  <c r="P46" i="7"/>
  <c r="Q27" i="1"/>
  <c r="V33" i="42"/>
  <c r="E46" i="42"/>
  <c r="T46" i="42" s="1"/>
  <c r="Z83" i="13"/>
  <c r="Z77" i="13"/>
  <c r="Z65" i="13"/>
  <c r="Z56" i="13"/>
  <c r="Z50" i="13"/>
  <c r="Z60" i="2"/>
  <c r="Z61" i="2"/>
  <c r="Z62" i="2"/>
  <c r="Z59" i="2"/>
  <c r="Z33" i="10"/>
  <c r="Z34" i="10"/>
  <c r="Z32" i="10"/>
  <c r="X36" i="10"/>
  <c r="Y36" i="10"/>
  <c r="Z35" i="10"/>
  <c r="Z64" i="5"/>
  <c r="Z66" i="5"/>
  <c r="Z65" i="5"/>
  <c r="Z67" i="5"/>
  <c r="O46" i="7"/>
  <c r="N46" i="7"/>
  <c r="O46" i="3"/>
  <c r="N46" i="3"/>
  <c r="P48" i="42"/>
  <c r="N46" i="14"/>
  <c r="L47" i="1"/>
  <c r="P46" i="14"/>
  <c r="N48" i="42"/>
  <c r="H48" i="42"/>
  <c r="Z71" i="13"/>
  <c r="Z38" i="13"/>
  <c r="Z12" i="13"/>
  <c r="Z18" i="13"/>
  <c r="Z44" i="13"/>
  <c r="X90" i="13"/>
  <c r="Z87" i="13"/>
  <c r="Z24" i="13"/>
  <c r="Z88" i="13"/>
  <c r="Z89" i="13"/>
  <c r="Z86" i="13"/>
  <c r="Y90" i="13"/>
  <c r="Z30" i="13"/>
  <c r="Y63" i="2"/>
  <c r="X63" i="2"/>
  <c r="Z17" i="10"/>
  <c r="X68" i="5"/>
  <c r="Y68" i="5"/>
  <c r="S48" i="42"/>
  <c r="Q48" i="42"/>
  <c r="J48" i="42"/>
  <c r="L48" i="42"/>
  <c r="M48" i="42"/>
  <c r="I48" i="42"/>
  <c r="O48" i="42"/>
  <c r="K47" i="1"/>
  <c r="R48" i="42"/>
  <c r="M47" i="1"/>
  <c r="K48" i="42"/>
  <c r="G46" i="1"/>
  <c r="S40" i="1"/>
  <c r="G43" i="1"/>
  <c r="S37" i="1"/>
  <c r="E43" i="1"/>
  <c r="Q40" i="1"/>
  <c r="E46" i="1"/>
  <c r="G45" i="1"/>
  <c r="F47" i="42"/>
  <c r="U47" i="42" s="1"/>
  <c r="G44" i="42"/>
  <c r="V32" i="42"/>
  <c r="F46" i="1"/>
  <c r="G44" i="1"/>
  <c r="E45" i="42"/>
  <c r="T45" i="42" s="1"/>
  <c r="T33" i="42"/>
  <c r="F45" i="42"/>
  <c r="U45" i="42" s="1"/>
  <c r="F43" i="1"/>
  <c r="V40" i="42"/>
  <c r="F44" i="1"/>
  <c r="F46" i="42"/>
  <c r="U46" i="42" s="1"/>
  <c r="E44" i="1"/>
  <c r="Q9" i="1"/>
  <c r="C47" i="1"/>
  <c r="D47" i="1"/>
  <c r="B47" i="1"/>
  <c r="H47" i="1" l="1"/>
  <c r="Q45" i="1"/>
  <c r="Q43" i="1"/>
  <c r="S44" i="1"/>
  <c r="S46" i="1"/>
  <c r="R46" i="1"/>
  <c r="Q46" i="1"/>
  <c r="I47" i="1"/>
  <c r="J47" i="1"/>
  <c r="R44" i="1"/>
  <c r="S45" i="1"/>
  <c r="Q44" i="1"/>
  <c r="Z63" i="2"/>
  <c r="Z36" i="10"/>
  <c r="Z68" i="5"/>
  <c r="F47" i="1"/>
  <c r="R47" i="1" s="1"/>
  <c r="Z90" i="13"/>
  <c r="V44" i="42"/>
  <c r="G48" i="42"/>
  <c r="V48" i="42" s="1"/>
  <c r="E47" i="1"/>
  <c r="R43" i="1"/>
  <c r="G47" i="1"/>
  <c r="S43" i="1"/>
  <c r="E48" i="42"/>
  <c r="T48" i="42" s="1"/>
  <c r="F48" i="42"/>
  <c r="U48" i="42" s="1"/>
  <c r="Q47" i="1" l="1"/>
  <c r="S47" i="1"/>
</calcChain>
</file>

<file path=xl/sharedStrings.xml><?xml version="1.0" encoding="utf-8"?>
<sst xmlns="http://schemas.openxmlformats.org/spreadsheetml/2006/main" count="710" uniqueCount="94">
  <si>
    <t>SCHOOLBEVOLKING VOLTIJDS GEWOON SECUNDAIR ONDERWIJS (1)</t>
  </si>
  <si>
    <t>Schooljaar 2021-2022</t>
  </si>
  <si>
    <t>Algemeen overzicht</t>
  </si>
  <si>
    <t>21sec01</t>
  </si>
  <si>
    <t>Schoolbevolking in het gewoon secundair onderwijs</t>
  </si>
  <si>
    <t>21sec02</t>
  </si>
  <si>
    <t>Schoolbevolking eerste graad</t>
  </si>
  <si>
    <t>21sec03</t>
  </si>
  <si>
    <t>Schoolbevolking tweede graad</t>
  </si>
  <si>
    <t>21sec04</t>
  </si>
  <si>
    <t>Schoolbevolking derde graad</t>
  </si>
  <si>
    <t>21sec05</t>
  </si>
  <si>
    <t>Totale schoolbevolking</t>
  </si>
  <si>
    <t>21sec06</t>
  </si>
  <si>
    <t>Totale schoolbevolking naar geboortejaar in het gewoon secundair onderwijs</t>
  </si>
  <si>
    <t>21sec07</t>
  </si>
  <si>
    <t>Schoolbevolking naar geboortejaar in de eerste graad</t>
  </si>
  <si>
    <t>21sec08</t>
  </si>
  <si>
    <t>Schoolbevolking naar geboortejaar in de tweede graad</t>
  </si>
  <si>
    <t>21sec09</t>
  </si>
  <si>
    <t>Schoolbevolking naar geboortejaar in de derde graad</t>
  </si>
  <si>
    <t xml:space="preserve">(1) De cijfers voor voltijds gewoon secundair onderwijs zijn deze zonder de leerlingen duaal leren aangeboden in CDO en Syntra-campussen. </t>
  </si>
  <si>
    <t>SCHOOLBEVOLKING IN HET GEWOON SECUNDAIR ONDERWIJS (1)</t>
  </si>
  <si>
    <t>Onthaalonderwijs voor</t>
  </si>
  <si>
    <t>1ste graad</t>
  </si>
  <si>
    <t>Algemeen secundair</t>
  </si>
  <si>
    <t>Technisch secundair</t>
  </si>
  <si>
    <t>Kunstsecundair</t>
  </si>
  <si>
    <t>Beroepssecundair</t>
  </si>
  <si>
    <t>Totaal</t>
  </si>
  <si>
    <t>anderstalige</t>
  </si>
  <si>
    <t>onderwijs</t>
  </si>
  <si>
    <t>nieuwkomers</t>
  </si>
  <si>
    <t>(inclusief modulair)</t>
  </si>
  <si>
    <t>J</t>
  </si>
  <si>
    <t>M</t>
  </si>
  <si>
    <t>T</t>
  </si>
  <si>
    <t>Antwerpen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</si>
  <si>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</si>
  <si>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</si>
  <si>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</si>
  <si>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</si>
  <si>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>Vlaams-Brabant</t>
  </si>
  <si>
    <t>Brussels Hoofdstedelijk Gewest</t>
  </si>
  <si>
    <t>West-Vlaanderen</t>
  </si>
  <si>
    <t>Oost-Vlaanderen</t>
  </si>
  <si>
    <t>Limburg</t>
  </si>
  <si>
    <t>ALGEMEEN TOTAAL</t>
  </si>
  <si>
    <t>SCHOOLBEVOLKING EERSTE GRAAD</t>
  </si>
  <si>
    <t>1ste leerjaar A</t>
  </si>
  <si>
    <t>1ste leerjaar B</t>
  </si>
  <si>
    <t>2de leerjaar A</t>
  </si>
  <si>
    <t>2de leerjaar B</t>
  </si>
  <si>
    <t>Totaal 1ste graad</t>
  </si>
  <si>
    <t>SCHOOLBEVOLKING TWEEDE GRAAD (1)</t>
  </si>
  <si>
    <t>ASO</t>
  </si>
  <si>
    <t>TSO</t>
  </si>
  <si>
    <t>KSO</t>
  </si>
  <si>
    <t>BSO</t>
  </si>
  <si>
    <t>Totaal 2de graad</t>
  </si>
  <si>
    <t>SCHOOLBEVOLKING DERDE GRAAD (1)</t>
  </si>
  <si>
    <t>Totaal 3de graad</t>
  </si>
  <si>
    <t>TOTALE SCHOOLBEVOLKING (1)</t>
  </si>
  <si>
    <t>2de graad</t>
  </si>
  <si>
    <t>3de graad</t>
  </si>
  <si>
    <t>Modulair onderwijs</t>
  </si>
  <si>
    <t>anderstalige nieuwkomers</t>
  </si>
  <si>
    <t>niveau 2de en 3de graad</t>
  </si>
  <si>
    <t>TOTALE SCHOOLBEVOLKING NAAR GEBOORTEJAAR IN HET GEWOON SECUNDAIR ONDERWIJS (1)</t>
  </si>
  <si>
    <t>Algemeen totaal</t>
  </si>
  <si>
    <t>Onthaalonderwijs (okan)</t>
  </si>
  <si>
    <t>1STE GRAAD</t>
  </si>
  <si>
    <t>1ste leerjaar (A + B)</t>
  </si>
  <si>
    <t>2de leerjaar (A + B)</t>
  </si>
  <si>
    <t>2DE GRAAD</t>
  </si>
  <si>
    <t>1ste leerjaar</t>
  </si>
  <si>
    <t xml:space="preserve">2de leerjaar </t>
  </si>
  <si>
    <t>3DE GRAAD</t>
  </si>
  <si>
    <t>2de leerjaar</t>
  </si>
  <si>
    <t>3de leerjaar + Se-n-Se</t>
  </si>
  <si>
    <t>Modulair onderwijs (bso)</t>
  </si>
  <si>
    <t>SCHOOLBEVOLKING NAAR GEBOORTEJAAR - EERSTE GRAAD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</si>
  <si>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</si>
  <si>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</si>
  <si>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</si>
  <si>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</si>
  <si>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SCHOOLBEVOLKING NAAR GEBOORTEJAAR - TWEEDE GRAAD (1)</t>
  </si>
  <si>
    <t>1ste leerjaar van de 2de graad</t>
  </si>
  <si>
    <t>2de leerjaar van de 2de graad</t>
  </si>
  <si>
    <t>SCHOOLBEVOLKING NAAR GEBOORTEJAAR - DERDE GRAAD (1)</t>
  </si>
  <si>
    <t>1ste leerjaar van de 3de graad</t>
  </si>
  <si>
    <t>2de leerjaar van de 3de graad</t>
  </si>
  <si>
    <t>3de leerjaar van de 3de graad</t>
  </si>
  <si>
    <t xml:space="preserve">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</si>
</sst>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;0;&quot;-&quot;"/>
    <numFmt numFmtId="165" formatCode="#,##0;\-0;&quot;-&quot;"/>
    <numFmt numFmtId="166" formatCode="0.0"/>
    <numFmt numFmtId="167" formatCode="0.0%"/>
    <numFmt numFmtId="168" formatCode="#,##0.0"/>
    <numFmt numFmtId="169" formatCode="0.000000"/>
    <numFmt numFmtId="170" formatCode="0.000%"/>
    <numFmt numFmtId="171" formatCode="0.0000%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</font>
    <font>
      <sz val="10"/>
      <name val="Optimum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1">
    <xf numFmtId="0" fontId="0" fillId="0" borderId="0"/>
    <xf numFmtId="1" fontId="5" fillId="0" borderId="0" applyFont="0" applyFill="0" applyBorder="0" applyAlignment="0" applyProtection="0"/>
    <xf numFmtId="166" fontId="6" fillId="0" borderId="0" applyFont="0" applyFill="0" applyBorder="0" applyAlignment="0" applyProtection="0">
      <protection locked="0"/>
    </xf>
    <xf numFmtId="169" fontId="6" fillId="0" borderId="0" applyFont="0" applyFill="0" applyBorder="0" applyAlignment="0" applyProtection="0">
      <protection locked="0"/>
    </xf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3" fontId="8" fillId="1" borderId="1" applyBorder="0"/>
    <xf numFmtId="0" fontId="15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2" fontId="7" fillId="0" borderId="0" applyFont="0" applyFill="0" applyBorder="0" applyAlignment="0" applyProtection="0">
      <protection locked="0"/>
    </xf>
    <xf numFmtId="0" fontId="9" fillId="1" borderId="2">
      <alignment horizontal="center" vertical="top" textRotation="90"/>
    </xf>
    <xf numFmtId="4" fontId="5" fillId="0" borderId="0" applyFont="0" applyFill="0" applyBorder="0" applyAlignment="0" applyProtection="0"/>
    <xf numFmtId="0" fontId="10" fillId="0" borderId="3"/>
    <xf numFmtId="167" fontId="7" fillId="0" borderId="0" applyFont="0" applyFill="0" applyBorder="0" applyAlignment="0" applyProtection="0"/>
    <xf numFmtId="10" fontId="7" fillId="0" borderId="0"/>
    <xf numFmtId="170" fontId="7" fillId="0" borderId="0" applyFont="0" applyFill="0" applyBorder="0" applyAlignment="0" applyProtection="0"/>
    <xf numFmtId="171" fontId="6" fillId="0" borderId="0" applyFont="0" applyFill="0" applyBorder="0" applyAlignment="0" applyProtection="0">
      <protection locked="0"/>
    </xf>
    <xf numFmtId="0" fontId="7" fillId="0" borderId="0"/>
    <xf numFmtId="0" fontId="11" fillId="0" borderId="3" applyBorder="0" applyAlignment="0"/>
    <xf numFmtId="0" fontId="12" fillId="0" borderId="0"/>
    <xf numFmtId="0" fontId="13" fillId="2" borderId="3" applyBorder="0"/>
  </cellStyleXfs>
  <cellXfs count="149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7" xfId="0" applyBorder="1"/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/>
    <xf numFmtId="164" fontId="0" fillId="0" borderId="4" xfId="0" applyNumberFormat="1" applyBorder="1"/>
    <xf numFmtId="164" fontId="0" fillId="0" borderId="0" xfId="0" applyNumberFormat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9" xfId="0" applyBorder="1"/>
    <xf numFmtId="0" fontId="1" fillId="0" borderId="6" xfId="0" applyFont="1" applyBorder="1"/>
    <xf numFmtId="0" fontId="0" fillId="0" borderId="8" xfId="0" applyBorder="1"/>
    <xf numFmtId="0" fontId="1" fillId="0" borderId="0" xfId="0" applyFont="1" applyAlignment="1">
      <alignment horizontal="left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4" xfId="0" applyNumberForma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0" fillId="0" borderId="12" xfId="0" applyBorder="1"/>
    <xf numFmtId="164" fontId="0" fillId="0" borderId="6" xfId="0" applyNumberFormat="1" applyBorder="1" applyAlignment="1">
      <alignment horizontal="right"/>
    </xf>
    <xf numFmtId="0" fontId="1" fillId="0" borderId="13" xfId="0" applyFont="1" applyBorder="1"/>
    <xf numFmtId="0" fontId="0" fillId="0" borderId="9" xfId="0" applyBorder="1" applyAlignment="1">
      <alignment horizontal="right"/>
    </xf>
    <xf numFmtId="0" fontId="1" fillId="0" borderId="8" xfId="0" applyFont="1" applyBorder="1"/>
    <xf numFmtId="0" fontId="1" fillId="0" borderId="13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5" fontId="0" fillId="0" borderId="0" xfId="0" applyNumberFormat="1"/>
    <xf numFmtId="165" fontId="1" fillId="0" borderId="5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5" fontId="4" fillId="0" borderId="4" xfId="0" applyNumberFormat="1" applyFont="1" applyBorder="1"/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3" fillId="0" borderId="5" xfId="0" applyNumberFormat="1" applyFont="1" applyBorder="1"/>
    <xf numFmtId="165" fontId="3" fillId="0" borderId="6" xfId="0" applyNumberFormat="1" applyFont="1" applyBorder="1"/>
    <xf numFmtId="165" fontId="3" fillId="0" borderId="6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4" xfId="0" applyNumberFormat="1" applyFont="1" applyBorder="1"/>
    <xf numFmtId="165" fontId="3" fillId="0" borderId="0" xfId="0" applyNumberFormat="1" applyFont="1"/>
    <xf numFmtId="165" fontId="1" fillId="0" borderId="0" xfId="0" applyNumberFormat="1" applyFont="1"/>
    <xf numFmtId="0" fontId="0" fillId="0" borderId="14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0" fillId="0" borderId="11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1" fillId="0" borderId="16" xfId="0" applyNumberFormat="1" applyFont="1" applyBorder="1"/>
    <xf numFmtId="165" fontId="1" fillId="0" borderId="6" xfId="0" applyNumberFormat="1" applyFont="1" applyBorder="1"/>
    <xf numFmtId="165" fontId="0" fillId="0" borderId="17" xfId="0" applyNumberFormat="1" applyBorder="1"/>
    <xf numFmtId="165" fontId="1" fillId="0" borderId="16" xfId="0" applyNumberFormat="1" applyFont="1" applyBorder="1" applyAlignment="1">
      <alignment horizontal="right"/>
    </xf>
    <xf numFmtId="164" fontId="1" fillId="0" borderId="0" xfId="0" applyNumberFormat="1" applyFont="1"/>
    <xf numFmtId="164" fontId="0" fillId="0" borderId="18" xfId="0" applyNumberFormat="1" applyBorder="1"/>
    <xf numFmtId="164" fontId="1" fillId="0" borderId="4" xfId="0" applyNumberFormat="1" applyFont="1" applyBorder="1"/>
    <xf numFmtId="164" fontId="0" fillId="0" borderId="19" xfId="0" applyNumberFormat="1" applyBorder="1"/>
    <xf numFmtId="0" fontId="2" fillId="0" borderId="0" xfId="0" applyFont="1"/>
    <xf numFmtId="0" fontId="0" fillId="0" borderId="20" xfId="0" applyBorder="1"/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8" xfId="0" applyFont="1" applyBorder="1" applyAlignment="1">
      <alignment horizontal="left"/>
    </xf>
    <xf numFmtId="164" fontId="1" fillId="0" borderId="17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5" fontId="1" fillId="0" borderId="17" xfId="0" applyNumberFormat="1" applyFont="1" applyBorder="1"/>
    <xf numFmtId="0" fontId="14" fillId="0" borderId="0" xfId="0" applyFont="1"/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right"/>
    </xf>
    <xf numFmtId="0" fontId="0" fillId="0" borderId="16" xfId="0" applyBorder="1" applyAlignment="1">
      <alignment horizontal="right"/>
    </xf>
    <xf numFmtId="164" fontId="0" fillId="0" borderId="17" xfId="0" applyNumberFormat="1" applyBorder="1"/>
    <xf numFmtId="164" fontId="1" fillId="0" borderId="16" xfId="0" applyNumberFormat="1" applyFont="1" applyBorder="1" applyAlignment="1">
      <alignment horizontal="right"/>
    </xf>
    <xf numFmtId="0" fontId="1" fillId="0" borderId="27" xfId="0" applyFont="1" applyBorder="1"/>
    <xf numFmtId="164" fontId="0" fillId="0" borderId="28" xfId="0" applyNumberFormat="1" applyBorder="1"/>
    <xf numFmtId="164" fontId="0" fillId="0" borderId="27" xfId="0" applyNumberFormat="1" applyBorder="1"/>
    <xf numFmtId="164" fontId="0" fillId="0" borderId="1" xfId="0" applyNumberFormat="1" applyBorder="1"/>
    <xf numFmtId="164" fontId="0" fillId="0" borderId="29" xfId="0" applyNumberFormat="1" applyBorder="1"/>
    <xf numFmtId="164" fontId="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3" fillId="0" borderId="13" xfId="0" applyNumberFormat="1" applyFont="1" applyBorder="1"/>
    <xf numFmtId="165" fontId="3" fillId="0" borderId="8" xfId="0" applyNumberFormat="1" applyFont="1" applyBorder="1"/>
    <xf numFmtId="164" fontId="1" fillId="0" borderId="30" xfId="0" applyNumberFormat="1" applyFont="1" applyBorder="1" applyAlignment="1">
      <alignment horizontal="right"/>
    </xf>
    <xf numFmtId="0" fontId="12" fillId="0" borderId="0" xfId="0" applyFont="1"/>
    <xf numFmtId="0" fontId="15" fillId="0" borderId="0" xfId="7" applyFill="1"/>
    <xf numFmtId="0" fontId="16" fillId="0" borderId="0" xfId="0" applyFont="1"/>
    <xf numFmtId="0" fontId="4" fillId="0" borderId="41" xfId="0" applyFont="1" applyBorder="1" applyAlignment="1">
      <alignment horizontal="right"/>
    </xf>
    <xf numFmtId="164" fontId="0" fillId="0" borderId="8" xfId="0" applyNumberFormat="1" applyBorder="1"/>
    <xf numFmtId="164" fontId="1" fillId="0" borderId="11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0" fillId="0" borderId="40" xfId="0" applyNumberFormat="1" applyBorder="1"/>
    <xf numFmtId="164" fontId="0" fillId="0" borderId="42" xfId="0" applyNumberFormat="1" applyBorder="1"/>
    <xf numFmtId="164" fontId="1" fillId="0" borderId="43" xfId="0" applyNumberFormat="1" applyFont="1" applyBorder="1" applyAlignment="1">
      <alignment horizontal="right"/>
    </xf>
    <xf numFmtId="164" fontId="1" fillId="0" borderId="44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65" fontId="4" fillId="0" borderId="8" xfId="0" applyNumberFormat="1" applyFont="1" applyBorder="1"/>
    <xf numFmtId="165" fontId="3" fillId="0" borderId="13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17" fillId="0" borderId="0" xfId="17" applyNumberFormat="1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21">
    <cellStyle name="0" xfId="1" xr:uid="{00000000-0005-0000-0000-000000000000}"/>
    <cellStyle name="0.0" xfId="2" xr:uid="{00000000-0005-0000-0000-000001000000}"/>
    <cellStyle name="0.0000" xfId="3" xr:uid="{00000000-0005-0000-0000-000002000000}"/>
    <cellStyle name="decimalen" xfId="4" xr:uid="{00000000-0005-0000-0000-000003000000}"/>
    <cellStyle name="decimalenpunt2" xfId="5" xr:uid="{00000000-0005-0000-0000-000004000000}"/>
    <cellStyle name="Header" xfId="6" xr:uid="{00000000-0005-0000-0000-000005000000}"/>
    <cellStyle name="Hyperlink" xfId="7" builtinId="8"/>
    <cellStyle name="komma1nul" xfId="8" xr:uid="{00000000-0005-0000-0000-000007000000}"/>
    <cellStyle name="komma2nul" xfId="9" xr:uid="{00000000-0005-0000-0000-000008000000}"/>
    <cellStyle name="Netten_1" xfId="10" xr:uid="{00000000-0005-0000-0000-000009000000}"/>
    <cellStyle name="nieuw" xfId="11" xr:uid="{00000000-0005-0000-0000-00000A000000}"/>
    <cellStyle name="Niveau" xfId="12" xr:uid="{00000000-0005-0000-0000-00000B000000}"/>
    <cellStyle name="perc1nul" xfId="13" xr:uid="{00000000-0005-0000-0000-00000C000000}"/>
    <cellStyle name="perc2nul" xfId="14" xr:uid="{00000000-0005-0000-0000-00000D000000}"/>
    <cellStyle name="perc3nul" xfId="15" xr:uid="{00000000-0005-0000-0000-00000E000000}"/>
    <cellStyle name="perc4" xfId="16" xr:uid="{00000000-0005-0000-0000-00000F000000}"/>
    <cellStyle name="Standaard" xfId="0" builtinId="0"/>
    <cellStyle name="Standaard_evo9899" xfId="17" xr:uid="{00000000-0005-0000-0000-000011000000}"/>
    <cellStyle name="Subtotaal" xfId="18" xr:uid="{00000000-0005-0000-0000-000012000000}"/>
    <cellStyle name="Titel" xfId="19" builtinId="15" customBuiltin="1"/>
    <cellStyle name="Tota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12" name="Rectangle 1">
          <a:extLst>
            <a:ext uri="{FF2B5EF4-FFF2-40B4-BE49-F238E27FC236}">
              <a16:creationId xmlns:a16="http://schemas.microsoft.com/office/drawing/2014/main" id="{0DB3DB7F-8941-4280-928B-E727FAA35828}"/>
            </a:ext>
          </a:extLst>
        </xdr:cNvPr>
        <xdr:cNvSpPr>
          <a:spLocks noChangeArrowheads="1"/>
        </xdr:cNvSpPr>
      </xdr:nvSpPr>
      <xdr:spPr bwMode="auto">
        <a:xfrm>
          <a:off x="0" y="510540"/>
          <a:ext cx="17907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430" name="Rectangle 1">
          <a:extLst>
            <a:ext uri="{FF2B5EF4-FFF2-40B4-BE49-F238E27FC236}">
              <a16:creationId xmlns:a16="http://schemas.microsoft.com/office/drawing/2014/main" id="{C262883C-9849-453C-9F49-D5D39A840748}"/>
            </a:ext>
          </a:extLst>
        </xdr:cNvPr>
        <xdr:cNvSpPr>
          <a:spLocks noChangeArrowheads="1"/>
        </xdr:cNvSpPr>
      </xdr:nvSpPr>
      <xdr:spPr bwMode="auto">
        <a:xfrm>
          <a:off x="0" y="510540"/>
          <a:ext cx="185166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454" name="Rectangle 1">
          <a:extLst>
            <a:ext uri="{FF2B5EF4-FFF2-40B4-BE49-F238E27FC236}">
              <a16:creationId xmlns:a16="http://schemas.microsoft.com/office/drawing/2014/main" id="{283E5738-DEF1-4EA4-8024-44BF12B76B5A}"/>
            </a:ext>
          </a:extLst>
        </xdr:cNvPr>
        <xdr:cNvSpPr>
          <a:spLocks noChangeArrowheads="1"/>
        </xdr:cNvSpPr>
      </xdr:nvSpPr>
      <xdr:spPr bwMode="auto">
        <a:xfrm>
          <a:off x="0" y="510540"/>
          <a:ext cx="173736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478" name="Rectangle 1">
          <a:extLst>
            <a:ext uri="{FF2B5EF4-FFF2-40B4-BE49-F238E27FC236}">
              <a16:creationId xmlns:a16="http://schemas.microsoft.com/office/drawing/2014/main" id="{5813BD85-1F7C-45B6-917E-F409CA7B75FA}"/>
            </a:ext>
          </a:extLst>
        </xdr:cNvPr>
        <xdr:cNvSpPr>
          <a:spLocks noChangeArrowheads="1"/>
        </xdr:cNvSpPr>
      </xdr:nvSpPr>
      <xdr:spPr bwMode="auto">
        <a:xfrm>
          <a:off x="0" y="510540"/>
          <a:ext cx="174498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508" name="Rectangle 1">
          <a:extLst>
            <a:ext uri="{FF2B5EF4-FFF2-40B4-BE49-F238E27FC236}">
              <a16:creationId xmlns:a16="http://schemas.microsoft.com/office/drawing/2014/main" id="{DA0AFE71-A7DB-423A-9A24-986B60D64153}"/>
            </a:ext>
          </a:extLst>
        </xdr:cNvPr>
        <xdr:cNvSpPr>
          <a:spLocks noChangeArrowheads="1"/>
        </xdr:cNvSpPr>
      </xdr:nvSpPr>
      <xdr:spPr bwMode="auto">
        <a:xfrm>
          <a:off x="0" y="510540"/>
          <a:ext cx="170688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92" name="Rectangle 1">
          <a:extLst>
            <a:ext uri="{FF2B5EF4-FFF2-40B4-BE49-F238E27FC236}">
              <a16:creationId xmlns:a16="http://schemas.microsoft.com/office/drawing/2014/main" id="{AAC16E18-676B-4D77-9873-DE98CEB20652}"/>
            </a:ext>
          </a:extLst>
        </xdr:cNvPr>
        <xdr:cNvSpPr>
          <a:spLocks noChangeArrowheads="1"/>
        </xdr:cNvSpPr>
      </xdr:nvSpPr>
      <xdr:spPr bwMode="auto">
        <a:xfrm>
          <a:off x="1653540" y="51054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551" name="Rectangle 1">
          <a:extLst>
            <a:ext uri="{FF2B5EF4-FFF2-40B4-BE49-F238E27FC236}">
              <a16:creationId xmlns:a16="http://schemas.microsoft.com/office/drawing/2014/main" id="{1F510EF9-56C3-4294-B60A-2A43A193B991}"/>
            </a:ext>
          </a:extLst>
        </xdr:cNvPr>
        <xdr:cNvSpPr>
          <a:spLocks noChangeArrowheads="1"/>
        </xdr:cNvSpPr>
      </xdr:nvSpPr>
      <xdr:spPr bwMode="auto">
        <a:xfrm>
          <a:off x="0" y="51054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/>
  </sheetViews>
  <sheetFormatPr defaultRowHeight="13.2"/>
  <cols>
    <col min="1" max="1" width="11.6640625" customWidth="1"/>
  </cols>
  <sheetData>
    <row r="1" spans="1:2" ht="15.6">
      <c r="A1" s="100" t="s">
        <v>0</v>
      </c>
    </row>
    <row r="2" spans="1:2" ht="15.6">
      <c r="A2" s="100" t="s">
        <v>1</v>
      </c>
    </row>
    <row r="3" spans="1:2" ht="15.6">
      <c r="A3" s="100"/>
    </row>
    <row r="4" spans="1:2" ht="13.8">
      <c r="A4" s="82" t="s">
        <v>2</v>
      </c>
    </row>
    <row r="5" spans="1:2">
      <c r="A5" s="101" t="s">
        <v>3</v>
      </c>
      <c r="B5" t="s">
        <v>4</v>
      </c>
    </row>
    <row r="6" spans="1:2">
      <c r="A6" s="101" t="s">
        <v>5</v>
      </c>
      <c r="B6" t="s">
        <v>6</v>
      </c>
    </row>
    <row r="7" spans="1:2">
      <c r="A7" s="101" t="s">
        <v>7</v>
      </c>
      <c r="B7" t="s">
        <v>8</v>
      </c>
    </row>
    <row r="8" spans="1:2">
      <c r="A8" s="101" t="s">
        <v>9</v>
      </c>
      <c r="B8" t="s">
        <v>10</v>
      </c>
    </row>
    <row r="9" spans="1:2">
      <c r="A9" s="101" t="s">
        <v>11</v>
      </c>
      <c r="B9" t="s">
        <v>12</v>
      </c>
    </row>
    <row r="10" spans="1:2">
      <c r="A10" s="101" t="s">
        <v>13</v>
      </c>
      <c r="B10" t="s">
        <v>14</v>
      </c>
    </row>
    <row r="11" spans="1:2">
      <c r="A11" s="101" t="s">
        <v>15</v>
      </c>
      <c r="B11" t="s">
        <v>16</v>
      </c>
    </row>
    <row r="12" spans="1:2">
      <c r="A12" s="101" t="s">
        <v>17</v>
      </c>
      <c r="B12" t="s">
        <v>18</v>
      </c>
    </row>
    <row r="13" spans="1:2">
      <c r="A13" s="101" t="s">
        <v>19</v>
      </c>
      <c r="B13" t="s">
        <v>20</v>
      </c>
    </row>
    <row r="15" spans="1:2">
      <c r="A15" s="117" t="s">
        <v>21</v>
      </c>
    </row>
  </sheetData>
  <phoneticPr fontId="8" type="noConversion"/>
  <hyperlinks>
    <hyperlink ref="A5" location="'21sec01'!A1" display="21sec01" xr:uid="{00000000-0004-0000-0000-000000000000}"/>
    <hyperlink ref="A6" location="'21sec02'!A1" display="21sec02" xr:uid="{00000000-0004-0000-0000-000001000000}"/>
    <hyperlink ref="A7" location="'21sec03'!A1" display="21sec03" xr:uid="{00000000-0004-0000-0000-000002000000}"/>
    <hyperlink ref="A8" location="'21sec04'!A1" display="21sec04" xr:uid="{00000000-0004-0000-0000-000003000000}"/>
    <hyperlink ref="A9" location="'21sec05'!A1" display="21sec05" xr:uid="{00000000-0004-0000-0000-000004000000}"/>
    <hyperlink ref="A10" location="'21sec06'!A1" display="21sec06" xr:uid="{00000000-0004-0000-0000-000005000000}"/>
    <hyperlink ref="A11" location="'21sec07'!A1" display="21sec07" xr:uid="{00000000-0004-0000-0000-000006000000}"/>
    <hyperlink ref="A12" location="'21sec08'!A1" display="21sec08" xr:uid="{00000000-0004-0000-0000-000007000000}"/>
    <hyperlink ref="A13" location="'21sec09'!A1" display="21sec09" xr:uid="{00000000-0004-0000-0000-000008000000}"/>
  </hyperlink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A1:AR96"/>
  <sheetViews>
    <sheetView zoomScaleNormal="100" workbookViewId="0"/>
  </sheetViews>
  <sheetFormatPr defaultRowHeight="13.2"/>
  <cols>
    <col min="1" max="1" width="30.109375" customWidth="1"/>
    <col min="2" max="23" width="6.5546875" customWidth="1"/>
    <col min="24" max="25" width="7.44140625" customWidth="1"/>
    <col min="26" max="26" width="8.44140625" customWidth="1"/>
    <col min="27" max="63" width="3.6640625" customWidth="1"/>
    <col min="64" max="64" width="9.5546875" customWidth="1"/>
    <col min="65" max="66" width="5" customWidth="1"/>
    <col min="67" max="67" width="9.5546875" customWidth="1"/>
    <col min="68" max="69" width="5" customWidth="1"/>
    <col min="70" max="70" width="9.5546875" customWidth="1"/>
    <col min="71" max="71" width="5" customWidth="1"/>
    <col min="72" max="72" width="9.5546875" customWidth="1"/>
    <col min="73" max="74" width="5" customWidth="1"/>
    <col min="75" max="75" width="9.5546875" customWidth="1"/>
    <col min="76" max="77" width="5" customWidth="1"/>
    <col min="78" max="78" width="9.5546875" customWidth="1"/>
    <col min="79" max="80" width="5" customWidth="1"/>
    <col min="81" max="81" width="9.5546875" customWidth="1"/>
    <col min="82" max="83" width="5" customWidth="1"/>
    <col min="84" max="84" width="9.5546875" customWidth="1"/>
    <col min="85" max="86" width="5" customWidth="1"/>
    <col min="87" max="87" width="9.5546875" customWidth="1"/>
    <col min="88" max="89" width="5" customWidth="1"/>
    <col min="90" max="90" width="9.5546875" customWidth="1"/>
    <col min="91" max="92" width="5" customWidth="1"/>
    <col min="93" max="93" width="9.5546875" customWidth="1"/>
    <col min="94" max="94" width="5" customWidth="1"/>
    <col min="95" max="95" width="9.5546875" customWidth="1"/>
    <col min="96" max="97" width="5" customWidth="1"/>
    <col min="98" max="98" width="9.5546875" customWidth="1"/>
    <col min="99" max="99" width="5" customWidth="1"/>
    <col min="100" max="100" width="9.5546875" customWidth="1"/>
    <col min="101" max="102" width="5" customWidth="1"/>
    <col min="103" max="103" width="9.5546875" customWidth="1"/>
    <col min="104" max="104" width="5" customWidth="1"/>
    <col min="105" max="105" width="9.5546875" customWidth="1"/>
    <col min="106" max="106" width="5" customWidth="1"/>
    <col min="107" max="107" width="9.5546875" customWidth="1"/>
    <col min="108" max="108" width="5" customWidth="1"/>
    <col min="109" max="109" width="9.5546875" customWidth="1"/>
    <col min="110" max="110" width="5" customWidth="1"/>
    <col min="111" max="111" width="9.5546875" customWidth="1"/>
    <col min="112" max="112" width="10.5546875" customWidth="1"/>
  </cols>
  <sheetData>
    <row r="1" spans="1:44">
      <c r="A1" s="5" t="s">
        <v>1</v>
      </c>
      <c r="B1" s="5"/>
      <c r="C1" s="5"/>
      <c r="D1" s="5"/>
      <c r="E1" s="5"/>
    </row>
    <row r="2" spans="1:44">
      <c r="A2" s="127" t="s">
        <v>89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44" ht="13.8" thickBot="1"/>
    <row r="4" spans="1:44">
      <c r="A4" s="6"/>
      <c r="B4" s="144" t="str">
        <f>D4+1&amp;" en later"</f>
        <v>2007 en later</v>
      </c>
      <c r="C4" s="145"/>
      <c r="D4" s="144">
        <v>2006</v>
      </c>
      <c r="E4" s="145"/>
      <c r="F4" s="144">
        <f>D4-1</f>
        <v>2005</v>
      </c>
      <c r="G4" s="145"/>
      <c r="H4" s="144">
        <f>F4-1</f>
        <v>2004</v>
      </c>
      <c r="I4" s="145"/>
      <c r="J4" s="144">
        <f>H4-1</f>
        <v>2003</v>
      </c>
      <c r="K4" s="145"/>
      <c r="L4" s="144">
        <f>J4-1</f>
        <v>2002</v>
      </c>
      <c r="M4" s="145"/>
      <c r="N4" s="144">
        <f>L4-1</f>
        <v>2001</v>
      </c>
      <c r="O4" s="145"/>
      <c r="P4" s="144">
        <f>N4-1</f>
        <v>2000</v>
      </c>
      <c r="Q4" s="145"/>
      <c r="R4" s="144">
        <f>P4-1</f>
        <v>1999</v>
      </c>
      <c r="S4" s="145"/>
      <c r="T4" s="144">
        <f>R4-1</f>
        <v>1998</v>
      </c>
      <c r="U4" s="145"/>
      <c r="V4" s="144" t="str">
        <f>T4-1&amp;" "&amp;"en vroeger"</f>
        <v>1997 en vroeger</v>
      </c>
      <c r="W4" s="145"/>
      <c r="X4" s="144" t="s">
        <v>69</v>
      </c>
      <c r="Y4" s="148"/>
      <c r="Z4" s="148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</row>
    <row r="5" spans="1:44">
      <c r="A5" s="19"/>
      <c r="B5" s="42" t="s">
        <v>34</v>
      </c>
      <c r="C5" s="43" t="s">
        <v>35</v>
      </c>
      <c r="D5" s="42" t="s">
        <v>34</v>
      </c>
      <c r="E5" s="43" t="s">
        <v>35</v>
      </c>
      <c r="F5" s="42" t="s">
        <v>34</v>
      </c>
      <c r="G5" s="43" t="s">
        <v>35</v>
      </c>
      <c r="H5" s="42" t="s">
        <v>34</v>
      </c>
      <c r="I5" s="43" t="s">
        <v>35</v>
      </c>
      <c r="J5" s="42" t="s">
        <v>34</v>
      </c>
      <c r="K5" s="43" t="s">
        <v>35</v>
      </c>
      <c r="L5" s="42" t="s">
        <v>34</v>
      </c>
      <c r="M5" s="43" t="s">
        <v>35</v>
      </c>
      <c r="N5" s="42" t="s">
        <v>34</v>
      </c>
      <c r="O5" s="43" t="s">
        <v>35</v>
      </c>
      <c r="P5" s="42" t="s">
        <v>34</v>
      </c>
      <c r="Q5" s="43" t="s">
        <v>35</v>
      </c>
      <c r="R5" s="42" t="s">
        <v>34</v>
      </c>
      <c r="S5" s="43" t="s">
        <v>35</v>
      </c>
      <c r="T5" s="42" t="s">
        <v>34</v>
      </c>
      <c r="U5" s="43" t="s">
        <v>35</v>
      </c>
      <c r="V5" s="42" t="s">
        <v>34</v>
      </c>
      <c r="W5" s="43" t="s">
        <v>35</v>
      </c>
      <c r="X5" s="42" t="s">
        <v>34</v>
      </c>
      <c r="Y5" s="43" t="s">
        <v>35</v>
      </c>
      <c r="Z5" s="45" t="s">
        <v>36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>
      <c r="A6" s="5" t="s">
        <v>90</v>
      </c>
      <c r="B6" s="42"/>
      <c r="C6" s="43"/>
      <c r="D6" s="42"/>
      <c r="E6" s="43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  <c r="Z6" s="43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</row>
    <row r="7" spans="1:44" s="16" customFormat="1">
      <c r="A7" s="34" t="s">
        <v>55</v>
      </c>
      <c r="B7" s="55"/>
      <c r="C7" s="56"/>
      <c r="D7" s="55"/>
      <c r="E7" s="56"/>
      <c r="F7" s="55"/>
      <c r="G7" s="56"/>
      <c r="H7" s="55"/>
      <c r="I7" s="56"/>
      <c r="J7" s="55"/>
      <c r="K7" s="56"/>
      <c r="L7" s="55"/>
      <c r="M7" s="56"/>
      <c r="N7" s="55"/>
      <c r="O7" s="56"/>
      <c r="P7" s="55"/>
      <c r="Q7" s="56"/>
      <c r="R7" s="55"/>
      <c r="S7" s="56"/>
      <c r="T7" s="55"/>
      <c r="U7" s="56"/>
      <c r="V7" s="55"/>
      <c r="W7" s="56"/>
      <c r="X7" s="55"/>
      <c r="Y7" s="56"/>
      <c r="Z7" s="56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</row>
    <row r="8" spans="1:44">
      <c r="A8" s="21" t="s">
        <v>38</v>
      </c>
      <c r="B8" s="47">
        <v>5</v>
      </c>
      <c r="C8" s="48">
        <v>2</v>
      </c>
      <c r="D8" s="47">
        <v>78</v>
      </c>
      <c r="E8" s="48">
        <v>82</v>
      </c>
      <c r="F8" s="47">
        <v>2003</v>
      </c>
      <c r="G8" s="48">
        <v>2713</v>
      </c>
      <c r="H8" s="47">
        <v>492</v>
      </c>
      <c r="I8" s="48">
        <v>533</v>
      </c>
      <c r="J8" s="47">
        <v>106</v>
      </c>
      <c r="K8" s="48">
        <v>103</v>
      </c>
      <c r="L8" s="47">
        <v>17</v>
      </c>
      <c r="M8" s="48">
        <v>16</v>
      </c>
      <c r="N8" s="47">
        <v>3</v>
      </c>
      <c r="O8" s="48">
        <v>1</v>
      </c>
      <c r="P8" s="47">
        <v>0</v>
      </c>
      <c r="Q8" s="48">
        <v>1</v>
      </c>
      <c r="R8" s="47">
        <v>0</v>
      </c>
      <c r="S8" s="48">
        <v>0</v>
      </c>
      <c r="T8" s="47">
        <v>2</v>
      </c>
      <c r="U8" s="48">
        <v>0</v>
      </c>
      <c r="V8" s="47">
        <v>0</v>
      </c>
      <c r="W8" s="48">
        <v>0</v>
      </c>
      <c r="X8" s="50">
        <f t="shared" ref="X8:Y11" si="0">SUM(V8,T8,R8,P8,N8,L8,J8,H8,F8,D8,B8)</f>
        <v>2706</v>
      </c>
      <c r="Y8" s="49">
        <f t="shared" si="0"/>
        <v>3451</v>
      </c>
      <c r="Z8" s="48">
        <f>SUM(X8:Y8)</f>
        <v>6157</v>
      </c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</row>
    <row r="9" spans="1:44">
      <c r="A9" s="21" t="s">
        <v>39</v>
      </c>
      <c r="B9" s="47">
        <v>7</v>
      </c>
      <c r="C9" s="48">
        <v>5</v>
      </c>
      <c r="D9" s="47">
        <v>328</v>
      </c>
      <c r="E9" s="48">
        <v>324</v>
      </c>
      <c r="F9" s="47">
        <v>7879</v>
      </c>
      <c r="G9" s="48">
        <v>10900</v>
      </c>
      <c r="H9" s="47">
        <v>853</v>
      </c>
      <c r="I9" s="48">
        <v>894</v>
      </c>
      <c r="J9" s="47">
        <v>104</v>
      </c>
      <c r="K9" s="48">
        <v>105</v>
      </c>
      <c r="L9" s="47">
        <v>7</v>
      </c>
      <c r="M9" s="48">
        <v>15</v>
      </c>
      <c r="N9" s="47">
        <v>4</v>
      </c>
      <c r="O9" s="48">
        <v>2</v>
      </c>
      <c r="P9" s="47">
        <v>0</v>
      </c>
      <c r="Q9" s="48">
        <v>0</v>
      </c>
      <c r="R9" s="47">
        <v>0</v>
      </c>
      <c r="S9" s="48">
        <v>0</v>
      </c>
      <c r="T9" s="47">
        <v>0</v>
      </c>
      <c r="U9" s="48">
        <v>0</v>
      </c>
      <c r="V9" s="47">
        <v>0</v>
      </c>
      <c r="W9" s="48">
        <v>0</v>
      </c>
      <c r="X9" s="50">
        <f>SUM(V9,T9,R9,P9,N9,L9,J9,H9,F9,D9,B9)</f>
        <v>9182</v>
      </c>
      <c r="Y9" s="49">
        <f>SUM(W9,U9,S9,Q9,O9,M9,K9,I9,G9,E9,C9)</f>
        <v>12245</v>
      </c>
      <c r="Z9" s="48">
        <f>SUM(X9:Y9)</f>
        <v>21427</v>
      </c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</row>
    <row r="10" spans="1:44">
      <c r="A10" s="21" t="s">
        <v>40</v>
      </c>
      <c r="B10" s="47">
        <v>0</v>
      </c>
      <c r="C10" s="48">
        <v>0</v>
      </c>
      <c r="D10" s="47">
        <v>0</v>
      </c>
      <c r="E10" s="48">
        <v>0</v>
      </c>
      <c r="F10" s="47">
        <v>50</v>
      </c>
      <c r="G10" s="48">
        <v>62</v>
      </c>
      <c r="H10" s="47">
        <v>9</v>
      </c>
      <c r="I10" s="48">
        <v>20</v>
      </c>
      <c r="J10" s="47">
        <v>0</v>
      </c>
      <c r="K10" s="48">
        <v>3</v>
      </c>
      <c r="L10" s="47">
        <v>1</v>
      </c>
      <c r="M10" s="48">
        <v>0</v>
      </c>
      <c r="N10" s="47">
        <v>0</v>
      </c>
      <c r="O10" s="48">
        <v>0</v>
      </c>
      <c r="P10" s="47">
        <v>0</v>
      </c>
      <c r="Q10" s="48">
        <v>0</v>
      </c>
      <c r="R10" s="47">
        <v>0</v>
      </c>
      <c r="S10" s="48">
        <v>0</v>
      </c>
      <c r="T10" s="47">
        <v>0</v>
      </c>
      <c r="U10" s="48">
        <v>0</v>
      </c>
      <c r="V10" s="47">
        <v>0</v>
      </c>
      <c r="W10" s="48">
        <v>0</v>
      </c>
      <c r="X10" s="50">
        <f t="shared" si="0"/>
        <v>60</v>
      </c>
      <c r="Y10" s="49">
        <f>SUM(W10,U10,S10,Q10,O10,M10,K10,I10,G10,E10,C10)</f>
        <v>85</v>
      </c>
      <c r="Z10" s="48">
        <f>SUM(X10:Y10)</f>
        <v>145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1:44">
      <c r="A11" s="21" t="s">
        <v>41</v>
      </c>
      <c r="B11" s="47">
        <v>0</v>
      </c>
      <c r="C11" s="48">
        <v>1</v>
      </c>
      <c r="D11" s="47">
        <v>12</v>
      </c>
      <c r="E11" s="48">
        <v>8</v>
      </c>
      <c r="F11" s="47">
        <v>219</v>
      </c>
      <c r="G11" s="48">
        <v>294</v>
      </c>
      <c r="H11" s="47">
        <v>50</v>
      </c>
      <c r="I11" s="48">
        <v>48</v>
      </c>
      <c r="J11" s="47">
        <v>7</v>
      </c>
      <c r="K11" s="48">
        <v>9</v>
      </c>
      <c r="L11" s="47">
        <v>0</v>
      </c>
      <c r="M11" s="48">
        <v>3</v>
      </c>
      <c r="N11" s="47">
        <v>0</v>
      </c>
      <c r="O11" s="48">
        <v>0</v>
      </c>
      <c r="P11" s="47">
        <v>0</v>
      </c>
      <c r="Q11" s="48">
        <v>0</v>
      </c>
      <c r="R11" s="47">
        <v>0</v>
      </c>
      <c r="S11" s="48">
        <v>0</v>
      </c>
      <c r="T11" s="47">
        <v>0</v>
      </c>
      <c r="U11" s="48">
        <v>0</v>
      </c>
      <c r="V11" s="47">
        <v>0</v>
      </c>
      <c r="W11" s="48">
        <v>0</v>
      </c>
      <c r="X11" s="50">
        <f t="shared" si="0"/>
        <v>288</v>
      </c>
      <c r="Y11" s="49">
        <f>SUM(W11,U11,S11,Q11,O11,M11,K11,I11,G11,E11,C11)</f>
        <v>363</v>
      </c>
      <c r="Z11" s="48">
        <f>SUM(X11:Y11)</f>
        <v>651</v>
      </c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</row>
    <row r="12" spans="1:44" s="16" customFormat="1">
      <c r="A12" s="8" t="s">
        <v>29</v>
      </c>
      <c r="B12" s="54">
        <v>12</v>
      </c>
      <c r="C12" s="53">
        <v>8</v>
      </c>
      <c r="D12" s="54">
        <v>418</v>
      </c>
      <c r="E12" s="53">
        <v>414</v>
      </c>
      <c r="F12" s="54">
        <v>10151</v>
      </c>
      <c r="G12" s="53">
        <v>13969</v>
      </c>
      <c r="H12" s="54">
        <v>1404</v>
      </c>
      <c r="I12" s="53">
        <v>1495</v>
      </c>
      <c r="J12" s="54">
        <v>217</v>
      </c>
      <c r="K12" s="53">
        <v>220</v>
      </c>
      <c r="L12" s="54">
        <v>25</v>
      </c>
      <c r="M12" s="53">
        <v>34</v>
      </c>
      <c r="N12" s="54">
        <v>7</v>
      </c>
      <c r="O12" s="53">
        <v>3</v>
      </c>
      <c r="P12" s="54">
        <v>0</v>
      </c>
      <c r="Q12" s="53">
        <v>1</v>
      </c>
      <c r="R12" s="54">
        <v>0</v>
      </c>
      <c r="S12" s="53">
        <v>0</v>
      </c>
      <c r="T12" s="54">
        <v>2</v>
      </c>
      <c r="U12" s="53">
        <v>0</v>
      </c>
      <c r="V12" s="54">
        <v>0</v>
      </c>
      <c r="W12" s="53">
        <v>0</v>
      </c>
      <c r="X12" s="54">
        <f>SUM(X8:X11)</f>
        <v>12236</v>
      </c>
      <c r="Y12" s="53">
        <f>SUM(Y8:Y11)</f>
        <v>16144</v>
      </c>
      <c r="Z12" s="53">
        <f>SUM(Z8:Z11)</f>
        <v>28380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</row>
    <row r="13" spans="1:44">
      <c r="A13" s="5" t="s">
        <v>56</v>
      </c>
      <c r="B13" s="46"/>
      <c r="C13" s="44"/>
      <c r="D13" s="46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6"/>
      <c r="Q13" s="44"/>
      <c r="R13" s="46"/>
      <c r="S13" s="44"/>
      <c r="T13" s="46"/>
      <c r="U13" s="44"/>
      <c r="V13" s="46"/>
      <c r="W13" s="44"/>
      <c r="X13" s="46"/>
      <c r="Y13" s="44"/>
      <c r="Z13" s="44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</row>
    <row r="14" spans="1:44">
      <c r="A14" s="21" t="s">
        <v>38</v>
      </c>
      <c r="B14" s="47">
        <v>0</v>
      </c>
      <c r="C14" s="48">
        <v>0</v>
      </c>
      <c r="D14" s="47">
        <v>14</v>
      </c>
      <c r="E14" s="48">
        <v>6</v>
      </c>
      <c r="F14" s="47">
        <v>1348</v>
      </c>
      <c r="G14" s="48">
        <v>1049</v>
      </c>
      <c r="H14" s="47">
        <v>924</v>
      </c>
      <c r="I14" s="48">
        <v>602</v>
      </c>
      <c r="J14" s="47">
        <v>332</v>
      </c>
      <c r="K14" s="48">
        <v>207</v>
      </c>
      <c r="L14" s="47">
        <v>72</v>
      </c>
      <c r="M14" s="48">
        <v>46</v>
      </c>
      <c r="N14" s="47">
        <v>10</v>
      </c>
      <c r="O14" s="48">
        <v>2</v>
      </c>
      <c r="P14" s="47">
        <v>3</v>
      </c>
      <c r="Q14" s="48">
        <v>2</v>
      </c>
      <c r="R14" s="47">
        <v>1</v>
      </c>
      <c r="S14" s="48">
        <v>0</v>
      </c>
      <c r="T14" s="47">
        <v>0</v>
      </c>
      <c r="U14" s="48">
        <v>0</v>
      </c>
      <c r="V14" s="47">
        <v>1</v>
      </c>
      <c r="W14" s="48">
        <v>2</v>
      </c>
      <c r="X14" s="50">
        <f t="shared" ref="X14:Y17" si="1">SUM(V14,T14,R14,P14,N14,L14,J14,H14,F14,D14,B14)</f>
        <v>2705</v>
      </c>
      <c r="Y14" s="49">
        <f t="shared" si="1"/>
        <v>1916</v>
      </c>
      <c r="Z14" s="48">
        <f>SUM(X14:Y14)</f>
        <v>4621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</row>
    <row r="15" spans="1:44">
      <c r="A15" s="21" t="s">
        <v>39</v>
      </c>
      <c r="B15" s="47">
        <v>1</v>
      </c>
      <c r="C15" s="48">
        <v>0</v>
      </c>
      <c r="D15" s="47">
        <v>53</v>
      </c>
      <c r="E15" s="48">
        <v>31</v>
      </c>
      <c r="F15" s="47">
        <v>6810</v>
      </c>
      <c r="G15" s="48">
        <v>5694</v>
      </c>
      <c r="H15" s="47">
        <v>2674</v>
      </c>
      <c r="I15" s="48">
        <v>1941</v>
      </c>
      <c r="J15" s="47">
        <v>530</v>
      </c>
      <c r="K15" s="48">
        <v>361</v>
      </c>
      <c r="L15" s="47">
        <v>76</v>
      </c>
      <c r="M15" s="48">
        <v>61</v>
      </c>
      <c r="N15" s="47">
        <v>5</v>
      </c>
      <c r="O15" s="48">
        <v>12</v>
      </c>
      <c r="P15" s="47">
        <v>3</v>
      </c>
      <c r="Q15" s="48">
        <v>5</v>
      </c>
      <c r="R15" s="47">
        <v>2</v>
      </c>
      <c r="S15" s="48">
        <v>2</v>
      </c>
      <c r="T15" s="47">
        <v>0</v>
      </c>
      <c r="U15" s="48">
        <v>0</v>
      </c>
      <c r="V15" s="47">
        <v>1</v>
      </c>
      <c r="W15" s="48">
        <v>0</v>
      </c>
      <c r="X15" s="50">
        <f t="shared" si="1"/>
        <v>10155</v>
      </c>
      <c r="Y15" s="49">
        <f t="shared" si="1"/>
        <v>8107</v>
      </c>
      <c r="Z15" s="48">
        <f>SUM(X15:Y15)</f>
        <v>18262</v>
      </c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</row>
    <row r="16" spans="1:44">
      <c r="A16" s="21" t="s">
        <v>40</v>
      </c>
      <c r="B16" s="47">
        <v>0</v>
      </c>
      <c r="C16" s="48">
        <v>0</v>
      </c>
      <c r="D16" s="47">
        <v>5</v>
      </c>
      <c r="E16" s="48">
        <v>0</v>
      </c>
      <c r="F16" s="47">
        <v>472</v>
      </c>
      <c r="G16" s="48">
        <v>204</v>
      </c>
      <c r="H16" s="47">
        <v>199</v>
      </c>
      <c r="I16" s="48">
        <v>113</v>
      </c>
      <c r="J16" s="47">
        <v>64</v>
      </c>
      <c r="K16" s="48">
        <v>40</v>
      </c>
      <c r="L16" s="47">
        <v>9</v>
      </c>
      <c r="M16" s="48">
        <v>5</v>
      </c>
      <c r="N16" s="47">
        <v>0</v>
      </c>
      <c r="O16" s="48">
        <v>1</v>
      </c>
      <c r="P16" s="47">
        <v>0</v>
      </c>
      <c r="Q16" s="48">
        <v>1</v>
      </c>
      <c r="R16" s="47">
        <v>0</v>
      </c>
      <c r="S16" s="48">
        <v>0</v>
      </c>
      <c r="T16" s="47">
        <v>0</v>
      </c>
      <c r="U16" s="48">
        <v>0</v>
      </c>
      <c r="V16" s="47">
        <v>0</v>
      </c>
      <c r="W16" s="48">
        <v>0</v>
      </c>
      <c r="X16" s="50">
        <f t="shared" si="1"/>
        <v>749</v>
      </c>
      <c r="Y16" s="49">
        <f t="shared" si="1"/>
        <v>364</v>
      </c>
      <c r="Z16" s="48">
        <f>SUM(X16:Y16)</f>
        <v>1113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</row>
    <row r="17" spans="1:44">
      <c r="A17" s="21" t="s">
        <v>85</v>
      </c>
      <c r="B17" s="47">
        <v>0</v>
      </c>
      <c r="C17" s="48">
        <v>0</v>
      </c>
      <c r="D17" s="47">
        <v>6</v>
      </c>
      <c r="E17" s="48">
        <v>3</v>
      </c>
      <c r="F17" s="47">
        <v>451</v>
      </c>
      <c r="G17" s="48">
        <v>141</v>
      </c>
      <c r="H17" s="47">
        <v>227</v>
      </c>
      <c r="I17" s="48">
        <v>97</v>
      </c>
      <c r="J17" s="47">
        <v>61</v>
      </c>
      <c r="K17" s="48">
        <v>38</v>
      </c>
      <c r="L17" s="47">
        <v>19</v>
      </c>
      <c r="M17" s="48">
        <v>14</v>
      </c>
      <c r="N17" s="47">
        <v>4</v>
      </c>
      <c r="O17" s="48">
        <v>0</v>
      </c>
      <c r="P17" s="47">
        <v>2</v>
      </c>
      <c r="Q17" s="48">
        <v>0</v>
      </c>
      <c r="R17" s="47">
        <v>0</v>
      </c>
      <c r="S17" s="48">
        <v>0</v>
      </c>
      <c r="T17" s="47">
        <v>0</v>
      </c>
      <c r="U17" s="48">
        <v>0</v>
      </c>
      <c r="V17" s="47">
        <v>0</v>
      </c>
      <c r="W17" s="48">
        <v>0</v>
      </c>
      <c r="X17" s="50">
        <f t="shared" si="1"/>
        <v>770</v>
      </c>
      <c r="Y17" s="49">
        <f t="shared" si="1"/>
        <v>293</v>
      </c>
      <c r="Z17" s="48">
        <f>SUM(X17:Y17)</f>
        <v>1063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</row>
    <row r="18" spans="1:44" s="16" customFormat="1">
      <c r="A18" s="8" t="s">
        <v>29</v>
      </c>
      <c r="B18" s="54">
        <v>1</v>
      </c>
      <c r="C18" s="53">
        <v>0</v>
      </c>
      <c r="D18" s="54">
        <v>78</v>
      </c>
      <c r="E18" s="53">
        <v>40</v>
      </c>
      <c r="F18" s="54">
        <v>9081</v>
      </c>
      <c r="G18" s="53">
        <v>7088</v>
      </c>
      <c r="H18" s="54">
        <v>4024</v>
      </c>
      <c r="I18" s="53">
        <v>2753</v>
      </c>
      <c r="J18" s="54">
        <v>987</v>
      </c>
      <c r="K18" s="53">
        <v>646</v>
      </c>
      <c r="L18" s="54">
        <v>176</v>
      </c>
      <c r="M18" s="53">
        <v>126</v>
      </c>
      <c r="N18" s="54">
        <v>19</v>
      </c>
      <c r="O18" s="53">
        <v>15</v>
      </c>
      <c r="P18" s="54">
        <v>8</v>
      </c>
      <c r="Q18" s="53">
        <v>8</v>
      </c>
      <c r="R18" s="54">
        <v>3</v>
      </c>
      <c r="S18" s="53">
        <v>2</v>
      </c>
      <c r="T18" s="54">
        <v>0</v>
      </c>
      <c r="U18" s="53">
        <v>0</v>
      </c>
      <c r="V18" s="54">
        <v>2</v>
      </c>
      <c r="W18" s="53">
        <v>2</v>
      </c>
      <c r="X18" s="54">
        <f>SUM(X14:X17)</f>
        <v>14379</v>
      </c>
      <c r="Y18" s="53">
        <f>SUM(Y14:Y17)</f>
        <v>10680</v>
      </c>
      <c r="Z18" s="53">
        <f>SUM(Z14:Z17)</f>
        <v>25059</v>
      </c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4" s="16" customFormat="1">
      <c r="A19" s="34" t="s">
        <v>57</v>
      </c>
      <c r="B19" s="55"/>
      <c r="C19" s="56"/>
      <c r="D19" s="55"/>
      <c r="E19" s="56"/>
      <c r="F19" s="55"/>
      <c r="G19" s="56"/>
      <c r="H19" s="55"/>
      <c r="I19" s="56"/>
      <c r="J19" s="55"/>
      <c r="K19" s="56"/>
      <c r="L19" s="55"/>
      <c r="M19" s="56"/>
      <c r="N19" s="55"/>
      <c r="O19" s="56"/>
      <c r="P19" s="55"/>
      <c r="Q19" s="56"/>
      <c r="R19" s="55"/>
      <c r="S19" s="56"/>
      <c r="T19" s="55"/>
      <c r="U19" s="56"/>
      <c r="V19" s="55"/>
      <c r="W19" s="56"/>
      <c r="X19" s="55"/>
      <c r="Y19" s="56"/>
      <c r="Z19" s="56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>
      <c r="A20" s="21" t="s">
        <v>38</v>
      </c>
      <c r="B20" s="47">
        <v>0</v>
      </c>
      <c r="C20" s="48">
        <v>0</v>
      </c>
      <c r="D20" s="47">
        <v>1</v>
      </c>
      <c r="E20" s="48">
        <v>6</v>
      </c>
      <c r="F20" s="47">
        <v>68</v>
      </c>
      <c r="G20" s="48">
        <v>174</v>
      </c>
      <c r="H20" s="47">
        <v>41</v>
      </c>
      <c r="I20" s="48">
        <v>76</v>
      </c>
      <c r="J20" s="47">
        <v>23</v>
      </c>
      <c r="K20" s="48">
        <v>13</v>
      </c>
      <c r="L20" s="47">
        <v>10</v>
      </c>
      <c r="M20" s="48">
        <v>5</v>
      </c>
      <c r="N20" s="47">
        <v>4</v>
      </c>
      <c r="O20" s="48">
        <v>2</v>
      </c>
      <c r="P20" s="47">
        <v>1</v>
      </c>
      <c r="Q20" s="48">
        <v>1</v>
      </c>
      <c r="R20" s="47">
        <v>2</v>
      </c>
      <c r="S20" s="48">
        <v>1</v>
      </c>
      <c r="T20" s="47">
        <v>0</v>
      </c>
      <c r="U20" s="48">
        <v>0</v>
      </c>
      <c r="V20" s="47">
        <v>0</v>
      </c>
      <c r="W20" s="48">
        <v>1</v>
      </c>
      <c r="X20" s="50">
        <f t="shared" ref="X20:Y23" si="2">SUM(V20,T20,R20,P20,N20,L20,J20,H20,F20,D20,B20)</f>
        <v>150</v>
      </c>
      <c r="Y20" s="49">
        <f t="shared" si="2"/>
        <v>279</v>
      </c>
      <c r="Z20" s="48">
        <f>SUM(X20:Y20)</f>
        <v>429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</row>
    <row r="21" spans="1:44">
      <c r="A21" s="21" t="s">
        <v>39</v>
      </c>
      <c r="B21" s="47">
        <v>0</v>
      </c>
      <c r="C21" s="48">
        <v>0</v>
      </c>
      <c r="D21" s="47">
        <v>3</v>
      </c>
      <c r="E21" s="48">
        <v>10</v>
      </c>
      <c r="F21" s="47">
        <v>178</v>
      </c>
      <c r="G21" s="48">
        <v>547</v>
      </c>
      <c r="H21" s="47">
        <v>97</v>
      </c>
      <c r="I21" s="48">
        <v>194</v>
      </c>
      <c r="J21" s="47">
        <v>21</v>
      </c>
      <c r="K21" s="48">
        <v>43</v>
      </c>
      <c r="L21" s="47">
        <v>2</v>
      </c>
      <c r="M21" s="48">
        <v>5</v>
      </c>
      <c r="N21" s="47">
        <v>1</v>
      </c>
      <c r="O21" s="48">
        <v>3</v>
      </c>
      <c r="P21" s="47">
        <v>0</v>
      </c>
      <c r="Q21" s="48">
        <v>0</v>
      </c>
      <c r="R21" s="47">
        <v>0</v>
      </c>
      <c r="S21" s="48">
        <v>1</v>
      </c>
      <c r="T21" s="47">
        <v>0</v>
      </c>
      <c r="U21" s="48">
        <v>0</v>
      </c>
      <c r="V21" s="47">
        <v>0</v>
      </c>
      <c r="W21" s="48">
        <v>0</v>
      </c>
      <c r="X21" s="50">
        <f t="shared" si="2"/>
        <v>302</v>
      </c>
      <c r="Y21" s="49">
        <f t="shared" si="2"/>
        <v>803</v>
      </c>
      <c r="Z21" s="48">
        <f>SUM(X21:Y21)</f>
        <v>1105</v>
      </c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</row>
    <row r="22" spans="1:44">
      <c r="A22" s="21" t="s">
        <v>40</v>
      </c>
      <c r="B22" s="47">
        <v>0</v>
      </c>
      <c r="C22" s="48">
        <v>0</v>
      </c>
      <c r="D22" s="47">
        <v>2</v>
      </c>
      <c r="E22" s="48">
        <v>0</v>
      </c>
      <c r="F22" s="47">
        <v>58</v>
      </c>
      <c r="G22" s="48">
        <v>147</v>
      </c>
      <c r="H22" s="47">
        <v>18</v>
      </c>
      <c r="I22" s="48">
        <v>46</v>
      </c>
      <c r="J22" s="47">
        <v>3</v>
      </c>
      <c r="K22" s="48">
        <v>4</v>
      </c>
      <c r="L22" s="47">
        <v>0</v>
      </c>
      <c r="M22" s="48">
        <v>3</v>
      </c>
      <c r="N22" s="47">
        <v>1</v>
      </c>
      <c r="O22" s="48">
        <v>0</v>
      </c>
      <c r="P22" s="47">
        <v>0</v>
      </c>
      <c r="Q22" s="48">
        <v>0</v>
      </c>
      <c r="R22" s="47">
        <v>0</v>
      </c>
      <c r="S22" s="48">
        <v>0</v>
      </c>
      <c r="T22" s="47">
        <v>0</v>
      </c>
      <c r="U22" s="48">
        <v>0</v>
      </c>
      <c r="V22" s="47">
        <v>0</v>
      </c>
      <c r="W22" s="48">
        <v>0</v>
      </c>
      <c r="X22" s="50">
        <f t="shared" si="2"/>
        <v>82</v>
      </c>
      <c r="Y22" s="49">
        <f t="shared" si="2"/>
        <v>200</v>
      </c>
      <c r="Z22" s="48">
        <f>SUM(X22:Y22)</f>
        <v>282</v>
      </c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>
      <c r="A23" s="21" t="s">
        <v>85</v>
      </c>
      <c r="B23" s="47">
        <v>0</v>
      </c>
      <c r="C23" s="48">
        <v>0</v>
      </c>
      <c r="D23" s="47">
        <v>2</v>
      </c>
      <c r="E23" s="48">
        <v>4</v>
      </c>
      <c r="F23" s="47">
        <v>49</v>
      </c>
      <c r="G23" s="48">
        <v>146</v>
      </c>
      <c r="H23" s="47">
        <v>46</v>
      </c>
      <c r="I23" s="48">
        <v>58</v>
      </c>
      <c r="J23" s="47">
        <v>8</v>
      </c>
      <c r="K23" s="48">
        <v>17</v>
      </c>
      <c r="L23" s="47">
        <v>1</v>
      </c>
      <c r="M23" s="48">
        <v>1</v>
      </c>
      <c r="N23" s="47">
        <v>0</v>
      </c>
      <c r="O23" s="48">
        <v>1</v>
      </c>
      <c r="P23" s="47">
        <v>0</v>
      </c>
      <c r="Q23" s="48">
        <v>0</v>
      </c>
      <c r="R23" s="47">
        <v>0</v>
      </c>
      <c r="S23" s="48">
        <v>0</v>
      </c>
      <c r="T23" s="47">
        <v>0</v>
      </c>
      <c r="U23" s="48">
        <v>0</v>
      </c>
      <c r="V23" s="47">
        <v>0</v>
      </c>
      <c r="W23" s="48">
        <v>0</v>
      </c>
      <c r="X23" s="50">
        <f t="shared" si="2"/>
        <v>106</v>
      </c>
      <c r="Y23" s="49">
        <f t="shared" si="2"/>
        <v>227</v>
      </c>
      <c r="Z23" s="48">
        <f>SUM(X23:Y23)</f>
        <v>333</v>
      </c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</row>
    <row r="24" spans="1:44" s="16" customFormat="1">
      <c r="A24" s="8" t="s">
        <v>29</v>
      </c>
      <c r="B24" s="54">
        <v>0</v>
      </c>
      <c r="C24" s="53">
        <v>0</v>
      </c>
      <c r="D24" s="54">
        <v>8</v>
      </c>
      <c r="E24" s="53">
        <v>20</v>
      </c>
      <c r="F24" s="54">
        <v>353</v>
      </c>
      <c r="G24" s="53">
        <v>1014</v>
      </c>
      <c r="H24" s="54">
        <v>202</v>
      </c>
      <c r="I24" s="53">
        <v>374</v>
      </c>
      <c r="J24" s="54">
        <v>55</v>
      </c>
      <c r="K24" s="53">
        <v>77</v>
      </c>
      <c r="L24" s="54">
        <v>13</v>
      </c>
      <c r="M24" s="53">
        <v>14</v>
      </c>
      <c r="N24" s="54">
        <v>6</v>
      </c>
      <c r="O24" s="53">
        <v>6</v>
      </c>
      <c r="P24" s="54">
        <v>1</v>
      </c>
      <c r="Q24" s="53">
        <v>1</v>
      </c>
      <c r="R24" s="54">
        <v>2</v>
      </c>
      <c r="S24" s="53">
        <v>2</v>
      </c>
      <c r="T24" s="54">
        <v>0</v>
      </c>
      <c r="U24" s="53">
        <v>0</v>
      </c>
      <c r="V24" s="54">
        <v>0</v>
      </c>
      <c r="W24" s="53">
        <v>1</v>
      </c>
      <c r="X24" s="54">
        <f>SUM(X20:X23)</f>
        <v>640</v>
      </c>
      <c r="Y24" s="53">
        <f>SUM(Y20:Y23)</f>
        <v>1509</v>
      </c>
      <c r="Z24" s="53">
        <f>SUM(Z20:Z23)</f>
        <v>2149</v>
      </c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s="16" customFormat="1">
      <c r="A25" s="34" t="s">
        <v>58</v>
      </c>
      <c r="B25" s="55"/>
      <c r="C25" s="56"/>
      <c r="D25" s="55"/>
      <c r="E25" s="56"/>
      <c r="F25" s="55"/>
      <c r="G25" s="56"/>
      <c r="H25" s="55"/>
      <c r="I25" s="56"/>
      <c r="J25" s="55"/>
      <c r="K25" s="56"/>
      <c r="L25" s="55"/>
      <c r="M25" s="56"/>
      <c r="N25" s="55"/>
      <c r="O25" s="56"/>
      <c r="P25" s="55"/>
      <c r="Q25" s="56"/>
      <c r="R25" s="55"/>
      <c r="S25" s="56"/>
      <c r="T25" s="55"/>
      <c r="U25" s="56"/>
      <c r="V25" s="55"/>
      <c r="W25" s="56"/>
      <c r="X25" s="55"/>
      <c r="Y25" s="56"/>
      <c r="Z25" s="56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>
      <c r="A26" s="21" t="s">
        <v>38</v>
      </c>
      <c r="B26" s="47">
        <v>0</v>
      </c>
      <c r="C26" s="48">
        <v>0</v>
      </c>
      <c r="D26" s="47">
        <v>1</v>
      </c>
      <c r="E26" s="48">
        <v>1</v>
      </c>
      <c r="F26" s="47">
        <v>776</v>
      </c>
      <c r="G26" s="48">
        <v>765</v>
      </c>
      <c r="H26" s="47">
        <v>1010</v>
      </c>
      <c r="I26" s="48">
        <v>857</v>
      </c>
      <c r="J26" s="47">
        <v>371</v>
      </c>
      <c r="K26" s="48">
        <v>253</v>
      </c>
      <c r="L26" s="47">
        <v>104</v>
      </c>
      <c r="M26" s="48">
        <v>53</v>
      </c>
      <c r="N26" s="47">
        <v>13</v>
      </c>
      <c r="O26" s="48">
        <v>10</v>
      </c>
      <c r="P26" s="47">
        <v>5</v>
      </c>
      <c r="Q26" s="48">
        <v>1</v>
      </c>
      <c r="R26" s="47">
        <v>2</v>
      </c>
      <c r="S26" s="48">
        <v>1</v>
      </c>
      <c r="T26" s="47">
        <v>0</v>
      </c>
      <c r="U26" s="48">
        <v>0</v>
      </c>
      <c r="V26" s="47">
        <v>0</v>
      </c>
      <c r="W26" s="48">
        <v>0</v>
      </c>
      <c r="X26" s="50">
        <f t="shared" ref="X26:Y29" si="3">SUM(V26,T26,R26,P26,N26,L26,J26,H26,F26,D26,B26)</f>
        <v>2282</v>
      </c>
      <c r="Y26" s="49">
        <f t="shared" si="3"/>
        <v>1941</v>
      </c>
      <c r="Z26" s="48">
        <f>SUM(X26:Y26)</f>
        <v>4223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</row>
    <row r="27" spans="1:44">
      <c r="A27" s="21" t="s">
        <v>39</v>
      </c>
      <c r="B27" s="47">
        <v>0</v>
      </c>
      <c r="C27" s="48">
        <v>0</v>
      </c>
      <c r="D27" s="47">
        <v>4</v>
      </c>
      <c r="E27" s="48">
        <v>2</v>
      </c>
      <c r="F27" s="47">
        <v>2655</v>
      </c>
      <c r="G27" s="48">
        <v>2290</v>
      </c>
      <c r="H27" s="47">
        <v>2375</v>
      </c>
      <c r="I27" s="48">
        <v>1723</v>
      </c>
      <c r="J27" s="47">
        <v>499</v>
      </c>
      <c r="K27" s="48">
        <v>332</v>
      </c>
      <c r="L27" s="47">
        <v>87</v>
      </c>
      <c r="M27" s="48">
        <v>55</v>
      </c>
      <c r="N27" s="47">
        <v>9</v>
      </c>
      <c r="O27" s="48">
        <v>10</v>
      </c>
      <c r="P27" s="47">
        <v>6</v>
      </c>
      <c r="Q27" s="48">
        <v>2</v>
      </c>
      <c r="R27" s="47">
        <v>0</v>
      </c>
      <c r="S27" s="48">
        <v>0</v>
      </c>
      <c r="T27" s="47">
        <v>0</v>
      </c>
      <c r="U27" s="48">
        <v>0</v>
      </c>
      <c r="V27" s="47">
        <v>0</v>
      </c>
      <c r="W27" s="48">
        <v>1</v>
      </c>
      <c r="X27" s="50">
        <f t="shared" si="3"/>
        <v>5635</v>
      </c>
      <c r="Y27" s="49">
        <f t="shared" si="3"/>
        <v>4415</v>
      </c>
      <c r="Z27" s="48">
        <f>SUM(X27:Y27)</f>
        <v>10050</v>
      </c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</row>
    <row r="28" spans="1:44">
      <c r="A28" s="21" t="s">
        <v>40</v>
      </c>
      <c r="B28" s="47">
        <v>0</v>
      </c>
      <c r="C28" s="48">
        <v>0</v>
      </c>
      <c r="D28" s="47">
        <v>1</v>
      </c>
      <c r="E28" s="48">
        <v>0</v>
      </c>
      <c r="F28" s="47">
        <v>343</v>
      </c>
      <c r="G28" s="48">
        <v>150</v>
      </c>
      <c r="H28" s="47">
        <v>321</v>
      </c>
      <c r="I28" s="48">
        <v>155</v>
      </c>
      <c r="J28" s="47">
        <v>73</v>
      </c>
      <c r="K28" s="48">
        <v>45</v>
      </c>
      <c r="L28" s="47">
        <v>18</v>
      </c>
      <c r="M28" s="48">
        <v>11</v>
      </c>
      <c r="N28" s="47">
        <v>1</v>
      </c>
      <c r="O28" s="48">
        <v>2</v>
      </c>
      <c r="P28" s="47">
        <v>1</v>
      </c>
      <c r="Q28" s="48">
        <v>0</v>
      </c>
      <c r="R28" s="47">
        <v>0</v>
      </c>
      <c r="S28" s="48">
        <v>0</v>
      </c>
      <c r="T28" s="47">
        <v>0</v>
      </c>
      <c r="U28" s="48">
        <v>1</v>
      </c>
      <c r="V28" s="47">
        <v>2</v>
      </c>
      <c r="W28" s="48">
        <v>1</v>
      </c>
      <c r="X28" s="50">
        <f t="shared" si="3"/>
        <v>760</v>
      </c>
      <c r="Y28" s="49">
        <f t="shared" si="3"/>
        <v>365</v>
      </c>
      <c r="Z28" s="48">
        <f>SUM(X28:Y28)</f>
        <v>1125</v>
      </c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</row>
    <row r="29" spans="1:44">
      <c r="A29" s="21" t="s">
        <v>41</v>
      </c>
      <c r="B29" s="47">
        <v>0</v>
      </c>
      <c r="C29" s="48">
        <v>0</v>
      </c>
      <c r="D29" s="47">
        <v>1</v>
      </c>
      <c r="E29" s="48">
        <v>0</v>
      </c>
      <c r="F29" s="47">
        <v>270</v>
      </c>
      <c r="G29" s="48">
        <v>115</v>
      </c>
      <c r="H29" s="47">
        <v>290</v>
      </c>
      <c r="I29" s="48">
        <v>159</v>
      </c>
      <c r="J29" s="47">
        <v>126</v>
      </c>
      <c r="K29" s="48">
        <v>42</v>
      </c>
      <c r="L29" s="47">
        <v>24</v>
      </c>
      <c r="M29" s="48">
        <v>24</v>
      </c>
      <c r="N29" s="47">
        <v>6</v>
      </c>
      <c r="O29" s="48">
        <v>5</v>
      </c>
      <c r="P29" s="47">
        <v>2</v>
      </c>
      <c r="Q29" s="48">
        <v>0</v>
      </c>
      <c r="R29" s="47">
        <v>0</v>
      </c>
      <c r="S29" s="48">
        <v>0</v>
      </c>
      <c r="T29" s="47">
        <v>0</v>
      </c>
      <c r="U29" s="48">
        <v>0</v>
      </c>
      <c r="V29" s="47">
        <v>0</v>
      </c>
      <c r="W29" s="48">
        <v>0</v>
      </c>
      <c r="X29" s="50">
        <f t="shared" si="3"/>
        <v>719</v>
      </c>
      <c r="Y29" s="49">
        <f t="shared" si="3"/>
        <v>345</v>
      </c>
      <c r="Z29" s="48">
        <f>SUM(X29:Y29)</f>
        <v>1064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</row>
    <row r="30" spans="1:44" s="16" customFormat="1">
      <c r="A30" s="8" t="s">
        <v>29</v>
      </c>
      <c r="B30" s="54">
        <v>0</v>
      </c>
      <c r="C30" s="53">
        <v>0</v>
      </c>
      <c r="D30" s="54">
        <v>7</v>
      </c>
      <c r="E30" s="53">
        <v>3</v>
      </c>
      <c r="F30" s="54">
        <v>4044</v>
      </c>
      <c r="G30" s="53">
        <v>3320</v>
      </c>
      <c r="H30" s="54">
        <v>3996</v>
      </c>
      <c r="I30" s="53">
        <v>2894</v>
      </c>
      <c r="J30" s="54">
        <v>1069</v>
      </c>
      <c r="K30" s="53">
        <v>672</v>
      </c>
      <c r="L30" s="54">
        <v>233</v>
      </c>
      <c r="M30" s="53">
        <v>143</v>
      </c>
      <c r="N30" s="54">
        <v>29</v>
      </c>
      <c r="O30" s="53">
        <v>27</v>
      </c>
      <c r="P30" s="54">
        <v>14</v>
      </c>
      <c r="Q30" s="53">
        <v>3</v>
      </c>
      <c r="R30" s="54">
        <v>2</v>
      </c>
      <c r="S30" s="53">
        <v>1</v>
      </c>
      <c r="T30" s="54">
        <v>0</v>
      </c>
      <c r="U30" s="53">
        <v>1</v>
      </c>
      <c r="V30" s="54">
        <v>2</v>
      </c>
      <c r="W30" s="53">
        <v>2</v>
      </c>
      <c r="X30" s="54">
        <f>SUM(X26:X29)</f>
        <v>9396</v>
      </c>
      <c r="Y30" s="53">
        <f>SUM(Y26:Y29)</f>
        <v>7066</v>
      </c>
      <c r="Z30" s="53">
        <f>SUM(Z26:Z29)</f>
        <v>16462</v>
      </c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</row>
    <row r="31" spans="1:44">
      <c r="A31" s="21"/>
      <c r="B31" s="47"/>
      <c r="C31" s="48"/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47"/>
      <c r="O31" s="48"/>
      <c r="P31" s="47"/>
      <c r="Q31" s="48"/>
      <c r="R31" s="47"/>
      <c r="S31" s="48"/>
      <c r="T31" s="47"/>
      <c r="U31" s="48"/>
      <c r="V31" s="47"/>
      <c r="W31" s="48"/>
      <c r="X31" s="50"/>
      <c r="Y31" s="49"/>
      <c r="Z31" s="49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</row>
    <row r="32" spans="1:44">
      <c r="A32" s="34" t="s">
        <v>91</v>
      </c>
      <c r="B32" s="47"/>
      <c r="C32" s="48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  <c r="P32" s="47"/>
      <c r="Q32" s="48"/>
      <c r="R32" s="47"/>
      <c r="S32" s="48"/>
      <c r="T32" s="47"/>
      <c r="U32" s="48"/>
      <c r="V32" s="47"/>
      <c r="W32" s="48"/>
      <c r="X32" s="50"/>
      <c r="Y32" s="49"/>
      <c r="Z32" s="48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</row>
    <row r="33" spans="1:44" s="16" customFormat="1">
      <c r="A33" s="34" t="s">
        <v>55</v>
      </c>
      <c r="B33" s="55"/>
      <c r="C33" s="56"/>
      <c r="D33" s="55"/>
      <c r="E33" s="56"/>
      <c r="F33" s="55"/>
      <c r="G33" s="56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55"/>
      <c r="S33" s="56"/>
      <c r="T33" s="55"/>
      <c r="U33" s="56"/>
      <c r="V33" s="55"/>
      <c r="W33" s="56"/>
      <c r="X33" s="55"/>
      <c r="Y33" s="56"/>
      <c r="Z33" s="56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</row>
    <row r="34" spans="1:44">
      <c r="A34" s="21" t="s">
        <v>38</v>
      </c>
      <c r="B34" s="47">
        <v>0</v>
      </c>
      <c r="C34" s="48">
        <v>0</v>
      </c>
      <c r="D34" s="47">
        <v>1</v>
      </c>
      <c r="E34" s="48">
        <v>0</v>
      </c>
      <c r="F34" s="47">
        <v>76</v>
      </c>
      <c r="G34" s="48">
        <v>76</v>
      </c>
      <c r="H34" s="47">
        <v>1694</v>
      </c>
      <c r="I34" s="48">
        <v>2464</v>
      </c>
      <c r="J34" s="47">
        <v>369</v>
      </c>
      <c r="K34" s="48">
        <v>446</v>
      </c>
      <c r="L34" s="47">
        <v>87</v>
      </c>
      <c r="M34" s="48">
        <v>78</v>
      </c>
      <c r="N34" s="47">
        <v>14</v>
      </c>
      <c r="O34" s="48">
        <v>13</v>
      </c>
      <c r="P34" s="47">
        <v>2</v>
      </c>
      <c r="Q34" s="48">
        <v>4</v>
      </c>
      <c r="R34" s="47">
        <v>1</v>
      </c>
      <c r="S34" s="48">
        <v>1</v>
      </c>
      <c r="T34" s="47">
        <v>0</v>
      </c>
      <c r="U34" s="48">
        <v>0</v>
      </c>
      <c r="V34" s="47">
        <v>0</v>
      </c>
      <c r="W34" s="48">
        <v>0</v>
      </c>
      <c r="X34" s="50">
        <f t="shared" ref="X34:Y37" si="4">SUM(V34,T34,R34,P34,N34,L34,J34,H34,F34,D34,B34)</f>
        <v>2244</v>
      </c>
      <c r="Y34" s="49">
        <f t="shared" si="4"/>
        <v>3082</v>
      </c>
      <c r="Z34" s="48">
        <f>SUM(X34:Y34)</f>
        <v>5326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</row>
    <row r="35" spans="1:44">
      <c r="A35" s="21" t="s">
        <v>39</v>
      </c>
      <c r="B35" s="47">
        <v>0</v>
      </c>
      <c r="C35" s="48">
        <v>0</v>
      </c>
      <c r="D35" s="47">
        <v>5</v>
      </c>
      <c r="E35" s="48">
        <v>1</v>
      </c>
      <c r="F35" s="47">
        <v>296</v>
      </c>
      <c r="G35" s="48">
        <v>300</v>
      </c>
      <c r="H35" s="47">
        <v>7303</v>
      </c>
      <c r="I35" s="48">
        <v>10521</v>
      </c>
      <c r="J35" s="47">
        <v>740</v>
      </c>
      <c r="K35" s="48">
        <v>775</v>
      </c>
      <c r="L35" s="47">
        <v>70</v>
      </c>
      <c r="M35" s="48">
        <v>93</v>
      </c>
      <c r="N35" s="47">
        <v>7</v>
      </c>
      <c r="O35" s="48">
        <v>6</v>
      </c>
      <c r="P35" s="47">
        <v>0</v>
      </c>
      <c r="Q35" s="48">
        <v>0</v>
      </c>
      <c r="R35" s="47">
        <v>0</v>
      </c>
      <c r="S35" s="48">
        <v>0</v>
      </c>
      <c r="T35" s="47">
        <v>0</v>
      </c>
      <c r="U35" s="48">
        <v>0</v>
      </c>
      <c r="V35" s="47">
        <v>0</v>
      </c>
      <c r="W35" s="48">
        <v>0</v>
      </c>
      <c r="X35" s="50">
        <f t="shared" si="4"/>
        <v>8421</v>
      </c>
      <c r="Y35" s="49">
        <f t="shared" si="4"/>
        <v>11696</v>
      </c>
      <c r="Z35" s="48">
        <f>SUM(X35:Y35)</f>
        <v>20117</v>
      </c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</row>
    <row r="36" spans="1:44">
      <c r="A36" s="21" t="s">
        <v>40</v>
      </c>
      <c r="B36" s="47">
        <v>0</v>
      </c>
      <c r="C36" s="48">
        <v>0</v>
      </c>
      <c r="D36" s="47">
        <v>0</v>
      </c>
      <c r="E36" s="48">
        <v>0</v>
      </c>
      <c r="F36" s="47">
        <v>0</v>
      </c>
      <c r="G36" s="48">
        <v>0</v>
      </c>
      <c r="H36" s="47">
        <v>41</v>
      </c>
      <c r="I36" s="48">
        <v>69</v>
      </c>
      <c r="J36" s="47">
        <v>7</v>
      </c>
      <c r="K36" s="48">
        <v>8</v>
      </c>
      <c r="L36" s="47">
        <v>0</v>
      </c>
      <c r="M36" s="48">
        <v>4</v>
      </c>
      <c r="N36" s="47">
        <v>0</v>
      </c>
      <c r="O36" s="48">
        <v>3</v>
      </c>
      <c r="P36" s="47">
        <v>0</v>
      </c>
      <c r="Q36" s="48">
        <v>0</v>
      </c>
      <c r="R36" s="47">
        <v>0</v>
      </c>
      <c r="S36" s="48">
        <v>0</v>
      </c>
      <c r="T36" s="47">
        <v>0</v>
      </c>
      <c r="U36" s="48">
        <v>0</v>
      </c>
      <c r="V36" s="47">
        <v>0</v>
      </c>
      <c r="W36" s="48">
        <v>0</v>
      </c>
      <c r="X36" s="50">
        <f t="shared" si="4"/>
        <v>48</v>
      </c>
      <c r="Y36" s="49">
        <f t="shared" si="4"/>
        <v>84</v>
      </c>
      <c r="Z36" s="48">
        <f>SUM(X36:Y36)</f>
        <v>132</v>
      </c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</row>
    <row r="37" spans="1:44">
      <c r="A37" s="21" t="s">
        <v>41</v>
      </c>
      <c r="B37" s="47">
        <v>0</v>
      </c>
      <c r="C37" s="48">
        <v>0</v>
      </c>
      <c r="D37" s="47">
        <v>0</v>
      </c>
      <c r="E37" s="48">
        <v>1</v>
      </c>
      <c r="F37" s="47">
        <v>9</v>
      </c>
      <c r="G37" s="48">
        <v>8</v>
      </c>
      <c r="H37" s="47">
        <v>173</v>
      </c>
      <c r="I37" s="48">
        <v>301</v>
      </c>
      <c r="J37" s="47">
        <v>35</v>
      </c>
      <c r="K37" s="48">
        <v>33</v>
      </c>
      <c r="L37" s="47">
        <v>6</v>
      </c>
      <c r="M37" s="48">
        <v>10</v>
      </c>
      <c r="N37" s="47">
        <v>1</v>
      </c>
      <c r="O37" s="48">
        <v>3</v>
      </c>
      <c r="P37" s="47">
        <v>0</v>
      </c>
      <c r="Q37" s="48">
        <v>0</v>
      </c>
      <c r="R37" s="47">
        <v>0</v>
      </c>
      <c r="S37" s="48">
        <v>0</v>
      </c>
      <c r="T37" s="47">
        <v>0</v>
      </c>
      <c r="U37" s="48">
        <v>0</v>
      </c>
      <c r="V37" s="47">
        <v>0</v>
      </c>
      <c r="W37" s="48">
        <v>0</v>
      </c>
      <c r="X37" s="50">
        <f t="shared" si="4"/>
        <v>224</v>
      </c>
      <c r="Y37" s="49">
        <f t="shared" si="4"/>
        <v>356</v>
      </c>
      <c r="Z37" s="48">
        <f>SUM(X37:Y37)</f>
        <v>580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</row>
    <row r="38" spans="1:44" s="16" customFormat="1">
      <c r="A38" s="8" t="s">
        <v>29</v>
      </c>
      <c r="B38" s="54">
        <v>0</v>
      </c>
      <c r="C38" s="53">
        <v>0</v>
      </c>
      <c r="D38" s="54">
        <v>6</v>
      </c>
      <c r="E38" s="53">
        <v>2</v>
      </c>
      <c r="F38" s="54">
        <v>381</v>
      </c>
      <c r="G38" s="53">
        <v>384</v>
      </c>
      <c r="H38" s="54">
        <v>9211</v>
      </c>
      <c r="I38" s="53">
        <v>13355</v>
      </c>
      <c r="J38" s="54">
        <v>1151</v>
      </c>
      <c r="K38" s="53">
        <v>1262</v>
      </c>
      <c r="L38" s="54">
        <v>163</v>
      </c>
      <c r="M38" s="53">
        <v>185</v>
      </c>
      <c r="N38" s="54">
        <v>22</v>
      </c>
      <c r="O38" s="53">
        <v>25</v>
      </c>
      <c r="P38" s="54">
        <v>2</v>
      </c>
      <c r="Q38" s="53">
        <v>4</v>
      </c>
      <c r="R38" s="54">
        <v>1</v>
      </c>
      <c r="S38" s="53">
        <v>1</v>
      </c>
      <c r="T38" s="54">
        <v>0</v>
      </c>
      <c r="U38" s="53">
        <v>0</v>
      </c>
      <c r="V38" s="54">
        <v>0</v>
      </c>
      <c r="W38" s="53">
        <v>0</v>
      </c>
      <c r="X38" s="54">
        <f>SUM(X34:X37)</f>
        <v>10937</v>
      </c>
      <c r="Y38" s="53">
        <f>SUM(Y34:Y37)</f>
        <v>15218</v>
      </c>
      <c r="Z38" s="53">
        <f>SUM(Z34:Z37)</f>
        <v>26155</v>
      </c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spans="1:44">
      <c r="A39" s="34" t="s">
        <v>56</v>
      </c>
      <c r="B39" s="47"/>
      <c r="C39" s="48"/>
      <c r="D39" s="47"/>
      <c r="E39" s="48"/>
      <c r="F39" s="47"/>
      <c r="G39" s="48"/>
      <c r="H39" s="47"/>
      <c r="I39" s="48"/>
      <c r="J39" s="47"/>
      <c r="K39" s="48"/>
      <c r="L39" s="47"/>
      <c r="M39" s="48"/>
      <c r="N39" s="47"/>
      <c r="O39" s="48"/>
      <c r="P39" s="47"/>
      <c r="Q39" s="48"/>
      <c r="R39" s="47"/>
      <c r="S39" s="48"/>
      <c r="T39" s="47"/>
      <c r="U39" s="48"/>
      <c r="V39" s="47"/>
      <c r="W39" s="48"/>
      <c r="X39" s="50"/>
      <c r="Y39" s="49"/>
      <c r="Z39" s="48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</row>
    <row r="40" spans="1:44">
      <c r="A40" s="21" t="s">
        <v>38</v>
      </c>
      <c r="B40" s="47">
        <v>0</v>
      </c>
      <c r="C40" s="48">
        <v>0</v>
      </c>
      <c r="D40" s="47">
        <v>0</v>
      </c>
      <c r="E40" s="48">
        <v>0</v>
      </c>
      <c r="F40" s="47">
        <v>8</v>
      </c>
      <c r="G40" s="48">
        <v>8</v>
      </c>
      <c r="H40" s="47">
        <v>1041</v>
      </c>
      <c r="I40" s="48">
        <v>808</v>
      </c>
      <c r="J40" s="47">
        <v>690</v>
      </c>
      <c r="K40" s="48">
        <v>436</v>
      </c>
      <c r="L40" s="47">
        <v>237</v>
      </c>
      <c r="M40" s="48">
        <v>134</v>
      </c>
      <c r="N40" s="47">
        <v>47</v>
      </c>
      <c r="O40" s="48">
        <v>34</v>
      </c>
      <c r="P40" s="47">
        <v>8</v>
      </c>
      <c r="Q40" s="48">
        <v>7</v>
      </c>
      <c r="R40" s="47">
        <v>1</v>
      </c>
      <c r="S40" s="48">
        <v>1</v>
      </c>
      <c r="T40" s="47">
        <v>2</v>
      </c>
      <c r="U40" s="48">
        <v>0</v>
      </c>
      <c r="V40" s="47">
        <v>0</v>
      </c>
      <c r="W40" s="48">
        <v>0</v>
      </c>
      <c r="X40" s="50">
        <f t="shared" ref="X40:Y43" si="5">SUM(V40,T40,R40,P40,N40,L40,J40,H40,F40,D40,B40)</f>
        <v>2034</v>
      </c>
      <c r="Y40" s="49">
        <f t="shared" si="5"/>
        <v>1428</v>
      </c>
      <c r="Z40" s="48">
        <f>SUM(X40:Y40)</f>
        <v>3462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</row>
    <row r="41" spans="1:44">
      <c r="A41" s="21" t="s">
        <v>39</v>
      </c>
      <c r="B41" s="47">
        <v>0</v>
      </c>
      <c r="C41" s="48">
        <v>0</v>
      </c>
      <c r="D41" s="47">
        <v>0</v>
      </c>
      <c r="E41" s="48">
        <v>0</v>
      </c>
      <c r="F41" s="47">
        <v>24</v>
      </c>
      <c r="G41" s="48">
        <v>27</v>
      </c>
      <c r="H41" s="47">
        <v>5323</v>
      </c>
      <c r="I41" s="48">
        <v>5027</v>
      </c>
      <c r="J41" s="47">
        <v>1984</v>
      </c>
      <c r="K41" s="48">
        <v>1432</v>
      </c>
      <c r="L41" s="47">
        <v>453</v>
      </c>
      <c r="M41" s="48">
        <v>282</v>
      </c>
      <c r="N41" s="47">
        <v>77</v>
      </c>
      <c r="O41" s="48">
        <v>41</v>
      </c>
      <c r="P41" s="47">
        <v>8</v>
      </c>
      <c r="Q41" s="48">
        <v>14</v>
      </c>
      <c r="R41" s="47">
        <v>0</v>
      </c>
      <c r="S41" s="48">
        <v>3</v>
      </c>
      <c r="T41" s="47">
        <v>0</v>
      </c>
      <c r="U41" s="48">
        <v>2</v>
      </c>
      <c r="V41" s="47">
        <v>0</v>
      </c>
      <c r="W41" s="48">
        <v>0</v>
      </c>
      <c r="X41" s="50">
        <f t="shared" si="5"/>
        <v>7869</v>
      </c>
      <c r="Y41" s="49">
        <f t="shared" si="5"/>
        <v>6828</v>
      </c>
      <c r="Z41" s="48">
        <f>SUM(X41:Y41)</f>
        <v>14697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</row>
    <row r="42" spans="1:44">
      <c r="A42" s="21" t="s">
        <v>40</v>
      </c>
      <c r="B42" s="47">
        <v>0</v>
      </c>
      <c r="C42" s="48">
        <v>0</v>
      </c>
      <c r="D42" s="47">
        <v>0</v>
      </c>
      <c r="E42" s="48">
        <v>0</v>
      </c>
      <c r="F42" s="47">
        <v>5</v>
      </c>
      <c r="G42" s="48">
        <v>0</v>
      </c>
      <c r="H42" s="47">
        <v>405</v>
      </c>
      <c r="I42" s="48">
        <v>162</v>
      </c>
      <c r="J42" s="47">
        <v>156</v>
      </c>
      <c r="K42" s="48">
        <v>82</v>
      </c>
      <c r="L42" s="47">
        <v>45</v>
      </c>
      <c r="M42" s="48">
        <v>22</v>
      </c>
      <c r="N42" s="47">
        <v>7</v>
      </c>
      <c r="O42" s="48">
        <v>7</v>
      </c>
      <c r="P42" s="47">
        <v>1</v>
      </c>
      <c r="Q42" s="48">
        <v>3</v>
      </c>
      <c r="R42" s="47">
        <v>0</v>
      </c>
      <c r="S42" s="48">
        <v>0</v>
      </c>
      <c r="T42" s="47">
        <v>0</v>
      </c>
      <c r="U42" s="48">
        <v>0</v>
      </c>
      <c r="V42" s="47">
        <v>0</v>
      </c>
      <c r="W42" s="48">
        <v>0</v>
      </c>
      <c r="X42" s="50">
        <f t="shared" si="5"/>
        <v>619</v>
      </c>
      <c r="Y42" s="49">
        <f t="shared" si="5"/>
        <v>276</v>
      </c>
      <c r="Z42" s="48">
        <f>SUM(X42:Y42)</f>
        <v>895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</row>
    <row r="43" spans="1:44">
      <c r="A43" s="21" t="s">
        <v>41</v>
      </c>
      <c r="B43" s="47">
        <v>0</v>
      </c>
      <c r="C43" s="48">
        <v>0</v>
      </c>
      <c r="D43" s="47">
        <v>0</v>
      </c>
      <c r="E43" s="48">
        <v>0</v>
      </c>
      <c r="F43" s="47">
        <v>5</v>
      </c>
      <c r="G43" s="48">
        <v>1</v>
      </c>
      <c r="H43" s="47">
        <v>359</v>
      </c>
      <c r="I43" s="48">
        <v>94</v>
      </c>
      <c r="J43" s="47">
        <v>186</v>
      </c>
      <c r="K43" s="48">
        <v>49</v>
      </c>
      <c r="L43" s="47">
        <v>56</v>
      </c>
      <c r="M43" s="48">
        <v>30</v>
      </c>
      <c r="N43" s="47">
        <v>12</v>
      </c>
      <c r="O43" s="48">
        <v>10</v>
      </c>
      <c r="P43" s="47">
        <v>0</v>
      </c>
      <c r="Q43" s="48">
        <v>0</v>
      </c>
      <c r="R43" s="47">
        <v>0</v>
      </c>
      <c r="S43" s="48">
        <v>0</v>
      </c>
      <c r="T43" s="47">
        <v>0</v>
      </c>
      <c r="U43" s="48">
        <v>0</v>
      </c>
      <c r="V43" s="47">
        <v>0</v>
      </c>
      <c r="W43" s="48">
        <v>0</v>
      </c>
      <c r="X43" s="50">
        <f t="shared" si="5"/>
        <v>618</v>
      </c>
      <c r="Y43" s="49">
        <f t="shared" si="5"/>
        <v>184</v>
      </c>
      <c r="Z43" s="48">
        <f>SUM(X43:Y43)</f>
        <v>802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</row>
    <row r="44" spans="1:44" s="16" customFormat="1">
      <c r="A44" s="8" t="s">
        <v>29</v>
      </c>
      <c r="B44" s="54">
        <v>0</v>
      </c>
      <c r="C44" s="53">
        <v>0</v>
      </c>
      <c r="D44" s="54">
        <v>0</v>
      </c>
      <c r="E44" s="53">
        <v>0</v>
      </c>
      <c r="F44" s="54">
        <v>42</v>
      </c>
      <c r="G44" s="53">
        <v>36</v>
      </c>
      <c r="H44" s="54">
        <v>7128</v>
      </c>
      <c r="I44" s="53">
        <v>6091</v>
      </c>
      <c r="J44" s="54">
        <v>3016</v>
      </c>
      <c r="K44" s="53">
        <v>1999</v>
      </c>
      <c r="L44" s="54">
        <v>791</v>
      </c>
      <c r="M44" s="53">
        <v>468</v>
      </c>
      <c r="N44" s="54">
        <v>143</v>
      </c>
      <c r="O44" s="53">
        <v>92</v>
      </c>
      <c r="P44" s="54">
        <v>17</v>
      </c>
      <c r="Q44" s="53">
        <v>24</v>
      </c>
      <c r="R44" s="54">
        <v>1</v>
      </c>
      <c r="S44" s="53">
        <v>4</v>
      </c>
      <c r="T44" s="54">
        <v>2</v>
      </c>
      <c r="U44" s="53">
        <v>2</v>
      </c>
      <c r="V44" s="54">
        <v>0</v>
      </c>
      <c r="W44" s="53">
        <v>0</v>
      </c>
      <c r="X44" s="54">
        <f>SUM(X40:X43)</f>
        <v>11140</v>
      </c>
      <c r="Y44" s="53">
        <f>SUM(Y40:Y43)</f>
        <v>8716</v>
      </c>
      <c r="Z44" s="53">
        <f>SUM(Z40:Z43)</f>
        <v>19856</v>
      </c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s="16" customFormat="1">
      <c r="A45" s="34" t="s">
        <v>57</v>
      </c>
      <c r="B45" s="55"/>
      <c r="C45" s="56"/>
      <c r="D45" s="55"/>
      <c r="E45" s="56"/>
      <c r="F45" s="55"/>
      <c r="G45" s="56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55"/>
      <c r="S45" s="56"/>
      <c r="T45" s="55"/>
      <c r="U45" s="56"/>
      <c r="V45" s="55"/>
      <c r="W45" s="56"/>
      <c r="X45" s="55"/>
      <c r="Y45" s="56"/>
      <c r="Z45" s="56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44">
      <c r="A46" s="21" t="s">
        <v>38</v>
      </c>
      <c r="B46" s="47">
        <v>0</v>
      </c>
      <c r="C46" s="48">
        <v>0</v>
      </c>
      <c r="D46" s="47">
        <v>0</v>
      </c>
      <c r="E46" s="48">
        <v>0</v>
      </c>
      <c r="F46" s="47">
        <v>3</v>
      </c>
      <c r="G46" s="48">
        <v>5</v>
      </c>
      <c r="H46" s="47">
        <v>66</v>
      </c>
      <c r="I46" s="48">
        <v>165</v>
      </c>
      <c r="J46" s="47">
        <v>29</v>
      </c>
      <c r="K46" s="48">
        <v>56</v>
      </c>
      <c r="L46" s="47">
        <v>12</v>
      </c>
      <c r="M46" s="48">
        <v>12</v>
      </c>
      <c r="N46" s="47">
        <v>1</v>
      </c>
      <c r="O46" s="48">
        <v>3</v>
      </c>
      <c r="P46" s="47">
        <v>0</v>
      </c>
      <c r="Q46" s="48">
        <v>0</v>
      </c>
      <c r="R46" s="47">
        <v>0</v>
      </c>
      <c r="S46" s="48">
        <v>0</v>
      </c>
      <c r="T46" s="47">
        <v>0</v>
      </c>
      <c r="U46" s="48">
        <v>0</v>
      </c>
      <c r="V46" s="47">
        <v>1</v>
      </c>
      <c r="W46" s="48">
        <v>0</v>
      </c>
      <c r="X46" s="50">
        <f t="shared" ref="X46:Y49" si="6">SUM(V46,T46,R46,P46,N46,L46,J46,H46,F46,D46,B46)</f>
        <v>112</v>
      </c>
      <c r="Y46" s="49">
        <f t="shared" si="6"/>
        <v>241</v>
      </c>
      <c r="Z46" s="48">
        <f>SUM(X46:Y46)</f>
        <v>353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</row>
    <row r="47" spans="1:44">
      <c r="A47" s="21" t="s">
        <v>39</v>
      </c>
      <c r="B47" s="47">
        <v>0</v>
      </c>
      <c r="C47" s="48">
        <v>0</v>
      </c>
      <c r="D47" s="47">
        <v>0</v>
      </c>
      <c r="E47" s="48">
        <v>0</v>
      </c>
      <c r="F47" s="47">
        <v>2</v>
      </c>
      <c r="G47" s="48">
        <v>7</v>
      </c>
      <c r="H47" s="47">
        <v>120</v>
      </c>
      <c r="I47" s="48">
        <v>369</v>
      </c>
      <c r="J47" s="47">
        <v>61</v>
      </c>
      <c r="K47" s="48">
        <v>123</v>
      </c>
      <c r="L47" s="47">
        <v>12</v>
      </c>
      <c r="M47" s="48">
        <v>19</v>
      </c>
      <c r="N47" s="47">
        <v>4</v>
      </c>
      <c r="O47" s="48">
        <v>5</v>
      </c>
      <c r="P47" s="47">
        <v>1</v>
      </c>
      <c r="Q47" s="48">
        <v>2</v>
      </c>
      <c r="R47" s="47">
        <v>0</v>
      </c>
      <c r="S47" s="48">
        <v>0</v>
      </c>
      <c r="T47" s="47">
        <v>0</v>
      </c>
      <c r="U47" s="48">
        <v>0</v>
      </c>
      <c r="V47" s="47">
        <v>0</v>
      </c>
      <c r="W47" s="48">
        <v>0</v>
      </c>
      <c r="X47" s="50">
        <f t="shared" si="6"/>
        <v>200</v>
      </c>
      <c r="Y47" s="49">
        <f t="shared" si="6"/>
        <v>525</v>
      </c>
      <c r="Z47" s="48">
        <f>SUM(X47:Y47)</f>
        <v>725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</row>
    <row r="48" spans="1:44">
      <c r="A48" s="21" t="s">
        <v>40</v>
      </c>
      <c r="B48" s="47">
        <v>0</v>
      </c>
      <c r="C48" s="48">
        <v>0</v>
      </c>
      <c r="D48" s="47">
        <v>0</v>
      </c>
      <c r="E48" s="48">
        <v>0</v>
      </c>
      <c r="F48" s="47">
        <v>0</v>
      </c>
      <c r="G48" s="48">
        <v>0</v>
      </c>
      <c r="H48" s="47">
        <v>37</v>
      </c>
      <c r="I48" s="48">
        <v>120</v>
      </c>
      <c r="J48" s="47">
        <v>21</v>
      </c>
      <c r="K48" s="48">
        <v>27</v>
      </c>
      <c r="L48" s="47">
        <v>5</v>
      </c>
      <c r="M48" s="48">
        <v>3</v>
      </c>
      <c r="N48" s="47">
        <v>0</v>
      </c>
      <c r="O48" s="48">
        <v>1</v>
      </c>
      <c r="P48" s="47">
        <v>0</v>
      </c>
      <c r="Q48" s="48">
        <v>0</v>
      </c>
      <c r="R48" s="47">
        <v>1</v>
      </c>
      <c r="S48" s="48">
        <v>0</v>
      </c>
      <c r="T48" s="47">
        <v>0</v>
      </c>
      <c r="U48" s="48">
        <v>0</v>
      </c>
      <c r="V48" s="47">
        <v>0</v>
      </c>
      <c r="W48" s="48">
        <v>0</v>
      </c>
      <c r="X48" s="50">
        <f t="shared" si="6"/>
        <v>64</v>
      </c>
      <c r="Y48" s="49">
        <f t="shared" si="6"/>
        <v>151</v>
      </c>
      <c r="Z48" s="48">
        <f>SUM(X48:Y48)</f>
        <v>215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</row>
    <row r="49" spans="1:44">
      <c r="A49" s="21" t="s">
        <v>41</v>
      </c>
      <c r="B49" s="47">
        <v>0</v>
      </c>
      <c r="C49" s="48">
        <v>0</v>
      </c>
      <c r="D49" s="47">
        <v>0</v>
      </c>
      <c r="E49" s="48">
        <v>0</v>
      </c>
      <c r="F49" s="47">
        <v>0</v>
      </c>
      <c r="G49" s="48">
        <v>0</v>
      </c>
      <c r="H49" s="47">
        <v>51</v>
      </c>
      <c r="I49" s="48">
        <v>118</v>
      </c>
      <c r="J49" s="47">
        <v>23</v>
      </c>
      <c r="K49" s="48">
        <v>53</v>
      </c>
      <c r="L49" s="47">
        <v>6</v>
      </c>
      <c r="M49" s="48">
        <v>12</v>
      </c>
      <c r="N49" s="47">
        <v>1</v>
      </c>
      <c r="O49" s="48">
        <v>0</v>
      </c>
      <c r="P49" s="47">
        <v>0</v>
      </c>
      <c r="Q49" s="48">
        <v>1</v>
      </c>
      <c r="R49" s="47">
        <v>0</v>
      </c>
      <c r="S49" s="48">
        <v>0</v>
      </c>
      <c r="T49" s="47">
        <v>0</v>
      </c>
      <c r="U49" s="48">
        <v>0</v>
      </c>
      <c r="V49" s="47">
        <v>0</v>
      </c>
      <c r="W49" s="48">
        <v>0</v>
      </c>
      <c r="X49" s="50">
        <f t="shared" si="6"/>
        <v>81</v>
      </c>
      <c r="Y49" s="49">
        <f t="shared" si="6"/>
        <v>184</v>
      </c>
      <c r="Z49" s="48">
        <f>SUM(X49:Y49)</f>
        <v>265</v>
      </c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</row>
    <row r="50" spans="1:44" s="16" customFormat="1">
      <c r="A50" s="8" t="s">
        <v>29</v>
      </c>
      <c r="B50" s="54">
        <v>0</v>
      </c>
      <c r="C50" s="53">
        <v>0</v>
      </c>
      <c r="D50" s="54">
        <v>0</v>
      </c>
      <c r="E50" s="53">
        <v>0</v>
      </c>
      <c r="F50" s="54">
        <v>5</v>
      </c>
      <c r="G50" s="53">
        <v>12</v>
      </c>
      <c r="H50" s="54">
        <v>274</v>
      </c>
      <c r="I50" s="53">
        <v>772</v>
      </c>
      <c r="J50" s="54">
        <v>134</v>
      </c>
      <c r="K50" s="53">
        <v>259</v>
      </c>
      <c r="L50" s="54">
        <v>35</v>
      </c>
      <c r="M50" s="53">
        <v>46</v>
      </c>
      <c r="N50" s="54">
        <v>6</v>
      </c>
      <c r="O50" s="53">
        <v>9</v>
      </c>
      <c r="P50" s="54">
        <v>1</v>
      </c>
      <c r="Q50" s="53">
        <v>3</v>
      </c>
      <c r="R50" s="54">
        <v>1</v>
      </c>
      <c r="S50" s="53"/>
      <c r="T50" s="54">
        <v>0</v>
      </c>
      <c r="U50" s="53">
        <v>0</v>
      </c>
      <c r="V50" s="54">
        <v>1</v>
      </c>
      <c r="W50" s="53">
        <v>0</v>
      </c>
      <c r="X50" s="54">
        <f>SUM(X46:X49)</f>
        <v>457</v>
      </c>
      <c r="Y50" s="53">
        <f>SUM(Y46:Y49)</f>
        <v>1101</v>
      </c>
      <c r="Z50" s="53">
        <f>SUM(Z46:Z49)</f>
        <v>1558</v>
      </c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</row>
    <row r="51" spans="1:44" s="16" customFormat="1">
      <c r="A51" s="34" t="s">
        <v>58</v>
      </c>
      <c r="B51" s="55"/>
      <c r="C51" s="56"/>
      <c r="D51" s="55"/>
      <c r="E51" s="56"/>
      <c r="F51" s="55"/>
      <c r="G51" s="56"/>
      <c r="H51" s="55"/>
      <c r="I51" s="56"/>
      <c r="J51" s="55"/>
      <c r="K51" s="56"/>
      <c r="L51" s="55"/>
      <c r="M51" s="56"/>
      <c r="N51" s="55"/>
      <c r="O51" s="56"/>
      <c r="P51" s="55"/>
      <c r="Q51" s="56"/>
      <c r="R51" s="55"/>
      <c r="S51" s="56"/>
      <c r="T51" s="55"/>
      <c r="U51" s="56"/>
      <c r="V51" s="55"/>
      <c r="W51" s="56"/>
      <c r="X51" s="55"/>
      <c r="Y51" s="56"/>
      <c r="Z51" s="56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1:44">
      <c r="A52" s="21" t="s">
        <v>38</v>
      </c>
      <c r="B52" s="47">
        <v>0</v>
      </c>
      <c r="C52" s="48">
        <v>0</v>
      </c>
      <c r="D52" s="47">
        <v>0</v>
      </c>
      <c r="E52" s="48">
        <v>0</v>
      </c>
      <c r="F52" s="47">
        <v>0</v>
      </c>
      <c r="G52" s="48">
        <v>0</v>
      </c>
      <c r="H52" s="47">
        <v>578</v>
      </c>
      <c r="I52" s="48">
        <v>558</v>
      </c>
      <c r="J52" s="47">
        <v>773</v>
      </c>
      <c r="K52" s="48">
        <v>628</v>
      </c>
      <c r="L52" s="47">
        <v>311</v>
      </c>
      <c r="M52" s="48">
        <v>187</v>
      </c>
      <c r="N52" s="47">
        <v>72</v>
      </c>
      <c r="O52" s="48">
        <v>47</v>
      </c>
      <c r="P52" s="47">
        <v>11</v>
      </c>
      <c r="Q52" s="48">
        <v>9</v>
      </c>
      <c r="R52" s="47">
        <v>4</v>
      </c>
      <c r="S52" s="48">
        <v>0</v>
      </c>
      <c r="T52" s="47">
        <v>0</v>
      </c>
      <c r="U52" s="48">
        <v>1</v>
      </c>
      <c r="V52" s="47">
        <v>0</v>
      </c>
      <c r="W52" s="48">
        <v>0</v>
      </c>
      <c r="X52" s="50">
        <f t="shared" ref="X52:Y55" si="7">SUM(V52,T52,R52,P52,N52,L52,J52,H52,F52,D52,B52)</f>
        <v>1749</v>
      </c>
      <c r="Y52" s="49">
        <f t="shared" si="7"/>
        <v>1430</v>
      </c>
      <c r="Z52" s="48">
        <f>SUM(X52:Y52)</f>
        <v>3179</v>
      </c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</row>
    <row r="53" spans="1:44">
      <c r="A53" s="21" t="s">
        <v>39</v>
      </c>
      <c r="B53" s="47">
        <v>0</v>
      </c>
      <c r="C53" s="48">
        <v>0</v>
      </c>
      <c r="D53" s="47">
        <v>0</v>
      </c>
      <c r="E53" s="48">
        <v>0</v>
      </c>
      <c r="F53" s="47">
        <v>1</v>
      </c>
      <c r="G53" s="48">
        <v>4</v>
      </c>
      <c r="H53" s="47">
        <v>2282</v>
      </c>
      <c r="I53" s="48">
        <v>1988</v>
      </c>
      <c r="J53" s="47">
        <v>1870</v>
      </c>
      <c r="K53" s="48">
        <v>1481</v>
      </c>
      <c r="L53" s="47">
        <v>418</v>
      </c>
      <c r="M53" s="48">
        <v>273</v>
      </c>
      <c r="N53" s="47">
        <v>80</v>
      </c>
      <c r="O53" s="48">
        <v>43</v>
      </c>
      <c r="P53" s="47">
        <v>21</v>
      </c>
      <c r="Q53" s="48">
        <v>13</v>
      </c>
      <c r="R53" s="47">
        <v>1</v>
      </c>
      <c r="S53" s="48">
        <v>3</v>
      </c>
      <c r="T53" s="47">
        <v>0</v>
      </c>
      <c r="U53" s="48">
        <v>4</v>
      </c>
      <c r="V53" s="47">
        <v>0</v>
      </c>
      <c r="W53" s="48">
        <v>0</v>
      </c>
      <c r="X53" s="50">
        <f t="shared" si="7"/>
        <v>4673</v>
      </c>
      <c r="Y53" s="49">
        <f t="shared" si="7"/>
        <v>3809</v>
      </c>
      <c r="Z53" s="48">
        <f>SUM(X53:Y53)</f>
        <v>8482</v>
      </c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</row>
    <row r="54" spans="1:44">
      <c r="A54" s="21" t="s">
        <v>40</v>
      </c>
      <c r="B54" s="47">
        <v>0</v>
      </c>
      <c r="C54" s="48">
        <v>0</v>
      </c>
      <c r="D54" s="47">
        <v>0</v>
      </c>
      <c r="E54" s="48">
        <v>0</v>
      </c>
      <c r="F54" s="47">
        <v>1</v>
      </c>
      <c r="G54" s="48">
        <v>0</v>
      </c>
      <c r="H54" s="47">
        <v>270</v>
      </c>
      <c r="I54" s="48">
        <v>126</v>
      </c>
      <c r="J54" s="47">
        <v>222</v>
      </c>
      <c r="K54" s="48">
        <v>107</v>
      </c>
      <c r="L54" s="47">
        <v>68</v>
      </c>
      <c r="M54" s="48">
        <v>26</v>
      </c>
      <c r="N54" s="47">
        <v>13</v>
      </c>
      <c r="O54" s="48">
        <v>6</v>
      </c>
      <c r="P54" s="47">
        <v>4</v>
      </c>
      <c r="Q54" s="48">
        <v>1</v>
      </c>
      <c r="R54" s="47">
        <v>0</v>
      </c>
      <c r="S54" s="48">
        <v>0</v>
      </c>
      <c r="T54" s="47">
        <v>1</v>
      </c>
      <c r="U54" s="48">
        <v>0</v>
      </c>
      <c r="V54" s="47">
        <v>0</v>
      </c>
      <c r="W54" s="48">
        <v>0</v>
      </c>
      <c r="X54" s="50">
        <f t="shared" si="7"/>
        <v>579</v>
      </c>
      <c r="Y54" s="49">
        <f t="shared" si="7"/>
        <v>266</v>
      </c>
      <c r="Z54" s="48">
        <f>SUM(X54:Y54)</f>
        <v>845</v>
      </c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</row>
    <row r="55" spans="1:44">
      <c r="A55" s="21" t="s">
        <v>41</v>
      </c>
      <c r="B55" s="47">
        <v>0</v>
      </c>
      <c r="C55" s="48">
        <v>0</v>
      </c>
      <c r="D55" s="47">
        <v>0</v>
      </c>
      <c r="E55" s="48">
        <v>0</v>
      </c>
      <c r="F55" s="47">
        <v>2</v>
      </c>
      <c r="G55" s="48">
        <v>0</v>
      </c>
      <c r="H55" s="47">
        <v>194</v>
      </c>
      <c r="I55" s="48">
        <v>91</v>
      </c>
      <c r="J55" s="47">
        <v>210</v>
      </c>
      <c r="K55" s="48">
        <v>121</v>
      </c>
      <c r="L55" s="47">
        <v>86</v>
      </c>
      <c r="M55" s="48">
        <v>43</v>
      </c>
      <c r="N55" s="47">
        <v>22</v>
      </c>
      <c r="O55" s="48">
        <v>19</v>
      </c>
      <c r="P55" s="47">
        <v>4</v>
      </c>
      <c r="Q55" s="48">
        <v>2</v>
      </c>
      <c r="R55" s="47">
        <v>0</v>
      </c>
      <c r="S55" s="48">
        <v>1</v>
      </c>
      <c r="T55" s="47">
        <v>0</v>
      </c>
      <c r="U55" s="48">
        <v>0</v>
      </c>
      <c r="V55" s="47">
        <v>0</v>
      </c>
      <c r="W55" s="48">
        <v>0</v>
      </c>
      <c r="X55" s="50">
        <f t="shared" si="7"/>
        <v>518</v>
      </c>
      <c r="Y55" s="49">
        <f t="shared" si="7"/>
        <v>277</v>
      </c>
      <c r="Z55" s="48">
        <f>SUM(X55:Y55)</f>
        <v>795</v>
      </c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</row>
    <row r="56" spans="1:44" s="16" customFormat="1">
      <c r="A56" s="8" t="s">
        <v>29</v>
      </c>
      <c r="B56" s="54">
        <v>0</v>
      </c>
      <c r="C56" s="53">
        <v>0</v>
      </c>
      <c r="D56" s="54">
        <v>0</v>
      </c>
      <c r="E56" s="53">
        <v>0</v>
      </c>
      <c r="F56" s="54">
        <v>4</v>
      </c>
      <c r="G56" s="53">
        <v>4</v>
      </c>
      <c r="H56" s="54">
        <v>3324</v>
      </c>
      <c r="I56" s="53">
        <v>2763</v>
      </c>
      <c r="J56" s="54">
        <v>3075</v>
      </c>
      <c r="K56" s="53">
        <v>2337</v>
      </c>
      <c r="L56" s="54">
        <v>883</v>
      </c>
      <c r="M56" s="53">
        <v>529</v>
      </c>
      <c r="N56" s="54">
        <v>187</v>
      </c>
      <c r="O56" s="53">
        <v>115</v>
      </c>
      <c r="P56" s="54">
        <v>40</v>
      </c>
      <c r="Q56" s="53">
        <v>25</v>
      </c>
      <c r="R56" s="54">
        <v>5</v>
      </c>
      <c r="S56" s="53">
        <v>4</v>
      </c>
      <c r="T56" s="54">
        <v>1</v>
      </c>
      <c r="U56" s="53">
        <v>5</v>
      </c>
      <c r="V56" s="54">
        <v>0</v>
      </c>
      <c r="W56" s="53">
        <v>0</v>
      </c>
      <c r="X56" s="54">
        <f>SUM(X52:X55)</f>
        <v>7519</v>
      </c>
      <c r="Y56" s="53">
        <f>SUM(Y52:Y55)</f>
        <v>5782</v>
      </c>
      <c r="Z56" s="53">
        <f>SUM(Z52:Z55)</f>
        <v>13301</v>
      </c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>
      <c r="A57" s="21"/>
      <c r="B57" s="47"/>
      <c r="C57" s="48"/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7"/>
      <c r="S57" s="48"/>
      <c r="T57" s="47"/>
      <c r="U57" s="48"/>
      <c r="V57" s="47"/>
      <c r="W57" s="48"/>
      <c r="X57" s="50"/>
      <c r="Y57" s="49"/>
      <c r="Z57" s="49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4">
      <c r="A58" s="34" t="s">
        <v>92</v>
      </c>
      <c r="B58" s="47"/>
      <c r="C58" s="48"/>
      <c r="D58" s="47"/>
      <c r="E58" s="48"/>
      <c r="F58" s="47"/>
      <c r="G58" s="48"/>
      <c r="H58" s="47"/>
      <c r="I58" s="48"/>
      <c r="J58" s="47"/>
      <c r="K58" s="48"/>
      <c r="L58" s="47"/>
      <c r="M58" s="48"/>
      <c r="N58" s="47"/>
      <c r="O58" s="48"/>
      <c r="P58" s="47"/>
      <c r="Q58" s="48"/>
      <c r="R58" s="47"/>
      <c r="S58" s="48"/>
      <c r="T58" s="47"/>
      <c r="U58" s="48"/>
      <c r="V58" s="47"/>
      <c r="W58" s="48"/>
      <c r="X58" s="50"/>
      <c r="Y58" s="49"/>
      <c r="Z58" s="48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</row>
    <row r="59" spans="1:44">
      <c r="A59" s="34" t="str">
        <f>"+ Se-n-Se"</f>
        <v>+ Se-n-Se</v>
      </c>
      <c r="B59" s="47"/>
      <c r="C59" s="48"/>
      <c r="D59" s="47"/>
      <c r="E59" s="48"/>
      <c r="F59" s="47"/>
      <c r="G59" s="48"/>
      <c r="H59" s="47"/>
      <c r="I59" s="48"/>
      <c r="J59" s="47"/>
      <c r="K59" s="48"/>
      <c r="L59" s="47"/>
      <c r="M59" s="48"/>
      <c r="N59" s="47"/>
      <c r="O59" s="48"/>
      <c r="P59" s="47"/>
      <c r="Q59" s="48"/>
      <c r="R59" s="47"/>
      <c r="S59" s="48"/>
      <c r="T59" s="47"/>
      <c r="U59" s="48"/>
      <c r="V59" s="47"/>
      <c r="W59" s="48"/>
      <c r="X59" s="50"/>
      <c r="Y59" s="49"/>
      <c r="Z59" s="48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:44" s="16" customFormat="1">
      <c r="A60" s="34" t="s">
        <v>55</v>
      </c>
      <c r="B60" s="55"/>
      <c r="C60" s="56"/>
      <c r="D60" s="55"/>
      <c r="E60" s="56"/>
      <c r="F60" s="55"/>
      <c r="G60" s="56"/>
      <c r="H60" s="55"/>
      <c r="I60" s="56"/>
      <c r="J60" s="55"/>
      <c r="K60" s="56"/>
      <c r="L60" s="55"/>
      <c r="M60" s="56"/>
      <c r="N60" s="55"/>
      <c r="O60" s="56"/>
      <c r="P60" s="55"/>
      <c r="Q60" s="56"/>
      <c r="R60" s="55"/>
      <c r="S60" s="56"/>
      <c r="T60" s="55"/>
      <c r="U60" s="56"/>
      <c r="V60" s="55"/>
      <c r="W60" s="56"/>
      <c r="X60" s="55"/>
      <c r="Y60" s="56"/>
      <c r="Z60" s="56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>
      <c r="A61" s="21" t="s">
        <v>38</v>
      </c>
      <c r="B61" s="47">
        <v>0</v>
      </c>
      <c r="C61" s="48">
        <v>0</v>
      </c>
      <c r="D61" s="47">
        <v>0</v>
      </c>
      <c r="E61" s="48">
        <v>0</v>
      </c>
      <c r="F61" s="47">
        <v>0</v>
      </c>
      <c r="G61" s="48">
        <v>0</v>
      </c>
      <c r="H61" s="47">
        <v>3</v>
      </c>
      <c r="I61" s="48">
        <v>3</v>
      </c>
      <c r="J61" s="47">
        <v>16</v>
      </c>
      <c r="K61" s="48">
        <v>41</v>
      </c>
      <c r="L61" s="47">
        <v>8</v>
      </c>
      <c r="M61" s="48">
        <v>20</v>
      </c>
      <c r="N61" s="47">
        <v>5</v>
      </c>
      <c r="O61" s="48">
        <v>6</v>
      </c>
      <c r="P61" s="47">
        <v>2</v>
      </c>
      <c r="Q61" s="48">
        <v>4</v>
      </c>
      <c r="R61" s="47">
        <v>1</v>
      </c>
      <c r="S61" s="48">
        <v>3</v>
      </c>
      <c r="T61" s="47">
        <v>1</v>
      </c>
      <c r="U61" s="48">
        <v>1</v>
      </c>
      <c r="V61" s="47">
        <v>1</v>
      </c>
      <c r="W61" s="48">
        <v>0</v>
      </c>
      <c r="X61" s="50">
        <f t="shared" ref="X61:Y64" si="8">SUM(V61,T61,R61,P61,N61,L61,J61,H61,F61,D61,B61)</f>
        <v>37</v>
      </c>
      <c r="Y61" s="49">
        <f t="shared" si="8"/>
        <v>78</v>
      </c>
      <c r="Z61" s="48">
        <f>SUM(X61:Y61)</f>
        <v>115</v>
      </c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</row>
    <row r="62" spans="1:44">
      <c r="A62" s="21" t="s">
        <v>39</v>
      </c>
      <c r="B62" s="47">
        <v>0</v>
      </c>
      <c r="C62" s="48">
        <v>0</v>
      </c>
      <c r="D62" s="47">
        <v>0</v>
      </c>
      <c r="E62" s="48">
        <v>0</v>
      </c>
      <c r="F62" s="47">
        <v>0</v>
      </c>
      <c r="G62" s="48">
        <v>0</v>
      </c>
      <c r="H62" s="47">
        <v>1</v>
      </c>
      <c r="I62" s="48">
        <v>0</v>
      </c>
      <c r="J62" s="47">
        <v>5</v>
      </c>
      <c r="K62" s="48">
        <v>10</v>
      </c>
      <c r="L62" s="47">
        <v>4</v>
      </c>
      <c r="M62" s="48">
        <v>5</v>
      </c>
      <c r="N62" s="47">
        <v>1</v>
      </c>
      <c r="O62" s="48">
        <v>1</v>
      </c>
      <c r="P62" s="47">
        <v>1</v>
      </c>
      <c r="Q62" s="48">
        <v>0</v>
      </c>
      <c r="R62" s="47">
        <v>0</v>
      </c>
      <c r="S62" s="48">
        <v>1</v>
      </c>
      <c r="T62" s="47">
        <v>0</v>
      </c>
      <c r="U62" s="48">
        <v>0</v>
      </c>
      <c r="V62" s="47">
        <v>0</v>
      </c>
      <c r="W62" s="48">
        <v>0</v>
      </c>
      <c r="X62" s="50">
        <f t="shared" si="8"/>
        <v>12</v>
      </c>
      <c r="Y62" s="49">
        <f t="shared" si="8"/>
        <v>17</v>
      </c>
      <c r="Z62" s="48">
        <f>SUM(X62:Y62)</f>
        <v>29</v>
      </c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</row>
    <row r="63" spans="1:44">
      <c r="A63" s="21" t="s">
        <v>40</v>
      </c>
      <c r="B63" s="47">
        <v>0</v>
      </c>
      <c r="C63" s="48">
        <v>0</v>
      </c>
      <c r="D63" s="47">
        <v>0</v>
      </c>
      <c r="E63" s="48">
        <v>0</v>
      </c>
      <c r="F63" s="47">
        <v>0</v>
      </c>
      <c r="G63" s="48">
        <v>0</v>
      </c>
      <c r="H63" s="47">
        <v>0</v>
      </c>
      <c r="I63" s="48">
        <v>0</v>
      </c>
      <c r="J63" s="47">
        <v>0</v>
      </c>
      <c r="K63" s="48">
        <v>0</v>
      </c>
      <c r="L63" s="47">
        <v>0</v>
      </c>
      <c r="M63" s="48">
        <v>0</v>
      </c>
      <c r="N63" s="47">
        <v>0</v>
      </c>
      <c r="O63" s="48">
        <v>0</v>
      </c>
      <c r="P63" s="47">
        <v>0</v>
      </c>
      <c r="Q63" s="48">
        <v>0</v>
      </c>
      <c r="R63" s="47">
        <v>0</v>
      </c>
      <c r="S63" s="48">
        <v>0</v>
      </c>
      <c r="T63" s="47">
        <v>0</v>
      </c>
      <c r="U63" s="48">
        <v>0</v>
      </c>
      <c r="V63" s="47">
        <v>0</v>
      </c>
      <c r="W63" s="48">
        <v>0</v>
      </c>
      <c r="X63" s="50">
        <f t="shared" si="8"/>
        <v>0</v>
      </c>
      <c r="Y63" s="49">
        <f t="shared" si="8"/>
        <v>0</v>
      </c>
      <c r="Z63" s="48">
        <f>SUM(X63:Y63)</f>
        <v>0</v>
      </c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</row>
    <row r="64" spans="1:44">
      <c r="A64" s="21" t="s">
        <v>41</v>
      </c>
      <c r="B64" s="47">
        <v>0</v>
      </c>
      <c r="C64" s="48">
        <v>0</v>
      </c>
      <c r="D64" s="47">
        <v>0</v>
      </c>
      <c r="E64" s="48">
        <v>0</v>
      </c>
      <c r="F64" s="47">
        <v>0</v>
      </c>
      <c r="G64" s="48">
        <v>0</v>
      </c>
      <c r="H64" s="47">
        <v>0</v>
      </c>
      <c r="I64" s="48">
        <v>0</v>
      </c>
      <c r="J64" s="47">
        <v>0</v>
      </c>
      <c r="K64" s="48">
        <v>0</v>
      </c>
      <c r="L64" s="47">
        <v>0</v>
      </c>
      <c r="M64" s="48">
        <v>0</v>
      </c>
      <c r="N64" s="47">
        <v>0</v>
      </c>
      <c r="O64" s="48">
        <v>0</v>
      </c>
      <c r="P64" s="47">
        <v>0</v>
      </c>
      <c r="Q64" s="48">
        <v>0</v>
      </c>
      <c r="R64" s="47">
        <v>0</v>
      </c>
      <c r="S64" s="48">
        <v>0</v>
      </c>
      <c r="T64" s="47">
        <v>0</v>
      </c>
      <c r="U64" s="48">
        <v>0</v>
      </c>
      <c r="V64" s="47">
        <v>0</v>
      </c>
      <c r="W64" s="48">
        <v>0</v>
      </c>
      <c r="X64" s="50">
        <f t="shared" si="8"/>
        <v>0</v>
      </c>
      <c r="Y64" s="49">
        <f t="shared" si="8"/>
        <v>0</v>
      </c>
      <c r="Z64" s="48">
        <f>SUM(X64:Y64)</f>
        <v>0</v>
      </c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</row>
    <row r="65" spans="1:44" s="16" customFormat="1">
      <c r="A65" s="8" t="s">
        <v>93</v>
      </c>
      <c r="B65" s="54">
        <f>SUM(B61:B64)</f>
        <v>0</v>
      </c>
      <c r="C65" s="53">
        <f t="shared" ref="C65:W65" si="9">SUM(C61:C64)</f>
        <v>0</v>
      </c>
      <c r="D65" s="54">
        <f t="shared" si="9"/>
        <v>0</v>
      </c>
      <c r="E65" s="53">
        <f t="shared" si="9"/>
        <v>0</v>
      </c>
      <c r="F65" s="54">
        <f t="shared" si="9"/>
        <v>0</v>
      </c>
      <c r="G65" s="53">
        <f t="shared" si="9"/>
        <v>0</v>
      </c>
      <c r="H65" s="54">
        <f t="shared" si="9"/>
        <v>4</v>
      </c>
      <c r="I65" s="53">
        <f t="shared" si="9"/>
        <v>3</v>
      </c>
      <c r="J65" s="54">
        <f t="shared" si="9"/>
        <v>21</v>
      </c>
      <c r="K65" s="53">
        <f t="shared" si="9"/>
        <v>51</v>
      </c>
      <c r="L65" s="54">
        <f t="shared" si="9"/>
        <v>12</v>
      </c>
      <c r="M65" s="53">
        <f t="shared" si="9"/>
        <v>25</v>
      </c>
      <c r="N65" s="54">
        <f t="shared" si="9"/>
        <v>6</v>
      </c>
      <c r="O65" s="53">
        <f t="shared" si="9"/>
        <v>7</v>
      </c>
      <c r="P65" s="54">
        <f t="shared" si="9"/>
        <v>3</v>
      </c>
      <c r="Q65" s="53">
        <f t="shared" si="9"/>
        <v>4</v>
      </c>
      <c r="R65" s="54">
        <f t="shared" si="9"/>
        <v>1</v>
      </c>
      <c r="S65" s="53">
        <f t="shared" si="9"/>
        <v>4</v>
      </c>
      <c r="T65" s="54">
        <f t="shared" si="9"/>
        <v>1</v>
      </c>
      <c r="U65" s="53">
        <f t="shared" si="9"/>
        <v>1</v>
      </c>
      <c r="V65" s="54">
        <f t="shared" si="9"/>
        <v>1</v>
      </c>
      <c r="W65" s="53">
        <f t="shared" si="9"/>
        <v>0</v>
      </c>
      <c r="X65" s="54">
        <f>SUM(X61:X64)</f>
        <v>49</v>
      </c>
      <c r="Y65" s="53">
        <f>SUM(Y61:Y64)</f>
        <v>95</v>
      </c>
      <c r="Z65" s="53">
        <f>SUM(Z61:Z64)</f>
        <v>144</v>
      </c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1:44">
      <c r="A66" s="34" t="s">
        <v>56</v>
      </c>
      <c r="B66" s="47"/>
      <c r="C66" s="48"/>
      <c r="D66" s="47"/>
      <c r="E66" s="48"/>
      <c r="F66" s="47"/>
      <c r="G66" s="48"/>
      <c r="H66" s="47"/>
      <c r="I66" s="48"/>
      <c r="J66" s="47"/>
      <c r="K66" s="48"/>
      <c r="L66" s="47"/>
      <c r="M66" s="48"/>
      <c r="N66" s="47"/>
      <c r="O66" s="48"/>
      <c r="P66" s="47"/>
      <c r="Q66" s="48"/>
      <c r="R66" s="47"/>
      <c r="S66" s="48"/>
      <c r="T66" s="47"/>
      <c r="U66" s="48"/>
      <c r="V66" s="47"/>
      <c r="W66" s="48"/>
      <c r="X66" s="50"/>
      <c r="Y66" s="49"/>
      <c r="Z66" s="48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</row>
    <row r="67" spans="1:44">
      <c r="A67" s="21" t="s">
        <v>38</v>
      </c>
      <c r="B67" s="47">
        <v>0</v>
      </c>
      <c r="C67" s="48">
        <v>0</v>
      </c>
      <c r="D67" s="47">
        <v>0</v>
      </c>
      <c r="E67" s="48">
        <v>0</v>
      </c>
      <c r="F67" s="47">
        <v>0</v>
      </c>
      <c r="G67" s="48">
        <v>0</v>
      </c>
      <c r="H67" s="47">
        <v>0</v>
      </c>
      <c r="I67" s="48">
        <v>0</v>
      </c>
      <c r="J67" s="47">
        <v>69</v>
      </c>
      <c r="K67" s="48">
        <v>28</v>
      </c>
      <c r="L67" s="47">
        <v>77</v>
      </c>
      <c r="M67" s="48">
        <v>33</v>
      </c>
      <c r="N67" s="47">
        <v>52</v>
      </c>
      <c r="O67" s="48">
        <v>36</v>
      </c>
      <c r="P67" s="47">
        <v>16</v>
      </c>
      <c r="Q67" s="48">
        <v>14</v>
      </c>
      <c r="R67" s="47">
        <v>9</v>
      </c>
      <c r="S67" s="48">
        <v>7</v>
      </c>
      <c r="T67" s="47">
        <v>4</v>
      </c>
      <c r="U67" s="48">
        <v>6</v>
      </c>
      <c r="V67" s="47">
        <v>10</v>
      </c>
      <c r="W67" s="48">
        <v>19</v>
      </c>
      <c r="X67" s="50">
        <f t="shared" ref="X67:Y70" si="10">SUM(V67,T67,R67,P67,N67,L67,J67,H67,F67,D67,B67)</f>
        <v>237</v>
      </c>
      <c r="Y67" s="49">
        <f t="shared" si="10"/>
        <v>143</v>
      </c>
      <c r="Z67" s="48">
        <f>SUM(X67:Y67)</f>
        <v>380</v>
      </c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</row>
    <row r="68" spans="1:44">
      <c r="A68" s="21" t="s">
        <v>39</v>
      </c>
      <c r="B68" s="47">
        <v>0</v>
      </c>
      <c r="C68" s="48">
        <v>0</v>
      </c>
      <c r="D68" s="47">
        <v>0</v>
      </c>
      <c r="E68" s="48">
        <v>0</v>
      </c>
      <c r="F68" s="47">
        <v>0</v>
      </c>
      <c r="G68" s="48">
        <v>0</v>
      </c>
      <c r="H68" s="47">
        <v>2</v>
      </c>
      <c r="I68" s="48">
        <v>0</v>
      </c>
      <c r="J68" s="47">
        <v>269</v>
      </c>
      <c r="K68" s="48">
        <v>89</v>
      </c>
      <c r="L68" s="47">
        <v>232</v>
      </c>
      <c r="M68" s="48">
        <v>114</v>
      </c>
      <c r="N68" s="47">
        <v>105</v>
      </c>
      <c r="O68" s="48">
        <v>80</v>
      </c>
      <c r="P68" s="47">
        <v>38</v>
      </c>
      <c r="Q68" s="48">
        <v>34</v>
      </c>
      <c r="R68" s="47">
        <v>19</v>
      </c>
      <c r="S68" s="48">
        <v>14</v>
      </c>
      <c r="T68" s="47">
        <v>9</v>
      </c>
      <c r="U68" s="48">
        <v>7</v>
      </c>
      <c r="V68" s="47">
        <v>19</v>
      </c>
      <c r="W68" s="48">
        <v>26</v>
      </c>
      <c r="X68" s="50">
        <f t="shared" si="10"/>
        <v>693</v>
      </c>
      <c r="Y68" s="49">
        <f t="shared" si="10"/>
        <v>364</v>
      </c>
      <c r="Z68" s="48">
        <f>SUM(X68:Y68)</f>
        <v>1057</v>
      </c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</row>
    <row r="69" spans="1:44">
      <c r="A69" s="21" t="s">
        <v>40</v>
      </c>
      <c r="B69" s="47">
        <v>0</v>
      </c>
      <c r="C69" s="48">
        <v>0</v>
      </c>
      <c r="D69" s="47">
        <v>0</v>
      </c>
      <c r="E69" s="48">
        <v>0</v>
      </c>
      <c r="F69" s="47">
        <v>0</v>
      </c>
      <c r="G69" s="48">
        <v>0</v>
      </c>
      <c r="H69" s="47">
        <v>0</v>
      </c>
      <c r="I69" s="48">
        <v>0</v>
      </c>
      <c r="J69" s="47">
        <v>39</v>
      </c>
      <c r="K69" s="48">
        <v>18</v>
      </c>
      <c r="L69" s="47">
        <v>38</v>
      </c>
      <c r="M69" s="48">
        <v>17</v>
      </c>
      <c r="N69" s="47">
        <v>24</v>
      </c>
      <c r="O69" s="48">
        <v>14</v>
      </c>
      <c r="P69" s="47">
        <v>8</v>
      </c>
      <c r="Q69" s="48">
        <v>3</v>
      </c>
      <c r="R69" s="47">
        <v>6</v>
      </c>
      <c r="S69" s="48">
        <v>1</v>
      </c>
      <c r="T69" s="47">
        <v>4</v>
      </c>
      <c r="U69" s="48">
        <v>1</v>
      </c>
      <c r="V69" s="47">
        <v>4</v>
      </c>
      <c r="W69" s="48">
        <v>5</v>
      </c>
      <c r="X69" s="50">
        <f t="shared" si="10"/>
        <v>123</v>
      </c>
      <c r="Y69" s="49">
        <f t="shared" si="10"/>
        <v>59</v>
      </c>
      <c r="Z69" s="48">
        <f>SUM(X69:Y69)</f>
        <v>182</v>
      </c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</row>
    <row r="70" spans="1:44">
      <c r="A70" s="21" t="s">
        <v>41</v>
      </c>
      <c r="B70" s="47">
        <v>0</v>
      </c>
      <c r="C70" s="48">
        <v>0</v>
      </c>
      <c r="D70" s="47">
        <v>0</v>
      </c>
      <c r="E70" s="48">
        <v>0</v>
      </c>
      <c r="F70" s="47">
        <v>0</v>
      </c>
      <c r="G70" s="48">
        <v>0</v>
      </c>
      <c r="H70" s="47">
        <v>0</v>
      </c>
      <c r="I70" s="48">
        <v>0</v>
      </c>
      <c r="J70" s="47">
        <v>22</v>
      </c>
      <c r="K70" s="48">
        <v>1</v>
      </c>
      <c r="L70" s="47">
        <v>16</v>
      </c>
      <c r="M70" s="48">
        <v>6</v>
      </c>
      <c r="N70" s="47">
        <v>15</v>
      </c>
      <c r="O70" s="48">
        <v>2</v>
      </c>
      <c r="P70" s="47">
        <v>8</v>
      </c>
      <c r="Q70" s="48">
        <v>2</v>
      </c>
      <c r="R70" s="47">
        <v>4</v>
      </c>
      <c r="S70" s="48">
        <v>0</v>
      </c>
      <c r="T70" s="47">
        <v>0</v>
      </c>
      <c r="U70" s="48">
        <v>0</v>
      </c>
      <c r="V70" s="47">
        <v>2</v>
      </c>
      <c r="W70" s="48">
        <v>1</v>
      </c>
      <c r="X70" s="50">
        <f t="shared" si="10"/>
        <v>67</v>
      </c>
      <c r="Y70" s="49">
        <f t="shared" si="10"/>
        <v>12</v>
      </c>
      <c r="Z70" s="48">
        <f>SUM(X70:Y70)</f>
        <v>79</v>
      </c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</row>
    <row r="71" spans="1:44" s="16" customFormat="1">
      <c r="A71" s="8" t="s">
        <v>29</v>
      </c>
      <c r="B71" s="54">
        <f>SUM(B67:B70)</f>
        <v>0</v>
      </c>
      <c r="C71" s="53">
        <f t="shared" ref="C71:W71" si="11">SUM(C67:C70)</f>
        <v>0</v>
      </c>
      <c r="D71" s="54">
        <f t="shared" si="11"/>
        <v>0</v>
      </c>
      <c r="E71" s="53">
        <f t="shared" si="11"/>
        <v>0</v>
      </c>
      <c r="F71" s="54">
        <f t="shared" si="11"/>
        <v>0</v>
      </c>
      <c r="G71" s="53">
        <f t="shared" si="11"/>
        <v>0</v>
      </c>
      <c r="H71" s="54">
        <f t="shared" si="11"/>
        <v>2</v>
      </c>
      <c r="I71" s="53">
        <f t="shared" si="11"/>
        <v>0</v>
      </c>
      <c r="J71" s="54">
        <f t="shared" si="11"/>
        <v>399</v>
      </c>
      <c r="K71" s="53">
        <f t="shared" si="11"/>
        <v>136</v>
      </c>
      <c r="L71" s="54">
        <f t="shared" si="11"/>
        <v>363</v>
      </c>
      <c r="M71" s="53">
        <f t="shared" si="11"/>
        <v>170</v>
      </c>
      <c r="N71" s="54">
        <f t="shared" si="11"/>
        <v>196</v>
      </c>
      <c r="O71" s="53">
        <f t="shared" si="11"/>
        <v>132</v>
      </c>
      <c r="P71" s="54">
        <f t="shared" si="11"/>
        <v>70</v>
      </c>
      <c r="Q71" s="53">
        <f t="shared" si="11"/>
        <v>53</v>
      </c>
      <c r="R71" s="54">
        <f t="shared" si="11"/>
        <v>38</v>
      </c>
      <c r="S71" s="53">
        <f t="shared" si="11"/>
        <v>22</v>
      </c>
      <c r="T71" s="54">
        <f t="shared" si="11"/>
        <v>17</v>
      </c>
      <c r="U71" s="53">
        <f t="shared" si="11"/>
        <v>14</v>
      </c>
      <c r="V71" s="54">
        <f t="shared" si="11"/>
        <v>35</v>
      </c>
      <c r="W71" s="53">
        <f t="shared" si="11"/>
        <v>51</v>
      </c>
      <c r="X71" s="54">
        <f>SUM(X67:X70)</f>
        <v>1120</v>
      </c>
      <c r="Y71" s="53">
        <f>SUM(Y67:Y70)</f>
        <v>578</v>
      </c>
      <c r="Z71" s="53">
        <f>SUM(Z67:Z70)</f>
        <v>1698</v>
      </c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</row>
    <row r="72" spans="1:44" s="16" customFormat="1">
      <c r="A72" s="34" t="s">
        <v>57</v>
      </c>
      <c r="B72" s="55"/>
      <c r="C72" s="56"/>
      <c r="D72" s="55"/>
      <c r="E72" s="56"/>
      <c r="F72" s="55"/>
      <c r="G72" s="56"/>
      <c r="H72" s="55"/>
      <c r="I72" s="56"/>
      <c r="J72" s="55"/>
      <c r="K72" s="56"/>
      <c r="L72" s="55"/>
      <c r="M72" s="56"/>
      <c r="N72" s="55"/>
      <c r="O72" s="56"/>
      <c r="P72" s="55"/>
      <c r="Q72" s="56"/>
      <c r="R72" s="55"/>
      <c r="S72" s="56"/>
      <c r="T72" s="55"/>
      <c r="U72" s="56"/>
      <c r="V72" s="55"/>
      <c r="W72" s="56"/>
      <c r="X72" s="55"/>
      <c r="Y72" s="56"/>
      <c r="Z72" s="56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</row>
    <row r="73" spans="1:44">
      <c r="A73" s="21" t="s">
        <v>38</v>
      </c>
      <c r="B73" s="47">
        <v>0</v>
      </c>
      <c r="C73" s="48">
        <v>0</v>
      </c>
      <c r="D73" s="47">
        <v>0</v>
      </c>
      <c r="E73" s="48">
        <v>0</v>
      </c>
      <c r="F73" s="47">
        <v>0</v>
      </c>
      <c r="G73" s="48">
        <v>0</v>
      </c>
      <c r="H73" s="47">
        <v>1</v>
      </c>
      <c r="I73" s="48">
        <v>0</v>
      </c>
      <c r="J73" s="47">
        <v>17</v>
      </c>
      <c r="K73" s="48">
        <v>40</v>
      </c>
      <c r="L73" s="47">
        <v>5</v>
      </c>
      <c r="M73" s="48">
        <v>14</v>
      </c>
      <c r="N73" s="47">
        <v>4</v>
      </c>
      <c r="O73" s="48">
        <v>10</v>
      </c>
      <c r="P73" s="47">
        <v>4</v>
      </c>
      <c r="Q73" s="48">
        <v>4</v>
      </c>
      <c r="R73" s="47">
        <v>3</v>
      </c>
      <c r="S73" s="48">
        <v>2</v>
      </c>
      <c r="T73" s="47">
        <v>0</v>
      </c>
      <c r="U73" s="48">
        <v>0</v>
      </c>
      <c r="V73" s="47">
        <v>2</v>
      </c>
      <c r="W73" s="48">
        <v>2</v>
      </c>
      <c r="X73" s="50">
        <f t="shared" ref="X73:Y76" si="12">SUM(V73,T73,R73,P73,N73,L73,J73,H73,F73,D73,B73)</f>
        <v>36</v>
      </c>
      <c r="Y73" s="49">
        <f t="shared" si="12"/>
        <v>72</v>
      </c>
      <c r="Z73" s="48">
        <f>SUM(X73:Y73)</f>
        <v>108</v>
      </c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</row>
    <row r="74" spans="1:44">
      <c r="A74" s="21" t="s">
        <v>39</v>
      </c>
      <c r="B74" s="47">
        <v>0</v>
      </c>
      <c r="C74" s="48">
        <v>0</v>
      </c>
      <c r="D74" s="47">
        <v>0</v>
      </c>
      <c r="E74" s="48">
        <v>0</v>
      </c>
      <c r="F74" s="47">
        <v>0</v>
      </c>
      <c r="G74" s="48">
        <v>0</v>
      </c>
      <c r="H74" s="47">
        <v>0</v>
      </c>
      <c r="I74" s="48">
        <v>0</v>
      </c>
      <c r="J74" s="47">
        <v>5</v>
      </c>
      <c r="K74" s="48">
        <v>11</v>
      </c>
      <c r="L74" s="47">
        <v>2</v>
      </c>
      <c r="M74" s="48">
        <v>7</v>
      </c>
      <c r="N74" s="47">
        <v>1</v>
      </c>
      <c r="O74" s="48">
        <v>2</v>
      </c>
      <c r="P74" s="47">
        <v>2</v>
      </c>
      <c r="Q74" s="48">
        <v>2</v>
      </c>
      <c r="R74" s="47">
        <v>0</v>
      </c>
      <c r="S74" s="48">
        <v>2</v>
      </c>
      <c r="T74" s="47">
        <v>0</v>
      </c>
      <c r="U74" s="48">
        <v>0</v>
      </c>
      <c r="V74" s="47">
        <v>1</v>
      </c>
      <c r="W74" s="48">
        <v>0</v>
      </c>
      <c r="X74" s="50">
        <f t="shared" si="12"/>
        <v>11</v>
      </c>
      <c r="Y74" s="49">
        <f t="shared" si="12"/>
        <v>24</v>
      </c>
      <c r="Z74" s="48">
        <f>SUM(X74:Y74)</f>
        <v>35</v>
      </c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</row>
    <row r="75" spans="1:44">
      <c r="A75" s="21" t="s">
        <v>40</v>
      </c>
      <c r="B75" s="47">
        <v>0</v>
      </c>
      <c r="C75" s="48">
        <v>0</v>
      </c>
      <c r="D75" s="47">
        <v>0</v>
      </c>
      <c r="E75" s="48">
        <v>0</v>
      </c>
      <c r="F75" s="47">
        <v>0</v>
      </c>
      <c r="G75" s="48">
        <v>0</v>
      </c>
      <c r="H75" s="47">
        <v>0</v>
      </c>
      <c r="I75" s="48">
        <v>0</v>
      </c>
      <c r="J75" s="47">
        <v>0</v>
      </c>
      <c r="K75" s="48">
        <v>0</v>
      </c>
      <c r="L75" s="47">
        <v>0</v>
      </c>
      <c r="M75" s="48">
        <v>0</v>
      </c>
      <c r="N75" s="47">
        <v>0</v>
      </c>
      <c r="O75" s="48">
        <v>0</v>
      </c>
      <c r="P75" s="47">
        <v>0</v>
      </c>
      <c r="Q75" s="48">
        <v>0</v>
      </c>
      <c r="R75" s="47">
        <v>0</v>
      </c>
      <c r="S75" s="48">
        <v>0</v>
      </c>
      <c r="T75" s="47">
        <v>0</v>
      </c>
      <c r="U75" s="48">
        <v>0</v>
      </c>
      <c r="V75" s="47">
        <v>0</v>
      </c>
      <c r="W75" s="48">
        <v>0</v>
      </c>
      <c r="X75" s="50">
        <f t="shared" si="12"/>
        <v>0</v>
      </c>
      <c r="Y75" s="49">
        <f t="shared" si="12"/>
        <v>0</v>
      </c>
      <c r="Z75" s="48">
        <f>SUM(X75:Y75)</f>
        <v>0</v>
      </c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</row>
    <row r="76" spans="1:44">
      <c r="A76" s="21" t="s">
        <v>41</v>
      </c>
      <c r="B76" s="47">
        <v>0</v>
      </c>
      <c r="C76" s="48">
        <v>0</v>
      </c>
      <c r="D76" s="47">
        <v>0</v>
      </c>
      <c r="E76" s="48">
        <v>0</v>
      </c>
      <c r="F76" s="47">
        <v>0</v>
      </c>
      <c r="G76" s="48">
        <v>0</v>
      </c>
      <c r="H76" s="47">
        <v>0</v>
      </c>
      <c r="I76" s="48">
        <v>0</v>
      </c>
      <c r="J76" s="47">
        <v>2</v>
      </c>
      <c r="K76" s="48">
        <v>13</v>
      </c>
      <c r="L76" s="47">
        <v>1</v>
      </c>
      <c r="M76" s="48">
        <v>8</v>
      </c>
      <c r="N76" s="47">
        <v>5</v>
      </c>
      <c r="O76" s="48">
        <v>7</v>
      </c>
      <c r="P76" s="47">
        <v>2</v>
      </c>
      <c r="Q76" s="48">
        <v>1</v>
      </c>
      <c r="R76" s="47">
        <v>0</v>
      </c>
      <c r="S76" s="48">
        <v>1</v>
      </c>
      <c r="T76" s="47">
        <v>0</v>
      </c>
      <c r="U76" s="48">
        <v>0</v>
      </c>
      <c r="V76" s="47">
        <v>0</v>
      </c>
      <c r="W76" s="48">
        <v>0</v>
      </c>
      <c r="X76" s="50">
        <f t="shared" si="12"/>
        <v>10</v>
      </c>
      <c r="Y76" s="49">
        <f t="shared" si="12"/>
        <v>30</v>
      </c>
      <c r="Z76" s="48">
        <f>SUM(X76:Y76)</f>
        <v>40</v>
      </c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</row>
    <row r="77" spans="1:44" s="16" customFormat="1">
      <c r="A77" s="8" t="s">
        <v>29</v>
      </c>
      <c r="B77" s="54">
        <f>SUM(B73:B76)</f>
        <v>0</v>
      </c>
      <c r="C77" s="53">
        <f t="shared" ref="C77:W77" si="13">SUM(C73:C76)</f>
        <v>0</v>
      </c>
      <c r="D77" s="54">
        <f t="shared" si="13"/>
        <v>0</v>
      </c>
      <c r="E77" s="53">
        <f t="shared" si="13"/>
        <v>0</v>
      </c>
      <c r="F77" s="54">
        <f t="shared" si="13"/>
        <v>0</v>
      </c>
      <c r="G77" s="53">
        <f t="shared" si="13"/>
        <v>0</v>
      </c>
      <c r="H77" s="54">
        <f t="shared" si="13"/>
        <v>1</v>
      </c>
      <c r="I77" s="53">
        <f t="shared" si="13"/>
        <v>0</v>
      </c>
      <c r="J77" s="54">
        <f t="shared" si="13"/>
        <v>24</v>
      </c>
      <c r="K77" s="53">
        <f t="shared" si="13"/>
        <v>64</v>
      </c>
      <c r="L77" s="54">
        <f t="shared" si="13"/>
        <v>8</v>
      </c>
      <c r="M77" s="53">
        <f t="shared" si="13"/>
        <v>29</v>
      </c>
      <c r="N77" s="54">
        <f t="shared" si="13"/>
        <v>10</v>
      </c>
      <c r="O77" s="53">
        <f t="shared" si="13"/>
        <v>19</v>
      </c>
      <c r="P77" s="54">
        <f t="shared" si="13"/>
        <v>8</v>
      </c>
      <c r="Q77" s="53">
        <f t="shared" si="13"/>
        <v>7</v>
      </c>
      <c r="R77" s="54">
        <f t="shared" si="13"/>
        <v>3</v>
      </c>
      <c r="S77" s="53">
        <f t="shared" si="13"/>
        <v>5</v>
      </c>
      <c r="T77" s="54">
        <f t="shared" si="13"/>
        <v>0</v>
      </c>
      <c r="U77" s="53">
        <f t="shared" si="13"/>
        <v>0</v>
      </c>
      <c r="V77" s="54">
        <f t="shared" si="13"/>
        <v>3</v>
      </c>
      <c r="W77" s="53">
        <f t="shared" si="13"/>
        <v>2</v>
      </c>
      <c r="X77" s="54">
        <f>SUM(X73:X76)</f>
        <v>57</v>
      </c>
      <c r="Y77" s="53">
        <f>SUM(Y73:Y76)</f>
        <v>126</v>
      </c>
      <c r="Z77" s="53">
        <f>SUM(Z73:Z76)</f>
        <v>183</v>
      </c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</row>
    <row r="78" spans="1:44" s="16" customFormat="1">
      <c r="A78" s="34" t="s">
        <v>58</v>
      </c>
      <c r="B78" s="55"/>
      <c r="C78" s="56"/>
      <c r="D78" s="55"/>
      <c r="E78" s="56"/>
      <c r="F78" s="55"/>
      <c r="G78" s="56"/>
      <c r="H78" s="55"/>
      <c r="I78" s="56"/>
      <c r="J78" s="55"/>
      <c r="K78" s="56"/>
      <c r="L78" s="55"/>
      <c r="M78" s="56"/>
      <c r="N78" s="55"/>
      <c r="O78" s="56"/>
      <c r="P78" s="55"/>
      <c r="Q78" s="56"/>
      <c r="R78" s="55"/>
      <c r="S78" s="56"/>
      <c r="T78" s="55"/>
      <c r="U78" s="56"/>
      <c r="V78" s="55"/>
      <c r="W78" s="56"/>
      <c r="X78" s="55"/>
      <c r="Y78" s="56"/>
      <c r="Z78" s="56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</row>
    <row r="79" spans="1:44">
      <c r="A79" s="21" t="s">
        <v>38</v>
      </c>
      <c r="B79" s="47">
        <v>0</v>
      </c>
      <c r="C79" s="48">
        <v>0</v>
      </c>
      <c r="D79" s="47">
        <v>0</v>
      </c>
      <c r="E79" s="48">
        <v>0</v>
      </c>
      <c r="F79" s="47">
        <v>0</v>
      </c>
      <c r="G79" s="48">
        <v>0</v>
      </c>
      <c r="H79" s="47">
        <v>0</v>
      </c>
      <c r="I79" s="48">
        <v>0</v>
      </c>
      <c r="J79" s="47">
        <v>479</v>
      </c>
      <c r="K79" s="48">
        <v>478</v>
      </c>
      <c r="L79" s="47">
        <v>637</v>
      </c>
      <c r="M79" s="48">
        <v>642</v>
      </c>
      <c r="N79" s="47">
        <v>263</v>
      </c>
      <c r="O79" s="48">
        <v>201</v>
      </c>
      <c r="P79" s="47">
        <v>53</v>
      </c>
      <c r="Q79" s="48">
        <v>60</v>
      </c>
      <c r="R79" s="47">
        <v>19</v>
      </c>
      <c r="S79" s="48">
        <v>13</v>
      </c>
      <c r="T79" s="47">
        <v>4</v>
      </c>
      <c r="U79" s="48">
        <v>5</v>
      </c>
      <c r="V79" s="47">
        <v>3</v>
      </c>
      <c r="W79" s="48">
        <v>0</v>
      </c>
      <c r="X79" s="50">
        <f t="shared" ref="X79:Y82" si="14">SUM(V79,T79,R79,P79,N79,L79,J79,H79,F79,D79,B79)</f>
        <v>1458</v>
      </c>
      <c r="Y79" s="49">
        <f t="shared" si="14"/>
        <v>1399</v>
      </c>
      <c r="Z79" s="48">
        <f>SUM(X79:Y79)</f>
        <v>2857</v>
      </c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0" spans="1:44">
      <c r="A80" s="21" t="s">
        <v>39</v>
      </c>
      <c r="B80" s="47">
        <v>0</v>
      </c>
      <c r="C80" s="48">
        <v>0</v>
      </c>
      <c r="D80" s="47">
        <v>0</v>
      </c>
      <c r="E80" s="48">
        <v>0</v>
      </c>
      <c r="F80" s="47">
        <v>0</v>
      </c>
      <c r="G80" s="48">
        <v>0</v>
      </c>
      <c r="H80" s="47">
        <v>1</v>
      </c>
      <c r="I80" s="48">
        <v>3</v>
      </c>
      <c r="J80" s="47">
        <v>1554</v>
      </c>
      <c r="K80" s="48">
        <v>1522</v>
      </c>
      <c r="L80" s="47">
        <v>1390</v>
      </c>
      <c r="M80" s="48">
        <v>1265</v>
      </c>
      <c r="N80" s="47">
        <v>365</v>
      </c>
      <c r="O80" s="48">
        <v>275</v>
      </c>
      <c r="P80" s="47">
        <v>75</v>
      </c>
      <c r="Q80" s="48">
        <v>56</v>
      </c>
      <c r="R80" s="47">
        <v>17</v>
      </c>
      <c r="S80" s="48">
        <v>22</v>
      </c>
      <c r="T80" s="47">
        <v>3</v>
      </c>
      <c r="U80" s="48">
        <v>5</v>
      </c>
      <c r="V80" s="47">
        <v>2</v>
      </c>
      <c r="W80" s="48">
        <v>5</v>
      </c>
      <c r="X80" s="50">
        <f t="shared" si="14"/>
        <v>3407</v>
      </c>
      <c r="Y80" s="49">
        <f t="shared" si="14"/>
        <v>3153</v>
      </c>
      <c r="Z80" s="48">
        <f>SUM(X80:Y80)</f>
        <v>6560</v>
      </c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</row>
    <row r="81" spans="1:44">
      <c r="A81" s="21" t="s">
        <v>40</v>
      </c>
      <c r="B81" s="47">
        <v>0</v>
      </c>
      <c r="C81" s="48">
        <v>0</v>
      </c>
      <c r="D81" s="47">
        <v>0</v>
      </c>
      <c r="E81" s="48">
        <v>0</v>
      </c>
      <c r="F81" s="47">
        <v>0</v>
      </c>
      <c r="G81" s="48">
        <v>0</v>
      </c>
      <c r="H81" s="47">
        <v>0</v>
      </c>
      <c r="I81" s="48">
        <v>0</v>
      </c>
      <c r="J81" s="47">
        <v>231</v>
      </c>
      <c r="K81" s="48">
        <v>106</v>
      </c>
      <c r="L81" s="47">
        <v>209</v>
      </c>
      <c r="M81" s="48">
        <v>128</v>
      </c>
      <c r="N81" s="47">
        <v>61</v>
      </c>
      <c r="O81" s="48">
        <v>34</v>
      </c>
      <c r="P81" s="47">
        <v>12</v>
      </c>
      <c r="Q81" s="48">
        <v>11</v>
      </c>
      <c r="R81" s="47">
        <v>2</v>
      </c>
      <c r="S81" s="48">
        <v>4</v>
      </c>
      <c r="T81" s="47">
        <v>1</v>
      </c>
      <c r="U81" s="48">
        <v>1</v>
      </c>
      <c r="V81" s="47">
        <v>3</v>
      </c>
      <c r="W81" s="48">
        <v>2</v>
      </c>
      <c r="X81" s="50">
        <f t="shared" si="14"/>
        <v>519</v>
      </c>
      <c r="Y81" s="49">
        <f t="shared" si="14"/>
        <v>286</v>
      </c>
      <c r="Z81" s="48">
        <f>SUM(X81:Y81)</f>
        <v>805</v>
      </c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</row>
    <row r="82" spans="1:44">
      <c r="A82" s="21" t="s">
        <v>41</v>
      </c>
      <c r="B82" s="47">
        <v>0</v>
      </c>
      <c r="C82" s="48">
        <v>0</v>
      </c>
      <c r="D82" s="47">
        <v>0</v>
      </c>
      <c r="E82" s="48">
        <v>0</v>
      </c>
      <c r="F82" s="47">
        <v>0</v>
      </c>
      <c r="G82" s="48">
        <v>0</v>
      </c>
      <c r="H82" s="47">
        <v>1</v>
      </c>
      <c r="I82" s="48">
        <v>1</v>
      </c>
      <c r="J82" s="47">
        <v>158</v>
      </c>
      <c r="K82" s="48">
        <v>71</v>
      </c>
      <c r="L82" s="47">
        <v>169</v>
      </c>
      <c r="M82" s="48">
        <v>92</v>
      </c>
      <c r="N82" s="47">
        <v>45</v>
      </c>
      <c r="O82" s="48">
        <v>42</v>
      </c>
      <c r="P82" s="47">
        <v>20</v>
      </c>
      <c r="Q82" s="48">
        <v>9</v>
      </c>
      <c r="R82" s="47">
        <v>5</v>
      </c>
      <c r="S82" s="48">
        <v>3</v>
      </c>
      <c r="T82" s="47">
        <v>0</v>
      </c>
      <c r="U82" s="48">
        <v>0</v>
      </c>
      <c r="V82" s="47">
        <v>0</v>
      </c>
      <c r="W82" s="48">
        <v>1</v>
      </c>
      <c r="X82" s="50">
        <f t="shared" si="14"/>
        <v>398</v>
      </c>
      <c r="Y82" s="49">
        <f t="shared" si="14"/>
        <v>219</v>
      </c>
      <c r="Z82" s="48">
        <f>SUM(X82:Y82)</f>
        <v>617</v>
      </c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</row>
    <row r="83" spans="1:44" s="16" customFormat="1">
      <c r="A83" s="8" t="s">
        <v>29</v>
      </c>
      <c r="B83" s="54">
        <f>SUM(B79:B82)</f>
        <v>0</v>
      </c>
      <c r="C83" s="53">
        <f t="shared" ref="C83:W83" si="15">SUM(C79:C82)</f>
        <v>0</v>
      </c>
      <c r="D83" s="54">
        <f t="shared" si="15"/>
        <v>0</v>
      </c>
      <c r="E83" s="53">
        <f t="shared" si="15"/>
        <v>0</v>
      </c>
      <c r="F83" s="54">
        <f t="shared" si="15"/>
        <v>0</v>
      </c>
      <c r="G83" s="53">
        <f t="shared" si="15"/>
        <v>0</v>
      </c>
      <c r="H83" s="54">
        <f t="shared" si="15"/>
        <v>2</v>
      </c>
      <c r="I83" s="53">
        <f t="shared" si="15"/>
        <v>4</v>
      </c>
      <c r="J83" s="54">
        <f t="shared" si="15"/>
        <v>2422</v>
      </c>
      <c r="K83" s="53">
        <f t="shared" si="15"/>
        <v>2177</v>
      </c>
      <c r="L83" s="54">
        <f t="shared" si="15"/>
        <v>2405</v>
      </c>
      <c r="M83" s="53">
        <f t="shared" si="15"/>
        <v>2127</v>
      </c>
      <c r="N83" s="54">
        <f t="shared" si="15"/>
        <v>734</v>
      </c>
      <c r="O83" s="53">
        <f t="shared" si="15"/>
        <v>552</v>
      </c>
      <c r="P83" s="54">
        <f t="shared" si="15"/>
        <v>160</v>
      </c>
      <c r="Q83" s="53">
        <f t="shared" si="15"/>
        <v>136</v>
      </c>
      <c r="R83" s="54">
        <f t="shared" si="15"/>
        <v>43</v>
      </c>
      <c r="S83" s="53">
        <f t="shared" si="15"/>
        <v>42</v>
      </c>
      <c r="T83" s="54">
        <f t="shared" si="15"/>
        <v>8</v>
      </c>
      <c r="U83" s="53">
        <f t="shared" si="15"/>
        <v>11</v>
      </c>
      <c r="V83" s="54">
        <f t="shared" si="15"/>
        <v>8</v>
      </c>
      <c r="W83" s="53">
        <f t="shared" si="15"/>
        <v>8</v>
      </c>
      <c r="X83" s="54">
        <f>SUM(X79:X82)</f>
        <v>5782</v>
      </c>
      <c r="Y83" s="53">
        <f>SUM(Y79:Y82)</f>
        <v>5057</v>
      </c>
      <c r="Z83" s="53">
        <f>SUM(Z79:Z82)</f>
        <v>10839</v>
      </c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</row>
    <row r="84" spans="1:44" s="16" customFormat="1">
      <c r="A84" s="35" t="s">
        <v>47</v>
      </c>
      <c r="B84" s="54"/>
      <c r="C84" s="53"/>
      <c r="D84" s="54"/>
      <c r="E84" s="53"/>
      <c r="F84" s="54"/>
      <c r="G84" s="53"/>
      <c r="H84" s="54"/>
      <c r="I84" s="53"/>
      <c r="J84" s="54"/>
      <c r="K84" s="53"/>
      <c r="L84" s="54"/>
      <c r="M84" s="53"/>
      <c r="N84" s="54"/>
      <c r="O84" s="53"/>
      <c r="P84" s="54"/>
      <c r="Q84" s="53"/>
      <c r="R84" s="54"/>
      <c r="S84" s="53"/>
      <c r="T84" s="54"/>
      <c r="U84" s="53"/>
      <c r="V84" s="54"/>
      <c r="W84" s="53"/>
      <c r="X84" s="54"/>
      <c r="Y84" s="53"/>
      <c r="Z84" s="53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</row>
    <row r="85" spans="1:44">
      <c r="A85" s="22" t="s">
        <v>77</v>
      </c>
      <c r="B85" s="47"/>
      <c r="C85" s="48"/>
      <c r="D85" s="47"/>
      <c r="E85" s="48"/>
      <c r="F85" s="47"/>
      <c r="G85" s="48"/>
      <c r="H85" s="47"/>
      <c r="I85" s="48"/>
      <c r="J85" s="47"/>
      <c r="K85" s="48"/>
      <c r="L85" s="47"/>
      <c r="M85" s="48"/>
      <c r="N85" s="47"/>
      <c r="O85" s="48"/>
      <c r="P85" s="47"/>
      <c r="Q85" s="48"/>
      <c r="R85" s="47"/>
      <c r="S85" s="48"/>
      <c r="T85" s="47"/>
      <c r="U85" s="48"/>
      <c r="V85" s="47"/>
      <c r="W85" s="48"/>
      <c r="X85" s="50"/>
      <c r="Y85" s="49"/>
      <c r="Z85" s="48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</row>
    <row r="86" spans="1:44">
      <c r="A86" t="s">
        <v>38</v>
      </c>
      <c r="B86" s="47">
        <f>SUM(B79,B73,B67,B61,B52,B46,B40,B34,B26,B20,B14,B8)</f>
        <v>5</v>
      </c>
      <c r="C86" s="48">
        <f t="shared" ref="C86:W86" si="16">SUM(C79,C73,C67,C61,C52,C46,C40,C34,C26,C20,C14,C8)</f>
        <v>2</v>
      </c>
      <c r="D86" s="47">
        <f t="shared" si="16"/>
        <v>95</v>
      </c>
      <c r="E86" s="48">
        <f t="shared" si="16"/>
        <v>95</v>
      </c>
      <c r="F86" s="47">
        <f t="shared" si="16"/>
        <v>4282</v>
      </c>
      <c r="G86" s="48">
        <f t="shared" si="16"/>
        <v>4790</v>
      </c>
      <c r="H86" s="47">
        <f t="shared" si="16"/>
        <v>5850</v>
      </c>
      <c r="I86" s="48">
        <f t="shared" si="16"/>
        <v>6066</v>
      </c>
      <c r="J86" s="47">
        <f t="shared" si="16"/>
        <v>3274</v>
      </c>
      <c r="K86" s="48">
        <f t="shared" si="16"/>
        <v>2729</v>
      </c>
      <c r="L86" s="47">
        <f t="shared" si="16"/>
        <v>1577</v>
      </c>
      <c r="M86" s="48">
        <f t="shared" si="16"/>
        <v>1240</v>
      </c>
      <c r="N86" s="47">
        <f t="shared" si="16"/>
        <v>488</v>
      </c>
      <c r="O86" s="48">
        <f t="shared" si="16"/>
        <v>365</v>
      </c>
      <c r="P86" s="47">
        <f t="shared" si="16"/>
        <v>105</v>
      </c>
      <c r="Q86" s="48">
        <f t="shared" si="16"/>
        <v>107</v>
      </c>
      <c r="R86" s="47">
        <f t="shared" si="16"/>
        <v>43</v>
      </c>
      <c r="S86" s="48">
        <f t="shared" si="16"/>
        <v>29</v>
      </c>
      <c r="T86" s="47">
        <f t="shared" si="16"/>
        <v>13</v>
      </c>
      <c r="U86" s="48">
        <f t="shared" si="16"/>
        <v>13</v>
      </c>
      <c r="V86" s="47">
        <f t="shared" si="16"/>
        <v>18</v>
      </c>
      <c r="W86" s="48">
        <f t="shared" si="16"/>
        <v>24</v>
      </c>
      <c r="X86" s="50">
        <f t="shared" ref="X86:Z89" si="17">SUM(X79,X73,X67,X61,X52,X46,X40,X34,X26,X20,X14,X8)</f>
        <v>15750</v>
      </c>
      <c r="Y86" s="49">
        <f t="shared" si="17"/>
        <v>15460</v>
      </c>
      <c r="Z86" s="48">
        <f t="shared" si="17"/>
        <v>31210</v>
      </c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</row>
    <row r="87" spans="1:44">
      <c r="A87" t="s">
        <v>39</v>
      </c>
      <c r="B87" s="47">
        <f t="shared" ref="B87:W87" si="18">SUM(B80,B74,B68,B62,B53,B47,B41,B35,B27,B21,B15,B9)</f>
        <v>8</v>
      </c>
      <c r="C87" s="48">
        <f t="shared" si="18"/>
        <v>5</v>
      </c>
      <c r="D87" s="47">
        <f t="shared" si="18"/>
        <v>393</v>
      </c>
      <c r="E87" s="48">
        <f t="shared" si="18"/>
        <v>368</v>
      </c>
      <c r="F87" s="47">
        <f t="shared" si="18"/>
        <v>17845</v>
      </c>
      <c r="G87" s="48">
        <f t="shared" si="18"/>
        <v>19769</v>
      </c>
      <c r="H87" s="47">
        <f t="shared" si="18"/>
        <v>21031</v>
      </c>
      <c r="I87" s="48">
        <f t="shared" si="18"/>
        <v>22660</v>
      </c>
      <c r="J87" s="47">
        <f t="shared" si="18"/>
        <v>7642</v>
      </c>
      <c r="K87" s="48">
        <f t="shared" si="18"/>
        <v>6284</v>
      </c>
      <c r="L87" s="47">
        <f t="shared" si="18"/>
        <v>2753</v>
      </c>
      <c r="M87" s="48">
        <f t="shared" si="18"/>
        <v>2194</v>
      </c>
      <c r="N87" s="47">
        <f t="shared" si="18"/>
        <v>659</v>
      </c>
      <c r="O87" s="48">
        <f t="shared" si="18"/>
        <v>480</v>
      </c>
      <c r="P87" s="47">
        <f t="shared" si="18"/>
        <v>155</v>
      </c>
      <c r="Q87" s="48">
        <f t="shared" si="18"/>
        <v>128</v>
      </c>
      <c r="R87" s="47">
        <f t="shared" si="18"/>
        <v>39</v>
      </c>
      <c r="S87" s="48">
        <f t="shared" si="18"/>
        <v>48</v>
      </c>
      <c r="T87" s="47">
        <f t="shared" si="18"/>
        <v>12</v>
      </c>
      <c r="U87" s="48">
        <f t="shared" si="18"/>
        <v>18</v>
      </c>
      <c r="V87" s="47">
        <f t="shared" si="18"/>
        <v>23</v>
      </c>
      <c r="W87" s="48">
        <f t="shared" si="18"/>
        <v>32</v>
      </c>
      <c r="X87" s="50">
        <f t="shared" si="17"/>
        <v>50560</v>
      </c>
      <c r="Y87" s="49">
        <f t="shared" si="17"/>
        <v>51986</v>
      </c>
      <c r="Z87" s="48">
        <f t="shared" si="17"/>
        <v>102546</v>
      </c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</row>
    <row r="88" spans="1:44">
      <c r="A88" t="s">
        <v>40</v>
      </c>
      <c r="B88" s="47">
        <f t="shared" ref="B88:W88" si="19">SUM(B81,B75,B69,B63,B54,B48,B42,B36,B28,B22,B16,B10)</f>
        <v>0</v>
      </c>
      <c r="C88" s="48">
        <f t="shared" si="19"/>
        <v>0</v>
      </c>
      <c r="D88" s="47">
        <f t="shared" si="19"/>
        <v>8</v>
      </c>
      <c r="E88" s="48">
        <f t="shared" si="19"/>
        <v>0</v>
      </c>
      <c r="F88" s="47">
        <f t="shared" si="19"/>
        <v>929</v>
      </c>
      <c r="G88" s="48">
        <f t="shared" si="19"/>
        <v>563</v>
      </c>
      <c r="H88" s="47">
        <f t="shared" si="19"/>
        <v>1300</v>
      </c>
      <c r="I88" s="48">
        <f t="shared" si="19"/>
        <v>811</v>
      </c>
      <c r="J88" s="47">
        <f t="shared" si="19"/>
        <v>816</v>
      </c>
      <c r="K88" s="48">
        <f t="shared" si="19"/>
        <v>440</v>
      </c>
      <c r="L88" s="47">
        <f t="shared" si="19"/>
        <v>393</v>
      </c>
      <c r="M88" s="48">
        <f t="shared" si="19"/>
        <v>219</v>
      </c>
      <c r="N88" s="47">
        <f t="shared" si="19"/>
        <v>107</v>
      </c>
      <c r="O88" s="48">
        <f t="shared" si="19"/>
        <v>68</v>
      </c>
      <c r="P88" s="47">
        <f t="shared" si="19"/>
        <v>26</v>
      </c>
      <c r="Q88" s="48">
        <f t="shared" si="19"/>
        <v>19</v>
      </c>
      <c r="R88" s="47">
        <f t="shared" si="19"/>
        <v>9</v>
      </c>
      <c r="S88" s="48">
        <f t="shared" si="19"/>
        <v>5</v>
      </c>
      <c r="T88" s="47">
        <f t="shared" si="19"/>
        <v>6</v>
      </c>
      <c r="U88" s="48">
        <f t="shared" si="19"/>
        <v>3</v>
      </c>
      <c r="V88" s="47">
        <f t="shared" si="19"/>
        <v>9</v>
      </c>
      <c r="W88" s="48">
        <f t="shared" si="19"/>
        <v>8</v>
      </c>
      <c r="X88" s="50">
        <f t="shared" si="17"/>
        <v>3603</v>
      </c>
      <c r="Y88" s="49">
        <f t="shared" si="17"/>
        <v>2136</v>
      </c>
      <c r="Z88" s="48">
        <f t="shared" si="17"/>
        <v>5739</v>
      </c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</row>
    <row r="89" spans="1:44">
      <c r="A89" t="s">
        <v>41</v>
      </c>
      <c r="B89" s="47">
        <f t="shared" ref="B89:W89" si="20">SUM(B82,B76,B70,B64,B55,B49,B43,B37,B29,B23,B17,B11)</f>
        <v>0</v>
      </c>
      <c r="C89" s="48">
        <f t="shared" si="20"/>
        <v>1</v>
      </c>
      <c r="D89" s="47">
        <f t="shared" si="20"/>
        <v>21</v>
      </c>
      <c r="E89" s="48">
        <f t="shared" si="20"/>
        <v>16</v>
      </c>
      <c r="F89" s="47">
        <f t="shared" si="20"/>
        <v>1005</v>
      </c>
      <c r="G89" s="48">
        <f t="shared" si="20"/>
        <v>705</v>
      </c>
      <c r="H89" s="47">
        <f t="shared" si="20"/>
        <v>1391</v>
      </c>
      <c r="I89" s="48">
        <f t="shared" si="20"/>
        <v>967</v>
      </c>
      <c r="J89" s="47">
        <f t="shared" si="20"/>
        <v>838</v>
      </c>
      <c r="K89" s="48">
        <f t="shared" si="20"/>
        <v>447</v>
      </c>
      <c r="L89" s="47">
        <f t="shared" si="20"/>
        <v>384</v>
      </c>
      <c r="M89" s="48">
        <f t="shared" si="20"/>
        <v>243</v>
      </c>
      <c r="N89" s="47">
        <f t="shared" si="20"/>
        <v>111</v>
      </c>
      <c r="O89" s="48">
        <f t="shared" si="20"/>
        <v>89</v>
      </c>
      <c r="P89" s="47">
        <f t="shared" si="20"/>
        <v>38</v>
      </c>
      <c r="Q89" s="48">
        <f t="shared" si="20"/>
        <v>15</v>
      </c>
      <c r="R89" s="47">
        <f t="shared" si="20"/>
        <v>9</v>
      </c>
      <c r="S89" s="48">
        <f t="shared" si="20"/>
        <v>5</v>
      </c>
      <c r="T89" s="47">
        <f t="shared" si="20"/>
        <v>0</v>
      </c>
      <c r="U89" s="48">
        <f t="shared" si="20"/>
        <v>0</v>
      </c>
      <c r="V89" s="47">
        <f t="shared" si="20"/>
        <v>2</v>
      </c>
      <c r="W89" s="48">
        <f t="shared" si="20"/>
        <v>2</v>
      </c>
      <c r="X89" s="50">
        <f t="shared" si="17"/>
        <v>3799</v>
      </c>
      <c r="Y89" s="49">
        <f t="shared" si="17"/>
        <v>2490</v>
      </c>
      <c r="Z89" s="48">
        <f t="shared" si="17"/>
        <v>6289</v>
      </c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</row>
    <row r="90" spans="1:44" s="16" customFormat="1">
      <c r="A90" s="8" t="s">
        <v>29</v>
      </c>
      <c r="B90" s="54">
        <f t="shared" ref="B90:Z90" si="21">SUM(B86:B89)</f>
        <v>13</v>
      </c>
      <c r="C90" s="53">
        <f t="shared" si="21"/>
        <v>8</v>
      </c>
      <c r="D90" s="54">
        <f t="shared" si="21"/>
        <v>517</v>
      </c>
      <c r="E90" s="53">
        <f t="shared" si="21"/>
        <v>479</v>
      </c>
      <c r="F90" s="54">
        <f t="shared" si="21"/>
        <v>24061</v>
      </c>
      <c r="G90" s="53">
        <f t="shared" si="21"/>
        <v>25827</v>
      </c>
      <c r="H90" s="54">
        <f t="shared" si="21"/>
        <v>29572</v>
      </c>
      <c r="I90" s="53">
        <f t="shared" si="21"/>
        <v>30504</v>
      </c>
      <c r="J90" s="54">
        <f t="shared" si="21"/>
        <v>12570</v>
      </c>
      <c r="K90" s="53">
        <f t="shared" si="21"/>
        <v>9900</v>
      </c>
      <c r="L90" s="54">
        <f t="shared" si="21"/>
        <v>5107</v>
      </c>
      <c r="M90" s="53">
        <f t="shared" si="21"/>
        <v>3896</v>
      </c>
      <c r="N90" s="54">
        <f t="shared" si="21"/>
        <v>1365</v>
      </c>
      <c r="O90" s="53">
        <f t="shared" si="21"/>
        <v>1002</v>
      </c>
      <c r="P90" s="54">
        <f t="shared" si="21"/>
        <v>324</v>
      </c>
      <c r="Q90" s="53">
        <f t="shared" si="21"/>
        <v>269</v>
      </c>
      <c r="R90" s="54">
        <f t="shared" si="21"/>
        <v>100</v>
      </c>
      <c r="S90" s="53">
        <f t="shared" si="21"/>
        <v>87</v>
      </c>
      <c r="T90" s="54">
        <f t="shared" si="21"/>
        <v>31</v>
      </c>
      <c r="U90" s="53">
        <f t="shared" si="21"/>
        <v>34</v>
      </c>
      <c r="V90" s="54">
        <f t="shared" si="21"/>
        <v>52</v>
      </c>
      <c r="W90" s="53">
        <f t="shared" si="21"/>
        <v>66</v>
      </c>
      <c r="X90" s="54">
        <f t="shared" si="21"/>
        <v>73712</v>
      </c>
      <c r="Y90" s="53">
        <f t="shared" si="21"/>
        <v>72072</v>
      </c>
      <c r="Z90" s="53">
        <f t="shared" si="21"/>
        <v>145784</v>
      </c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</row>
    <row r="92" spans="1:44">
      <c r="A92" s="117" t="s">
        <v>21</v>
      </c>
      <c r="Z92" s="102"/>
    </row>
    <row r="93" spans="1:44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44">
      <c r="H94" s="39"/>
    </row>
    <row r="95" spans="1:44">
      <c r="H95" s="39"/>
    </row>
    <row r="96" spans="1:44">
      <c r="H96" s="39"/>
    </row>
  </sheetData>
  <mergeCells count="13">
    <mergeCell ref="D4:E4"/>
    <mergeCell ref="F4:G4"/>
    <mergeCell ref="L4:M4"/>
    <mergeCell ref="A2:Z2"/>
    <mergeCell ref="P4:Q4"/>
    <mergeCell ref="N4:O4"/>
    <mergeCell ref="J4:K4"/>
    <mergeCell ref="H4:I4"/>
    <mergeCell ref="X4:Z4"/>
    <mergeCell ref="V4:W4"/>
    <mergeCell ref="T4:U4"/>
    <mergeCell ref="R4:S4"/>
    <mergeCell ref="B4:C4"/>
  </mergeCells>
  <phoneticPr fontId="8" type="noConversion"/>
  <pageMargins left="0.19685039370078741" right="0.19685039370078741" top="0.59055118110236227" bottom="0.59055118110236227" header="0.51181102362204722" footer="0.51181102362204722"/>
  <pageSetup paperSize="9" scale="85" orientation="portrait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V51"/>
  <sheetViews>
    <sheetView workbookViewId="0"/>
  </sheetViews>
  <sheetFormatPr defaultColWidth="7.109375" defaultRowHeight="13.2"/>
  <cols>
    <col min="1" max="1" width="29.109375" bestFit="1" customWidth="1"/>
    <col min="2" max="6" width="7.109375" customWidth="1"/>
    <col min="7" max="7" width="7.6640625" customWidth="1"/>
    <col min="8" max="9" width="7.109375" customWidth="1"/>
    <col min="10" max="10" width="9" customWidth="1"/>
    <col min="11" max="14" width="7.109375" customWidth="1"/>
    <col min="15" max="15" width="8.88671875" customWidth="1"/>
    <col min="16" max="16" width="7.109375" customWidth="1"/>
    <col min="17" max="22" width="7.6640625" customWidth="1"/>
  </cols>
  <sheetData>
    <row r="1" spans="1:22">
      <c r="A1" s="5" t="s">
        <v>1</v>
      </c>
    </row>
    <row r="2" spans="1:22">
      <c r="A2" s="127" t="s">
        <v>22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ht="13.8" thickBot="1"/>
    <row r="4" spans="1:22">
      <c r="A4" s="30"/>
      <c r="B4" s="121" t="s">
        <v>23</v>
      </c>
      <c r="C4" s="122"/>
      <c r="D4" s="123"/>
      <c r="E4" s="121" t="s">
        <v>24</v>
      </c>
      <c r="F4" s="122"/>
      <c r="G4" s="123"/>
      <c r="H4" s="121" t="s">
        <v>25</v>
      </c>
      <c r="I4" s="122"/>
      <c r="J4" s="123"/>
      <c r="K4" s="121" t="s">
        <v>26</v>
      </c>
      <c r="L4" s="122"/>
      <c r="M4" s="123"/>
      <c r="N4" s="121" t="s">
        <v>27</v>
      </c>
      <c r="O4" s="122"/>
      <c r="P4" s="123"/>
      <c r="Q4" s="121" t="s">
        <v>28</v>
      </c>
      <c r="R4" s="122"/>
      <c r="S4" s="123"/>
      <c r="T4" s="121" t="s">
        <v>29</v>
      </c>
      <c r="U4" s="122"/>
      <c r="V4" s="122"/>
    </row>
    <row r="5" spans="1:22">
      <c r="B5" s="124" t="s">
        <v>30</v>
      </c>
      <c r="C5" s="125"/>
      <c r="D5" s="126"/>
      <c r="E5" s="1"/>
      <c r="H5" s="124" t="s">
        <v>31</v>
      </c>
      <c r="I5" s="125"/>
      <c r="J5" s="126"/>
      <c r="K5" s="124" t="s">
        <v>31</v>
      </c>
      <c r="L5" s="125"/>
      <c r="M5" s="126"/>
      <c r="N5" s="124" t="s">
        <v>31</v>
      </c>
      <c r="O5" s="125"/>
      <c r="P5" s="126"/>
      <c r="Q5" s="124" t="s">
        <v>31</v>
      </c>
      <c r="R5" s="125"/>
      <c r="S5" s="126"/>
      <c r="T5" s="1"/>
    </row>
    <row r="6" spans="1:22">
      <c r="B6" s="118" t="s">
        <v>32</v>
      </c>
      <c r="C6" s="119"/>
      <c r="D6" s="120"/>
      <c r="E6" s="1"/>
      <c r="H6" s="1"/>
      <c r="K6" s="1"/>
      <c r="N6" s="1"/>
      <c r="Q6" s="118" t="s">
        <v>33</v>
      </c>
      <c r="R6" s="119"/>
      <c r="S6" s="120"/>
      <c r="T6" s="1"/>
    </row>
    <row r="7" spans="1:22" s="4" customFormat="1">
      <c r="A7" s="33"/>
      <c r="B7" s="25" t="s">
        <v>34</v>
      </c>
      <c r="C7" s="24" t="s">
        <v>35</v>
      </c>
      <c r="D7" s="24" t="s">
        <v>36</v>
      </c>
      <c r="E7" s="25" t="s">
        <v>34</v>
      </c>
      <c r="F7" s="24" t="s">
        <v>35</v>
      </c>
      <c r="G7" s="24" t="s">
        <v>36</v>
      </c>
      <c r="H7" s="25" t="s">
        <v>34</v>
      </c>
      <c r="I7" s="24" t="s">
        <v>35</v>
      </c>
      <c r="J7" s="24" t="s">
        <v>36</v>
      </c>
      <c r="K7" s="25" t="s">
        <v>34</v>
      </c>
      <c r="L7" s="24" t="s">
        <v>35</v>
      </c>
      <c r="M7" s="24" t="s">
        <v>36</v>
      </c>
      <c r="N7" s="25" t="s">
        <v>34</v>
      </c>
      <c r="O7" s="24" t="s">
        <v>35</v>
      </c>
      <c r="P7" s="24" t="s">
        <v>36</v>
      </c>
      <c r="Q7" s="25" t="s">
        <v>34</v>
      </c>
      <c r="R7" s="24" t="s">
        <v>35</v>
      </c>
      <c r="S7" s="24" t="s">
        <v>36</v>
      </c>
      <c r="T7" s="25" t="s">
        <v>34</v>
      </c>
      <c r="U7" s="24" t="s">
        <v>35</v>
      </c>
      <c r="V7" s="24" t="s">
        <v>36</v>
      </c>
    </row>
    <row r="8" spans="1:22" s="4" customFormat="1">
      <c r="A8" s="20" t="s">
        <v>37</v>
      </c>
      <c r="B8" s="2"/>
      <c r="C8" s="3"/>
      <c r="D8" s="3"/>
      <c r="E8" s="2"/>
      <c r="F8" s="3"/>
      <c r="G8" s="3"/>
      <c r="H8" s="2"/>
      <c r="I8" s="3"/>
      <c r="J8" s="3"/>
      <c r="K8" s="2"/>
      <c r="L8" s="3"/>
      <c r="M8" s="3"/>
      <c r="N8" s="2"/>
      <c r="O8" s="3"/>
      <c r="P8" s="3"/>
      <c r="Q8" s="2"/>
      <c r="R8" s="3"/>
      <c r="S8" s="3"/>
      <c r="T8" s="2"/>
      <c r="U8" s="3"/>
      <c r="V8" s="3"/>
    </row>
    <row r="9" spans="1:22">
      <c r="A9" t="s">
        <v>38</v>
      </c>
      <c r="B9" s="12">
        <v>375</v>
      </c>
      <c r="C9" s="13">
        <v>227</v>
      </c>
      <c r="D9" s="26">
        <v>602</v>
      </c>
      <c r="E9" s="12">
        <f>SUM('21sec02'!N7)</f>
        <v>3710</v>
      </c>
      <c r="F9" s="13">
        <f>SUM('21sec02'!O7)</f>
        <v>3820</v>
      </c>
      <c r="G9" s="26">
        <f>SUM('21sec02'!P7)</f>
        <v>7530</v>
      </c>
      <c r="H9" s="12">
        <f>'21sec03'!B7+'21sec04'!B7</f>
        <v>2483</v>
      </c>
      <c r="I9" s="13">
        <f>'21sec03'!C7+'21sec04'!C7</f>
        <v>3327</v>
      </c>
      <c r="J9" s="26">
        <f>'21sec03'!D7+'21sec04'!D7</f>
        <v>5810</v>
      </c>
      <c r="K9" s="12">
        <f>'21sec03'!E7+'21sec04'!E7</f>
        <v>1980</v>
      </c>
      <c r="L9" s="13">
        <f>'21sec03'!F7+'21sec04'!F7</f>
        <v>1619</v>
      </c>
      <c r="M9" s="26">
        <f>'21sec03'!G7+'21sec04'!G7</f>
        <v>3599</v>
      </c>
      <c r="N9" s="12">
        <f>'21sec03'!H7+'21sec04'!H7</f>
        <v>197</v>
      </c>
      <c r="O9" s="13">
        <f>'21sec03'!I7+'21sec04'!I7</f>
        <v>558</v>
      </c>
      <c r="P9" s="26">
        <f>'21sec03'!J7+'21sec04'!J7</f>
        <v>755</v>
      </c>
      <c r="Q9" s="12">
        <f>'21sec03'!K7+'21sec04'!K7+'21sec05'!N8</f>
        <v>2348</v>
      </c>
      <c r="R9" s="13">
        <f>'21sec03'!L7+'21sec04'!L7+'21sec05'!O8</f>
        <v>1945</v>
      </c>
      <c r="S9" s="26">
        <f>'21sec03'!M7+'21sec04'!M7+'21sec05'!P8</f>
        <v>4293</v>
      </c>
      <c r="T9" s="27">
        <f t="shared" ref="T9:V13" si="0">SUM(Q9,N9,K9,H9,E9,B9)</f>
        <v>11093</v>
      </c>
      <c r="U9" s="26">
        <f t="shared" si="0"/>
        <v>11496</v>
      </c>
      <c r="V9" s="26">
        <f t="shared" si="0"/>
        <v>22589</v>
      </c>
    </row>
    <row r="10" spans="1:22">
      <c r="A10" t="s">
        <v>39</v>
      </c>
      <c r="B10" s="12">
        <v>381</v>
      </c>
      <c r="C10" s="13">
        <v>284</v>
      </c>
      <c r="D10" s="26">
        <v>665</v>
      </c>
      <c r="E10" s="12">
        <f>SUM('21sec02'!N8)</f>
        <v>14603</v>
      </c>
      <c r="F10" s="13">
        <f>SUM('21sec02'!O8)</f>
        <v>14890</v>
      </c>
      <c r="G10" s="26">
        <f>SUM('21sec02'!P8)</f>
        <v>29493</v>
      </c>
      <c r="H10" s="12">
        <f>'21sec03'!B8+'21sec04'!B8</f>
        <v>10442</v>
      </c>
      <c r="I10" s="13">
        <f>'21sec03'!C8+'21sec04'!C8</f>
        <v>13983</v>
      </c>
      <c r="J10" s="26">
        <f>'21sec03'!D8+'21sec04'!D8</f>
        <v>24425</v>
      </c>
      <c r="K10" s="12">
        <f>'21sec03'!E8+'21sec04'!E8</f>
        <v>10171</v>
      </c>
      <c r="L10" s="13">
        <f>'21sec03'!F8+'21sec04'!F8</f>
        <v>8702</v>
      </c>
      <c r="M10" s="26">
        <f>'21sec03'!G8+'21sec04'!G8</f>
        <v>18873</v>
      </c>
      <c r="N10" s="12">
        <f>'21sec03'!H8+'21sec04'!H8</f>
        <v>270</v>
      </c>
      <c r="O10" s="13">
        <f>'21sec03'!I8+'21sec04'!I8</f>
        <v>1021</v>
      </c>
      <c r="P10" s="26">
        <f>'21sec03'!J8+'21sec04'!J8</f>
        <v>1291</v>
      </c>
      <c r="Q10" s="12">
        <f>'21sec03'!K8+'21sec04'!K8+'21sec05'!N9</f>
        <v>6752</v>
      </c>
      <c r="R10" s="13">
        <f>'21sec03'!L8+'21sec04'!L8+'21sec05'!O9</f>
        <v>5840</v>
      </c>
      <c r="S10" s="26">
        <f>'21sec03'!M8+'21sec04'!M8+'21sec05'!P9</f>
        <v>12592</v>
      </c>
      <c r="T10" s="27">
        <f t="shared" si="0"/>
        <v>42619</v>
      </c>
      <c r="U10" s="26">
        <f t="shared" si="0"/>
        <v>44720</v>
      </c>
      <c r="V10" s="13">
        <f t="shared" si="0"/>
        <v>87339</v>
      </c>
    </row>
    <row r="11" spans="1:22">
      <c r="A11" s="21" t="s">
        <v>40</v>
      </c>
      <c r="B11" s="12">
        <v>0</v>
      </c>
      <c r="C11" s="13">
        <v>0</v>
      </c>
      <c r="D11" s="26">
        <v>0</v>
      </c>
      <c r="E11" s="12">
        <f>SUM('21sec02'!N9)</f>
        <v>818</v>
      </c>
      <c r="F11" s="13">
        <f>SUM('21sec02'!O9)</f>
        <v>432</v>
      </c>
      <c r="G11" s="26">
        <f>SUM('21sec02'!P9)</f>
        <v>1250</v>
      </c>
      <c r="H11" s="12">
        <f>'21sec03'!B9+'21sec04'!B9</f>
        <v>59</v>
      </c>
      <c r="I11" s="13">
        <f>'21sec03'!C9+'21sec04'!C9</f>
        <v>95</v>
      </c>
      <c r="J11" s="26">
        <f>'21sec03'!D9+'21sec04'!D9</f>
        <v>154</v>
      </c>
      <c r="K11" s="12">
        <f>'21sec03'!E9+'21sec04'!E9</f>
        <v>1024</v>
      </c>
      <c r="L11" s="13">
        <f>'21sec03'!F9+'21sec04'!F9</f>
        <v>502</v>
      </c>
      <c r="M11" s="26">
        <f>'21sec03'!G9+'21sec04'!G9</f>
        <v>1526</v>
      </c>
      <c r="N11" s="12">
        <f>'21sec03'!H9+'21sec04'!H9</f>
        <v>15</v>
      </c>
      <c r="O11" s="13">
        <f>'21sec03'!I9+'21sec04'!I9</f>
        <v>47</v>
      </c>
      <c r="P11" s="26">
        <f>'21sec03'!J9+'21sec04'!J9</f>
        <v>62</v>
      </c>
      <c r="Q11" s="12">
        <f>'21sec03'!K9+'21sec04'!K9+'21sec05'!N10</f>
        <v>1102</v>
      </c>
      <c r="R11" s="13">
        <f>'21sec03'!L9+'21sec04'!L9+'21sec05'!O10</f>
        <v>663</v>
      </c>
      <c r="S11" s="26">
        <f>'21sec03'!M9+'21sec04'!M9+'21sec05'!P10</f>
        <v>1765</v>
      </c>
      <c r="T11" s="27">
        <f t="shared" si="0"/>
        <v>3018</v>
      </c>
      <c r="U11" s="26">
        <f t="shared" si="0"/>
        <v>1739</v>
      </c>
      <c r="V11" s="13">
        <f t="shared" si="0"/>
        <v>4757</v>
      </c>
    </row>
    <row r="12" spans="1:22">
      <c r="A12" s="21" t="s">
        <v>41</v>
      </c>
      <c r="B12" s="12">
        <v>393</v>
      </c>
      <c r="C12" s="13">
        <v>254</v>
      </c>
      <c r="D12" s="26">
        <v>647</v>
      </c>
      <c r="E12" s="12">
        <f>SUM('21sec02'!N10)</f>
        <v>2114</v>
      </c>
      <c r="F12" s="13">
        <f>SUM('21sec02'!O10)</f>
        <v>1416</v>
      </c>
      <c r="G12" s="26">
        <f>SUM('21sec02'!P10)</f>
        <v>3530</v>
      </c>
      <c r="H12" s="12">
        <f>'21sec03'!B10+'21sec04'!B10</f>
        <v>826</v>
      </c>
      <c r="I12" s="13">
        <f>'21sec03'!C10+'21sec04'!C10</f>
        <v>846</v>
      </c>
      <c r="J12" s="26">
        <f>'21sec03'!D10+'21sec04'!D10</f>
        <v>1672</v>
      </c>
      <c r="K12" s="12">
        <f>'21sec03'!E10+'21sec04'!E10</f>
        <v>1904</v>
      </c>
      <c r="L12" s="13">
        <f>'21sec03'!F10+'21sec04'!F10</f>
        <v>657</v>
      </c>
      <c r="M12" s="26">
        <f>'21sec03'!G10+'21sec04'!G10</f>
        <v>2561</v>
      </c>
      <c r="N12" s="12">
        <f>'21sec03'!H10+'21sec04'!H10</f>
        <v>85</v>
      </c>
      <c r="O12" s="13">
        <f>'21sec03'!I10+'21sec04'!I10</f>
        <v>151</v>
      </c>
      <c r="P12" s="26">
        <f>'21sec03'!J10+'21sec04'!J10</f>
        <v>236</v>
      </c>
      <c r="Q12" s="12">
        <f>'21sec03'!K10+'21sec04'!K10+'21sec05'!N11</f>
        <v>1890</v>
      </c>
      <c r="R12" s="13">
        <f>'21sec03'!L10+'21sec04'!L10+'21sec05'!O11</f>
        <v>1034</v>
      </c>
      <c r="S12" s="26">
        <f>'21sec03'!M10+'21sec04'!M10+'21sec05'!P11</f>
        <v>2924</v>
      </c>
      <c r="T12" s="27">
        <f t="shared" si="0"/>
        <v>7212</v>
      </c>
      <c r="U12" s="26">
        <f t="shared" si="0"/>
        <v>4358</v>
      </c>
      <c r="V12" s="13">
        <f t="shared" si="0"/>
        <v>11570</v>
      </c>
    </row>
    <row r="13" spans="1:22" s="16" customFormat="1">
      <c r="A13" s="8" t="s">
        <v>29</v>
      </c>
      <c r="B13" s="17">
        <f>SUM(B9:B12)</f>
        <v>1149</v>
      </c>
      <c r="C13" s="18">
        <f t="shared" ref="C13:D13" si="1">SUM(C9:C12)</f>
        <v>765</v>
      </c>
      <c r="D13" s="18">
        <f t="shared" si="1"/>
        <v>1914</v>
      </c>
      <c r="E13" s="17">
        <f>SUM('21sec02'!N11)</f>
        <v>21245</v>
      </c>
      <c r="F13" s="18">
        <f>SUM('21sec02'!O11)</f>
        <v>20558</v>
      </c>
      <c r="G13" s="18">
        <f>SUM('21sec02'!P11)</f>
        <v>41803</v>
      </c>
      <c r="H13" s="17">
        <f>'21sec03'!B11+'21sec04'!B11</f>
        <v>13810</v>
      </c>
      <c r="I13" s="18">
        <f>'21sec03'!C11+'21sec04'!C11</f>
        <v>18251</v>
      </c>
      <c r="J13" s="18">
        <f>'21sec03'!D11+'21sec04'!D11</f>
        <v>32061</v>
      </c>
      <c r="K13" s="17">
        <f>'21sec03'!E11+'21sec04'!E11</f>
        <v>15079</v>
      </c>
      <c r="L13" s="18">
        <f>'21sec03'!F11+'21sec04'!F11</f>
        <v>11480</v>
      </c>
      <c r="M13" s="18">
        <f>'21sec03'!G11+'21sec04'!G11</f>
        <v>26559</v>
      </c>
      <c r="N13" s="17">
        <f>'21sec03'!H11+'21sec04'!H11</f>
        <v>567</v>
      </c>
      <c r="O13" s="18">
        <f>'21sec03'!I11+'21sec04'!I11</f>
        <v>1777</v>
      </c>
      <c r="P13" s="18">
        <f>'21sec03'!J11+'21sec04'!J11</f>
        <v>2344</v>
      </c>
      <c r="Q13" s="17">
        <f>'21sec03'!K11+'21sec04'!K11+'21sec05'!N12</f>
        <v>12092</v>
      </c>
      <c r="R13" s="18">
        <f>'21sec03'!L11+'21sec04'!L11+'21sec05'!O12</f>
        <v>9482</v>
      </c>
      <c r="S13" s="18">
        <f>'21sec03'!M11+'21sec04'!M11+'21sec05'!P12</f>
        <v>21574</v>
      </c>
      <c r="T13" s="17">
        <f t="shared" si="0"/>
        <v>63942</v>
      </c>
      <c r="U13" s="18">
        <f t="shared" si="0"/>
        <v>62313</v>
      </c>
      <c r="V13" s="18">
        <f t="shared" si="0"/>
        <v>126255</v>
      </c>
    </row>
    <row r="14" spans="1:22">
      <c r="A14" s="34" t="s">
        <v>42</v>
      </c>
      <c r="B14" s="12"/>
      <c r="C14" s="13"/>
      <c r="D14" s="26"/>
      <c r="E14" s="12"/>
      <c r="F14" s="13"/>
      <c r="G14" s="26"/>
      <c r="H14" s="12"/>
      <c r="I14" s="13"/>
      <c r="J14" s="26"/>
      <c r="K14" s="12"/>
      <c r="L14" s="13"/>
      <c r="M14" s="26"/>
      <c r="N14" s="12"/>
      <c r="O14" s="13"/>
      <c r="P14" s="26"/>
      <c r="Q14" s="12"/>
      <c r="R14" s="13"/>
      <c r="S14" s="26"/>
      <c r="T14" s="27"/>
      <c r="U14" s="26"/>
      <c r="V14" s="13"/>
    </row>
    <row r="15" spans="1:22">
      <c r="A15" t="s">
        <v>38</v>
      </c>
      <c r="B15" s="12">
        <v>52</v>
      </c>
      <c r="C15" s="13">
        <v>36</v>
      </c>
      <c r="D15" s="26">
        <v>88</v>
      </c>
      <c r="E15" s="12">
        <f>SUM('21sec02'!N13)</f>
        <v>2648</v>
      </c>
      <c r="F15" s="13">
        <f>SUM('21sec02'!O13)</f>
        <v>2651</v>
      </c>
      <c r="G15" s="26">
        <f>SUM('21sec02'!P13)</f>
        <v>5299</v>
      </c>
      <c r="H15" s="12">
        <f>'21sec03'!B13+'21sec04'!B13</f>
        <v>2096</v>
      </c>
      <c r="I15" s="13">
        <f>'21sec03'!C13+'21sec04'!C13</f>
        <v>2693</v>
      </c>
      <c r="J15" s="26">
        <f>'21sec03'!D13+'21sec04'!D13</f>
        <v>4789</v>
      </c>
      <c r="K15" s="12">
        <f>'21sec03'!E13+'21sec04'!E13</f>
        <v>1754</v>
      </c>
      <c r="L15" s="13">
        <f>'21sec03'!F13+'21sec04'!F13</f>
        <v>1105</v>
      </c>
      <c r="M15" s="26">
        <f>'21sec03'!G13+'21sec04'!G13</f>
        <v>2859</v>
      </c>
      <c r="N15" s="12">
        <f>'21sec03'!H13+'21sec04'!H13</f>
        <v>33</v>
      </c>
      <c r="O15" s="13">
        <f>'21sec03'!I13+'21sec04'!I13</f>
        <v>49</v>
      </c>
      <c r="P15" s="26">
        <f>'21sec03'!J13+'21sec04'!J13</f>
        <v>82</v>
      </c>
      <c r="Q15" s="12">
        <f>'21sec03'!K13+'21sec04'!K13+'21sec05'!N14</f>
        <v>1741</v>
      </c>
      <c r="R15" s="13">
        <f>'21sec03'!L13+'21sec04'!L13+'21sec05'!O14</f>
        <v>1380</v>
      </c>
      <c r="S15" s="26">
        <f>'21sec03'!M13+'21sec04'!M13+'21sec05'!P14</f>
        <v>3121</v>
      </c>
      <c r="T15" s="27">
        <f t="shared" ref="T15:V19" si="2">SUM(Q15,N15,K15,H15,E15,B15)</f>
        <v>8324</v>
      </c>
      <c r="U15" s="26">
        <f t="shared" si="2"/>
        <v>7914</v>
      </c>
      <c r="V15" s="13">
        <f t="shared" si="2"/>
        <v>16238</v>
      </c>
    </row>
    <row r="16" spans="1:22">
      <c r="A16" t="s">
        <v>39</v>
      </c>
      <c r="B16" s="12">
        <v>245</v>
      </c>
      <c r="C16" s="13">
        <v>155</v>
      </c>
      <c r="D16" s="26">
        <v>400</v>
      </c>
      <c r="E16" s="12">
        <f>SUM('21sec02'!N14)</f>
        <v>8113</v>
      </c>
      <c r="F16" s="13">
        <f>SUM('21sec02'!O14)</f>
        <v>8318</v>
      </c>
      <c r="G16" s="26">
        <f>SUM('21sec02'!P14)</f>
        <v>16431</v>
      </c>
      <c r="H16" s="12">
        <f>'21sec03'!B14+'21sec04'!B14</f>
        <v>7311</v>
      </c>
      <c r="I16" s="13">
        <f>'21sec03'!C14+'21sec04'!C14</f>
        <v>8894</v>
      </c>
      <c r="J16" s="26">
        <f>'21sec03'!D14+'21sec04'!D14</f>
        <v>16205</v>
      </c>
      <c r="K16" s="12">
        <f>'21sec03'!E14+'21sec04'!E14</f>
        <v>5251</v>
      </c>
      <c r="L16" s="13">
        <f>'21sec03'!F14+'21sec04'!F14</f>
        <v>3717</v>
      </c>
      <c r="M16" s="26">
        <f>'21sec03'!G14+'21sec04'!G14</f>
        <v>8968</v>
      </c>
      <c r="N16" s="12">
        <f>'21sec03'!H14+'21sec04'!H14</f>
        <v>80</v>
      </c>
      <c r="O16" s="13">
        <f>'21sec03'!I14+'21sec04'!I14</f>
        <v>230</v>
      </c>
      <c r="P16" s="26">
        <f>'21sec03'!J14+'21sec04'!J14</f>
        <v>310</v>
      </c>
      <c r="Q16" s="12">
        <f>'21sec03'!K14+'21sec04'!K14+'21sec05'!N15</f>
        <v>2669</v>
      </c>
      <c r="R16" s="13">
        <f>'21sec03'!L14+'21sec04'!L14+'21sec05'!O15</f>
        <v>2181</v>
      </c>
      <c r="S16" s="26">
        <f>'21sec03'!M14+'21sec04'!M14+'21sec05'!P15</f>
        <v>4850</v>
      </c>
      <c r="T16" s="27">
        <f t="shared" si="2"/>
        <v>23669</v>
      </c>
      <c r="U16" s="26">
        <f t="shared" si="2"/>
        <v>23495</v>
      </c>
      <c r="V16" s="13">
        <f t="shared" si="2"/>
        <v>47164</v>
      </c>
    </row>
    <row r="17" spans="1:22">
      <c r="A17" s="21" t="s">
        <v>40</v>
      </c>
      <c r="B17" s="12">
        <v>29</v>
      </c>
      <c r="C17" s="13">
        <v>7</v>
      </c>
      <c r="D17" s="26">
        <v>36</v>
      </c>
      <c r="E17" s="12">
        <f>SUM('21sec02'!N15)</f>
        <v>216</v>
      </c>
      <c r="F17" s="13">
        <f>SUM('21sec02'!O15)</f>
        <v>157</v>
      </c>
      <c r="G17" s="26">
        <f>SUM('21sec02'!P15)</f>
        <v>373</v>
      </c>
      <c r="H17" s="12">
        <f>'21sec03'!B15+'21sec04'!B15</f>
        <v>0</v>
      </c>
      <c r="I17" s="13">
        <f>'21sec03'!C15+'21sec04'!C15</f>
        <v>0</v>
      </c>
      <c r="J17" s="26">
        <f>'21sec03'!D15+'21sec04'!D15</f>
        <v>0</v>
      </c>
      <c r="K17" s="12">
        <f>'21sec03'!E15+'21sec04'!E15</f>
        <v>222</v>
      </c>
      <c r="L17" s="13">
        <f>'21sec03'!F15+'21sec04'!F15</f>
        <v>127</v>
      </c>
      <c r="M17" s="26">
        <f>'21sec03'!G15+'21sec04'!G15</f>
        <v>349</v>
      </c>
      <c r="N17" s="12">
        <f>'21sec03'!H15+'21sec04'!H15</f>
        <v>41</v>
      </c>
      <c r="O17" s="13">
        <f>'21sec03'!I15+'21sec04'!I15</f>
        <v>114</v>
      </c>
      <c r="P17" s="26">
        <f>'21sec03'!J15+'21sec04'!J15</f>
        <v>155</v>
      </c>
      <c r="Q17" s="12">
        <f>'21sec03'!K15+'21sec04'!K15+'21sec05'!N16</f>
        <v>370</v>
      </c>
      <c r="R17" s="13">
        <f>'21sec03'!L15+'21sec04'!L15+'21sec05'!O16</f>
        <v>151</v>
      </c>
      <c r="S17" s="26">
        <f>'21sec03'!M15+'21sec04'!M15+'21sec05'!P16</f>
        <v>521</v>
      </c>
      <c r="T17" s="27">
        <f t="shared" si="2"/>
        <v>878</v>
      </c>
      <c r="U17" s="26">
        <f t="shared" si="2"/>
        <v>556</v>
      </c>
      <c r="V17" s="13">
        <f t="shared" si="2"/>
        <v>1434</v>
      </c>
    </row>
    <row r="18" spans="1:22">
      <c r="A18" s="21" t="s">
        <v>41</v>
      </c>
      <c r="B18" s="12">
        <v>5</v>
      </c>
      <c r="C18" s="13">
        <v>0</v>
      </c>
      <c r="D18" s="26">
        <v>5</v>
      </c>
      <c r="E18" s="12">
        <f>SUM('21sec02'!N16)</f>
        <v>448</v>
      </c>
      <c r="F18" s="13">
        <f>SUM('21sec02'!O16)</f>
        <v>107</v>
      </c>
      <c r="G18" s="26">
        <f>SUM('21sec02'!P16)</f>
        <v>555</v>
      </c>
      <c r="H18" s="12">
        <f>'21sec03'!B16+'21sec04'!B16</f>
        <v>6</v>
      </c>
      <c r="I18" s="13">
        <f>'21sec03'!C16+'21sec04'!C16</f>
        <v>1</v>
      </c>
      <c r="J18" s="26">
        <f>'21sec03'!D16+'21sec04'!D16</f>
        <v>7</v>
      </c>
      <c r="K18" s="12">
        <f>'21sec03'!E16+'21sec04'!E16</f>
        <v>500</v>
      </c>
      <c r="L18" s="13">
        <f>'21sec03'!F16+'21sec04'!F16</f>
        <v>106</v>
      </c>
      <c r="M18" s="26">
        <f>'21sec03'!G16+'21sec04'!G16</f>
        <v>606</v>
      </c>
      <c r="N18" s="12">
        <f>'21sec03'!H16+'21sec04'!H16</f>
        <v>4</v>
      </c>
      <c r="O18" s="13">
        <f>'21sec03'!I16+'21sec04'!I16</f>
        <v>0</v>
      </c>
      <c r="P18" s="26">
        <f>'21sec03'!J16+'21sec04'!J16</f>
        <v>4</v>
      </c>
      <c r="Q18" s="12">
        <f>'21sec03'!K16+'21sec04'!K16+'21sec05'!N17</f>
        <v>556</v>
      </c>
      <c r="R18" s="13">
        <f>'21sec03'!L16+'21sec04'!L16+'21sec05'!O17</f>
        <v>109</v>
      </c>
      <c r="S18" s="26">
        <f>'21sec03'!M16+'21sec04'!M16+'21sec05'!P17</f>
        <v>665</v>
      </c>
      <c r="T18" s="27">
        <f t="shared" si="2"/>
        <v>1519</v>
      </c>
      <c r="U18" s="26">
        <f t="shared" si="2"/>
        <v>323</v>
      </c>
      <c r="V18" s="13">
        <f t="shared" si="2"/>
        <v>1842</v>
      </c>
    </row>
    <row r="19" spans="1:22" s="16" customFormat="1">
      <c r="A19" s="8" t="s">
        <v>29</v>
      </c>
      <c r="B19" s="17">
        <f>SUM(B15:B18)</f>
        <v>331</v>
      </c>
      <c r="C19" s="18">
        <f t="shared" ref="C19:D19" si="3">SUM(C15:C18)</f>
        <v>198</v>
      </c>
      <c r="D19" s="18">
        <f t="shared" si="3"/>
        <v>529</v>
      </c>
      <c r="E19" s="17">
        <f>SUM('21sec02'!N17)</f>
        <v>11425</v>
      </c>
      <c r="F19" s="18">
        <f>SUM('21sec02'!O17)</f>
        <v>11233</v>
      </c>
      <c r="G19" s="18">
        <f>SUM('21sec02'!P17)</f>
        <v>22658</v>
      </c>
      <c r="H19" s="17">
        <f>'21sec03'!B17+'21sec04'!B17</f>
        <v>9413</v>
      </c>
      <c r="I19" s="18">
        <f>'21sec03'!C17+'21sec04'!C17</f>
        <v>11588</v>
      </c>
      <c r="J19" s="18">
        <f>'21sec03'!D17+'21sec04'!D17</f>
        <v>21001</v>
      </c>
      <c r="K19" s="17">
        <f>'21sec03'!E17+'21sec04'!E17</f>
        <v>7727</v>
      </c>
      <c r="L19" s="18">
        <f>'21sec03'!F17+'21sec04'!F17</f>
        <v>5055</v>
      </c>
      <c r="M19" s="18">
        <f>'21sec03'!G17+'21sec04'!G17</f>
        <v>12782</v>
      </c>
      <c r="N19" s="17">
        <f>'21sec03'!H17+'21sec04'!H17</f>
        <v>158</v>
      </c>
      <c r="O19" s="18">
        <f>'21sec03'!I17+'21sec04'!I17</f>
        <v>393</v>
      </c>
      <c r="P19" s="18">
        <f>'21sec03'!J17+'21sec04'!J17</f>
        <v>551</v>
      </c>
      <c r="Q19" s="17">
        <f>'21sec03'!K17+'21sec04'!K17+'21sec05'!N18</f>
        <v>5336</v>
      </c>
      <c r="R19" s="18">
        <f>'21sec03'!L17+'21sec04'!L17+'21sec05'!O18</f>
        <v>3821</v>
      </c>
      <c r="S19" s="18">
        <f>'21sec03'!M17+'21sec04'!M17+'21sec05'!P18</f>
        <v>9157</v>
      </c>
      <c r="T19" s="17">
        <f t="shared" si="2"/>
        <v>34390</v>
      </c>
      <c r="U19" s="18">
        <f t="shared" si="2"/>
        <v>32288</v>
      </c>
      <c r="V19" s="18">
        <f t="shared" si="2"/>
        <v>66678</v>
      </c>
    </row>
    <row r="20" spans="1:22">
      <c r="A20" s="34" t="s">
        <v>43</v>
      </c>
      <c r="B20" s="12"/>
      <c r="C20" s="13"/>
      <c r="D20" s="26"/>
      <c r="E20" s="12"/>
      <c r="F20" s="13"/>
      <c r="G20" s="26"/>
      <c r="H20" s="12"/>
      <c r="I20" s="13"/>
      <c r="J20" s="26"/>
      <c r="K20" s="12"/>
      <c r="L20" s="13"/>
      <c r="M20" s="26"/>
      <c r="N20" s="12"/>
      <c r="O20" s="13"/>
      <c r="P20" s="26"/>
      <c r="Q20" s="12"/>
      <c r="R20" s="13"/>
      <c r="S20" s="26"/>
      <c r="T20" s="27"/>
      <c r="U20" s="26"/>
      <c r="V20" s="13"/>
    </row>
    <row r="21" spans="1:22">
      <c r="A21" s="21" t="s">
        <v>38</v>
      </c>
      <c r="B21" s="12">
        <v>29</v>
      </c>
      <c r="C21" s="13">
        <v>13</v>
      </c>
      <c r="D21" s="26">
        <v>42</v>
      </c>
      <c r="E21" s="12">
        <f>SUM('21sec02'!N19)</f>
        <v>1108</v>
      </c>
      <c r="F21" s="13">
        <f>SUM('21sec02'!O19)</f>
        <v>1076</v>
      </c>
      <c r="G21" s="26">
        <f>SUM('21sec02'!P19)</f>
        <v>2184</v>
      </c>
      <c r="H21" s="12">
        <f>'21sec03'!B19+'21sec04'!B19</f>
        <v>954</v>
      </c>
      <c r="I21" s="13">
        <f>'21sec03'!C19+'21sec04'!C19</f>
        <v>1146</v>
      </c>
      <c r="J21" s="26">
        <f>'21sec03'!D19+'21sec04'!D19</f>
        <v>2100</v>
      </c>
      <c r="K21" s="12">
        <f>'21sec03'!E19+'21sec04'!E19</f>
        <v>360</v>
      </c>
      <c r="L21" s="13">
        <f>'21sec03'!F19+'21sec04'!F19</f>
        <v>310</v>
      </c>
      <c r="M21" s="26">
        <f>'21sec03'!G19+'21sec04'!G19</f>
        <v>670</v>
      </c>
      <c r="N21" s="12">
        <f>'21sec03'!H19+'21sec04'!H19</f>
        <v>126</v>
      </c>
      <c r="O21" s="13">
        <f>'21sec03'!I19+'21sec04'!I19</f>
        <v>207</v>
      </c>
      <c r="P21" s="26">
        <f>'21sec03'!J19+'21sec04'!J19</f>
        <v>333</v>
      </c>
      <c r="Q21" s="12">
        <f>'21sec03'!K19+'21sec04'!K19+'21sec05'!N20</f>
        <v>547</v>
      </c>
      <c r="R21" s="13">
        <f>'21sec03'!L19+'21sec04'!L19+'21sec05'!O20</f>
        <v>495</v>
      </c>
      <c r="S21" s="26">
        <f>'21sec03'!M19+'21sec04'!M19+'21sec05'!P20</f>
        <v>1042</v>
      </c>
      <c r="T21" s="27">
        <f t="shared" ref="T21:V24" si="4">SUM(Q21,N21,K21,H21,E21,B21)</f>
        <v>3124</v>
      </c>
      <c r="U21" s="26">
        <f t="shared" si="4"/>
        <v>3247</v>
      </c>
      <c r="V21" s="13">
        <f t="shared" si="4"/>
        <v>6371</v>
      </c>
    </row>
    <row r="22" spans="1:22">
      <c r="A22" s="21" t="s">
        <v>39</v>
      </c>
      <c r="B22" s="12">
        <v>65</v>
      </c>
      <c r="C22" s="13">
        <v>40</v>
      </c>
      <c r="D22" s="26">
        <v>105</v>
      </c>
      <c r="E22" s="12">
        <f>SUM('21sec02'!N20)</f>
        <v>2120</v>
      </c>
      <c r="F22" s="13">
        <f>SUM('21sec02'!O20)</f>
        <v>2348</v>
      </c>
      <c r="G22" s="26">
        <f>SUM('21sec02'!P20)</f>
        <v>4468</v>
      </c>
      <c r="H22" s="12">
        <f>'21sec03'!B20+'21sec04'!B20</f>
        <v>1892</v>
      </c>
      <c r="I22" s="13">
        <f>'21sec03'!C20+'21sec04'!C20</f>
        <v>2778</v>
      </c>
      <c r="J22" s="26">
        <f>'21sec03'!D20+'21sec04'!D20</f>
        <v>4670</v>
      </c>
      <c r="K22" s="12">
        <f>'21sec03'!E20+'21sec04'!E20</f>
        <v>609</v>
      </c>
      <c r="L22" s="13">
        <f>'21sec03'!F20+'21sec04'!F20</f>
        <v>677</v>
      </c>
      <c r="M22" s="26">
        <f>'21sec03'!G20+'21sec04'!G20</f>
        <v>1286</v>
      </c>
      <c r="N22" s="12">
        <f>'21sec03'!H20+'21sec04'!H20</f>
        <v>126</v>
      </c>
      <c r="O22" s="13">
        <f>'21sec03'!I20+'21sec04'!I20</f>
        <v>252</v>
      </c>
      <c r="P22" s="26">
        <f>'21sec03'!J20+'21sec04'!J20</f>
        <v>378</v>
      </c>
      <c r="Q22" s="12">
        <f>'21sec03'!K20+'21sec04'!K20+'21sec05'!N21</f>
        <v>406</v>
      </c>
      <c r="R22" s="13">
        <f>'21sec03'!L20+'21sec04'!L20+'21sec05'!O21</f>
        <v>353</v>
      </c>
      <c r="S22" s="26">
        <f>'21sec03'!M20+'21sec04'!M20+'21sec05'!P21</f>
        <v>759</v>
      </c>
      <c r="T22" s="27">
        <f t="shared" si="4"/>
        <v>5218</v>
      </c>
      <c r="U22" s="26">
        <f t="shared" si="4"/>
        <v>6448</v>
      </c>
      <c r="V22" s="13">
        <f t="shared" si="4"/>
        <v>11666</v>
      </c>
    </row>
    <row r="23" spans="1:22">
      <c r="A23" s="21" t="s">
        <v>41</v>
      </c>
      <c r="B23" s="12">
        <v>111</v>
      </c>
      <c r="C23" s="13">
        <v>40</v>
      </c>
      <c r="D23" s="26">
        <v>151</v>
      </c>
      <c r="E23" s="12">
        <f>SUM('21sec02'!N21)</f>
        <v>89</v>
      </c>
      <c r="F23" s="13">
        <f>SUM('21sec02'!O21)</f>
        <v>70</v>
      </c>
      <c r="G23" s="26">
        <f>SUM('21sec02'!P21)</f>
        <v>159</v>
      </c>
      <c r="H23" s="12">
        <f>'21sec03'!B21+'21sec04'!B21</f>
        <v>50</v>
      </c>
      <c r="I23" s="13">
        <f>'21sec03'!C21+'21sec04'!C21</f>
        <v>56</v>
      </c>
      <c r="J23" s="26">
        <f>'21sec03'!D21+'21sec04'!D21</f>
        <v>106</v>
      </c>
      <c r="K23" s="12">
        <f>'21sec03'!E21+'21sec04'!E21</f>
        <v>38</v>
      </c>
      <c r="L23" s="13">
        <f>'21sec03'!F21+'21sec04'!F21</f>
        <v>30</v>
      </c>
      <c r="M23" s="26">
        <f>'21sec03'!G21+'21sec04'!G21</f>
        <v>68</v>
      </c>
      <c r="N23" s="12">
        <f>'21sec03'!H21+'21sec04'!H21</f>
        <v>0</v>
      </c>
      <c r="O23" s="13">
        <f>'21sec03'!I21+'21sec04'!I21</f>
        <v>0</v>
      </c>
      <c r="P23" s="26">
        <f>'21sec03'!J21+'21sec04'!J21</f>
        <v>0</v>
      </c>
      <c r="Q23" s="12">
        <f>'21sec03'!K21+'21sec04'!K21+'21sec05'!N22</f>
        <v>114</v>
      </c>
      <c r="R23" s="13">
        <f>'21sec03'!L21+'21sec04'!L21+'21sec05'!O22</f>
        <v>70</v>
      </c>
      <c r="S23" s="26">
        <f>'21sec03'!M21+'21sec04'!M21+'21sec05'!P22</f>
        <v>184</v>
      </c>
      <c r="T23" s="27">
        <f t="shared" si="4"/>
        <v>402</v>
      </c>
      <c r="U23" s="26">
        <f t="shared" si="4"/>
        <v>266</v>
      </c>
      <c r="V23" s="13">
        <f t="shared" si="4"/>
        <v>668</v>
      </c>
    </row>
    <row r="24" spans="1:22" s="16" customFormat="1">
      <c r="A24" s="8" t="s">
        <v>29</v>
      </c>
      <c r="B24" s="17">
        <f>SUM(B21:B23)</f>
        <v>205</v>
      </c>
      <c r="C24" s="18">
        <f t="shared" ref="C24:D24" si="5">SUM(C21:C23)</f>
        <v>93</v>
      </c>
      <c r="D24" s="18">
        <f t="shared" si="5"/>
        <v>298</v>
      </c>
      <c r="E24" s="17">
        <f>SUM('21sec02'!N22)</f>
        <v>3317</v>
      </c>
      <c r="F24" s="18">
        <f>SUM('21sec02'!O22)</f>
        <v>3494</v>
      </c>
      <c r="G24" s="18">
        <f>SUM('21sec02'!P22)</f>
        <v>6811</v>
      </c>
      <c r="H24" s="17">
        <f>'21sec03'!B22+'21sec04'!B22</f>
        <v>2896</v>
      </c>
      <c r="I24" s="18">
        <f>'21sec03'!C22+'21sec04'!C22</f>
        <v>3980</v>
      </c>
      <c r="J24" s="18">
        <f>'21sec03'!D22+'21sec04'!D22</f>
        <v>6876</v>
      </c>
      <c r="K24" s="17">
        <f>'21sec03'!E22+'21sec04'!E22</f>
        <v>1007</v>
      </c>
      <c r="L24" s="18">
        <f>'21sec03'!F22+'21sec04'!F22</f>
        <v>1017</v>
      </c>
      <c r="M24" s="18">
        <f>'21sec03'!G22+'21sec04'!G22</f>
        <v>2024</v>
      </c>
      <c r="N24" s="17">
        <f>'21sec03'!H22+'21sec04'!H22</f>
        <v>252</v>
      </c>
      <c r="O24" s="18">
        <f>'21sec03'!I22+'21sec04'!I22</f>
        <v>459</v>
      </c>
      <c r="P24" s="18">
        <f>'21sec03'!J22+'21sec04'!J22</f>
        <v>711</v>
      </c>
      <c r="Q24" s="17">
        <f>'21sec03'!K22+'21sec04'!K22+'21sec05'!N23</f>
        <v>1067</v>
      </c>
      <c r="R24" s="18">
        <f>'21sec03'!L22+'21sec04'!L22+'21sec05'!O23</f>
        <v>918</v>
      </c>
      <c r="S24" s="18">
        <f>'21sec03'!M22+'21sec04'!M22+'21sec05'!P23</f>
        <v>1985</v>
      </c>
      <c r="T24" s="17">
        <f t="shared" si="4"/>
        <v>8744</v>
      </c>
      <c r="U24" s="18">
        <f t="shared" si="4"/>
        <v>9961</v>
      </c>
      <c r="V24" s="18">
        <f t="shared" si="4"/>
        <v>18705</v>
      </c>
    </row>
    <row r="25" spans="1:22">
      <c r="A25" s="34" t="s">
        <v>44</v>
      </c>
      <c r="B25" s="12"/>
      <c r="C25" s="13"/>
      <c r="D25" s="26"/>
      <c r="E25" s="12"/>
      <c r="F25" s="13"/>
      <c r="G25" s="26"/>
      <c r="H25" s="12"/>
      <c r="I25" s="13"/>
      <c r="J25" s="26"/>
      <c r="K25" s="12"/>
      <c r="L25" s="13"/>
      <c r="M25" s="26"/>
      <c r="N25" s="12"/>
      <c r="O25" s="13"/>
      <c r="P25" s="26"/>
      <c r="Q25" s="12"/>
      <c r="R25" s="13"/>
      <c r="S25" s="26"/>
      <c r="T25" s="27"/>
      <c r="U25" s="26"/>
      <c r="V25" s="13"/>
    </row>
    <row r="26" spans="1:22">
      <c r="A26" t="s">
        <v>38</v>
      </c>
      <c r="B26" s="12">
        <v>359</v>
      </c>
      <c r="C26" s="13">
        <v>252</v>
      </c>
      <c r="D26" s="26">
        <v>611</v>
      </c>
      <c r="E26" s="12">
        <f>SUM('21sec02'!N24)</f>
        <v>2165</v>
      </c>
      <c r="F26" s="13">
        <f>SUM('21sec02'!O24)</f>
        <v>1888</v>
      </c>
      <c r="G26" s="26">
        <f>SUM('21sec02'!P24)</f>
        <v>4053</v>
      </c>
      <c r="H26" s="12">
        <f>'21sec03'!B24+'21sec04'!B24</f>
        <v>1395</v>
      </c>
      <c r="I26" s="13">
        <f>'21sec03'!C24+'21sec04'!C24</f>
        <v>1789</v>
      </c>
      <c r="J26" s="26">
        <f>'21sec03'!D24+'21sec04'!D24</f>
        <v>3184</v>
      </c>
      <c r="K26" s="12">
        <f>'21sec03'!E24+'21sec04'!E24</f>
        <v>1717</v>
      </c>
      <c r="L26" s="13">
        <f>'21sec03'!F24+'21sec04'!F24</f>
        <v>1119</v>
      </c>
      <c r="M26" s="26">
        <f>'21sec03'!G24+'21sec04'!G24</f>
        <v>2836</v>
      </c>
      <c r="N26" s="12">
        <f>'21sec03'!H24+'21sec04'!H24</f>
        <v>76</v>
      </c>
      <c r="O26" s="13">
        <f>'21sec03'!I24+'21sec04'!I24</f>
        <v>123</v>
      </c>
      <c r="P26" s="26">
        <f>'21sec03'!J24+'21sec04'!J24</f>
        <v>199</v>
      </c>
      <c r="Q26" s="12">
        <f>'21sec03'!K24+'21sec04'!K24+'21sec05'!N25</f>
        <v>1655</v>
      </c>
      <c r="R26" s="13">
        <f>'21sec03'!L24+'21sec04'!L24+'21sec05'!O25</f>
        <v>1406</v>
      </c>
      <c r="S26" s="26">
        <f>'21sec03'!M24+'21sec04'!M24+'21sec05'!P25</f>
        <v>3061</v>
      </c>
      <c r="T26" s="27">
        <f t="shared" ref="T26:V30" si="6">SUM(Q26,N26,K26,H26,E26,B26)</f>
        <v>7367</v>
      </c>
      <c r="U26" s="26">
        <f t="shared" si="6"/>
        <v>6577</v>
      </c>
      <c r="V26" s="13">
        <f t="shared" si="6"/>
        <v>13944</v>
      </c>
    </row>
    <row r="27" spans="1:22">
      <c r="A27" t="s">
        <v>39</v>
      </c>
      <c r="B27" s="12">
        <v>292</v>
      </c>
      <c r="C27" s="13">
        <v>193</v>
      </c>
      <c r="D27" s="26">
        <v>485</v>
      </c>
      <c r="E27" s="12">
        <f>SUM('21sec02'!N25)</f>
        <v>10389</v>
      </c>
      <c r="F27" s="13">
        <f>SUM('21sec02'!O25)</f>
        <v>10434</v>
      </c>
      <c r="G27" s="26">
        <f>SUM('21sec02'!P25)</f>
        <v>20823</v>
      </c>
      <c r="H27" s="12">
        <f>'21sec03'!B25+'21sec04'!B25</f>
        <v>6894</v>
      </c>
      <c r="I27" s="13">
        <f>'21sec03'!C25+'21sec04'!C25</f>
        <v>9036</v>
      </c>
      <c r="J27" s="26">
        <f>'21sec03'!D25+'21sec04'!D25</f>
        <v>15930</v>
      </c>
      <c r="K27" s="12">
        <f>'21sec03'!E25+'21sec04'!E25</f>
        <v>7981</v>
      </c>
      <c r="L27" s="13">
        <f>'21sec03'!F25+'21sec04'!F25</f>
        <v>6250</v>
      </c>
      <c r="M27" s="26">
        <f>'21sec03'!G25+'21sec04'!G25</f>
        <v>14231</v>
      </c>
      <c r="N27" s="12">
        <f>'21sec03'!H25+'21sec04'!H25</f>
        <v>96</v>
      </c>
      <c r="O27" s="13">
        <f>'21sec03'!I25+'21sec04'!I25</f>
        <v>308</v>
      </c>
      <c r="P27" s="26">
        <f>'21sec03'!J25+'21sec04'!J25</f>
        <v>404</v>
      </c>
      <c r="Q27" s="12">
        <f>'21sec03'!K25+'21sec04'!K25+'21sec05'!N26</f>
        <v>5283</v>
      </c>
      <c r="R27" s="13">
        <f>'21sec03'!L25+'21sec04'!L25+'21sec05'!O26</f>
        <v>4164</v>
      </c>
      <c r="S27" s="26">
        <f>'21sec03'!M25+'21sec04'!M25+'21sec05'!P26</f>
        <v>9447</v>
      </c>
      <c r="T27" s="27">
        <f t="shared" si="6"/>
        <v>30935</v>
      </c>
      <c r="U27" s="26">
        <f t="shared" si="6"/>
        <v>30385</v>
      </c>
      <c r="V27" s="13">
        <f t="shared" si="6"/>
        <v>61320</v>
      </c>
    </row>
    <row r="28" spans="1:22">
      <c r="A28" s="21" t="s">
        <v>40</v>
      </c>
      <c r="B28" s="12">
        <v>0</v>
      </c>
      <c r="C28" s="13">
        <v>0</v>
      </c>
      <c r="D28" s="26">
        <v>0</v>
      </c>
      <c r="E28" s="12">
        <f>SUM('21sec02'!N26)</f>
        <v>233</v>
      </c>
      <c r="F28" s="13">
        <f>SUM('21sec02'!O26)</f>
        <v>50</v>
      </c>
      <c r="G28" s="26">
        <f>SUM('21sec02'!P26)</f>
        <v>283</v>
      </c>
      <c r="H28" s="12">
        <f>'21sec03'!B26+'21sec04'!B26</f>
        <v>10</v>
      </c>
      <c r="I28" s="13">
        <f>'21sec03'!C26+'21sec04'!C26</f>
        <v>16</v>
      </c>
      <c r="J28" s="26">
        <f>'21sec03'!D26+'21sec04'!D26</f>
        <v>26</v>
      </c>
      <c r="K28" s="12">
        <f>'21sec03'!E26+'21sec04'!E26</f>
        <v>343</v>
      </c>
      <c r="L28" s="13">
        <f>'21sec03'!F26+'21sec04'!F26</f>
        <v>106</v>
      </c>
      <c r="M28" s="26">
        <f>'21sec03'!G26+'21sec04'!G26</f>
        <v>449</v>
      </c>
      <c r="N28" s="12">
        <f>'21sec03'!H26+'21sec04'!H26</f>
        <v>0</v>
      </c>
      <c r="O28" s="13">
        <f>'21sec03'!I26+'21sec04'!I26</f>
        <v>0</v>
      </c>
      <c r="P28" s="26">
        <f>'21sec03'!J26+'21sec04'!J26</f>
        <v>0</v>
      </c>
      <c r="Q28" s="12">
        <f>'21sec03'!K26+'21sec04'!K26+'21sec05'!N27</f>
        <v>211</v>
      </c>
      <c r="R28" s="13">
        <f>'21sec03'!L26+'21sec04'!L26+'21sec05'!O27</f>
        <v>86</v>
      </c>
      <c r="S28" s="26">
        <f>'21sec03'!M26+'21sec04'!M26+'21sec05'!P27</f>
        <v>297</v>
      </c>
      <c r="T28" s="27">
        <f t="shared" si="6"/>
        <v>797</v>
      </c>
      <c r="U28" s="26">
        <f t="shared" si="6"/>
        <v>258</v>
      </c>
      <c r="V28" s="13">
        <f t="shared" si="6"/>
        <v>1055</v>
      </c>
    </row>
    <row r="29" spans="1:22">
      <c r="A29" s="21" t="s">
        <v>41</v>
      </c>
      <c r="B29" s="12">
        <v>0</v>
      </c>
      <c r="C29" s="13">
        <v>0</v>
      </c>
      <c r="D29" s="26">
        <v>0</v>
      </c>
      <c r="E29" s="12">
        <f>SUM('21sec02'!N27)</f>
        <v>26</v>
      </c>
      <c r="F29" s="13">
        <f>SUM('21sec02'!O27)</f>
        <v>90</v>
      </c>
      <c r="G29" s="26">
        <f>SUM('21sec02'!P27)</f>
        <v>116</v>
      </c>
      <c r="H29" s="12">
        <f>'21sec03'!B27+'21sec04'!B27</f>
        <v>0</v>
      </c>
      <c r="I29" s="13">
        <f>'21sec03'!C27+'21sec04'!C27</f>
        <v>0</v>
      </c>
      <c r="J29" s="26">
        <f>'21sec03'!D27+'21sec04'!D27</f>
        <v>0</v>
      </c>
      <c r="K29" s="12">
        <f>'21sec03'!E27+'21sec04'!E27</f>
        <v>0</v>
      </c>
      <c r="L29" s="13">
        <f>'21sec03'!F27+'21sec04'!F27</f>
        <v>0</v>
      </c>
      <c r="M29" s="26">
        <f>'21sec03'!G27+'21sec04'!G27</f>
        <v>0</v>
      </c>
      <c r="N29" s="12">
        <f>'21sec03'!H27+'21sec04'!H27</f>
        <v>110</v>
      </c>
      <c r="O29" s="13">
        <f>'21sec03'!I27+'21sec04'!I27</f>
        <v>333</v>
      </c>
      <c r="P29" s="26">
        <f>'21sec03'!J27+'21sec04'!J27</f>
        <v>443</v>
      </c>
      <c r="Q29" s="12">
        <f>'21sec03'!K27+'21sec04'!K27+'21sec05'!N28</f>
        <v>3</v>
      </c>
      <c r="R29" s="13">
        <f>'21sec03'!L27+'21sec04'!L27+'21sec05'!O28</f>
        <v>14</v>
      </c>
      <c r="S29" s="26">
        <f>'21sec03'!M27+'21sec04'!M27+'21sec05'!P28</f>
        <v>17</v>
      </c>
      <c r="T29" s="27">
        <f t="shared" si="6"/>
        <v>139</v>
      </c>
      <c r="U29" s="26">
        <f t="shared" si="6"/>
        <v>437</v>
      </c>
      <c r="V29" s="13">
        <f t="shared" si="6"/>
        <v>576</v>
      </c>
    </row>
    <row r="30" spans="1:22" s="16" customFormat="1">
      <c r="A30" s="8" t="s">
        <v>29</v>
      </c>
      <c r="B30" s="17">
        <f>SUM(B26:B29)</f>
        <v>651</v>
      </c>
      <c r="C30" s="18">
        <f t="shared" ref="C30:D30" si="7">SUM(C26:C29)</f>
        <v>445</v>
      </c>
      <c r="D30" s="18">
        <f t="shared" si="7"/>
        <v>1096</v>
      </c>
      <c r="E30" s="17">
        <f>SUM('21sec02'!N28)</f>
        <v>12813</v>
      </c>
      <c r="F30" s="18">
        <f>SUM('21sec02'!O28)</f>
        <v>12462</v>
      </c>
      <c r="G30" s="18">
        <f>SUM('21sec02'!P28)</f>
        <v>25275</v>
      </c>
      <c r="H30" s="17">
        <f>'21sec03'!B28+'21sec04'!B28</f>
        <v>8299</v>
      </c>
      <c r="I30" s="18">
        <f>'21sec03'!C28+'21sec04'!C28</f>
        <v>10841</v>
      </c>
      <c r="J30" s="18">
        <f>'21sec03'!D28+'21sec04'!D28</f>
        <v>19140</v>
      </c>
      <c r="K30" s="17">
        <f>'21sec03'!E28+'21sec04'!E28</f>
        <v>10041</v>
      </c>
      <c r="L30" s="18">
        <f>'21sec03'!F28+'21sec04'!F28</f>
        <v>7475</v>
      </c>
      <c r="M30" s="18">
        <f>'21sec03'!G28+'21sec04'!G28</f>
        <v>17516</v>
      </c>
      <c r="N30" s="17">
        <f>'21sec03'!H28+'21sec04'!H28</f>
        <v>282</v>
      </c>
      <c r="O30" s="18">
        <f>'21sec03'!I28+'21sec04'!I28</f>
        <v>764</v>
      </c>
      <c r="P30" s="18">
        <f>'21sec03'!J28+'21sec04'!J28</f>
        <v>1046</v>
      </c>
      <c r="Q30" s="17">
        <f>'21sec03'!K28+'21sec04'!K28+'21sec05'!N29</f>
        <v>7152</v>
      </c>
      <c r="R30" s="18">
        <f>'21sec03'!L28+'21sec04'!L28+'21sec05'!O29</f>
        <v>5670</v>
      </c>
      <c r="S30" s="18">
        <f>'21sec03'!M28+'21sec04'!M28+'21sec05'!P29</f>
        <v>12822</v>
      </c>
      <c r="T30" s="17">
        <f t="shared" si="6"/>
        <v>39238</v>
      </c>
      <c r="U30" s="18">
        <f t="shared" si="6"/>
        <v>37657</v>
      </c>
      <c r="V30" s="18">
        <f t="shared" si="6"/>
        <v>76895</v>
      </c>
    </row>
    <row r="31" spans="1:22">
      <c r="A31" s="34" t="s">
        <v>45</v>
      </c>
      <c r="B31" s="12"/>
      <c r="C31" s="13"/>
      <c r="D31" s="26"/>
      <c r="E31" s="12"/>
      <c r="F31" s="13"/>
      <c r="G31" s="26"/>
      <c r="H31" s="12"/>
      <c r="I31" s="13"/>
      <c r="J31" s="26"/>
      <c r="K31" s="12"/>
      <c r="L31" s="13"/>
      <c r="M31" s="26"/>
      <c r="N31" s="12"/>
      <c r="O31" s="13"/>
      <c r="P31" s="26"/>
      <c r="Q31" s="12"/>
      <c r="R31" s="13"/>
      <c r="S31" s="26"/>
      <c r="T31" s="27"/>
      <c r="U31" s="26"/>
      <c r="V31" s="13"/>
    </row>
    <row r="32" spans="1:22">
      <c r="A32" t="s">
        <v>38</v>
      </c>
      <c r="B32" s="12">
        <v>167</v>
      </c>
      <c r="C32" s="13">
        <v>100</v>
      </c>
      <c r="D32" s="26">
        <v>267</v>
      </c>
      <c r="E32" s="12">
        <f>SUM('21sec02'!N30)</f>
        <v>4371</v>
      </c>
      <c r="F32" s="13">
        <f>SUM('21sec02'!O30)</f>
        <v>4221</v>
      </c>
      <c r="G32" s="26">
        <f>SUM('21sec02'!P30)</f>
        <v>8592</v>
      </c>
      <c r="H32" s="12">
        <f>'21sec03'!B30+'21sec04'!B30</f>
        <v>3470</v>
      </c>
      <c r="I32" s="13">
        <f>'21sec03'!C30+'21sec04'!C30</f>
        <v>4282</v>
      </c>
      <c r="J32" s="26">
        <f>'21sec03'!D30+'21sec04'!D30</f>
        <v>7752</v>
      </c>
      <c r="K32" s="12">
        <f>'21sec03'!E30+'21sec04'!E30</f>
        <v>2555</v>
      </c>
      <c r="L32" s="13">
        <f>'21sec03'!F30+'21sec04'!F30</f>
        <v>1736</v>
      </c>
      <c r="M32" s="26">
        <f>'21sec03'!G30+'21sec04'!G30</f>
        <v>4291</v>
      </c>
      <c r="N32" s="12">
        <f>'21sec03'!H30+'21sec04'!H30</f>
        <v>118</v>
      </c>
      <c r="O32" s="13">
        <f>'21sec03'!I30+'21sec04'!I30</f>
        <v>211</v>
      </c>
      <c r="P32" s="26">
        <f>'21sec03'!J30+'21sec04'!J30</f>
        <v>329</v>
      </c>
      <c r="Q32" s="12">
        <f>'21sec03'!K30+'21sec04'!K30+'21sec05'!N31</f>
        <v>2598</v>
      </c>
      <c r="R32" s="13">
        <f>'21sec03'!L30+'21sec04'!L30+'21sec05'!O31</f>
        <v>2071</v>
      </c>
      <c r="S32" s="26">
        <f>'21sec03'!M30+'21sec04'!M30+'21sec05'!P31</f>
        <v>4669</v>
      </c>
      <c r="T32" s="27">
        <f t="shared" ref="T32:V35" si="8">SUM(Q32,N32,K32,H32,E32,B32)</f>
        <v>13279</v>
      </c>
      <c r="U32" s="26">
        <f t="shared" si="8"/>
        <v>12621</v>
      </c>
      <c r="V32" s="13">
        <f t="shared" si="8"/>
        <v>25900</v>
      </c>
    </row>
    <row r="33" spans="1:22">
      <c r="A33" t="s">
        <v>39</v>
      </c>
      <c r="B33" s="12">
        <v>381</v>
      </c>
      <c r="C33" s="13">
        <v>277</v>
      </c>
      <c r="D33" s="26">
        <v>658</v>
      </c>
      <c r="E33" s="12">
        <f>SUM('21sec02'!N31)</f>
        <v>11934</v>
      </c>
      <c r="F33" s="13">
        <f>SUM('21sec02'!O31)</f>
        <v>12432</v>
      </c>
      <c r="G33" s="26">
        <f>SUM('21sec02'!P31)</f>
        <v>24366</v>
      </c>
      <c r="H33" s="12">
        <f>'21sec03'!B31+'21sec04'!B31</f>
        <v>9624</v>
      </c>
      <c r="I33" s="13">
        <f>'21sec03'!C31+'21sec04'!C31</f>
        <v>12126</v>
      </c>
      <c r="J33" s="26">
        <f>'21sec03'!D31+'21sec04'!D31</f>
        <v>21750</v>
      </c>
      <c r="K33" s="12">
        <f>'21sec03'!E31+'21sec04'!E31</f>
        <v>7950</v>
      </c>
      <c r="L33" s="13">
        <f>'21sec03'!F31+'21sec04'!F31</f>
        <v>6339</v>
      </c>
      <c r="M33" s="26">
        <f>'21sec03'!G31+'21sec04'!G31</f>
        <v>14289</v>
      </c>
      <c r="N33" s="12">
        <f>'21sec03'!H31+'21sec04'!H31</f>
        <v>259</v>
      </c>
      <c r="O33" s="13">
        <f>'21sec03'!I31+'21sec04'!I31</f>
        <v>700</v>
      </c>
      <c r="P33" s="26">
        <f>'21sec03'!J31+'21sec04'!J31</f>
        <v>959</v>
      </c>
      <c r="Q33" s="12">
        <f>'21sec03'!K31+'21sec04'!K31+'21sec05'!N32</f>
        <v>5124</v>
      </c>
      <c r="R33" s="13">
        <f>'21sec03'!L31+'21sec04'!L31+'21sec05'!O32</f>
        <v>4482</v>
      </c>
      <c r="S33" s="26">
        <f>'21sec03'!M31+'21sec04'!M31+'21sec05'!P32</f>
        <v>9606</v>
      </c>
      <c r="T33" s="27">
        <f t="shared" si="8"/>
        <v>35272</v>
      </c>
      <c r="U33" s="26">
        <f t="shared" si="8"/>
        <v>36356</v>
      </c>
      <c r="V33" s="13">
        <f t="shared" si="8"/>
        <v>71628</v>
      </c>
    </row>
    <row r="34" spans="1:22">
      <c r="A34" s="21" t="s">
        <v>40</v>
      </c>
      <c r="B34" s="12">
        <v>48</v>
      </c>
      <c r="C34" s="13">
        <v>29</v>
      </c>
      <c r="D34" s="26">
        <v>77</v>
      </c>
      <c r="E34" s="12">
        <f>SUM('21sec02'!N32)</f>
        <v>528</v>
      </c>
      <c r="F34" s="13">
        <f>SUM('21sec02'!O32)</f>
        <v>129</v>
      </c>
      <c r="G34" s="26">
        <f>SUM('21sec02'!P32)</f>
        <v>657</v>
      </c>
      <c r="H34" s="12">
        <f>'21sec03'!B32+'21sec04'!B32</f>
        <v>0</v>
      </c>
      <c r="I34" s="13">
        <f>'21sec03'!C32+'21sec04'!C32</f>
        <v>0</v>
      </c>
      <c r="J34" s="26">
        <f>'21sec03'!D32+'21sec04'!D32</f>
        <v>0</v>
      </c>
      <c r="K34" s="12">
        <f>'21sec03'!E32+'21sec04'!E32</f>
        <v>746</v>
      </c>
      <c r="L34" s="13">
        <f>'21sec03'!F32+'21sec04'!F32</f>
        <v>244</v>
      </c>
      <c r="M34" s="26">
        <f>'21sec03'!G32+'21sec04'!G32</f>
        <v>990</v>
      </c>
      <c r="N34" s="12">
        <f>'21sec03'!H32+'21sec04'!H32</f>
        <v>0</v>
      </c>
      <c r="O34" s="13">
        <f>'21sec03'!I32+'21sec04'!I32</f>
        <v>0</v>
      </c>
      <c r="P34" s="26">
        <f>'21sec03'!J32+'21sec04'!J32</f>
        <v>0</v>
      </c>
      <c r="Q34" s="12">
        <f>'21sec03'!K32+'21sec04'!K32+'21sec05'!N33</f>
        <v>886</v>
      </c>
      <c r="R34" s="13">
        <f>'21sec03'!L32+'21sec04'!L32+'21sec05'!O33</f>
        <v>490</v>
      </c>
      <c r="S34" s="26">
        <f>'21sec03'!M32+'21sec04'!M32+'21sec05'!P33</f>
        <v>1376</v>
      </c>
      <c r="T34" s="27">
        <f t="shared" si="8"/>
        <v>2208</v>
      </c>
      <c r="U34" s="26">
        <f t="shared" si="8"/>
        <v>892</v>
      </c>
      <c r="V34" s="13">
        <f t="shared" si="8"/>
        <v>3100</v>
      </c>
    </row>
    <row r="35" spans="1:22">
      <c r="A35" s="21" t="s">
        <v>41</v>
      </c>
      <c r="B35" s="12">
        <v>73</v>
      </c>
      <c r="C35" s="13">
        <v>58</v>
      </c>
      <c r="D35" s="26">
        <v>131</v>
      </c>
      <c r="E35" s="12">
        <f>SUM('21sec02'!N33)</f>
        <v>560</v>
      </c>
      <c r="F35" s="13">
        <f>SUM('21sec02'!O33)</f>
        <v>465</v>
      </c>
      <c r="G35" s="26">
        <f>SUM('21sec02'!P33)</f>
        <v>1025</v>
      </c>
      <c r="H35" s="12">
        <f>'21sec03'!B33+'21sec04'!B33</f>
        <v>263</v>
      </c>
      <c r="I35" s="13">
        <f>'21sec03'!C33+'21sec04'!C33</f>
        <v>427</v>
      </c>
      <c r="J35" s="26">
        <f>'21sec03'!D33+'21sec04'!D33</f>
        <v>690</v>
      </c>
      <c r="K35" s="12">
        <f>'21sec03'!E33+'21sec04'!E33</f>
        <v>388</v>
      </c>
      <c r="L35" s="13">
        <f>'21sec03'!F33+'21sec04'!F33</f>
        <v>134</v>
      </c>
      <c r="M35" s="26">
        <f>'21sec03'!G33+'21sec04'!G33</f>
        <v>522</v>
      </c>
      <c r="N35" s="12">
        <f>'21sec03'!H33+'21sec04'!H33</f>
        <v>205</v>
      </c>
      <c r="O35" s="13">
        <f>'21sec03'!I33+'21sec04'!I33</f>
        <v>433</v>
      </c>
      <c r="P35" s="26">
        <f>'21sec03'!J33+'21sec04'!J33</f>
        <v>638</v>
      </c>
      <c r="Q35" s="12">
        <f>'21sec03'!K33+'21sec04'!K33+'21sec05'!N34</f>
        <v>650</v>
      </c>
      <c r="R35" s="13">
        <f>'21sec03'!L33+'21sec04'!L33+'21sec05'!O34</f>
        <v>342</v>
      </c>
      <c r="S35" s="26">
        <f>'21sec03'!M33+'21sec04'!M33+'21sec05'!P34</f>
        <v>992</v>
      </c>
      <c r="T35" s="27">
        <f t="shared" si="8"/>
        <v>2139</v>
      </c>
      <c r="U35" s="26">
        <f t="shared" si="8"/>
        <v>1859</v>
      </c>
      <c r="V35" s="13">
        <f t="shared" si="8"/>
        <v>3998</v>
      </c>
    </row>
    <row r="36" spans="1:22" s="16" customFormat="1">
      <c r="A36" s="8" t="s">
        <v>29</v>
      </c>
      <c r="B36" s="17">
        <f>SUM(B31:B35)</f>
        <v>669</v>
      </c>
      <c r="C36" s="18">
        <f>SUM(C31:C35)</f>
        <v>464</v>
      </c>
      <c r="D36" s="18">
        <f>SUM(D31:D35)</f>
        <v>1133</v>
      </c>
      <c r="E36" s="17">
        <f>SUM('21sec02'!N34)</f>
        <v>17393</v>
      </c>
      <c r="F36" s="18">
        <f>SUM('21sec02'!O34)</f>
        <v>17247</v>
      </c>
      <c r="G36" s="18">
        <f>SUM('21sec02'!P34)</f>
        <v>34640</v>
      </c>
      <c r="H36" s="17">
        <f>'21sec03'!B34+'21sec04'!B34</f>
        <v>13357</v>
      </c>
      <c r="I36" s="18">
        <f>'21sec03'!C34+'21sec04'!C34</f>
        <v>16835</v>
      </c>
      <c r="J36" s="18">
        <f>'21sec03'!D34+'21sec04'!D34</f>
        <v>30192</v>
      </c>
      <c r="K36" s="17">
        <f>'21sec03'!E34+'21sec04'!E34</f>
        <v>11639</v>
      </c>
      <c r="L36" s="18">
        <f>'21sec03'!F34+'21sec04'!F34</f>
        <v>8453</v>
      </c>
      <c r="M36" s="18">
        <f>'21sec03'!G34+'21sec04'!G34</f>
        <v>20092</v>
      </c>
      <c r="N36" s="17">
        <f>'21sec03'!H34+'21sec04'!H34</f>
        <v>582</v>
      </c>
      <c r="O36" s="18">
        <f>'21sec03'!I34+'21sec04'!I34</f>
        <v>1344</v>
      </c>
      <c r="P36" s="18">
        <f>'21sec03'!J34+'21sec04'!J34</f>
        <v>1926</v>
      </c>
      <c r="Q36" s="17">
        <f>'21sec03'!K34+'21sec04'!K34+'21sec05'!N35</f>
        <v>9258</v>
      </c>
      <c r="R36" s="18">
        <f>'21sec03'!L34+'21sec04'!L34+'21sec05'!O35</f>
        <v>7385</v>
      </c>
      <c r="S36" s="18">
        <f>'21sec03'!M34+'21sec04'!M34+'21sec05'!P35</f>
        <v>16643</v>
      </c>
      <c r="T36" s="17">
        <f t="shared" ref="T36:V36" si="9">SUM(Q36,N36,K36,H36,E36,B36)</f>
        <v>52898</v>
      </c>
      <c r="U36" s="18">
        <f t="shared" si="9"/>
        <v>51728</v>
      </c>
      <c r="V36" s="18">
        <f t="shared" si="9"/>
        <v>104626</v>
      </c>
    </row>
    <row r="37" spans="1:22">
      <c r="A37" s="34" t="s">
        <v>46</v>
      </c>
      <c r="B37" s="12"/>
      <c r="C37" s="13"/>
      <c r="D37" s="26"/>
      <c r="E37" s="12"/>
      <c r="F37" s="13"/>
      <c r="G37" s="26"/>
      <c r="H37" s="12"/>
      <c r="I37" s="13"/>
      <c r="J37" s="26"/>
      <c r="K37" s="12"/>
      <c r="L37" s="13"/>
      <c r="M37" s="26"/>
      <c r="N37" s="12"/>
      <c r="O37" s="13"/>
      <c r="P37" s="26"/>
      <c r="Q37" s="12"/>
      <c r="R37" s="13"/>
      <c r="S37" s="26"/>
      <c r="T37" s="27"/>
      <c r="U37" s="26"/>
      <c r="V37" s="13"/>
    </row>
    <row r="38" spans="1:22">
      <c r="A38" t="s">
        <v>38</v>
      </c>
      <c r="B38" s="12">
        <v>115</v>
      </c>
      <c r="C38" s="13">
        <v>78</v>
      </c>
      <c r="D38" s="26">
        <v>193</v>
      </c>
      <c r="E38" s="12">
        <f>SUM('21sec02'!N36)</f>
        <v>1383</v>
      </c>
      <c r="F38" s="13">
        <f>SUM('21sec02'!O36)</f>
        <v>1393</v>
      </c>
      <c r="G38" s="26">
        <f>SUM('21sec02'!P36)</f>
        <v>2776</v>
      </c>
      <c r="H38" s="12">
        <f>'21sec03'!B36+'21sec04'!B36</f>
        <v>952</v>
      </c>
      <c r="I38" s="13">
        <f>'21sec03'!C36+'21sec04'!C36</f>
        <v>1247</v>
      </c>
      <c r="J38" s="26">
        <f>'21sec03'!D36+'21sec04'!D36</f>
        <v>2199</v>
      </c>
      <c r="K38" s="12">
        <f>'21sec03'!E36+'21sec04'!E36</f>
        <v>1154</v>
      </c>
      <c r="L38" s="13">
        <f>'21sec03'!F36+'21sec04'!F36</f>
        <v>905</v>
      </c>
      <c r="M38" s="26">
        <f>'21sec03'!G36+'21sec04'!G36</f>
        <v>2059</v>
      </c>
      <c r="N38" s="12">
        <f>'21sec03'!H36+'21sec04'!H36</f>
        <v>6</v>
      </c>
      <c r="O38" s="13">
        <f>'21sec03'!I36+'21sec04'!I36</f>
        <v>6</v>
      </c>
      <c r="P38" s="26">
        <f>'21sec03'!J36+'21sec04'!J36</f>
        <v>12</v>
      </c>
      <c r="Q38" s="12">
        <f>'21sec03'!K36+'21sec04'!K36+'21sec05'!N37</f>
        <v>1203</v>
      </c>
      <c r="R38" s="13">
        <f>'21sec03'!L36+'21sec04'!L36+'21sec05'!O37</f>
        <v>1191</v>
      </c>
      <c r="S38" s="26">
        <f>'21sec03'!M36+'21sec04'!M36+'21sec05'!P37</f>
        <v>2394</v>
      </c>
      <c r="T38" s="27">
        <f t="shared" ref="T38:V42" si="10">SUM(Q38,N38,K38,H38,E38,B38)</f>
        <v>4813</v>
      </c>
      <c r="U38" s="26">
        <f t="shared" si="10"/>
        <v>4820</v>
      </c>
      <c r="V38" s="13">
        <f t="shared" si="10"/>
        <v>9633</v>
      </c>
    </row>
    <row r="39" spans="1:22">
      <c r="A39" t="s">
        <v>39</v>
      </c>
      <c r="B39" s="12">
        <v>148</v>
      </c>
      <c r="C39" s="13">
        <v>67</v>
      </c>
      <c r="D39" s="26">
        <v>215</v>
      </c>
      <c r="E39" s="12">
        <f>SUM('21sec02'!N37)</f>
        <v>7488</v>
      </c>
      <c r="F39" s="13">
        <f>SUM('21sec02'!O37)</f>
        <v>7357</v>
      </c>
      <c r="G39" s="26">
        <f>SUM('21sec02'!P37)</f>
        <v>14845</v>
      </c>
      <c r="H39" s="12">
        <f>'21sec03'!B37+'21sec04'!B37</f>
        <v>4404</v>
      </c>
      <c r="I39" s="13">
        <f>'21sec03'!C37+'21sec04'!C37</f>
        <v>6270</v>
      </c>
      <c r="J39" s="26">
        <f>'21sec03'!D37+'21sec04'!D37</f>
        <v>10674</v>
      </c>
      <c r="K39" s="12">
        <f>'21sec03'!E37+'21sec04'!E37</f>
        <v>5580</v>
      </c>
      <c r="L39" s="13">
        <f>'21sec03'!F37+'21sec04'!F37</f>
        <v>4252</v>
      </c>
      <c r="M39" s="26">
        <f>'21sec03'!G37+'21sec04'!G37</f>
        <v>9832</v>
      </c>
      <c r="N39" s="12">
        <f>'21sec03'!H37+'21sec04'!H37</f>
        <v>137</v>
      </c>
      <c r="O39" s="13">
        <f>'21sec03'!I37+'21sec04'!I37</f>
        <v>404</v>
      </c>
      <c r="P39" s="26">
        <f>'21sec03'!J37+'21sec04'!J37</f>
        <v>541</v>
      </c>
      <c r="Q39" s="12">
        <f>'21sec03'!K37+'21sec04'!K37+'21sec05'!N38</f>
        <v>4340</v>
      </c>
      <c r="R39" s="13">
        <f>'21sec03'!L37+'21sec04'!L37+'21sec05'!O38</f>
        <v>2907</v>
      </c>
      <c r="S39" s="26">
        <f>'21sec03'!M37+'21sec04'!M37+'21sec05'!P38</f>
        <v>7247</v>
      </c>
      <c r="T39" s="27">
        <f t="shared" si="10"/>
        <v>22097</v>
      </c>
      <c r="U39" s="26">
        <f t="shared" si="10"/>
        <v>21257</v>
      </c>
      <c r="V39" s="13">
        <f t="shared" si="10"/>
        <v>43354</v>
      </c>
    </row>
    <row r="40" spans="1:22">
      <c r="A40" s="21" t="s">
        <v>40</v>
      </c>
      <c r="B40" s="12">
        <v>132</v>
      </c>
      <c r="C40" s="13">
        <v>65</v>
      </c>
      <c r="D40" s="26">
        <v>197</v>
      </c>
      <c r="E40" s="12">
        <f>SUM('21sec02'!N38)</f>
        <v>686</v>
      </c>
      <c r="F40" s="13">
        <f>SUM('21sec02'!O38)</f>
        <v>531</v>
      </c>
      <c r="G40" s="26">
        <f>SUM('21sec02'!P38)</f>
        <v>1217</v>
      </c>
      <c r="H40" s="12">
        <f>'21sec03'!B38+'21sec04'!B38</f>
        <v>205</v>
      </c>
      <c r="I40" s="13">
        <f>'21sec03'!C38+'21sec04'!C38</f>
        <v>278</v>
      </c>
      <c r="J40" s="26">
        <f>'21sec03'!D38+'21sec04'!D38</f>
        <v>483</v>
      </c>
      <c r="K40" s="12">
        <f>'21sec03'!E38+'21sec04'!E38</f>
        <v>700</v>
      </c>
      <c r="L40" s="13">
        <f>'21sec03'!F38+'21sec04'!F38</f>
        <v>286</v>
      </c>
      <c r="M40" s="26">
        <f>'21sec03'!G38+'21sec04'!G38</f>
        <v>986</v>
      </c>
      <c r="N40" s="12">
        <f>'21sec03'!H38+'21sec04'!H38</f>
        <v>222</v>
      </c>
      <c r="O40" s="13">
        <f>'21sec03'!I38+'21sec04'!I38</f>
        <v>592</v>
      </c>
      <c r="P40" s="26">
        <f>'21sec03'!J38+'21sec04'!J38</f>
        <v>814</v>
      </c>
      <c r="Q40" s="12">
        <f>'21sec03'!K38+'21sec04'!K38+'21sec05'!N39</f>
        <v>714</v>
      </c>
      <c r="R40" s="13">
        <f>'21sec03'!L38+'21sec04'!L38+'21sec05'!O39</f>
        <v>200</v>
      </c>
      <c r="S40" s="26">
        <f>'21sec03'!M38+'21sec04'!M38+'21sec05'!P39</f>
        <v>914</v>
      </c>
      <c r="T40" s="27">
        <f t="shared" si="10"/>
        <v>2659</v>
      </c>
      <c r="U40" s="26">
        <f t="shared" si="10"/>
        <v>1952</v>
      </c>
      <c r="V40" s="13">
        <f t="shared" si="10"/>
        <v>4611</v>
      </c>
    </row>
    <row r="41" spans="1:22">
      <c r="A41" s="21" t="s">
        <v>41</v>
      </c>
      <c r="B41" s="12">
        <v>0</v>
      </c>
      <c r="C41" s="13">
        <v>0</v>
      </c>
      <c r="D41" s="26">
        <v>0</v>
      </c>
      <c r="E41" s="12">
        <f>SUM('21sec02'!N39)</f>
        <v>210</v>
      </c>
      <c r="F41" s="13">
        <f>SUM('21sec02'!O39)</f>
        <v>214</v>
      </c>
      <c r="G41" s="26">
        <f>SUM('21sec02'!P39)</f>
        <v>424</v>
      </c>
      <c r="H41" s="12">
        <f>'21sec03'!B39+'21sec04'!B39</f>
        <v>248</v>
      </c>
      <c r="I41" s="13">
        <f>'21sec03'!C39+'21sec04'!C39</f>
        <v>371</v>
      </c>
      <c r="J41" s="26">
        <f>'21sec03'!D39+'21sec04'!D39</f>
        <v>619</v>
      </c>
      <c r="K41" s="12">
        <f>'21sec03'!E39+'21sec04'!E39</f>
        <v>58</v>
      </c>
      <c r="L41" s="13">
        <f>'21sec03'!F39+'21sec04'!F39</f>
        <v>31</v>
      </c>
      <c r="M41" s="26">
        <f>'21sec03'!G39+'21sec04'!G39</f>
        <v>89</v>
      </c>
      <c r="N41" s="12">
        <f>'21sec03'!H39+'21sec04'!H39</f>
        <v>0</v>
      </c>
      <c r="O41" s="13">
        <f>'21sec03'!I39+'21sec04'!I39</f>
        <v>0</v>
      </c>
      <c r="P41" s="26">
        <f>'21sec03'!J39+'21sec04'!J39</f>
        <v>0</v>
      </c>
      <c r="Q41" s="12">
        <f>'21sec03'!K39+'21sec04'!K39+'21sec05'!N40</f>
        <v>0</v>
      </c>
      <c r="R41" s="13">
        <f>'21sec03'!L39+'21sec04'!L39+'21sec05'!O40</f>
        <v>0</v>
      </c>
      <c r="S41" s="26">
        <f>'21sec03'!M39+'21sec04'!M39+'21sec05'!P40</f>
        <v>0</v>
      </c>
      <c r="T41" s="27">
        <f t="shared" si="10"/>
        <v>516</v>
      </c>
      <c r="U41" s="26">
        <f t="shared" si="10"/>
        <v>616</v>
      </c>
      <c r="V41" s="13">
        <f t="shared" si="10"/>
        <v>1132</v>
      </c>
    </row>
    <row r="42" spans="1:22" s="16" customFormat="1">
      <c r="A42" s="8" t="s">
        <v>29</v>
      </c>
      <c r="B42" s="17">
        <f>SUM(B38:B41)</f>
        <v>395</v>
      </c>
      <c r="C42" s="18">
        <f t="shared" ref="C42:D42" si="11">SUM(C38:C41)</f>
        <v>210</v>
      </c>
      <c r="D42" s="18">
        <f t="shared" si="11"/>
        <v>605</v>
      </c>
      <c r="E42" s="17">
        <f>SUM('21sec02'!N40)</f>
        <v>9767</v>
      </c>
      <c r="F42" s="18">
        <f>SUM('21sec02'!O40)</f>
        <v>9495</v>
      </c>
      <c r="G42" s="18">
        <f>SUM('21sec02'!P40)</f>
        <v>19262</v>
      </c>
      <c r="H42" s="17">
        <f>'21sec03'!B40+'21sec04'!B40</f>
        <v>5809</v>
      </c>
      <c r="I42" s="18">
        <f>'21sec03'!C40+'21sec04'!C40</f>
        <v>8166</v>
      </c>
      <c r="J42" s="18">
        <f>'21sec03'!D40+'21sec04'!D40</f>
        <v>13975</v>
      </c>
      <c r="K42" s="17">
        <f>'21sec03'!E40+'21sec04'!E40</f>
        <v>7492</v>
      </c>
      <c r="L42" s="18">
        <f>'21sec03'!F40+'21sec04'!F40</f>
        <v>5474</v>
      </c>
      <c r="M42" s="18">
        <f>'21sec03'!G40+'21sec04'!G40</f>
        <v>12966</v>
      </c>
      <c r="N42" s="17">
        <f>'21sec03'!H40+'21sec04'!H40</f>
        <v>365</v>
      </c>
      <c r="O42" s="18">
        <f>'21sec03'!I40+'21sec04'!I40</f>
        <v>1002</v>
      </c>
      <c r="P42" s="18">
        <f>'21sec03'!J40+'21sec04'!J40</f>
        <v>1367</v>
      </c>
      <c r="Q42" s="17">
        <f>'21sec03'!K40+'21sec04'!K40+'21sec05'!N41</f>
        <v>6257</v>
      </c>
      <c r="R42" s="18">
        <f>'21sec03'!L40+'21sec04'!L40+'21sec05'!O41</f>
        <v>4298</v>
      </c>
      <c r="S42" s="18">
        <f>'21sec03'!M40+'21sec04'!M40+'21sec05'!P41</f>
        <v>10555</v>
      </c>
      <c r="T42" s="17">
        <f t="shared" si="10"/>
        <v>30085</v>
      </c>
      <c r="U42" s="18">
        <f t="shared" si="10"/>
        <v>28645</v>
      </c>
      <c r="V42" s="18">
        <f t="shared" si="10"/>
        <v>58730</v>
      </c>
    </row>
    <row r="43" spans="1:22">
      <c r="A43" s="32" t="s">
        <v>47</v>
      </c>
      <c r="B43" s="10"/>
      <c r="C43" s="11"/>
      <c r="D43" s="31"/>
      <c r="E43" s="10"/>
      <c r="F43" s="11"/>
      <c r="G43" s="31"/>
      <c r="H43" s="10"/>
      <c r="I43" s="11"/>
      <c r="J43" s="31"/>
      <c r="K43" s="10"/>
      <c r="L43" s="11"/>
      <c r="M43" s="31"/>
      <c r="N43" s="10"/>
      <c r="O43" s="11"/>
      <c r="P43" s="31"/>
      <c r="Q43" s="10"/>
      <c r="R43" s="11"/>
      <c r="S43" s="31"/>
      <c r="T43" s="80"/>
      <c r="U43" s="31"/>
      <c r="V43" s="11"/>
    </row>
    <row r="44" spans="1:22">
      <c r="A44" t="s">
        <v>38</v>
      </c>
      <c r="B44" s="12">
        <f t="shared" ref="B44:D45" si="12">SUM(B38,B32,B26,B21,B15,B9)</f>
        <v>1097</v>
      </c>
      <c r="C44" s="13">
        <f t="shared" si="12"/>
        <v>706</v>
      </c>
      <c r="D44" s="26">
        <f t="shared" si="12"/>
        <v>1803</v>
      </c>
      <c r="E44" s="12">
        <f t="shared" ref="E44:G45" si="13">SUM(E38,E32,E26,E21,E15,E9)</f>
        <v>15385</v>
      </c>
      <c r="F44" s="13">
        <f t="shared" si="13"/>
        <v>15049</v>
      </c>
      <c r="G44" s="26">
        <f t="shared" si="13"/>
        <v>30434</v>
      </c>
      <c r="H44" s="12">
        <f t="shared" ref="H44:S44" si="14">SUM(H38,H32,H26,H21,H15,H9)</f>
        <v>11350</v>
      </c>
      <c r="I44" s="13">
        <f t="shared" si="14"/>
        <v>14484</v>
      </c>
      <c r="J44" s="26">
        <f t="shared" si="14"/>
        <v>25834</v>
      </c>
      <c r="K44" s="12">
        <f t="shared" si="14"/>
        <v>9520</v>
      </c>
      <c r="L44" s="13">
        <f t="shared" si="14"/>
        <v>6794</v>
      </c>
      <c r="M44" s="26">
        <f t="shared" si="14"/>
        <v>16314</v>
      </c>
      <c r="N44" s="12">
        <f t="shared" si="14"/>
        <v>556</v>
      </c>
      <c r="O44" s="13">
        <f t="shared" si="14"/>
        <v>1154</v>
      </c>
      <c r="P44" s="26">
        <f t="shared" si="14"/>
        <v>1710</v>
      </c>
      <c r="Q44" s="12">
        <f t="shared" si="14"/>
        <v>10092</v>
      </c>
      <c r="R44" s="13">
        <f t="shared" si="14"/>
        <v>8488</v>
      </c>
      <c r="S44" s="26">
        <f t="shared" si="14"/>
        <v>18580</v>
      </c>
      <c r="T44" s="27">
        <f t="shared" ref="T44:V48" si="15">SUM(Q44,N44,K44,H44,E44,B44)</f>
        <v>48000</v>
      </c>
      <c r="U44" s="26">
        <f t="shared" si="15"/>
        <v>46675</v>
      </c>
      <c r="V44" s="13">
        <f t="shared" si="15"/>
        <v>94675</v>
      </c>
    </row>
    <row r="45" spans="1:22">
      <c r="A45" t="s">
        <v>39</v>
      </c>
      <c r="B45" s="12">
        <f t="shared" si="12"/>
        <v>1512</v>
      </c>
      <c r="C45" s="13">
        <f t="shared" si="12"/>
        <v>1016</v>
      </c>
      <c r="D45" s="26">
        <f t="shared" si="12"/>
        <v>2528</v>
      </c>
      <c r="E45" s="12">
        <f t="shared" si="13"/>
        <v>54647</v>
      </c>
      <c r="F45" s="13">
        <f t="shared" si="13"/>
        <v>55779</v>
      </c>
      <c r="G45" s="26">
        <f t="shared" si="13"/>
        <v>110426</v>
      </c>
      <c r="H45" s="12">
        <f t="shared" ref="H45:S45" si="16">SUM(H39,H33,H27,H22,H16,H10)</f>
        <v>40567</v>
      </c>
      <c r="I45" s="13">
        <f t="shared" si="16"/>
        <v>53087</v>
      </c>
      <c r="J45" s="26">
        <f t="shared" si="16"/>
        <v>93654</v>
      </c>
      <c r="K45" s="12">
        <f t="shared" si="16"/>
        <v>37542</v>
      </c>
      <c r="L45" s="13">
        <f t="shared" si="16"/>
        <v>29937</v>
      </c>
      <c r="M45" s="26">
        <f t="shared" si="16"/>
        <v>67479</v>
      </c>
      <c r="N45" s="12">
        <f t="shared" si="16"/>
        <v>968</v>
      </c>
      <c r="O45" s="13">
        <f t="shared" si="16"/>
        <v>2915</v>
      </c>
      <c r="P45" s="26">
        <f t="shared" si="16"/>
        <v>3883</v>
      </c>
      <c r="Q45" s="12">
        <f t="shared" si="16"/>
        <v>24574</v>
      </c>
      <c r="R45" s="13">
        <f t="shared" si="16"/>
        <v>19927</v>
      </c>
      <c r="S45" s="26">
        <f t="shared" si="16"/>
        <v>44501</v>
      </c>
      <c r="T45" s="27">
        <f t="shared" si="15"/>
        <v>159810</v>
      </c>
      <c r="U45" s="26">
        <f t="shared" si="15"/>
        <v>162661</v>
      </c>
      <c r="V45" s="13">
        <f t="shared" si="15"/>
        <v>322471</v>
      </c>
    </row>
    <row r="46" spans="1:22">
      <c r="A46" s="21" t="s">
        <v>40</v>
      </c>
      <c r="B46" s="12">
        <f t="shared" ref="B46:G46" si="17">SUM(B40,B34,B28,B17,B11)</f>
        <v>209</v>
      </c>
      <c r="C46" s="13">
        <f t="shared" si="17"/>
        <v>101</v>
      </c>
      <c r="D46" s="26">
        <f t="shared" si="17"/>
        <v>310</v>
      </c>
      <c r="E46" s="12">
        <f t="shared" si="17"/>
        <v>2481</v>
      </c>
      <c r="F46" s="13">
        <f t="shared" si="17"/>
        <v>1299</v>
      </c>
      <c r="G46" s="26">
        <f t="shared" si="17"/>
        <v>3780</v>
      </c>
      <c r="H46" s="12">
        <f t="shared" ref="H46:S46" si="18">SUM(H40,H34,H28,H17,H11)</f>
        <v>274</v>
      </c>
      <c r="I46" s="13">
        <f t="shared" si="18"/>
        <v>389</v>
      </c>
      <c r="J46" s="26">
        <f t="shared" si="18"/>
        <v>663</v>
      </c>
      <c r="K46" s="12">
        <f t="shared" si="18"/>
        <v>3035</v>
      </c>
      <c r="L46" s="13">
        <f t="shared" si="18"/>
        <v>1265</v>
      </c>
      <c r="M46" s="26">
        <f t="shared" si="18"/>
        <v>4300</v>
      </c>
      <c r="N46" s="12">
        <f t="shared" si="18"/>
        <v>278</v>
      </c>
      <c r="O46" s="13">
        <f t="shared" si="18"/>
        <v>753</v>
      </c>
      <c r="P46" s="26">
        <f t="shared" si="18"/>
        <v>1031</v>
      </c>
      <c r="Q46" s="12">
        <f t="shared" si="18"/>
        <v>3283</v>
      </c>
      <c r="R46" s="13">
        <f t="shared" si="18"/>
        <v>1590</v>
      </c>
      <c r="S46" s="26">
        <f t="shared" si="18"/>
        <v>4873</v>
      </c>
      <c r="T46" s="27">
        <f t="shared" si="15"/>
        <v>9560</v>
      </c>
      <c r="U46" s="26">
        <f t="shared" si="15"/>
        <v>5397</v>
      </c>
      <c r="V46" s="13">
        <f t="shared" si="15"/>
        <v>14957</v>
      </c>
    </row>
    <row r="47" spans="1:22">
      <c r="A47" s="21" t="s">
        <v>41</v>
      </c>
      <c r="B47" s="12">
        <f t="shared" ref="B47:G47" si="19">SUM(B41,B35,B29,B23,B18,B12)</f>
        <v>582</v>
      </c>
      <c r="C47" s="13">
        <f t="shared" si="19"/>
        <v>352</v>
      </c>
      <c r="D47" s="26">
        <f t="shared" si="19"/>
        <v>934</v>
      </c>
      <c r="E47" s="12">
        <f t="shared" si="19"/>
        <v>3447</v>
      </c>
      <c r="F47" s="13">
        <f t="shared" si="19"/>
        <v>2362</v>
      </c>
      <c r="G47" s="26">
        <f t="shared" si="19"/>
        <v>5809</v>
      </c>
      <c r="H47" s="12">
        <f t="shared" ref="H47:S47" si="20">SUM(H41,H35,H29,H23,H18,H12)</f>
        <v>1393</v>
      </c>
      <c r="I47" s="13">
        <f t="shared" si="20"/>
        <v>1701</v>
      </c>
      <c r="J47" s="26">
        <f t="shared" si="20"/>
        <v>3094</v>
      </c>
      <c r="K47" s="12">
        <f t="shared" si="20"/>
        <v>2888</v>
      </c>
      <c r="L47" s="13">
        <f t="shared" si="20"/>
        <v>958</v>
      </c>
      <c r="M47" s="26">
        <f t="shared" si="20"/>
        <v>3846</v>
      </c>
      <c r="N47" s="12">
        <f t="shared" si="20"/>
        <v>404</v>
      </c>
      <c r="O47" s="13">
        <f t="shared" si="20"/>
        <v>917</v>
      </c>
      <c r="P47" s="26">
        <f t="shared" si="20"/>
        <v>1321</v>
      </c>
      <c r="Q47" s="12">
        <f t="shared" si="20"/>
        <v>3213</v>
      </c>
      <c r="R47" s="13">
        <f t="shared" si="20"/>
        <v>1569</v>
      </c>
      <c r="S47" s="26">
        <f t="shared" si="20"/>
        <v>4782</v>
      </c>
      <c r="T47" s="27">
        <f t="shared" si="15"/>
        <v>11927</v>
      </c>
      <c r="U47" s="26">
        <f t="shared" si="15"/>
        <v>7859</v>
      </c>
      <c r="V47" s="13">
        <f t="shared" si="15"/>
        <v>19786</v>
      </c>
    </row>
    <row r="48" spans="1:22" s="16" customFormat="1">
      <c r="A48" s="8" t="s">
        <v>29</v>
      </c>
      <c r="B48" s="17">
        <f>SUM(B44:B47)</f>
        <v>3400</v>
      </c>
      <c r="C48" s="18">
        <f t="shared" ref="C48:S48" si="21">SUM(C44:C47)</f>
        <v>2175</v>
      </c>
      <c r="D48" s="18">
        <f t="shared" si="21"/>
        <v>5575</v>
      </c>
      <c r="E48" s="17">
        <f>SUM(E44:E47)</f>
        <v>75960</v>
      </c>
      <c r="F48" s="18">
        <f>SUM(F44:F47)</f>
        <v>74489</v>
      </c>
      <c r="G48" s="18">
        <f>SUM(G44:G47)</f>
        <v>150449</v>
      </c>
      <c r="H48" s="17">
        <f t="shared" si="21"/>
        <v>53584</v>
      </c>
      <c r="I48" s="18">
        <f t="shared" si="21"/>
        <v>69661</v>
      </c>
      <c r="J48" s="18">
        <f t="shared" si="21"/>
        <v>123245</v>
      </c>
      <c r="K48" s="17">
        <f t="shared" si="21"/>
        <v>52985</v>
      </c>
      <c r="L48" s="18">
        <f t="shared" si="21"/>
        <v>38954</v>
      </c>
      <c r="M48" s="18">
        <f t="shared" si="21"/>
        <v>91939</v>
      </c>
      <c r="N48" s="17">
        <f t="shared" si="21"/>
        <v>2206</v>
      </c>
      <c r="O48" s="18">
        <f t="shared" si="21"/>
        <v>5739</v>
      </c>
      <c r="P48" s="18">
        <f t="shared" si="21"/>
        <v>7945</v>
      </c>
      <c r="Q48" s="17">
        <f t="shared" si="21"/>
        <v>41162</v>
      </c>
      <c r="R48" s="18">
        <f t="shared" si="21"/>
        <v>31574</v>
      </c>
      <c r="S48" s="18">
        <f t="shared" si="21"/>
        <v>72736</v>
      </c>
      <c r="T48" s="17">
        <f t="shared" si="15"/>
        <v>229297</v>
      </c>
      <c r="U48" s="18">
        <f t="shared" si="15"/>
        <v>222592</v>
      </c>
      <c r="V48" s="18">
        <f t="shared" si="15"/>
        <v>451889</v>
      </c>
    </row>
    <row r="50" spans="1:22">
      <c r="A50" s="117" t="s">
        <v>21</v>
      </c>
      <c r="H50" s="13"/>
      <c r="I50" s="13"/>
      <c r="J50" s="13"/>
      <c r="O50" s="13"/>
      <c r="S50" s="13"/>
    </row>
    <row r="51" spans="1:22">
      <c r="V51" s="13"/>
    </row>
  </sheetData>
  <mergeCells count="15">
    <mergeCell ref="A2:V2"/>
    <mergeCell ref="E4:G4"/>
    <mergeCell ref="B4:D4"/>
    <mergeCell ref="B5:D5"/>
    <mergeCell ref="T4:V4"/>
    <mergeCell ref="Q4:S4"/>
    <mergeCell ref="Q5:S5"/>
    <mergeCell ref="Q6:S6"/>
    <mergeCell ref="B6:D6"/>
    <mergeCell ref="N4:P4"/>
    <mergeCell ref="N5:P5"/>
    <mergeCell ref="K4:M4"/>
    <mergeCell ref="K5:M5"/>
    <mergeCell ref="H4:J4"/>
    <mergeCell ref="H5:J5"/>
  </mergeCells>
  <phoneticPr fontId="8" type="noConversion"/>
  <pageMargins left="0.19685039370078741" right="0.19685039370078741" top="0.39370078740157483" bottom="0.39370078740157483" header="0.51181102362204722" footer="0.51181102362204722"/>
  <pageSetup paperSize="9" scale="78" orientation="landscape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P46"/>
  <sheetViews>
    <sheetView workbookViewId="0"/>
  </sheetViews>
  <sheetFormatPr defaultColWidth="12.33203125" defaultRowHeight="13.2"/>
  <cols>
    <col min="1" max="1" width="29.109375" bestFit="1" customWidth="1"/>
    <col min="2" max="16" width="8.5546875" customWidth="1"/>
    <col min="17" max="17" width="12.33203125" customWidth="1"/>
    <col min="20" max="20" width="7.88671875" customWidth="1"/>
    <col min="21" max="22" width="21" customWidth="1"/>
    <col min="23" max="23" width="26.5546875" customWidth="1"/>
    <col min="24" max="25" width="32.6640625" customWidth="1"/>
    <col min="26" max="26" width="38.33203125" customWidth="1"/>
    <col min="27" max="28" width="21.88671875" customWidth="1"/>
    <col min="29" max="29" width="27.44140625" customWidth="1"/>
    <col min="30" max="31" width="12.88671875" customWidth="1"/>
    <col min="32" max="32" width="18.44140625" customWidth="1"/>
    <col min="33" max="34" width="7.44140625" customWidth="1"/>
    <col min="35" max="35" width="13" customWidth="1"/>
    <col min="36" max="36" width="7.5546875" customWidth="1"/>
    <col min="37" max="37" width="25.6640625" customWidth="1"/>
    <col min="38" max="38" width="31" customWidth="1"/>
    <col min="39" max="40" width="34.44140625" customWidth="1"/>
    <col min="41" max="41" width="40" customWidth="1"/>
    <col min="42" max="43" width="34.109375" customWidth="1"/>
    <col min="44" max="44" width="39.6640625" customWidth="1"/>
    <col min="45" max="46" width="11.109375" customWidth="1"/>
    <col min="47" max="47" width="16.6640625" customWidth="1"/>
    <col min="48" max="49" width="22.6640625" customWidth="1"/>
    <col min="50" max="50" width="28.33203125" customWidth="1"/>
    <col min="51" max="52" width="32.33203125" customWidth="1"/>
    <col min="53" max="53" width="37.88671875" customWidth="1"/>
    <col min="54" max="54" width="24.5546875" customWidth="1"/>
    <col min="55" max="55" width="30.109375" customWidth="1"/>
    <col min="56" max="57" width="24.5546875" customWidth="1"/>
    <col min="58" max="58" width="30.109375" customWidth="1"/>
    <col min="59" max="60" width="30.33203125" customWidth="1"/>
    <col min="61" max="61" width="35.88671875" customWidth="1"/>
    <col min="62" max="62" width="33.6640625" customWidth="1"/>
    <col min="63" max="63" width="39.33203125" customWidth="1"/>
    <col min="64" max="65" width="34.5546875" customWidth="1"/>
    <col min="66" max="66" width="40.109375" customWidth="1"/>
    <col min="67" max="67" width="15.88671875" customWidth="1"/>
    <col min="68" max="68" width="21.44140625" customWidth="1"/>
    <col min="69" max="70" width="20.6640625" customWidth="1"/>
    <col min="71" max="71" width="26.33203125" customWidth="1"/>
    <col min="72" max="72" width="27.88671875" customWidth="1"/>
    <col min="73" max="73" width="33.44140625" customWidth="1"/>
    <col min="74" max="75" width="17.5546875" customWidth="1"/>
    <col min="76" max="76" width="23.109375" customWidth="1"/>
    <col min="77" max="78" width="31.33203125" customWidth="1"/>
    <col min="79" max="79" width="36.88671875" customWidth="1"/>
    <col min="80" max="81" width="32.44140625" customWidth="1"/>
    <col min="82" max="82" width="38" customWidth="1"/>
    <col min="83" max="84" width="28.88671875" customWidth="1"/>
    <col min="85" max="85" width="34.44140625" customWidth="1"/>
    <col min="86" max="87" width="25.44140625" customWidth="1"/>
    <col min="88" max="88" width="31" customWidth="1"/>
    <col min="89" max="90" width="15.6640625" customWidth="1"/>
    <col min="91" max="93" width="21.33203125" customWidth="1"/>
    <col min="94" max="94" width="26.88671875" customWidth="1"/>
    <col min="95" max="96" width="30.33203125" customWidth="1"/>
    <col min="97" max="97" width="35.88671875" customWidth="1"/>
    <col min="98" max="99" width="25.109375" customWidth="1"/>
    <col min="100" max="100" width="30.6640625" customWidth="1"/>
    <col min="101" max="102" width="22.88671875" customWidth="1"/>
    <col min="103" max="103" width="28.44140625" customWidth="1"/>
    <col min="104" max="104" width="13.109375" customWidth="1"/>
    <col min="105" max="105" width="18.6640625" customWidth="1"/>
    <col min="106" max="107" width="27.6640625" customWidth="1"/>
    <col min="108" max="108" width="33.33203125" customWidth="1"/>
    <col min="109" max="110" width="13.109375" customWidth="1"/>
    <col min="111" max="111" width="18.6640625" customWidth="1"/>
    <col min="112" max="113" width="22.5546875" customWidth="1"/>
    <col min="114" max="114" width="28.109375" customWidth="1"/>
    <col min="115" max="116" width="21.88671875" customWidth="1"/>
    <col min="117" max="117" width="27.44140625" customWidth="1"/>
    <col min="118" max="118" width="21.5546875" customWidth="1"/>
    <col min="119" max="119" width="27.109375" customWidth="1"/>
    <col min="120" max="121" width="12.109375" customWidth="1"/>
    <col min="122" max="122" width="17.6640625" customWidth="1"/>
    <col min="123" max="124" width="21.6640625" customWidth="1"/>
    <col min="125" max="125" width="27.33203125" customWidth="1"/>
    <col min="126" max="127" width="31.109375" customWidth="1"/>
    <col min="128" max="128" width="36.6640625" customWidth="1"/>
    <col min="129" max="130" width="27.33203125" customWidth="1"/>
    <col min="131" max="131" width="32.88671875" customWidth="1"/>
    <col min="132" max="132" width="17" customWidth="1"/>
    <col min="133" max="133" width="22.5546875" customWidth="1"/>
    <col min="134" max="135" width="26.5546875" customWidth="1"/>
    <col min="136" max="136" width="32.109375" customWidth="1"/>
    <col min="137" max="138" width="30.33203125" customWidth="1"/>
    <col min="139" max="139" width="35.88671875" customWidth="1"/>
    <col min="140" max="140" width="34.5546875" customWidth="1"/>
    <col min="141" max="141" width="40.109375" customWidth="1"/>
    <col min="142" max="142" width="16.88671875" customWidth="1"/>
    <col min="143" max="143" width="22.44140625" customWidth="1"/>
    <col min="144" max="145" width="27" customWidth="1"/>
    <col min="146" max="146" width="32.5546875" customWidth="1"/>
    <col min="147" max="147" width="31.33203125" customWidth="1"/>
    <col min="148" max="148" width="36.88671875" customWidth="1"/>
    <col min="149" max="150" width="32.88671875" customWidth="1"/>
    <col min="151" max="151" width="38.44140625" customWidth="1"/>
    <col min="152" max="153" width="24.6640625" customWidth="1"/>
    <col min="154" max="156" width="30.33203125" customWidth="1"/>
    <col min="157" max="157" width="35.88671875" customWidth="1"/>
    <col min="158" max="158" width="33.5546875" customWidth="1"/>
    <col min="159" max="159" width="39.109375" customWidth="1"/>
    <col min="160" max="160" width="24.6640625" customWidth="1"/>
    <col min="161" max="161" width="30.33203125" customWidth="1"/>
    <col min="162" max="163" width="34.109375" customWidth="1"/>
    <col min="164" max="164" width="39.6640625" customWidth="1"/>
    <col min="165" max="165" width="29.5546875" customWidth="1"/>
    <col min="166" max="166" width="35.109375" customWidth="1"/>
    <col min="167" max="168" width="24.44140625" customWidth="1"/>
    <col min="169" max="169" width="30" customWidth="1"/>
    <col min="170" max="170" width="31.6640625" customWidth="1"/>
    <col min="171" max="171" width="37.33203125" customWidth="1"/>
    <col min="172" max="173" width="30" customWidth="1"/>
    <col min="174" max="174" width="35.5546875" customWidth="1"/>
    <col min="175" max="176" width="23.33203125" customWidth="1"/>
    <col min="177" max="177" width="28.88671875" customWidth="1"/>
    <col min="178" max="179" width="32.88671875" customWidth="1"/>
    <col min="180" max="180" width="38.44140625" customWidth="1"/>
    <col min="181" max="181" width="33.33203125" customWidth="1"/>
    <col min="182" max="182" width="38.88671875" customWidth="1"/>
    <col min="183" max="184" width="19.109375" customWidth="1"/>
    <col min="185" max="185" width="24.6640625" customWidth="1"/>
    <col min="186" max="187" width="32.88671875" customWidth="1"/>
    <col min="188" max="188" width="38.44140625" customWidth="1"/>
    <col min="189" max="190" width="32.44140625" customWidth="1"/>
    <col min="191" max="191" width="38" customWidth="1"/>
    <col min="192" max="192" width="29" customWidth="1"/>
    <col min="193" max="193" width="34.5546875" customWidth="1"/>
    <col min="194" max="195" width="23.33203125" customWidth="1"/>
    <col min="196" max="196" width="28.88671875" customWidth="1"/>
    <col min="197" max="197" width="29" customWidth="1"/>
    <col min="198" max="198" width="34.5546875" customWidth="1"/>
    <col min="199" max="200" width="33.44140625" customWidth="1"/>
    <col min="201" max="201" width="39" customWidth="1"/>
    <col min="202" max="203" width="22" customWidth="1"/>
    <col min="204" max="204" width="27.5546875" customWidth="1"/>
    <col min="205" max="206" width="33.6640625" customWidth="1"/>
    <col min="207" max="207" width="39.33203125" customWidth="1"/>
    <col min="208" max="208" width="7.5546875" customWidth="1"/>
    <col min="209" max="210" width="7" customWidth="1"/>
    <col min="211" max="211" width="9.33203125" customWidth="1"/>
  </cols>
  <sheetData>
    <row r="1" spans="1:16">
      <c r="A1" s="5" t="s">
        <v>1</v>
      </c>
    </row>
    <row r="2" spans="1:16">
      <c r="A2" s="127" t="s">
        <v>48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3.8" thickBot="1"/>
    <row r="4" spans="1:16">
      <c r="A4" s="6"/>
      <c r="B4" s="128" t="s">
        <v>49</v>
      </c>
      <c r="C4" s="129"/>
      <c r="D4" s="130"/>
      <c r="E4" s="131" t="s">
        <v>50</v>
      </c>
      <c r="F4" s="129"/>
      <c r="G4" s="132"/>
      <c r="H4" s="128" t="s">
        <v>51</v>
      </c>
      <c r="I4" s="129"/>
      <c r="J4" s="132"/>
      <c r="K4" s="128" t="s">
        <v>52</v>
      </c>
      <c r="L4" s="129"/>
      <c r="M4" s="132"/>
      <c r="N4" s="128" t="s">
        <v>53</v>
      </c>
      <c r="O4" s="129"/>
      <c r="P4" s="129"/>
    </row>
    <row r="5" spans="1:16" s="4" customFormat="1">
      <c r="A5" s="33"/>
      <c r="B5" s="25" t="s">
        <v>34</v>
      </c>
      <c r="C5" s="24" t="s">
        <v>35</v>
      </c>
      <c r="D5" s="24" t="s">
        <v>36</v>
      </c>
      <c r="E5" s="25" t="s">
        <v>34</v>
      </c>
      <c r="F5" s="24" t="s">
        <v>35</v>
      </c>
      <c r="G5" s="24" t="s">
        <v>36</v>
      </c>
      <c r="H5" s="25" t="s">
        <v>34</v>
      </c>
      <c r="I5" s="24" t="s">
        <v>35</v>
      </c>
      <c r="J5" s="24" t="s">
        <v>36</v>
      </c>
      <c r="K5" s="25" t="s">
        <v>34</v>
      </c>
      <c r="L5" s="24" t="s">
        <v>35</v>
      </c>
      <c r="M5" s="24" t="s">
        <v>36</v>
      </c>
      <c r="N5" s="25" t="s">
        <v>34</v>
      </c>
      <c r="O5" s="24" t="s">
        <v>35</v>
      </c>
      <c r="P5" s="24" t="s">
        <v>36</v>
      </c>
    </row>
    <row r="6" spans="1:16">
      <c r="A6" s="20" t="s">
        <v>37</v>
      </c>
      <c r="B6" s="23"/>
      <c r="C6" s="4"/>
      <c r="E6" s="23"/>
      <c r="F6" s="4"/>
      <c r="H6" s="23"/>
      <c r="I6" s="4"/>
      <c r="K6" s="23"/>
      <c r="L6" s="4"/>
      <c r="N6" s="1"/>
    </row>
    <row r="7" spans="1:16">
      <c r="A7" t="s">
        <v>38</v>
      </c>
      <c r="B7" s="27">
        <v>1499</v>
      </c>
      <c r="C7" s="26">
        <v>1574</v>
      </c>
      <c r="D7" s="13">
        <v>3073</v>
      </c>
      <c r="E7" s="27">
        <v>375</v>
      </c>
      <c r="F7" s="26">
        <v>337</v>
      </c>
      <c r="G7" s="13">
        <v>712</v>
      </c>
      <c r="H7" s="27">
        <v>1350</v>
      </c>
      <c r="I7" s="26">
        <v>1547</v>
      </c>
      <c r="J7" s="13">
        <v>2897</v>
      </c>
      <c r="K7" s="27">
        <v>486</v>
      </c>
      <c r="L7" s="26">
        <v>362</v>
      </c>
      <c r="M7" s="13">
        <v>848</v>
      </c>
      <c r="N7" s="12">
        <f t="shared" ref="N7:P11" si="0">SUM(K7,H7,E7,B7)</f>
        <v>3710</v>
      </c>
      <c r="O7" s="13">
        <f t="shared" si="0"/>
        <v>3820</v>
      </c>
      <c r="P7" s="13">
        <f t="shared" si="0"/>
        <v>7530</v>
      </c>
    </row>
    <row r="8" spans="1:16">
      <c r="A8" t="s">
        <v>39</v>
      </c>
      <c r="B8" s="27">
        <v>6518</v>
      </c>
      <c r="C8" s="26">
        <v>6733</v>
      </c>
      <c r="D8" s="13">
        <v>13251</v>
      </c>
      <c r="E8" s="27">
        <v>858</v>
      </c>
      <c r="F8" s="26">
        <v>765</v>
      </c>
      <c r="G8" s="13">
        <v>1623</v>
      </c>
      <c r="H8" s="27">
        <v>6157</v>
      </c>
      <c r="I8" s="26">
        <v>6369</v>
      </c>
      <c r="J8" s="13">
        <v>12526</v>
      </c>
      <c r="K8" s="27">
        <v>1070</v>
      </c>
      <c r="L8" s="26">
        <v>1023</v>
      </c>
      <c r="M8" s="13">
        <v>2093</v>
      </c>
      <c r="N8" s="12">
        <f t="shared" si="0"/>
        <v>14603</v>
      </c>
      <c r="O8" s="13">
        <f t="shared" si="0"/>
        <v>14890</v>
      </c>
      <c r="P8" s="13">
        <f t="shared" si="0"/>
        <v>29493</v>
      </c>
    </row>
    <row r="9" spans="1:16">
      <c r="A9" t="s">
        <v>40</v>
      </c>
      <c r="B9" s="27">
        <v>260</v>
      </c>
      <c r="C9" s="26">
        <v>125</v>
      </c>
      <c r="D9" s="13">
        <v>385</v>
      </c>
      <c r="E9" s="27">
        <v>156</v>
      </c>
      <c r="F9" s="26">
        <v>54</v>
      </c>
      <c r="G9" s="13">
        <v>210</v>
      </c>
      <c r="H9" s="27">
        <v>229</v>
      </c>
      <c r="I9" s="26">
        <v>150</v>
      </c>
      <c r="J9" s="13">
        <v>379</v>
      </c>
      <c r="K9" s="27">
        <v>173</v>
      </c>
      <c r="L9" s="26">
        <v>103</v>
      </c>
      <c r="M9" s="13">
        <v>276</v>
      </c>
      <c r="N9" s="12">
        <f t="shared" si="0"/>
        <v>818</v>
      </c>
      <c r="O9" s="13">
        <f t="shared" si="0"/>
        <v>432</v>
      </c>
      <c r="P9" s="13">
        <f t="shared" si="0"/>
        <v>1250</v>
      </c>
    </row>
    <row r="10" spans="1:16">
      <c r="A10" t="s">
        <v>41</v>
      </c>
      <c r="B10" s="27">
        <v>765</v>
      </c>
      <c r="C10" s="26">
        <v>498</v>
      </c>
      <c r="D10" s="13">
        <v>1263</v>
      </c>
      <c r="E10" s="27">
        <v>298</v>
      </c>
      <c r="F10" s="26">
        <v>204</v>
      </c>
      <c r="G10" s="13">
        <v>502</v>
      </c>
      <c r="H10" s="27">
        <v>671</v>
      </c>
      <c r="I10" s="26">
        <v>498</v>
      </c>
      <c r="J10" s="13">
        <v>1169</v>
      </c>
      <c r="K10" s="27">
        <v>380</v>
      </c>
      <c r="L10" s="26">
        <v>216</v>
      </c>
      <c r="M10" s="13">
        <v>596</v>
      </c>
      <c r="N10" s="72">
        <f t="shared" si="0"/>
        <v>2114</v>
      </c>
      <c r="O10" s="70">
        <f t="shared" si="0"/>
        <v>1416</v>
      </c>
      <c r="P10" s="70">
        <f t="shared" si="0"/>
        <v>3530</v>
      </c>
    </row>
    <row r="11" spans="1:16" s="16" customFormat="1">
      <c r="A11" s="16" t="s">
        <v>29</v>
      </c>
      <c r="B11" s="17">
        <v>9042</v>
      </c>
      <c r="C11" s="18">
        <v>8930</v>
      </c>
      <c r="D11" s="18">
        <v>17972</v>
      </c>
      <c r="E11" s="17">
        <v>1687</v>
      </c>
      <c r="F11" s="18">
        <v>1360</v>
      </c>
      <c r="G11" s="18">
        <v>3047</v>
      </c>
      <c r="H11" s="17">
        <v>8407</v>
      </c>
      <c r="I11" s="18">
        <v>8564</v>
      </c>
      <c r="J11" s="18">
        <v>16971</v>
      </c>
      <c r="K11" s="17">
        <v>2109</v>
      </c>
      <c r="L11" s="18">
        <v>1704</v>
      </c>
      <c r="M11" s="18">
        <v>3813</v>
      </c>
      <c r="N11" s="71">
        <f t="shared" si="0"/>
        <v>21245</v>
      </c>
      <c r="O11" s="69">
        <f t="shared" si="0"/>
        <v>20558</v>
      </c>
      <c r="P11" s="69">
        <f t="shared" si="0"/>
        <v>41803</v>
      </c>
    </row>
    <row r="12" spans="1:16">
      <c r="A12" s="5" t="s">
        <v>42</v>
      </c>
      <c r="B12" s="27"/>
      <c r="C12" s="26"/>
      <c r="D12" s="13"/>
      <c r="E12" s="27"/>
      <c r="F12" s="26"/>
      <c r="G12" s="13"/>
      <c r="H12" s="27"/>
      <c r="I12" s="26"/>
      <c r="J12" s="13"/>
      <c r="K12" s="27"/>
      <c r="L12" s="26"/>
      <c r="M12" s="13"/>
      <c r="N12" s="12"/>
      <c r="O12" s="13"/>
      <c r="P12" s="13"/>
    </row>
    <row r="13" spans="1:16">
      <c r="A13" t="s">
        <v>38</v>
      </c>
      <c r="B13" s="27">
        <v>1154</v>
      </c>
      <c r="C13" s="26">
        <v>1118</v>
      </c>
      <c r="D13" s="13">
        <v>2272</v>
      </c>
      <c r="E13" s="27">
        <v>172</v>
      </c>
      <c r="F13" s="26">
        <v>162</v>
      </c>
      <c r="G13" s="13">
        <v>334</v>
      </c>
      <c r="H13" s="27">
        <v>1086</v>
      </c>
      <c r="I13" s="26">
        <v>1175</v>
      </c>
      <c r="J13" s="13">
        <v>2261</v>
      </c>
      <c r="K13" s="27">
        <v>236</v>
      </c>
      <c r="L13" s="26">
        <v>196</v>
      </c>
      <c r="M13" s="13">
        <v>432</v>
      </c>
      <c r="N13" s="12">
        <f t="shared" ref="N13:P17" si="1">SUM(K13,H13,E13,B13)</f>
        <v>2648</v>
      </c>
      <c r="O13" s="13">
        <f t="shared" si="1"/>
        <v>2651</v>
      </c>
      <c r="P13" s="13">
        <f t="shared" si="1"/>
        <v>5299</v>
      </c>
    </row>
    <row r="14" spans="1:16">
      <c r="A14" t="s">
        <v>39</v>
      </c>
      <c r="B14" s="27">
        <v>3674</v>
      </c>
      <c r="C14" s="26">
        <v>3771</v>
      </c>
      <c r="D14" s="13">
        <v>7445</v>
      </c>
      <c r="E14" s="27">
        <v>358</v>
      </c>
      <c r="F14" s="26">
        <v>329</v>
      </c>
      <c r="G14" s="13">
        <v>687</v>
      </c>
      <c r="H14" s="27">
        <v>3586</v>
      </c>
      <c r="I14" s="26">
        <v>3785</v>
      </c>
      <c r="J14" s="13">
        <v>7371</v>
      </c>
      <c r="K14" s="27">
        <v>495</v>
      </c>
      <c r="L14" s="26">
        <v>433</v>
      </c>
      <c r="M14" s="13">
        <v>928</v>
      </c>
      <c r="N14" s="12">
        <f t="shared" si="1"/>
        <v>8113</v>
      </c>
      <c r="O14" s="13">
        <f t="shared" si="1"/>
        <v>8318</v>
      </c>
      <c r="P14" s="13">
        <f t="shared" si="1"/>
        <v>16431</v>
      </c>
    </row>
    <row r="15" spans="1:16">
      <c r="A15" t="s">
        <v>40</v>
      </c>
      <c r="B15" s="27">
        <v>58</v>
      </c>
      <c r="C15" s="26">
        <v>40</v>
      </c>
      <c r="D15" s="13">
        <v>98</v>
      </c>
      <c r="E15" s="27">
        <v>51</v>
      </c>
      <c r="F15" s="26">
        <v>28</v>
      </c>
      <c r="G15" s="13">
        <v>79</v>
      </c>
      <c r="H15" s="27">
        <v>43</v>
      </c>
      <c r="I15" s="26">
        <v>48</v>
      </c>
      <c r="J15" s="13">
        <v>91</v>
      </c>
      <c r="K15" s="27">
        <v>64</v>
      </c>
      <c r="L15" s="26">
        <v>41</v>
      </c>
      <c r="M15" s="13">
        <v>105</v>
      </c>
      <c r="N15" s="12">
        <f t="shared" si="1"/>
        <v>216</v>
      </c>
      <c r="O15" s="13">
        <f t="shared" si="1"/>
        <v>157</v>
      </c>
      <c r="P15" s="13">
        <f t="shared" si="1"/>
        <v>373</v>
      </c>
    </row>
    <row r="16" spans="1:16">
      <c r="A16" t="s">
        <v>41</v>
      </c>
      <c r="B16" s="27">
        <v>123</v>
      </c>
      <c r="C16" s="26">
        <v>25</v>
      </c>
      <c r="D16" s="13">
        <v>148</v>
      </c>
      <c r="E16" s="27">
        <v>86</v>
      </c>
      <c r="F16" s="26">
        <v>13</v>
      </c>
      <c r="G16" s="13">
        <v>99</v>
      </c>
      <c r="H16" s="27">
        <v>129</v>
      </c>
      <c r="I16" s="26">
        <v>36</v>
      </c>
      <c r="J16" s="13">
        <v>165</v>
      </c>
      <c r="K16" s="27">
        <v>110</v>
      </c>
      <c r="L16" s="26">
        <v>33</v>
      </c>
      <c r="M16" s="13">
        <v>143</v>
      </c>
      <c r="N16" s="72">
        <f t="shared" si="1"/>
        <v>448</v>
      </c>
      <c r="O16" s="70">
        <f t="shared" si="1"/>
        <v>107</v>
      </c>
      <c r="P16" s="70">
        <f t="shared" si="1"/>
        <v>555</v>
      </c>
    </row>
    <row r="17" spans="1:16" s="16" customFormat="1">
      <c r="A17" s="16" t="s">
        <v>29</v>
      </c>
      <c r="B17" s="17">
        <v>5009</v>
      </c>
      <c r="C17" s="18">
        <v>4954</v>
      </c>
      <c r="D17" s="18">
        <v>9963</v>
      </c>
      <c r="E17" s="17">
        <v>667</v>
      </c>
      <c r="F17" s="18">
        <v>532</v>
      </c>
      <c r="G17" s="18">
        <v>1199</v>
      </c>
      <c r="H17" s="17">
        <v>4844</v>
      </c>
      <c r="I17" s="18">
        <v>5044</v>
      </c>
      <c r="J17" s="18">
        <v>9888</v>
      </c>
      <c r="K17" s="17">
        <v>905</v>
      </c>
      <c r="L17" s="18">
        <v>703</v>
      </c>
      <c r="M17" s="18">
        <v>1608</v>
      </c>
      <c r="N17" s="71">
        <f t="shared" si="1"/>
        <v>11425</v>
      </c>
      <c r="O17" s="69">
        <f t="shared" si="1"/>
        <v>11233</v>
      </c>
      <c r="P17" s="69">
        <f t="shared" si="1"/>
        <v>22658</v>
      </c>
    </row>
    <row r="18" spans="1:16">
      <c r="A18" s="5" t="s">
        <v>43</v>
      </c>
      <c r="B18" s="27"/>
      <c r="C18" s="26"/>
      <c r="D18" s="13"/>
      <c r="E18" s="27"/>
      <c r="F18" s="26"/>
      <c r="G18" s="13"/>
      <c r="H18" s="27"/>
      <c r="I18" s="26"/>
      <c r="J18" s="13"/>
      <c r="K18" s="27"/>
      <c r="L18" s="26"/>
      <c r="M18" s="13"/>
      <c r="N18" s="12"/>
      <c r="O18" s="13"/>
      <c r="P18" s="13"/>
    </row>
    <row r="19" spans="1:16">
      <c r="A19" t="s">
        <v>38</v>
      </c>
      <c r="B19" s="27">
        <v>434</v>
      </c>
      <c r="C19" s="26">
        <v>463</v>
      </c>
      <c r="D19" s="13">
        <v>897</v>
      </c>
      <c r="E19" s="27">
        <v>102</v>
      </c>
      <c r="F19" s="26">
        <v>53</v>
      </c>
      <c r="G19" s="13">
        <v>155</v>
      </c>
      <c r="H19" s="27">
        <v>459</v>
      </c>
      <c r="I19" s="26">
        <v>498</v>
      </c>
      <c r="J19" s="13">
        <v>957</v>
      </c>
      <c r="K19" s="27">
        <v>113</v>
      </c>
      <c r="L19" s="26">
        <v>62</v>
      </c>
      <c r="M19" s="13">
        <v>175</v>
      </c>
      <c r="N19" s="12">
        <f t="shared" ref="N19:P22" si="2">SUM(K19,H19,E19,B19)</f>
        <v>1108</v>
      </c>
      <c r="O19" s="13">
        <f t="shared" si="2"/>
        <v>1076</v>
      </c>
      <c r="P19" s="13">
        <f t="shared" si="2"/>
        <v>2184</v>
      </c>
    </row>
    <row r="20" spans="1:16">
      <c r="A20" t="s">
        <v>39</v>
      </c>
      <c r="B20" s="27">
        <v>1009</v>
      </c>
      <c r="C20" s="26">
        <v>1120</v>
      </c>
      <c r="D20" s="13">
        <v>2129</v>
      </c>
      <c r="E20" s="27">
        <v>99</v>
      </c>
      <c r="F20" s="26">
        <v>88</v>
      </c>
      <c r="G20" s="13">
        <v>187</v>
      </c>
      <c r="H20" s="27">
        <v>902</v>
      </c>
      <c r="I20" s="26">
        <v>1048</v>
      </c>
      <c r="J20" s="13">
        <v>1950</v>
      </c>
      <c r="K20" s="27">
        <v>110</v>
      </c>
      <c r="L20" s="26">
        <v>92</v>
      </c>
      <c r="M20" s="13">
        <v>202</v>
      </c>
      <c r="N20" s="12">
        <f t="shared" si="2"/>
        <v>2120</v>
      </c>
      <c r="O20" s="13">
        <f t="shared" si="2"/>
        <v>2348</v>
      </c>
      <c r="P20" s="13">
        <f t="shared" si="2"/>
        <v>4468</v>
      </c>
    </row>
    <row r="21" spans="1:16">
      <c r="A21" t="s">
        <v>41</v>
      </c>
      <c r="B21" s="27">
        <v>36</v>
      </c>
      <c r="C21" s="26">
        <v>24</v>
      </c>
      <c r="D21" s="13">
        <v>60</v>
      </c>
      <c r="E21" s="27">
        <v>11</v>
      </c>
      <c r="F21" s="26">
        <v>8</v>
      </c>
      <c r="G21" s="13">
        <v>19</v>
      </c>
      <c r="H21" s="27">
        <v>37</v>
      </c>
      <c r="I21" s="26">
        <v>31</v>
      </c>
      <c r="J21" s="13">
        <v>68</v>
      </c>
      <c r="K21" s="27">
        <v>5</v>
      </c>
      <c r="L21" s="26">
        <v>7</v>
      </c>
      <c r="M21" s="13">
        <v>12</v>
      </c>
      <c r="N21" s="12">
        <f t="shared" si="2"/>
        <v>89</v>
      </c>
      <c r="O21" s="13">
        <f t="shared" si="2"/>
        <v>70</v>
      </c>
      <c r="P21" s="13">
        <f t="shared" si="2"/>
        <v>159</v>
      </c>
    </row>
    <row r="22" spans="1:16" s="16" customFormat="1">
      <c r="A22" s="16" t="s">
        <v>29</v>
      </c>
      <c r="B22" s="17">
        <v>1479</v>
      </c>
      <c r="C22" s="18">
        <v>1607</v>
      </c>
      <c r="D22" s="18">
        <v>3086</v>
      </c>
      <c r="E22" s="17">
        <v>212</v>
      </c>
      <c r="F22" s="18">
        <v>149</v>
      </c>
      <c r="G22" s="18">
        <v>361</v>
      </c>
      <c r="H22" s="17">
        <v>1398</v>
      </c>
      <c r="I22" s="18">
        <v>1577</v>
      </c>
      <c r="J22" s="18">
        <v>2975</v>
      </c>
      <c r="K22" s="17">
        <v>228</v>
      </c>
      <c r="L22" s="18">
        <v>161</v>
      </c>
      <c r="M22" s="18">
        <v>389</v>
      </c>
      <c r="N22" s="14">
        <f t="shared" si="2"/>
        <v>3317</v>
      </c>
      <c r="O22" s="15">
        <f t="shared" si="2"/>
        <v>3494</v>
      </c>
      <c r="P22" s="15">
        <f t="shared" si="2"/>
        <v>6811</v>
      </c>
    </row>
    <row r="23" spans="1:16">
      <c r="A23" s="5" t="s">
        <v>44</v>
      </c>
      <c r="B23" s="27"/>
      <c r="C23" s="26"/>
      <c r="D23" s="13"/>
      <c r="E23" s="27"/>
      <c r="F23" s="26"/>
      <c r="G23" s="13"/>
      <c r="H23" s="27"/>
      <c r="I23" s="26"/>
      <c r="J23" s="13"/>
      <c r="K23" s="27"/>
      <c r="L23" s="26"/>
      <c r="M23" s="13"/>
      <c r="N23" s="12"/>
      <c r="O23" s="13"/>
      <c r="P23" s="13"/>
    </row>
    <row r="24" spans="1:16">
      <c r="A24" t="s">
        <v>38</v>
      </c>
      <c r="B24" s="27">
        <v>803</v>
      </c>
      <c r="C24" s="26">
        <v>722</v>
      </c>
      <c r="D24" s="13">
        <v>1525</v>
      </c>
      <c r="E24" s="27">
        <v>228</v>
      </c>
      <c r="F24" s="26">
        <v>213</v>
      </c>
      <c r="G24" s="13">
        <v>441</v>
      </c>
      <c r="H24" s="27">
        <v>827</v>
      </c>
      <c r="I24" s="26">
        <v>705</v>
      </c>
      <c r="J24" s="13">
        <v>1532</v>
      </c>
      <c r="K24" s="27">
        <v>307</v>
      </c>
      <c r="L24" s="26">
        <v>248</v>
      </c>
      <c r="M24" s="13">
        <v>555</v>
      </c>
      <c r="N24" s="12">
        <f t="shared" ref="N24:P28" si="3">SUM(K24,H24,E24,B24)</f>
        <v>2165</v>
      </c>
      <c r="O24" s="13">
        <f t="shared" si="3"/>
        <v>1888</v>
      </c>
      <c r="P24" s="13">
        <f t="shared" si="3"/>
        <v>4053</v>
      </c>
    </row>
    <row r="25" spans="1:16">
      <c r="A25" t="s">
        <v>39</v>
      </c>
      <c r="B25" s="27">
        <v>4544</v>
      </c>
      <c r="C25" s="26">
        <v>4629</v>
      </c>
      <c r="D25" s="13">
        <v>9173</v>
      </c>
      <c r="E25" s="27">
        <v>618</v>
      </c>
      <c r="F25" s="26">
        <v>563</v>
      </c>
      <c r="G25" s="13">
        <v>1181</v>
      </c>
      <c r="H25" s="27">
        <v>4372</v>
      </c>
      <c r="I25" s="26">
        <v>4519</v>
      </c>
      <c r="J25" s="13">
        <v>8891</v>
      </c>
      <c r="K25" s="27">
        <v>855</v>
      </c>
      <c r="L25" s="26">
        <v>723</v>
      </c>
      <c r="M25" s="13">
        <v>1578</v>
      </c>
      <c r="N25" s="12">
        <f t="shared" si="3"/>
        <v>10389</v>
      </c>
      <c r="O25" s="13">
        <f t="shared" si="3"/>
        <v>10434</v>
      </c>
      <c r="P25" s="13">
        <f t="shared" si="3"/>
        <v>20823</v>
      </c>
    </row>
    <row r="26" spans="1:16">
      <c r="A26" t="s">
        <v>40</v>
      </c>
      <c r="B26" s="27">
        <v>82</v>
      </c>
      <c r="C26" s="26">
        <v>14</v>
      </c>
      <c r="D26" s="13">
        <v>96</v>
      </c>
      <c r="E26" s="27">
        <v>33</v>
      </c>
      <c r="F26" s="26">
        <v>9</v>
      </c>
      <c r="G26" s="13">
        <v>42</v>
      </c>
      <c r="H26" s="27">
        <v>75</v>
      </c>
      <c r="I26" s="26">
        <v>12</v>
      </c>
      <c r="J26" s="13">
        <v>87</v>
      </c>
      <c r="K26" s="27">
        <v>43</v>
      </c>
      <c r="L26" s="26">
        <v>15</v>
      </c>
      <c r="M26" s="13">
        <v>58</v>
      </c>
      <c r="N26" s="12">
        <f t="shared" si="3"/>
        <v>233</v>
      </c>
      <c r="O26" s="13">
        <f t="shared" si="3"/>
        <v>50</v>
      </c>
      <c r="P26" s="13">
        <f t="shared" si="3"/>
        <v>283</v>
      </c>
    </row>
    <row r="27" spans="1:16">
      <c r="A27" t="s">
        <v>41</v>
      </c>
      <c r="B27" s="27">
        <v>14</v>
      </c>
      <c r="C27" s="26">
        <v>35</v>
      </c>
      <c r="D27" s="13">
        <v>49</v>
      </c>
      <c r="E27" s="27">
        <v>0</v>
      </c>
      <c r="F27" s="26">
        <v>0</v>
      </c>
      <c r="G27" s="13">
        <v>0</v>
      </c>
      <c r="H27" s="27">
        <v>12</v>
      </c>
      <c r="I27" s="26">
        <v>55</v>
      </c>
      <c r="J27" s="13">
        <v>67</v>
      </c>
      <c r="K27" s="27">
        <v>0</v>
      </c>
      <c r="L27" s="26">
        <v>0</v>
      </c>
      <c r="M27" s="13">
        <v>0</v>
      </c>
      <c r="N27" s="72">
        <f t="shared" si="3"/>
        <v>26</v>
      </c>
      <c r="O27" s="70">
        <f t="shared" si="3"/>
        <v>90</v>
      </c>
      <c r="P27" s="70">
        <f t="shared" si="3"/>
        <v>116</v>
      </c>
    </row>
    <row r="28" spans="1:16" s="16" customFormat="1">
      <c r="A28" s="16" t="s">
        <v>29</v>
      </c>
      <c r="B28" s="17">
        <v>5443</v>
      </c>
      <c r="C28" s="18">
        <v>5400</v>
      </c>
      <c r="D28" s="18">
        <v>10843</v>
      </c>
      <c r="E28" s="17">
        <v>879</v>
      </c>
      <c r="F28" s="18">
        <v>785</v>
      </c>
      <c r="G28" s="18">
        <v>1664</v>
      </c>
      <c r="H28" s="17">
        <v>5286</v>
      </c>
      <c r="I28" s="18">
        <v>5291</v>
      </c>
      <c r="J28" s="18">
        <v>10577</v>
      </c>
      <c r="K28" s="17">
        <v>1205</v>
      </c>
      <c r="L28" s="18">
        <v>986</v>
      </c>
      <c r="M28" s="18">
        <v>2191</v>
      </c>
      <c r="N28" s="71">
        <f t="shared" si="3"/>
        <v>12813</v>
      </c>
      <c r="O28" s="69">
        <f t="shared" si="3"/>
        <v>12462</v>
      </c>
      <c r="P28" s="69">
        <f t="shared" si="3"/>
        <v>25275</v>
      </c>
    </row>
    <row r="29" spans="1:16">
      <c r="A29" s="5" t="s">
        <v>45</v>
      </c>
      <c r="B29" s="27"/>
      <c r="C29" s="26"/>
      <c r="D29" s="13"/>
      <c r="E29" s="27"/>
      <c r="F29" s="26"/>
      <c r="G29" s="13"/>
      <c r="H29" s="27"/>
      <c r="I29" s="26"/>
      <c r="J29" s="13"/>
      <c r="K29" s="27"/>
      <c r="L29" s="26"/>
      <c r="M29" s="13"/>
      <c r="N29" s="12"/>
      <c r="O29" s="13"/>
      <c r="P29" s="13"/>
    </row>
    <row r="30" spans="1:16">
      <c r="A30" t="s">
        <v>38</v>
      </c>
      <c r="B30" s="27">
        <v>1815</v>
      </c>
      <c r="C30" s="26">
        <v>1784</v>
      </c>
      <c r="D30" s="13">
        <v>3599</v>
      </c>
      <c r="E30" s="27">
        <v>407</v>
      </c>
      <c r="F30" s="26">
        <v>309</v>
      </c>
      <c r="G30" s="13">
        <v>716</v>
      </c>
      <c r="H30" s="27">
        <v>1668</v>
      </c>
      <c r="I30" s="26">
        <v>1714</v>
      </c>
      <c r="J30" s="13">
        <v>3382</v>
      </c>
      <c r="K30" s="27">
        <v>481</v>
      </c>
      <c r="L30" s="26">
        <v>414</v>
      </c>
      <c r="M30" s="13">
        <v>895</v>
      </c>
      <c r="N30" s="12">
        <f t="shared" ref="N30:P34" si="4">SUM(K30,H30,E30,B30)</f>
        <v>4371</v>
      </c>
      <c r="O30" s="13">
        <f t="shared" si="4"/>
        <v>4221</v>
      </c>
      <c r="P30" s="13">
        <f t="shared" si="4"/>
        <v>8592</v>
      </c>
    </row>
    <row r="31" spans="1:16">
      <c r="A31" t="s">
        <v>39</v>
      </c>
      <c r="B31" s="27">
        <v>5286</v>
      </c>
      <c r="C31" s="26">
        <v>5525</v>
      </c>
      <c r="D31" s="13">
        <v>10811</v>
      </c>
      <c r="E31" s="27">
        <v>726</v>
      </c>
      <c r="F31" s="26">
        <v>642</v>
      </c>
      <c r="G31" s="13">
        <v>1368</v>
      </c>
      <c r="H31" s="27">
        <v>4991</v>
      </c>
      <c r="I31" s="26">
        <v>5495</v>
      </c>
      <c r="J31" s="13">
        <v>10486</v>
      </c>
      <c r="K31" s="27">
        <v>931</v>
      </c>
      <c r="L31" s="26">
        <v>770</v>
      </c>
      <c r="M31" s="13">
        <v>1701</v>
      </c>
      <c r="N31" s="12">
        <f t="shared" si="4"/>
        <v>11934</v>
      </c>
      <c r="O31" s="13">
        <f t="shared" si="4"/>
        <v>12432</v>
      </c>
      <c r="P31" s="13">
        <f t="shared" si="4"/>
        <v>24366</v>
      </c>
    </row>
    <row r="32" spans="1:16">
      <c r="A32" t="s">
        <v>40</v>
      </c>
      <c r="B32" s="27">
        <v>150</v>
      </c>
      <c r="C32" s="26">
        <v>14</v>
      </c>
      <c r="D32" s="13">
        <v>164</v>
      </c>
      <c r="E32" s="27">
        <v>85</v>
      </c>
      <c r="F32" s="26">
        <v>43</v>
      </c>
      <c r="G32" s="13">
        <v>128</v>
      </c>
      <c r="H32" s="27">
        <v>152</v>
      </c>
      <c r="I32" s="26">
        <v>17</v>
      </c>
      <c r="J32" s="13">
        <v>169</v>
      </c>
      <c r="K32" s="27">
        <v>141</v>
      </c>
      <c r="L32" s="26">
        <v>55</v>
      </c>
      <c r="M32" s="13">
        <v>196</v>
      </c>
      <c r="N32" s="12">
        <f t="shared" si="4"/>
        <v>528</v>
      </c>
      <c r="O32" s="13">
        <f t="shared" si="4"/>
        <v>129</v>
      </c>
      <c r="P32" s="13">
        <f t="shared" si="4"/>
        <v>657</v>
      </c>
    </row>
    <row r="33" spans="1:16">
      <c r="A33" t="s">
        <v>41</v>
      </c>
      <c r="B33" s="27">
        <v>213</v>
      </c>
      <c r="C33" s="26">
        <v>171</v>
      </c>
      <c r="D33" s="13">
        <v>384</v>
      </c>
      <c r="E33" s="27">
        <v>94</v>
      </c>
      <c r="F33" s="26">
        <v>59</v>
      </c>
      <c r="G33" s="13">
        <v>153</v>
      </c>
      <c r="H33" s="27">
        <v>166</v>
      </c>
      <c r="I33" s="26">
        <v>153</v>
      </c>
      <c r="J33" s="13">
        <v>319</v>
      </c>
      <c r="K33" s="27">
        <v>87</v>
      </c>
      <c r="L33" s="26">
        <v>82</v>
      </c>
      <c r="M33" s="13">
        <v>169</v>
      </c>
      <c r="N33" s="72">
        <f t="shared" si="4"/>
        <v>560</v>
      </c>
      <c r="O33" s="70">
        <f t="shared" si="4"/>
        <v>465</v>
      </c>
      <c r="P33" s="70">
        <f t="shared" si="4"/>
        <v>1025</v>
      </c>
    </row>
    <row r="34" spans="1:16" s="16" customFormat="1">
      <c r="A34" s="16" t="s">
        <v>29</v>
      </c>
      <c r="B34" s="17">
        <v>7464</v>
      </c>
      <c r="C34" s="18">
        <v>7494</v>
      </c>
      <c r="D34" s="18">
        <v>14958</v>
      </c>
      <c r="E34" s="17">
        <v>1312</v>
      </c>
      <c r="F34" s="18">
        <v>1053</v>
      </c>
      <c r="G34" s="18">
        <v>2365</v>
      </c>
      <c r="H34" s="17">
        <v>6977</v>
      </c>
      <c r="I34" s="18">
        <v>7379</v>
      </c>
      <c r="J34" s="18">
        <v>14356</v>
      </c>
      <c r="K34" s="17">
        <v>1640</v>
      </c>
      <c r="L34" s="18">
        <v>1321</v>
      </c>
      <c r="M34" s="18">
        <v>2961</v>
      </c>
      <c r="N34" s="71">
        <f t="shared" si="4"/>
        <v>17393</v>
      </c>
      <c r="O34" s="69">
        <f t="shared" si="4"/>
        <v>17247</v>
      </c>
      <c r="P34" s="69">
        <f t="shared" si="4"/>
        <v>34640</v>
      </c>
    </row>
    <row r="35" spans="1:16">
      <c r="A35" s="5" t="s">
        <v>46</v>
      </c>
      <c r="B35" s="27"/>
      <c r="C35" s="26"/>
      <c r="D35" s="13"/>
      <c r="E35" s="27"/>
      <c r="F35" s="26"/>
      <c r="G35" s="13"/>
      <c r="H35" s="27"/>
      <c r="I35" s="26"/>
      <c r="J35" s="13"/>
      <c r="K35" s="27"/>
      <c r="L35" s="26"/>
      <c r="M35" s="13"/>
      <c r="N35" s="12"/>
      <c r="O35" s="13"/>
      <c r="P35" s="13"/>
    </row>
    <row r="36" spans="1:16">
      <c r="A36" t="s">
        <v>38</v>
      </c>
      <c r="B36" s="27">
        <v>514</v>
      </c>
      <c r="C36" s="26">
        <v>528</v>
      </c>
      <c r="D36" s="13">
        <v>1042</v>
      </c>
      <c r="E36" s="27">
        <v>156</v>
      </c>
      <c r="F36" s="26">
        <v>175</v>
      </c>
      <c r="G36" s="13">
        <v>331</v>
      </c>
      <c r="H36" s="27">
        <v>506</v>
      </c>
      <c r="I36" s="26">
        <v>475</v>
      </c>
      <c r="J36" s="13">
        <v>981</v>
      </c>
      <c r="K36" s="27">
        <v>207</v>
      </c>
      <c r="L36" s="26">
        <v>215</v>
      </c>
      <c r="M36" s="13">
        <v>422</v>
      </c>
      <c r="N36" s="12">
        <f t="shared" ref="N36:P40" si="5">SUM(K36,H36,E36,B36)</f>
        <v>1383</v>
      </c>
      <c r="O36" s="13">
        <f t="shared" si="5"/>
        <v>1393</v>
      </c>
      <c r="P36" s="13">
        <f t="shared" si="5"/>
        <v>2776</v>
      </c>
    </row>
    <row r="37" spans="1:16">
      <c r="A37" t="s">
        <v>39</v>
      </c>
      <c r="B37" s="27">
        <v>3202</v>
      </c>
      <c r="C37" s="26">
        <v>3295</v>
      </c>
      <c r="D37" s="13">
        <v>6497</v>
      </c>
      <c r="E37" s="27">
        <v>564</v>
      </c>
      <c r="F37" s="26">
        <v>396</v>
      </c>
      <c r="G37" s="13">
        <v>960</v>
      </c>
      <c r="H37" s="27">
        <v>2995</v>
      </c>
      <c r="I37" s="26">
        <v>3128</v>
      </c>
      <c r="J37" s="13">
        <v>6123</v>
      </c>
      <c r="K37" s="27">
        <v>727</v>
      </c>
      <c r="L37" s="26">
        <v>538</v>
      </c>
      <c r="M37" s="13">
        <v>1265</v>
      </c>
      <c r="N37" s="12">
        <f t="shared" si="5"/>
        <v>7488</v>
      </c>
      <c r="O37" s="13">
        <f t="shared" si="5"/>
        <v>7357</v>
      </c>
      <c r="P37" s="13">
        <f t="shared" si="5"/>
        <v>14845</v>
      </c>
    </row>
    <row r="38" spans="1:16">
      <c r="A38" t="s">
        <v>40</v>
      </c>
      <c r="B38" s="27">
        <v>238</v>
      </c>
      <c r="C38" s="26">
        <v>239</v>
      </c>
      <c r="D38" s="13">
        <v>477</v>
      </c>
      <c r="E38" s="27">
        <v>67</v>
      </c>
      <c r="F38" s="26">
        <v>29</v>
      </c>
      <c r="G38" s="13">
        <v>96</v>
      </c>
      <c r="H38" s="27">
        <v>248</v>
      </c>
      <c r="I38" s="26">
        <v>234</v>
      </c>
      <c r="J38" s="13">
        <v>482</v>
      </c>
      <c r="K38" s="27">
        <v>133</v>
      </c>
      <c r="L38" s="26">
        <v>29</v>
      </c>
      <c r="M38" s="13">
        <v>162</v>
      </c>
      <c r="N38" s="12">
        <f t="shared" si="5"/>
        <v>686</v>
      </c>
      <c r="O38" s="13">
        <f t="shared" si="5"/>
        <v>531</v>
      </c>
      <c r="P38" s="13">
        <f t="shared" si="5"/>
        <v>1217</v>
      </c>
    </row>
    <row r="39" spans="1:16">
      <c r="A39" t="s">
        <v>41</v>
      </c>
      <c r="B39" s="27">
        <v>94</v>
      </c>
      <c r="C39" s="26">
        <v>124</v>
      </c>
      <c r="D39" s="13">
        <v>218</v>
      </c>
      <c r="E39" s="27">
        <v>11</v>
      </c>
      <c r="F39" s="26">
        <v>0</v>
      </c>
      <c r="G39" s="13">
        <v>11</v>
      </c>
      <c r="H39" s="27">
        <v>101</v>
      </c>
      <c r="I39" s="26">
        <v>90</v>
      </c>
      <c r="J39" s="13">
        <v>191</v>
      </c>
      <c r="K39" s="27">
        <v>4</v>
      </c>
      <c r="L39" s="26">
        <v>0</v>
      </c>
      <c r="M39" s="13">
        <v>4</v>
      </c>
      <c r="N39" s="72">
        <f t="shared" si="5"/>
        <v>210</v>
      </c>
      <c r="O39" s="70">
        <f t="shared" si="5"/>
        <v>214</v>
      </c>
      <c r="P39" s="70">
        <f t="shared" si="5"/>
        <v>424</v>
      </c>
    </row>
    <row r="40" spans="1:16" s="16" customFormat="1">
      <c r="A40" s="16" t="s">
        <v>29</v>
      </c>
      <c r="B40" s="17">
        <v>4048</v>
      </c>
      <c r="C40" s="18">
        <v>4186</v>
      </c>
      <c r="D40" s="18">
        <v>8234</v>
      </c>
      <c r="E40" s="17">
        <v>798</v>
      </c>
      <c r="F40" s="18">
        <v>600</v>
      </c>
      <c r="G40" s="18">
        <v>1398</v>
      </c>
      <c r="H40" s="17">
        <v>3850</v>
      </c>
      <c r="I40" s="18">
        <v>3927</v>
      </c>
      <c r="J40" s="18">
        <v>7777</v>
      </c>
      <c r="K40" s="17">
        <v>1071</v>
      </c>
      <c r="L40" s="18">
        <v>782</v>
      </c>
      <c r="M40" s="18">
        <v>1853</v>
      </c>
      <c r="N40" s="71">
        <f t="shared" si="5"/>
        <v>9767</v>
      </c>
      <c r="O40" s="69">
        <f t="shared" si="5"/>
        <v>9495</v>
      </c>
      <c r="P40" s="69">
        <f t="shared" si="5"/>
        <v>19262</v>
      </c>
    </row>
    <row r="41" spans="1:16" s="5" customFormat="1">
      <c r="A41" s="32" t="s">
        <v>47</v>
      </c>
      <c r="B41" s="17"/>
      <c r="C41" s="18"/>
      <c r="D41" s="15"/>
      <c r="E41" s="17"/>
      <c r="F41" s="18"/>
      <c r="G41" s="15"/>
      <c r="H41" s="17"/>
      <c r="I41" s="18"/>
      <c r="J41" s="15"/>
      <c r="K41" s="17"/>
      <c r="L41" s="18"/>
      <c r="M41" s="15"/>
      <c r="N41" s="14"/>
      <c r="O41" s="15"/>
      <c r="P41" s="15"/>
    </row>
    <row r="42" spans="1:16">
      <c r="A42" t="s">
        <v>38</v>
      </c>
      <c r="B42" s="27">
        <f>SUM(B36,B30,B24,B19,B13,B7)</f>
        <v>6219</v>
      </c>
      <c r="C42" s="26">
        <f t="shared" ref="C42:P42" si="6">SUM(C36,C30,C24,C19,C13,C7)</f>
        <v>6189</v>
      </c>
      <c r="D42" s="13">
        <f t="shared" si="6"/>
        <v>12408</v>
      </c>
      <c r="E42" s="27">
        <f t="shared" si="6"/>
        <v>1440</v>
      </c>
      <c r="F42" s="26">
        <f t="shared" si="6"/>
        <v>1249</v>
      </c>
      <c r="G42" s="13">
        <f t="shared" si="6"/>
        <v>2689</v>
      </c>
      <c r="H42" s="27">
        <f t="shared" si="6"/>
        <v>5896</v>
      </c>
      <c r="I42" s="26">
        <f t="shared" si="6"/>
        <v>6114</v>
      </c>
      <c r="J42" s="13">
        <f t="shared" si="6"/>
        <v>12010</v>
      </c>
      <c r="K42" s="27">
        <f t="shared" si="6"/>
        <v>1830</v>
      </c>
      <c r="L42" s="26">
        <f t="shared" si="6"/>
        <v>1497</v>
      </c>
      <c r="M42" s="13">
        <f t="shared" si="6"/>
        <v>3327</v>
      </c>
      <c r="N42" s="12">
        <f t="shared" si="6"/>
        <v>15385</v>
      </c>
      <c r="O42" s="13">
        <f t="shared" si="6"/>
        <v>15049</v>
      </c>
      <c r="P42" s="13">
        <f t="shared" si="6"/>
        <v>30434</v>
      </c>
    </row>
    <row r="43" spans="1:16">
      <c r="A43" t="s">
        <v>39</v>
      </c>
      <c r="B43" s="27">
        <f>SUM(B37,B31,B25,B20,B14,B8)</f>
        <v>24233</v>
      </c>
      <c r="C43" s="26">
        <f t="shared" ref="C43:P43" si="7">SUM(C37,C31,C25,C20,C14,C8)</f>
        <v>25073</v>
      </c>
      <c r="D43" s="13">
        <f t="shared" si="7"/>
        <v>49306</v>
      </c>
      <c r="E43" s="27">
        <f t="shared" si="7"/>
        <v>3223</v>
      </c>
      <c r="F43" s="26">
        <f t="shared" si="7"/>
        <v>2783</v>
      </c>
      <c r="G43" s="13">
        <f t="shared" si="7"/>
        <v>6006</v>
      </c>
      <c r="H43" s="27">
        <f t="shared" si="7"/>
        <v>23003</v>
      </c>
      <c r="I43" s="26">
        <f t="shared" si="7"/>
        <v>24344</v>
      </c>
      <c r="J43" s="13">
        <f t="shared" si="7"/>
        <v>47347</v>
      </c>
      <c r="K43" s="27">
        <f t="shared" si="7"/>
        <v>4188</v>
      </c>
      <c r="L43" s="26">
        <f t="shared" si="7"/>
        <v>3579</v>
      </c>
      <c r="M43" s="13">
        <f t="shared" si="7"/>
        <v>7767</v>
      </c>
      <c r="N43" s="12">
        <f t="shared" si="7"/>
        <v>54647</v>
      </c>
      <c r="O43" s="13">
        <f t="shared" si="7"/>
        <v>55779</v>
      </c>
      <c r="P43" s="13">
        <f t="shared" si="7"/>
        <v>110426</v>
      </c>
    </row>
    <row r="44" spans="1:16">
      <c r="A44" t="s">
        <v>40</v>
      </c>
      <c r="B44" s="27">
        <f>SUM(B38,B32,B26,B15,B9)</f>
        <v>788</v>
      </c>
      <c r="C44" s="26">
        <f t="shared" ref="C44:P44" si="8">SUM(C38,C32,C26,C15,C9)</f>
        <v>432</v>
      </c>
      <c r="D44" s="13">
        <f t="shared" si="8"/>
        <v>1220</v>
      </c>
      <c r="E44" s="27">
        <f t="shared" si="8"/>
        <v>392</v>
      </c>
      <c r="F44" s="26">
        <f t="shared" si="8"/>
        <v>163</v>
      </c>
      <c r="G44" s="13">
        <f t="shared" si="8"/>
        <v>555</v>
      </c>
      <c r="H44" s="27">
        <f t="shared" si="8"/>
        <v>747</v>
      </c>
      <c r="I44" s="26">
        <f t="shared" si="8"/>
        <v>461</v>
      </c>
      <c r="J44" s="13">
        <f t="shared" si="8"/>
        <v>1208</v>
      </c>
      <c r="K44" s="27">
        <f t="shared" si="8"/>
        <v>554</v>
      </c>
      <c r="L44" s="26">
        <f t="shared" si="8"/>
        <v>243</v>
      </c>
      <c r="M44" s="13">
        <f t="shared" si="8"/>
        <v>797</v>
      </c>
      <c r="N44" s="12">
        <f t="shared" si="8"/>
        <v>2481</v>
      </c>
      <c r="O44" s="13">
        <f t="shared" si="8"/>
        <v>1299</v>
      </c>
      <c r="P44" s="13">
        <f t="shared" si="8"/>
        <v>3780</v>
      </c>
    </row>
    <row r="45" spans="1:16">
      <c r="A45" t="s">
        <v>41</v>
      </c>
      <c r="B45" s="27">
        <f>SUM(B39,B33,B27,B21,B16,B10)</f>
        <v>1245</v>
      </c>
      <c r="C45" s="26">
        <f t="shared" ref="C45:P45" si="9">SUM(C39,C33,C27,C21,C16,C10)</f>
        <v>877</v>
      </c>
      <c r="D45" s="13">
        <f t="shared" si="9"/>
        <v>2122</v>
      </c>
      <c r="E45" s="27">
        <f t="shared" si="9"/>
        <v>500</v>
      </c>
      <c r="F45" s="26">
        <f t="shared" si="9"/>
        <v>284</v>
      </c>
      <c r="G45" s="13">
        <f t="shared" si="9"/>
        <v>784</v>
      </c>
      <c r="H45" s="27">
        <f t="shared" si="9"/>
        <v>1116</v>
      </c>
      <c r="I45" s="26">
        <f t="shared" si="9"/>
        <v>863</v>
      </c>
      <c r="J45" s="13">
        <f t="shared" si="9"/>
        <v>1979</v>
      </c>
      <c r="K45" s="27">
        <f t="shared" si="9"/>
        <v>586</v>
      </c>
      <c r="L45" s="26">
        <f t="shared" si="9"/>
        <v>338</v>
      </c>
      <c r="M45" s="13">
        <f t="shared" si="9"/>
        <v>924</v>
      </c>
      <c r="N45" s="12">
        <f t="shared" si="9"/>
        <v>3447</v>
      </c>
      <c r="O45" s="13">
        <f t="shared" si="9"/>
        <v>2362</v>
      </c>
      <c r="P45" s="13">
        <f t="shared" si="9"/>
        <v>5809</v>
      </c>
    </row>
    <row r="46" spans="1:16" s="16" customFormat="1">
      <c r="A46" s="16" t="s">
        <v>29</v>
      </c>
      <c r="B46" s="17">
        <f>SUM(B42:B45)</f>
        <v>32485</v>
      </c>
      <c r="C46" s="18">
        <f t="shared" ref="C46:P46" si="10">SUM(C42:C45)</f>
        <v>32571</v>
      </c>
      <c r="D46" s="18">
        <f t="shared" si="10"/>
        <v>65056</v>
      </c>
      <c r="E46" s="17">
        <f t="shared" si="10"/>
        <v>5555</v>
      </c>
      <c r="F46" s="18">
        <f t="shared" si="10"/>
        <v>4479</v>
      </c>
      <c r="G46" s="18">
        <f t="shared" si="10"/>
        <v>10034</v>
      </c>
      <c r="H46" s="17">
        <f t="shared" si="10"/>
        <v>30762</v>
      </c>
      <c r="I46" s="18">
        <f t="shared" si="10"/>
        <v>31782</v>
      </c>
      <c r="J46" s="18">
        <f t="shared" si="10"/>
        <v>62544</v>
      </c>
      <c r="K46" s="17">
        <f t="shared" si="10"/>
        <v>7158</v>
      </c>
      <c r="L46" s="18">
        <f t="shared" si="10"/>
        <v>5657</v>
      </c>
      <c r="M46" s="18">
        <f t="shared" si="10"/>
        <v>12815</v>
      </c>
      <c r="N46" s="14">
        <f t="shared" si="10"/>
        <v>75960</v>
      </c>
      <c r="O46" s="15">
        <f t="shared" si="10"/>
        <v>74489</v>
      </c>
      <c r="P46" s="15">
        <f t="shared" si="10"/>
        <v>150449</v>
      </c>
    </row>
  </sheetData>
  <mergeCells count="6">
    <mergeCell ref="A2:P2"/>
    <mergeCell ref="B4:D4"/>
    <mergeCell ref="E4:G4"/>
    <mergeCell ref="H4:J4"/>
    <mergeCell ref="N4:P4"/>
    <mergeCell ref="K4:M4"/>
  </mergeCells>
  <phoneticPr fontId="8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1:P48"/>
  <sheetViews>
    <sheetView workbookViewId="0"/>
  </sheetViews>
  <sheetFormatPr defaultRowHeight="13.2"/>
  <cols>
    <col min="1" max="1" width="29.109375" bestFit="1" customWidth="1"/>
    <col min="2" max="16" width="9" customWidth="1"/>
  </cols>
  <sheetData>
    <row r="1" spans="1:16">
      <c r="A1" s="5" t="s">
        <v>1</v>
      </c>
    </row>
    <row r="2" spans="1:16">
      <c r="A2" s="127" t="s">
        <v>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3.8" thickBot="1"/>
    <row r="4" spans="1:16">
      <c r="A4" s="30"/>
      <c r="B4" s="121" t="s">
        <v>55</v>
      </c>
      <c r="C4" s="122"/>
      <c r="D4" s="123"/>
      <c r="E4" s="121" t="s">
        <v>56</v>
      </c>
      <c r="F4" s="122"/>
      <c r="G4" s="123"/>
      <c r="H4" s="121" t="s">
        <v>57</v>
      </c>
      <c r="I4" s="122"/>
      <c r="J4" s="123"/>
      <c r="K4" s="121" t="s">
        <v>58</v>
      </c>
      <c r="L4" s="122"/>
      <c r="M4" s="123"/>
      <c r="N4" s="133" t="s">
        <v>59</v>
      </c>
      <c r="O4" s="134"/>
      <c r="P4" s="134"/>
    </row>
    <row r="5" spans="1:16" s="4" customFormat="1">
      <c r="A5" s="33"/>
      <c r="B5" s="25" t="s">
        <v>34</v>
      </c>
      <c r="C5" s="24" t="s">
        <v>35</v>
      </c>
      <c r="D5" s="24" t="s">
        <v>36</v>
      </c>
      <c r="E5" s="25" t="s">
        <v>34</v>
      </c>
      <c r="F5" s="24" t="s">
        <v>35</v>
      </c>
      <c r="G5" s="24" t="s">
        <v>36</v>
      </c>
      <c r="H5" s="25" t="s">
        <v>34</v>
      </c>
      <c r="I5" s="24" t="s">
        <v>35</v>
      </c>
      <c r="J5" s="24" t="s">
        <v>36</v>
      </c>
      <c r="K5" s="25" t="s">
        <v>34</v>
      </c>
      <c r="L5" s="24" t="s">
        <v>35</v>
      </c>
      <c r="M5" s="24" t="s">
        <v>36</v>
      </c>
      <c r="N5" s="25" t="s">
        <v>34</v>
      </c>
      <c r="O5" s="24" t="s">
        <v>35</v>
      </c>
      <c r="P5" s="24" t="s">
        <v>36</v>
      </c>
    </row>
    <row r="6" spans="1:16" s="4" customFormat="1">
      <c r="A6" s="20" t="s">
        <v>37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>
      <c r="A7" t="s">
        <v>38</v>
      </c>
      <c r="B7" s="12">
        <v>1410</v>
      </c>
      <c r="C7" s="13">
        <v>1828</v>
      </c>
      <c r="D7" s="26">
        <v>3238</v>
      </c>
      <c r="E7" s="12">
        <v>1020</v>
      </c>
      <c r="F7" s="13">
        <v>768</v>
      </c>
      <c r="G7" s="26">
        <v>1788</v>
      </c>
      <c r="H7" s="12">
        <v>84</v>
      </c>
      <c r="I7" s="13">
        <v>276</v>
      </c>
      <c r="J7" s="26">
        <v>360</v>
      </c>
      <c r="K7" s="12">
        <v>1127</v>
      </c>
      <c r="L7" s="13">
        <v>889</v>
      </c>
      <c r="M7" s="26">
        <v>2016</v>
      </c>
      <c r="N7" s="12">
        <f t="shared" ref="N7:P11" si="0">SUM(K7,H7,E7,B7)</f>
        <v>3641</v>
      </c>
      <c r="O7" s="13">
        <f t="shared" si="0"/>
        <v>3761</v>
      </c>
      <c r="P7" s="13">
        <f t="shared" si="0"/>
        <v>7402</v>
      </c>
    </row>
    <row r="8" spans="1:16">
      <c r="A8" s="21" t="s">
        <v>39</v>
      </c>
      <c r="B8" s="12">
        <v>5929</v>
      </c>
      <c r="C8" s="13">
        <v>7776</v>
      </c>
      <c r="D8" s="26">
        <v>13705</v>
      </c>
      <c r="E8" s="12">
        <v>5119</v>
      </c>
      <c r="F8" s="13">
        <v>4188</v>
      </c>
      <c r="G8" s="26">
        <v>9307</v>
      </c>
      <c r="H8" s="12">
        <v>136</v>
      </c>
      <c r="I8" s="13">
        <v>532</v>
      </c>
      <c r="J8" s="26">
        <v>668</v>
      </c>
      <c r="K8" s="12">
        <v>2901</v>
      </c>
      <c r="L8" s="13">
        <v>2419</v>
      </c>
      <c r="M8" s="26">
        <v>5320</v>
      </c>
      <c r="N8" s="12">
        <f t="shared" si="0"/>
        <v>14085</v>
      </c>
      <c r="O8" s="13">
        <f t="shared" si="0"/>
        <v>14915</v>
      </c>
      <c r="P8" s="13">
        <f t="shared" si="0"/>
        <v>29000</v>
      </c>
    </row>
    <row r="9" spans="1:16">
      <c r="A9" s="21" t="s">
        <v>40</v>
      </c>
      <c r="B9" s="12">
        <v>41</v>
      </c>
      <c r="C9" s="13">
        <v>60</v>
      </c>
      <c r="D9" s="26">
        <v>101</v>
      </c>
      <c r="E9" s="12">
        <v>503</v>
      </c>
      <c r="F9" s="13">
        <v>252</v>
      </c>
      <c r="G9" s="26">
        <v>755</v>
      </c>
      <c r="H9" s="12">
        <v>11</v>
      </c>
      <c r="I9" s="13">
        <v>35</v>
      </c>
      <c r="J9" s="26">
        <v>46</v>
      </c>
      <c r="K9" s="12">
        <v>452</v>
      </c>
      <c r="L9" s="13">
        <v>301</v>
      </c>
      <c r="M9" s="26">
        <v>753</v>
      </c>
      <c r="N9" s="12">
        <f t="shared" si="0"/>
        <v>1007</v>
      </c>
      <c r="O9" s="13">
        <f t="shared" si="0"/>
        <v>648</v>
      </c>
      <c r="P9" s="13">
        <f t="shared" si="0"/>
        <v>1655</v>
      </c>
    </row>
    <row r="10" spans="1:16">
      <c r="A10" s="21" t="s">
        <v>41</v>
      </c>
      <c r="B10" s="12">
        <v>543</v>
      </c>
      <c r="C10" s="13">
        <v>506</v>
      </c>
      <c r="D10" s="26">
        <v>1049</v>
      </c>
      <c r="E10" s="12">
        <v>930</v>
      </c>
      <c r="F10" s="13">
        <v>315</v>
      </c>
      <c r="G10" s="26">
        <v>1245</v>
      </c>
      <c r="H10" s="12">
        <v>57</v>
      </c>
      <c r="I10" s="13">
        <v>85</v>
      </c>
      <c r="J10" s="26">
        <v>142</v>
      </c>
      <c r="K10" s="12">
        <v>872</v>
      </c>
      <c r="L10" s="13">
        <v>471</v>
      </c>
      <c r="M10" s="26">
        <v>1343</v>
      </c>
      <c r="N10" s="12">
        <f t="shared" si="0"/>
        <v>2402</v>
      </c>
      <c r="O10" s="13">
        <f t="shared" si="0"/>
        <v>1377</v>
      </c>
      <c r="P10" s="13">
        <f t="shared" si="0"/>
        <v>3779</v>
      </c>
    </row>
    <row r="11" spans="1:16" s="5" customFormat="1">
      <c r="A11" s="8" t="s">
        <v>29</v>
      </c>
      <c r="B11" s="14">
        <v>7923</v>
      </c>
      <c r="C11" s="15">
        <v>10170</v>
      </c>
      <c r="D11" s="18">
        <v>18093</v>
      </c>
      <c r="E11" s="14">
        <v>7572</v>
      </c>
      <c r="F11" s="15">
        <v>5523</v>
      </c>
      <c r="G11" s="18">
        <v>13095</v>
      </c>
      <c r="H11" s="14">
        <v>288</v>
      </c>
      <c r="I11" s="15">
        <v>928</v>
      </c>
      <c r="J11" s="18">
        <v>1216</v>
      </c>
      <c r="K11" s="14">
        <v>5352</v>
      </c>
      <c r="L11" s="15">
        <v>4080</v>
      </c>
      <c r="M11" s="18">
        <v>9432</v>
      </c>
      <c r="N11" s="14">
        <f t="shared" si="0"/>
        <v>21135</v>
      </c>
      <c r="O11" s="15">
        <f t="shared" si="0"/>
        <v>20701</v>
      </c>
      <c r="P11" s="15">
        <f t="shared" si="0"/>
        <v>41836</v>
      </c>
    </row>
    <row r="12" spans="1:16">
      <c r="A12" s="34" t="s">
        <v>42</v>
      </c>
      <c r="B12" s="12"/>
      <c r="C12" s="13"/>
      <c r="D12" s="26"/>
      <c r="E12" s="12"/>
      <c r="F12" s="13"/>
      <c r="G12" s="26"/>
      <c r="H12" s="12"/>
      <c r="I12" s="13"/>
      <c r="J12" s="26"/>
      <c r="K12" s="12"/>
      <c r="L12" s="13"/>
      <c r="M12" s="26"/>
      <c r="N12" s="12"/>
      <c r="O12" s="13"/>
      <c r="P12" s="13"/>
    </row>
    <row r="13" spans="1:16">
      <c r="A13" t="s">
        <v>38</v>
      </c>
      <c r="B13" s="12">
        <v>1207</v>
      </c>
      <c r="C13" s="13">
        <v>1516</v>
      </c>
      <c r="D13" s="26">
        <v>2723</v>
      </c>
      <c r="E13" s="12">
        <v>867</v>
      </c>
      <c r="F13" s="13">
        <v>557</v>
      </c>
      <c r="G13" s="26">
        <v>1424</v>
      </c>
      <c r="H13" s="12">
        <v>27</v>
      </c>
      <c r="I13" s="13">
        <v>35</v>
      </c>
      <c r="J13" s="26">
        <v>62</v>
      </c>
      <c r="K13" s="12">
        <v>775</v>
      </c>
      <c r="L13" s="13">
        <v>587</v>
      </c>
      <c r="M13" s="26">
        <v>1362</v>
      </c>
      <c r="N13" s="12">
        <f t="shared" ref="N13:P17" si="1">SUM(K13,H13,E13,B13)</f>
        <v>2876</v>
      </c>
      <c r="O13" s="13">
        <f t="shared" si="1"/>
        <v>2695</v>
      </c>
      <c r="P13" s="13">
        <f t="shared" si="1"/>
        <v>5571</v>
      </c>
    </row>
    <row r="14" spans="1:16">
      <c r="A14" s="21" t="s">
        <v>39</v>
      </c>
      <c r="B14" s="12">
        <v>4078</v>
      </c>
      <c r="C14" s="13">
        <v>4873</v>
      </c>
      <c r="D14" s="26">
        <v>8951</v>
      </c>
      <c r="E14" s="12">
        <v>2576</v>
      </c>
      <c r="F14" s="13">
        <v>1808</v>
      </c>
      <c r="G14" s="26">
        <v>4384</v>
      </c>
      <c r="H14" s="12">
        <v>33</v>
      </c>
      <c r="I14" s="13">
        <v>126</v>
      </c>
      <c r="J14" s="26">
        <v>159</v>
      </c>
      <c r="K14" s="12">
        <v>1233</v>
      </c>
      <c r="L14" s="13">
        <v>940</v>
      </c>
      <c r="M14" s="26">
        <v>2173</v>
      </c>
      <c r="N14" s="12">
        <f t="shared" si="1"/>
        <v>7920</v>
      </c>
      <c r="O14" s="13">
        <f t="shared" si="1"/>
        <v>7747</v>
      </c>
      <c r="P14" s="13">
        <f t="shared" si="1"/>
        <v>15667</v>
      </c>
    </row>
    <row r="15" spans="1:16">
      <c r="A15" s="21" t="s">
        <v>40</v>
      </c>
      <c r="B15" s="12">
        <v>0</v>
      </c>
      <c r="C15" s="13">
        <v>0</v>
      </c>
      <c r="D15" s="26">
        <v>0</v>
      </c>
      <c r="E15" s="12">
        <v>125</v>
      </c>
      <c r="F15" s="13">
        <v>54</v>
      </c>
      <c r="G15" s="26">
        <v>179</v>
      </c>
      <c r="H15" s="12">
        <v>19</v>
      </c>
      <c r="I15" s="13">
        <v>63</v>
      </c>
      <c r="J15" s="26">
        <v>82</v>
      </c>
      <c r="K15" s="12">
        <v>161</v>
      </c>
      <c r="L15" s="13">
        <v>76</v>
      </c>
      <c r="M15" s="26">
        <v>237</v>
      </c>
      <c r="N15" s="12">
        <f t="shared" si="1"/>
        <v>305</v>
      </c>
      <c r="O15" s="13">
        <f t="shared" si="1"/>
        <v>193</v>
      </c>
      <c r="P15" s="13">
        <f t="shared" si="1"/>
        <v>498</v>
      </c>
    </row>
    <row r="16" spans="1:16">
      <c r="A16" s="21" t="s">
        <v>41</v>
      </c>
      <c r="B16" s="12">
        <v>6</v>
      </c>
      <c r="C16" s="13">
        <v>1</v>
      </c>
      <c r="D16" s="26">
        <v>7</v>
      </c>
      <c r="E16" s="12">
        <v>248</v>
      </c>
      <c r="F16" s="13">
        <v>59</v>
      </c>
      <c r="G16" s="26">
        <v>307</v>
      </c>
      <c r="H16" s="12">
        <v>4</v>
      </c>
      <c r="I16" s="13">
        <v>0</v>
      </c>
      <c r="J16" s="26">
        <v>4</v>
      </c>
      <c r="K16" s="12">
        <v>233</v>
      </c>
      <c r="L16" s="13">
        <v>52</v>
      </c>
      <c r="M16" s="26">
        <v>285</v>
      </c>
      <c r="N16" s="12">
        <f t="shared" si="1"/>
        <v>491</v>
      </c>
      <c r="O16" s="13">
        <f t="shared" si="1"/>
        <v>112</v>
      </c>
      <c r="P16" s="13">
        <f t="shared" si="1"/>
        <v>603</v>
      </c>
    </row>
    <row r="17" spans="1:16" s="5" customFormat="1">
      <c r="A17" s="8" t="s">
        <v>29</v>
      </c>
      <c r="B17" s="14">
        <v>5291</v>
      </c>
      <c r="C17" s="15">
        <v>6390</v>
      </c>
      <c r="D17" s="18">
        <v>11681</v>
      </c>
      <c r="E17" s="14">
        <v>3816</v>
      </c>
      <c r="F17" s="15">
        <v>2478</v>
      </c>
      <c r="G17" s="18">
        <v>6294</v>
      </c>
      <c r="H17" s="14">
        <v>83</v>
      </c>
      <c r="I17" s="15">
        <v>224</v>
      </c>
      <c r="J17" s="18">
        <v>307</v>
      </c>
      <c r="K17" s="14">
        <v>2402</v>
      </c>
      <c r="L17" s="15">
        <v>1655</v>
      </c>
      <c r="M17" s="18">
        <v>4057</v>
      </c>
      <c r="N17" s="14">
        <f t="shared" si="1"/>
        <v>11592</v>
      </c>
      <c r="O17" s="15">
        <f t="shared" si="1"/>
        <v>10747</v>
      </c>
      <c r="P17" s="15">
        <f t="shared" si="1"/>
        <v>22339</v>
      </c>
    </row>
    <row r="18" spans="1:16">
      <c r="A18" s="5" t="s">
        <v>43</v>
      </c>
      <c r="B18" s="12"/>
      <c r="C18" s="13"/>
      <c r="D18" s="26"/>
      <c r="E18" s="12"/>
      <c r="F18" s="13"/>
      <c r="G18" s="26"/>
      <c r="H18" s="12"/>
      <c r="I18" s="13"/>
      <c r="J18" s="26"/>
      <c r="K18" s="12"/>
      <c r="L18" s="13"/>
      <c r="M18" s="26"/>
      <c r="N18" s="12"/>
      <c r="O18" s="13"/>
      <c r="P18" s="13"/>
    </row>
    <row r="19" spans="1:16">
      <c r="A19" t="s">
        <v>38</v>
      </c>
      <c r="B19" s="12">
        <v>544</v>
      </c>
      <c r="C19" s="13">
        <v>614</v>
      </c>
      <c r="D19" s="26">
        <v>1158</v>
      </c>
      <c r="E19" s="12">
        <v>187</v>
      </c>
      <c r="F19" s="13">
        <v>170</v>
      </c>
      <c r="G19" s="26">
        <v>357</v>
      </c>
      <c r="H19" s="12">
        <v>58</v>
      </c>
      <c r="I19" s="13">
        <v>78</v>
      </c>
      <c r="J19" s="26">
        <v>136</v>
      </c>
      <c r="K19" s="12">
        <v>255</v>
      </c>
      <c r="L19" s="13">
        <v>182</v>
      </c>
      <c r="M19" s="26">
        <v>437</v>
      </c>
      <c r="N19" s="12">
        <f t="shared" ref="N19:P22" si="2">SUM(K19,H19,E19,B19)</f>
        <v>1044</v>
      </c>
      <c r="O19" s="13">
        <f t="shared" si="2"/>
        <v>1044</v>
      </c>
      <c r="P19" s="13">
        <f t="shared" si="2"/>
        <v>2088</v>
      </c>
    </row>
    <row r="20" spans="1:16">
      <c r="A20" s="21" t="s">
        <v>39</v>
      </c>
      <c r="B20" s="12">
        <v>1149</v>
      </c>
      <c r="C20" s="13">
        <v>1547</v>
      </c>
      <c r="D20" s="26">
        <v>2696</v>
      </c>
      <c r="E20" s="12">
        <v>312</v>
      </c>
      <c r="F20" s="13">
        <v>322</v>
      </c>
      <c r="G20" s="26">
        <v>634</v>
      </c>
      <c r="H20" s="12">
        <v>53</v>
      </c>
      <c r="I20" s="13">
        <v>110</v>
      </c>
      <c r="J20" s="26">
        <v>163</v>
      </c>
      <c r="K20" s="12">
        <v>205</v>
      </c>
      <c r="L20" s="13">
        <v>155</v>
      </c>
      <c r="M20" s="26">
        <v>360</v>
      </c>
      <c r="N20" s="12">
        <f t="shared" si="2"/>
        <v>1719</v>
      </c>
      <c r="O20" s="13">
        <f t="shared" si="2"/>
        <v>2134</v>
      </c>
      <c r="P20" s="13">
        <f t="shared" si="2"/>
        <v>3853</v>
      </c>
    </row>
    <row r="21" spans="1:16">
      <c r="A21" s="21" t="s">
        <v>41</v>
      </c>
      <c r="B21" s="12">
        <v>36</v>
      </c>
      <c r="C21" s="13">
        <v>36</v>
      </c>
      <c r="D21" s="26">
        <v>72</v>
      </c>
      <c r="E21" s="12">
        <v>18</v>
      </c>
      <c r="F21" s="13">
        <v>10</v>
      </c>
      <c r="G21" s="26">
        <v>28</v>
      </c>
      <c r="H21" s="12">
        <v>0</v>
      </c>
      <c r="I21" s="13">
        <v>0</v>
      </c>
      <c r="J21" s="26">
        <v>0</v>
      </c>
      <c r="K21" s="12">
        <v>55</v>
      </c>
      <c r="L21" s="13">
        <v>37</v>
      </c>
      <c r="M21" s="26">
        <v>92</v>
      </c>
      <c r="N21" s="12">
        <f t="shared" si="2"/>
        <v>109</v>
      </c>
      <c r="O21" s="13">
        <f t="shared" si="2"/>
        <v>83</v>
      </c>
      <c r="P21" s="13">
        <f t="shared" si="2"/>
        <v>192</v>
      </c>
    </row>
    <row r="22" spans="1:16" s="5" customFormat="1">
      <c r="A22" s="8" t="s">
        <v>29</v>
      </c>
      <c r="B22" s="14">
        <v>1729</v>
      </c>
      <c r="C22" s="15">
        <v>2197</v>
      </c>
      <c r="D22" s="18">
        <v>3926</v>
      </c>
      <c r="E22" s="14">
        <v>517</v>
      </c>
      <c r="F22" s="15">
        <v>502</v>
      </c>
      <c r="G22" s="18">
        <v>1019</v>
      </c>
      <c r="H22" s="14">
        <v>111</v>
      </c>
      <c r="I22" s="15">
        <v>188</v>
      </c>
      <c r="J22" s="18">
        <v>299</v>
      </c>
      <c r="K22" s="14">
        <v>515</v>
      </c>
      <c r="L22" s="15">
        <v>374</v>
      </c>
      <c r="M22" s="18">
        <v>889</v>
      </c>
      <c r="N22" s="14">
        <f t="shared" si="2"/>
        <v>2872</v>
      </c>
      <c r="O22" s="15">
        <f t="shared" si="2"/>
        <v>3261</v>
      </c>
      <c r="P22" s="15">
        <f t="shared" si="2"/>
        <v>6133</v>
      </c>
    </row>
    <row r="23" spans="1:16">
      <c r="A23" s="5" t="s">
        <v>44</v>
      </c>
      <c r="B23" s="12"/>
      <c r="C23" s="13"/>
      <c r="D23" s="26"/>
      <c r="E23" s="12"/>
      <c r="F23" s="13"/>
      <c r="G23" s="26"/>
      <c r="H23" s="12"/>
      <c r="I23" s="13"/>
      <c r="J23" s="26"/>
      <c r="K23" s="12"/>
      <c r="L23" s="13"/>
      <c r="M23" s="26"/>
      <c r="N23" s="12"/>
      <c r="O23" s="13"/>
      <c r="P23" s="13"/>
    </row>
    <row r="24" spans="1:16">
      <c r="A24" t="s">
        <v>38</v>
      </c>
      <c r="B24" s="12">
        <v>745</v>
      </c>
      <c r="C24" s="13">
        <v>931</v>
      </c>
      <c r="D24" s="26">
        <v>1676</v>
      </c>
      <c r="E24" s="12">
        <v>798</v>
      </c>
      <c r="F24" s="13">
        <v>537</v>
      </c>
      <c r="G24" s="26">
        <v>1335</v>
      </c>
      <c r="H24" s="12">
        <v>32</v>
      </c>
      <c r="I24" s="13">
        <v>61</v>
      </c>
      <c r="J24" s="26">
        <v>93</v>
      </c>
      <c r="K24" s="12">
        <v>797</v>
      </c>
      <c r="L24" s="13">
        <v>601</v>
      </c>
      <c r="M24" s="26">
        <v>1398</v>
      </c>
      <c r="N24" s="12">
        <f t="shared" ref="N24:P28" si="3">SUM(K24,H24,E24,B24)</f>
        <v>2372</v>
      </c>
      <c r="O24" s="13">
        <f t="shared" si="3"/>
        <v>2130</v>
      </c>
      <c r="P24" s="13">
        <f t="shared" si="3"/>
        <v>4502</v>
      </c>
    </row>
    <row r="25" spans="1:16">
      <c r="A25" s="21" t="s">
        <v>39</v>
      </c>
      <c r="B25" s="12">
        <v>3944</v>
      </c>
      <c r="C25" s="13">
        <v>4904</v>
      </c>
      <c r="D25" s="26">
        <v>8848</v>
      </c>
      <c r="E25" s="12">
        <v>4020</v>
      </c>
      <c r="F25" s="13">
        <v>3056</v>
      </c>
      <c r="G25" s="26">
        <v>7076</v>
      </c>
      <c r="H25" s="12">
        <v>52</v>
      </c>
      <c r="I25" s="13">
        <v>190</v>
      </c>
      <c r="J25" s="26">
        <v>242</v>
      </c>
      <c r="K25" s="12">
        <v>2263</v>
      </c>
      <c r="L25" s="13">
        <v>1723</v>
      </c>
      <c r="M25" s="26">
        <v>3986</v>
      </c>
      <c r="N25" s="12">
        <f t="shared" si="3"/>
        <v>10279</v>
      </c>
      <c r="O25" s="13">
        <f t="shared" si="3"/>
        <v>9873</v>
      </c>
      <c r="P25" s="13">
        <f t="shared" si="3"/>
        <v>20152</v>
      </c>
    </row>
    <row r="26" spans="1:16">
      <c r="A26" s="21" t="s">
        <v>40</v>
      </c>
      <c r="B26" s="12">
        <v>5</v>
      </c>
      <c r="C26" s="13">
        <v>11</v>
      </c>
      <c r="D26" s="26">
        <v>16</v>
      </c>
      <c r="E26" s="12">
        <v>175</v>
      </c>
      <c r="F26" s="13">
        <v>51</v>
      </c>
      <c r="G26" s="26">
        <v>226</v>
      </c>
      <c r="H26" s="12">
        <v>0</v>
      </c>
      <c r="I26" s="13">
        <v>0</v>
      </c>
      <c r="J26" s="26">
        <v>0</v>
      </c>
      <c r="K26" s="12">
        <v>100</v>
      </c>
      <c r="L26" s="13">
        <v>42</v>
      </c>
      <c r="M26" s="26">
        <v>142</v>
      </c>
      <c r="N26" s="12">
        <f t="shared" si="3"/>
        <v>280</v>
      </c>
      <c r="O26" s="13">
        <f t="shared" si="3"/>
        <v>104</v>
      </c>
      <c r="P26" s="13">
        <f t="shared" si="3"/>
        <v>384</v>
      </c>
    </row>
    <row r="27" spans="1:16">
      <c r="A27" s="21" t="s">
        <v>41</v>
      </c>
      <c r="B27" s="12">
        <v>0</v>
      </c>
      <c r="C27" s="13">
        <v>0</v>
      </c>
      <c r="D27" s="26">
        <v>0</v>
      </c>
      <c r="E27" s="12">
        <v>0</v>
      </c>
      <c r="F27" s="13">
        <v>0</v>
      </c>
      <c r="G27" s="26">
        <v>0</v>
      </c>
      <c r="H27" s="12">
        <v>53</v>
      </c>
      <c r="I27" s="13">
        <v>169</v>
      </c>
      <c r="J27" s="26">
        <v>222</v>
      </c>
      <c r="K27" s="12">
        <v>3</v>
      </c>
      <c r="L27" s="13">
        <v>14</v>
      </c>
      <c r="M27" s="26">
        <v>17</v>
      </c>
      <c r="N27" s="12">
        <f t="shared" si="3"/>
        <v>56</v>
      </c>
      <c r="O27" s="13">
        <f t="shared" si="3"/>
        <v>183</v>
      </c>
      <c r="P27" s="13">
        <f t="shared" si="3"/>
        <v>239</v>
      </c>
    </row>
    <row r="28" spans="1:16" s="5" customFormat="1">
      <c r="A28" s="8" t="s">
        <v>29</v>
      </c>
      <c r="B28" s="14">
        <v>4694</v>
      </c>
      <c r="C28" s="15">
        <v>5846</v>
      </c>
      <c r="D28" s="18">
        <v>10540</v>
      </c>
      <c r="E28" s="14">
        <v>4993</v>
      </c>
      <c r="F28" s="15">
        <v>3644</v>
      </c>
      <c r="G28" s="18">
        <v>8637</v>
      </c>
      <c r="H28" s="14">
        <v>137</v>
      </c>
      <c r="I28" s="15">
        <v>420</v>
      </c>
      <c r="J28" s="18">
        <v>557</v>
      </c>
      <c r="K28" s="14">
        <v>3163</v>
      </c>
      <c r="L28" s="15">
        <v>2380</v>
      </c>
      <c r="M28" s="18">
        <v>5543</v>
      </c>
      <c r="N28" s="14">
        <f t="shared" si="3"/>
        <v>12987</v>
      </c>
      <c r="O28" s="15">
        <f t="shared" si="3"/>
        <v>12290</v>
      </c>
      <c r="P28" s="15">
        <f t="shared" si="3"/>
        <v>25277</v>
      </c>
    </row>
    <row r="29" spans="1:16">
      <c r="A29" s="5" t="s">
        <v>45</v>
      </c>
      <c r="B29" s="12"/>
      <c r="C29" s="13"/>
      <c r="D29" s="26"/>
      <c r="E29" s="12"/>
      <c r="F29" s="13"/>
      <c r="G29" s="26"/>
      <c r="H29" s="12"/>
      <c r="I29" s="13"/>
      <c r="J29" s="26"/>
      <c r="K29" s="12"/>
      <c r="L29" s="13"/>
      <c r="M29" s="26"/>
      <c r="N29" s="12"/>
      <c r="O29" s="13"/>
      <c r="P29" s="13"/>
    </row>
    <row r="30" spans="1:16">
      <c r="A30" t="s">
        <v>38</v>
      </c>
      <c r="B30" s="12">
        <v>1958</v>
      </c>
      <c r="C30" s="13">
        <v>2312</v>
      </c>
      <c r="D30" s="26">
        <v>4270</v>
      </c>
      <c r="E30" s="12">
        <v>1178</v>
      </c>
      <c r="F30" s="13">
        <v>837</v>
      </c>
      <c r="G30" s="26">
        <v>2015</v>
      </c>
      <c r="H30" s="12">
        <v>51</v>
      </c>
      <c r="I30" s="13">
        <v>106</v>
      </c>
      <c r="J30" s="26">
        <v>157</v>
      </c>
      <c r="K30" s="12">
        <v>1116</v>
      </c>
      <c r="L30" s="13">
        <v>913</v>
      </c>
      <c r="M30" s="26">
        <v>2029</v>
      </c>
      <c r="N30" s="12">
        <f t="shared" ref="N30:P34" si="4">SUM(K30,H30,E30,B30)</f>
        <v>4303</v>
      </c>
      <c r="O30" s="13">
        <f t="shared" si="4"/>
        <v>4168</v>
      </c>
      <c r="P30" s="13">
        <f t="shared" si="4"/>
        <v>8471</v>
      </c>
    </row>
    <row r="31" spans="1:16">
      <c r="A31" s="21" t="s">
        <v>39</v>
      </c>
      <c r="B31" s="12">
        <v>5356</v>
      </c>
      <c r="C31" s="13">
        <v>6552</v>
      </c>
      <c r="D31" s="26">
        <v>11908</v>
      </c>
      <c r="E31" s="12">
        <v>3959</v>
      </c>
      <c r="F31" s="13">
        <v>3077</v>
      </c>
      <c r="G31" s="26">
        <v>7036</v>
      </c>
      <c r="H31" s="12">
        <v>114</v>
      </c>
      <c r="I31" s="13">
        <v>358</v>
      </c>
      <c r="J31" s="26">
        <v>472</v>
      </c>
      <c r="K31" s="12">
        <v>2311</v>
      </c>
      <c r="L31" s="13">
        <v>1868</v>
      </c>
      <c r="M31" s="26">
        <v>4179</v>
      </c>
      <c r="N31" s="12">
        <f t="shared" si="4"/>
        <v>11740</v>
      </c>
      <c r="O31" s="13">
        <f t="shared" si="4"/>
        <v>11855</v>
      </c>
      <c r="P31" s="13">
        <f t="shared" si="4"/>
        <v>23595</v>
      </c>
    </row>
    <row r="32" spans="1:16">
      <c r="A32" s="21" t="s">
        <v>40</v>
      </c>
      <c r="B32" s="12">
        <v>0</v>
      </c>
      <c r="C32" s="13">
        <v>0</v>
      </c>
      <c r="D32" s="26">
        <v>0</v>
      </c>
      <c r="E32" s="12">
        <v>385</v>
      </c>
      <c r="F32" s="13">
        <v>76</v>
      </c>
      <c r="G32" s="26">
        <v>461</v>
      </c>
      <c r="H32" s="12">
        <v>0</v>
      </c>
      <c r="I32" s="13">
        <v>0</v>
      </c>
      <c r="J32" s="26">
        <v>0</v>
      </c>
      <c r="K32" s="12">
        <v>369</v>
      </c>
      <c r="L32" s="13">
        <v>174</v>
      </c>
      <c r="M32" s="26">
        <v>543</v>
      </c>
      <c r="N32" s="12">
        <f t="shared" si="4"/>
        <v>754</v>
      </c>
      <c r="O32" s="13">
        <f t="shared" si="4"/>
        <v>250</v>
      </c>
      <c r="P32" s="13">
        <f t="shared" si="4"/>
        <v>1004</v>
      </c>
    </row>
    <row r="33" spans="1:16">
      <c r="A33" s="21" t="s">
        <v>41</v>
      </c>
      <c r="B33" s="12">
        <v>162</v>
      </c>
      <c r="C33" s="13">
        <v>230</v>
      </c>
      <c r="D33" s="26">
        <v>392</v>
      </c>
      <c r="E33" s="12">
        <v>215</v>
      </c>
      <c r="F33" s="13">
        <v>77</v>
      </c>
      <c r="G33" s="26">
        <v>292</v>
      </c>
      <c r="H33" s="12">
        <v>93</v>
      </c>
      <c r="I33" s="13">
        <v>222</v>
      </c>
      <c r="J33" s="26">
        <v>315</v>
      </c>
      <c r="K33" s="12">
        <v>309</v>
      </c>
      <c r="L33" s="13">
        <v>154</v>
      </c>
      <c r="M33" s="26">
        <v>463</v>
      </c>
      <c r="N33" s="12">
        <f t="shared" si="4"/>
        <v>779</v>
      </c>
      <c r="O33" s="13">
        <f t="shared" si="4"/>
        <v>683</v>
      </c>
      <c r="P33" s="13">
        <f t="shared" si="4"/>
        <v>1462</v>
      </c>
    </row>
    <row r="34" spans="1:16" s="5" customFormat="1">
      <c r="A34" s="8" t="s">
        <v>29</v>
      </c>
      <c r="B34" s="14">
        <v>7476</v>
      </c>
      <c r="C34" s="15">
        <v>9094</v>
      </c>
      <c r="D34" s="18">
        <v>16570</v>
      </c>
      <c r="E34" s="14">
        <v>5737</v>
      </c>
      <c r="F34" s="15">
        <v>4067</v>
      </c>
      <c r="G34" s="18">
        <v>9804</v>
      </c>
      <c r="H34" s="14">
        <v>258</v>
      </c>
      <c r="I34" s="15">
        <v>686</v>
      </c>
      <c r="J34" s="18">
        <v>944</v>
      </c>
      <c r="K34" s="14">
        <v>4105</v>
      </c>
      <c r="L34" s="15">
        <v>3109</v>
      </c>
      <c r="M34" s="18">
        <v>7214</v>
      </c>
      <c r="N34" s="14">
        <f t="shared" si="4"/>
        <v>17576</v>
      </c>
      <c r="O34" s="15">
        <f t="shared" si="4"/>
        <v>16956</v>
      </c>
      <c r="P34" s="15">
        <f t="shared" si="4"/>
        <v>34532</v>
      </c>
    </row>
    <row r="35" spans="1:16">
      <c r="A35" s="34" t="s">
        <v>46</v>
      </c>
      <c r="B35" s="12"/>
      <c r="C35" s="13"/>
      <c r="D35" s="26"/>
      <c r="E35" s="12"/>
      <c r="F35" s="13"/>
      <c r="G35" s="26"/>
      <c r="H35" s="12"/>
      <c r="I35" s="13"/>
      <c r="J35" s="26"/>
      <c r="K35" s="12"/>
      <c r="L35" s="13"/>
      <c r="M35" s="26"/>
      <c r="N35" s="12"/>
      <c r="O35" s="13"/>
      <c r="P35" s="13"/>
    </row>
    <row r="36" spans="1:16">
      <c r="A36" t="s">
        <v>38</v>
      </c>
      <c r="B36" s="12">
        <v>499</v>
      </c>
      <c r="C36" s="13">
        <v>672</v>
      </c>
      <c r="D36" s="26">
        <v>1171</v>
      </c>
      <c r="E36" s="12">
        <v>494</v>
      </c>
      <c r="F36" s="13">
        <v>438</v>
      </c>
      <c r="G36" s="26">
        <v>932</v>
      </c>
      <c r="H36" s="12">
        <v>6</v>
      </c>
      <c r="I36" s="13">
        <v>6</v>
      </c>
      <c r="J36" s="26">
        <v>12</v>
      </c>
      <c r="K36" s="12">
        <v>528</v>
      </c>
      <c r="L36" s="13">
        <v>505</v>
      </c>
      <c r="M36" s="26">
        <v>1033</v>
      </c>
      <c r="N36" s="12">
        <f t="shared" ref="N36:P40" si="5">SUM(K36,H36,E36,B36)</f>
        <v>1527</v>
      </c>
      <c r="O36" s="13">
        <f t="shared" si="5"/>
        <v>1621</v>
      </c>
      <c r="P36" s="13">
        <f t="shared" si="5"/>
        <v>3148</v>
      </c>
    </row>
    <row r="37" spans="1:16">
      <c r="A37" s="21" t="s">
        <v>39</v>
      </c>
      <c r="B37" s="12">
        <v>2496</v>
      </c>
      <c r="C37" s="13">
        <v>3477</v>
      </c>
      <c r="D37" s="26">
        <v>5973</v>
      </c>
      <c r="E37" s="12">
        <v>2839</v>
      </c>
      <c r="F37" s="13">
        <v>2187</v>
      </c>
      <c r="G37" s="26">
        <v>5026</v>
      </c>
      <c r="H37" s="12">
        <v>67</v>
      </c>
      <c r="I37" s="13">
        <v>247</v>
      </c>
      <c r="J37" s="26">
        <v>314</v>
      </c>
      <c r="K37" s="12">
        <v>1868</v>
      </c>
      <c r="L37" s="13">
        <v>1162</v>
      </c>
      <c r="M37" s="26">
        <v>3030</v>
      </c>
      <c r="N37" s="12">
        <f t="shared" si="5"/>
        <v>7270</v>
      </c>
      <c r="O37" s="13">
        <f t="shared" si="5"/>
        <v>7073</v>
      </c>
      <c r="P37" s="13">
        <f t="shared" si="5"/>
        <v>14343</v>
      </c>
    </row>
    <row r="38" spans="1:16">
      <c r="A38" s="21" t="s">
        <v>40</v>
      </c>
      <c r="B38" s="12">
        <v>120</v>
      </c>
      <c r="C38" s="13">
        <v>149</v>
      </c>
      <c r="D38" s="26">
        <v>269</v>
      </c>
      <c r="E38" s="12">
        <v>356</v>
      </c>
      <c r="F38" s="13">
        <v>133</v>
      </c>
      <c r="G38" s="26">
        <v>489</v>
      </c>
      <c r="H38" s="12">
        <v>102</v>
      </c>
      <c r="I38" s="13">
        <v>304</v>
      </c>
      <c r="J38" s="26">
        <v>406</v>
      </c>
      <c r="K38" s="12">
        <v>336</v>
      </c>
      <c r="L38" s="13">
        <v>80</v>
      </c>
      <c r="M38" s="26">
        <v>416</v>
      </c>
      <c r="N38" s="12">
        <f t="shared" si="5"/>
        <v>914</v>
      </c>
      <c r="O38" s="13">
        <f t="shared" si="5"/>
        <v>666</v>
      </c>
      <c r="P38" s="13">
        <f t="shared" si="5"/>
        <v>1580</v>
      </c>
    </row>
    <row r="39" spans="1:16">
      <c r="A39" s="21" t="s">
        <v>41</v>
      </c>
      <c r="B39" s="12">
        <v>134</v>
      </c>
      <c r="C39" s="13">
        <v>209</v>
      </c>
      <c r="D39" s="26">
        <v>343</v>
      </c>
      <c r="E39" s="12">
        <v>22</v>
      </c>
      <c r="F39" s="13">
        <v>8</v>
      </c>
      <c r="G39" s="26">
        <v>30</v>
      </c>
      <c r="H39" s="12">
        <v>0</v>
      </c>
      <c r="I39" s="13">
        <v>0</v>
      </c>
      <c r="J39" s="26">
        <v>0</v>
      </c>
      <c r="K39" s="12">
        <v>0</v>
      </c>
      <c r="L39" s="13">
        <v>0</v>
      </c>
      <c r="M39" s="26">
        <v>0</v>
      </c>
      <c r="N39" s="12">
        <f t="shared" si="5"/>
        <v>156</v>
      </c>
      <c r="O39" s="13">
        <f t="shared" si="5"/>
        <v>217</v>
      </c>
      <c r="P39" s="13">
        <f t="shared" si="5"/>
        <v>373</v>
      </c>
    </row>
    <row r="40" spans="1:16" s="5" customFormat="1">
      <c r="A40" s="8" t="s">
        <v>29</v>
      </c>
      <c r="B40" s="14">
        <v>3249</v>
      </c>
      <c r="C40" s="15">
        <v>4507</v>
      </c>
      <c r="D40" s="18">
        <v>7756</v>
      </c>
      <c r="E40" s="14">
        <v>3711</v>
      </c>
      <c r="F40" s="15">
        <v>2766</v>
      </c>
      <c r="G40" s="18">
        <v>6477</v>
      </c>
      <c r="H40" s="14">
        <v>175</v>
      </c>
      <c r="I40" s="15">
        <v>557</v>
      </c>
      <c r="J40" s="18">
        <v>732</v>
      </c>
      <c r="K40" s="14">
        <v>2732</v>
      </c>
      <c r="L40" s="15">
        <v>1747</v>
      </c>
      <c r="M40" s="18">
        <v>4479</v>
      </c>
      <c r="N40" s="14">
        <f t="shared" si="5"/>
        <v>9867</v>
      </c>
      <c r="O40" s="15">
        <f t="shared" si="5"/>
        <v>9577</v>
      </c>
      <c r="P40" s="15">
        <f t="shared" si="5"/>
        <v>19444</v>
      </c>
    </row>
    <row r="41" spans="1:16">
      <c r="A41" s="32" t="s">
        <v>47</v>
      </c>
      <c r="B41" s="10"/>
      <c r="C41" s="11"/>
      <c r="D41" s="31"/>
      <c r="E41" s="10"/>
      <c r="F41" s="11"/>
      <c r="G41" s="31"/>
      <c r="H41" s="10"/>
      <c r="I41" s="11"/>
      <c r="J41" s="31"/>
      <c r="K41" s="10"/>
      <c r="L41" s="11"/>
      <c r="M41" s="31"/>
      <c r="N41" s="10"/>
      <c r="O41" s="11"/>
      <c r="P41" s="11"/>
    </row>
    <row r="42" spans="1:16">
      <c r="A42" t="s">
        <v>38</v>
      </c>
      <c r="B42" s="12">
        <f>SUM(B36,B30,B24,B19,B13,B7)</f>
        <v>6363</v>
      </c>
      <c r="C42" s="13">
        <f t="shared" ref="C42:M42" si="6">SUM(C36,C30,C24,C19,C13,C7)</f>
        <v>7873</v>
      </c>
      <c r="D42" s="26">
        <f t="shared" si="6"/>
        <v>14236</v>
      </c>
      <c r="E42" s="12">
        <f t="shared" si="6"/>
        <v>4544</v>
      </c>
      <c r="F42" s="13">
        <f t="shared" si="6"/>
        <v>3307</v>
      </c>
      <c r="G42" s="26">
        <f t="shared" si="6"/>
        <v>7851</v>
      </c>
      <c r="H42" s="12">
        <f t="shared" si="6"/>
        <v>258</v>
      </c>
      <c r="I42" s="13">
        <f t="shared" si="6"/>
        <v>562</v>
      </c>
      <c r="J42" s="26">
        <f t="shared" si="6"/>
        <v>820</v>
      </c>
      <c r="K42" s="12">
        <f t="shared" si="6"/>
        <v>4598</v>
      </c>
      <c r="L42" s="13">
        <f t="shared" si="6"/>
        <v>3677</v>
      </c>
      <c r="M42" s="26">
        <f t="shared" si="6"/>
        <v>8275</v>
      </c>
      <c r="N42" s="12">
        <f t="shared" ref="N42:P46" si="7">SUM(K42,H42,E42,B42)</f>
        <v>15763</v>
      </c>
      <c r="O42" s="13">
        <f t="shared" si="7"/>
        <v>15419</v>
      </c>
      <c r="P42" s="13">
        <f t="shared" si="7"/>
        <v>31182</v>
      </c>
    </row>
    <row r="43" spans="1:16">
      <c r="A43" s="21" t="s">
        <v>39</v>
      </c>
      <c r="B43" s="12">
        <f>SUM(B8,B14,B20,B25,B31,B37)</f>
        <v>22952</v>
      </c>
      <c r="C43" s="13">
        <f t="shared" ref="C43:M43" si="8">SUM(C8,C14,C20,C25,C31,C37)</f>
        <v>29129</v>
      </c>
      <c r="D43" s="26">
        <f t="shared" si="8"/>
        <v>52081</v>
      </c>
      <c r="E43" s="12">
        <f t="shared" si="8"/>
        <v>18825</v>
      </c>
      <c r="F43" s="13">
        <f t="shared" si="8"/>
        <v>14638</v>
      </c>
      <c r="G43" s="26">
        <f t="shared" si="8"/>
        <v>33463</v>
      </c>
      <c r="H43" s="12">
        <f t="shared" si="8"/>
        <v>455</v>
      </c>
      <c r="I43" s="13">
        <f t="shared" si="8"/>
        <v>1563</v>
      </c>
      <c r="J43" s="26">
        <f t="shared" si="8"/>
        <v>2018</v>
      </c>
      <c r="K43" s="12">
        <f t="shared" si="8"/>
        <v>10781</v>
      </c>
      <c r="L43" s="13">
        <f t="shared" si="8"/>
        <v>8267</v>
      </c>
      <c r="M43" s="26">
        <f t="shared" si="8"/>
        <v>19048</v>
      </c>
      <c r="N43" s="12">
        <f t="shared" si="7"/>
        <v>53013</v>
      </c>
      <c r="O43" s="13">
        <f t="shared" si="7"/>
        <v>53597</v>
      </c>
      <c r="P43" s="13">
        <f t="shared" si="7"/>
        <v>106610</v>
      </c>
    </row>
    <row r="44" spans="1:16">
      <c r="A44" s="21" t="s">
        <v>40</v>
      </c>
      <c r="B44" s="12">
        <f>SUM(B9,B15,B26,B32,B38)</f>
        <v>166</v>
      </c>
      <c r="C44" s="13">
        <f t="shared" ref="C44:M44" si="9">SUM(C9,C15,C26,C32,C38)</f>
        <v>220</v>
      </c>
      <c r="D44" s="26">
        <f t="shared" si="9"/>
        <v>386</v>
      </c>
      <c r="E44" s="12">
        <f t="shared" si="9"/>
        <v>1544</v>
      </c>
      <c r="F44" s="13">
        <f t="shared" si="9"/>
        <v>566</v>
      </c>
      <c r="G44" s="26">
        <f t="shared" si="9"/>
        <v>2110</v>
      </c>
      <c r="H44" s="12">
        <f t="shared" si="9"/>
        <v>132</v>
      </c>
      <c r="I44" s="13">
        <f t="shared" si="9"/>
        <v>402</v>
      </c>
      <c r="J44" s="26">
        <f t="shared" si="9"/>
        <v>534</v>
      </c>
      <c r="K44" s="12">
        <f t="shared" si="9"/>
        <v>1418</v>
      </c>
      <c r="L44" s="13">
        <f t="shared" si="9"/>
        <v>673</v>
      </c>
      <c r="M44" s="26">
        <f t="shared" si="9"/>
        <v>2091</v>
      </c>
      <c r="N44" s="12">
        <f t="shared" si="7"/>
        <v>3260</v>
      </c>
      <c r="O44" s="13">
        <f t="shared" si="7"/>
        <v>1861</v>
      </c>
      <c r="P44" s="13">
        <f t="shared" si="7"/>
        <v>5121</v>
      </c>
    </row>
    <row r="45" spans="1:16">
      <c r="A45" s="21" t="s">
        <v>41</v>
      </c>
      <c r="B45" s="12">
        <f>SUM(B10,B16,B21,B27,B33,B39)</f>
        <v>881</v>
      </c>
      <c r="C45" s="13">
        <f t="shared" ref="C45:M45" si="10">SUM(C10,C16,C21,C27,C33,C39)</f>
        <v>982</v>
      </c>
      <c r="D45" s="26">
        <f t="shared" si="10"/>
        <v>1863</v>
      </c>
      <c r="E45" s="12">
        <f t="shared" si="10"/>
        <v>1433</v>
      </c>
      <c r="F45" s="13">
        <f t="shared" si="10"/>
        <v>469</v>
      </c>
      <c r="G45" s="26">
        <f t="shared" si="10"/>
        <v>1902</v>
      </c>
      <c r="H45" s="12">
        <f t="shared" si="10"/>
        <v>207</v>
      </c>
      <c r="I45" s="13">
        <f t="shared" si="10"/>
        <v>476</v>
      </c>
      <c r="J45" s="26">
        <f t="shared" si="10"/>
        <v>683</v>
      </c>
      <c r="K45" s="12">
        <f t="shared" si="10"/>
        <v>1472</v>
      </c>
      <c r="L45" s="13">
        <f t="shared" si="10"/>
        <v>728</v>
      </c>
      <c r="M45" s="26">
        <f t="shared" si="10"/>
        <v>2200</v>
      </c>
      <c r="N45" s="12">
        <f t="shared" si="7"/>
        <v>3993</v>
      </c>
      <c r="O45" s="13">
        <f t="shared" si="7"/>
        <v>2655</v>
      </c>
      <c r="P45" s="13">
        <f t="shared" si="7"/>
        <v>6648</v>
      </c>
    </row>
    <row r="46" spans="1:16" s="16" customFormat="1">
      <c r="A46" s="8" t="s">
        <v>29</v>
      </c>
      <c r="B46" s="17">
        <f>SUM(B42:B45)</f>
        <v>30362</v>
      </c>
      <c r="C46" s="18">
        <f t="shared" ref="C46:M46" si="11">SUM(C42:C45)</f>
        <v>38204</v>
      </c>
      <c r="D46" s="18">
        <f t="shared" si="11"/>
        <v>68566</v>
      </c>
      <c r="E46" s="17">
        <f t="shared" si="11"/>
        <v>26346</v>
      </c>
      <c r="F46" s="18">
        <f t="shared" si="11"/>
        <v>18980</v>
      </c>
      <c r="G46" s="18">
        <f t="shared" si="11"/>
        <v>45326</v>
      </c>
      <c r="H46" s="17">
        <f t="shared" si="11"/>
        <v>1052</v>
      </c>
      <c r="I46" s="18">
        <f t="shared" si="11"/>
        <v>3003</v>
      </c>
      <c r="J46" s="18">
        <f t="shared" si="11"/>
        <v>4055</v>
      </c>
      <c r="K46" s="17">
        <f t="shared" si="11"/>
        <v>18269</v>
      </c>
      <c r="L46" s="18">
        <f t="shared" si="11"/>
        <v>13345</v>
      </c>
      <c r="M46" s="18">
        <f t="shared" si="11"/>
        <v>31614</v>
      </c>
      <c r="N46" s="17">
        <f t="shared" si="7"/>
        <v>76029</v>
      </c>
      <c r="O46" s="18">
        <f t="shared" si="7"/>
        <v>73532</v>
      </c>
      <c r="P46" s="18">
        <f t="shared" si="7"/>
        <v>149561</v>
      </c>
    </row>
    <row r="47" spans="1:16">
      <c r="M47" s="26"/>
    </row>
    <row r="48" spans="1:16">
      <c r="A48" s="117" t="s">
        <v>21</v>
      </c>
      <c r="M48" s="13"/>
    </row>
  </sheetData>
  <mergeCells count="6">
    <mergeCell ref="N4:P4"/>
    <mergeCell ref="A2:P2"/>
    <mergeCell ref="E4:G4"/>
    <mergeCell ref="B4:D4"/>
    <mergeCell ref="K4:M4"/>
    <mergeCell ref="H4:J4"/>
  </mergeCells>
  <phoneticPr fontId="8" type="noConversion"/>
  <printOptions horizontalCentered="1"/>
  <pageMargins left="0.39370078740157483" right="0.39370078740157483" top="0.39370078740157483" bottom="0.59055118110236227" header="0.51181102362204722" footer="0.51181102362204722"/>
  <pageSetup paperSize="9" scale="80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/>
  <dimension ref="A1:P48"/>
  <sheetViews>
    <sheetView workbookViewId="0"/>
  </sheetViews>
  <sheetFormatPr defaultRowHeight="13.2"/>
  <cols>
    <col min="1" max="1" width="29.109375" bestFit="1" customWidth="1"/>
    <col min="2" max="12" width="8.5546875" customWidth="1"/>
    <col min="13" max="13" width="8.6640625" customWidth="1"/>
    <col min="14" max="16" width="8.5546875" customWidth="1"/>
    <col min="17" max="18" width="11.44140625" customWidth="1"/>
    <col min="19" max="19" width="9.5546875" customWidth="1"/>
    <col min="20" max="20" width="16" customWidth="1"/>
    <col min="21" max="21" width="10.5546875" customWidth="1"/>
  </cols>
  <sheetData>
    <row r="1" spans="1:16">
      <c r="A1" s="5" t="s">
        <v>1</v>
      </c>
    </row>
    <row r="2" spans="1:16">
      <c r="A2" s="127" t="s">
        <v>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3.8" thickBot="1"/>
    <row r="4" spans="1:16">
      <c r="A4" s="30"/>
      <c r="B4" s="133" t="s">
        <v>55</v>
      </c>
      <c r="C4" s="134"/>
      <c r="D4" s="135"/>
      <c r="E4" s="133" t="s">
        <v>56</v>
      </c>
      <c r="F4" s="134"/>
      <c r="G4" s="135"/>
      <c r="H4" s="133" t="s">
        <v>57</v>
      </c>
      <c r="I4" s="134"/>
      <c r="J4" s="135"/>
      <c r="K4" s="133" t="s">
        <v>58</v>
      </c>
      <c r="L4" s="134"/>
      <c r="M4" s="135"/>
      <c r="N4" s="133" t="s">
        <v>61</v>
      </c>
      <c r="O4" s="134"/>
      <c r="P4" s="134"/>
    </row>
    <row r="5" spans="1:16">
      <c r="A5" s="19"/>
      <c r="B5" s="25" t="s">
        <v>34</v>
      </c>
      <c r="C5" s="24" t="s">
        <v>35</v>
      </c>
      <c r="D5" s="24" t="s">
        <v>36</v>
      </c>
      <c r="E5" s="25" t="s">
        <v>34</v>
      </c>
      <c r="F5" s="24" t="s">
        <v>35</v>
      </c>
      <c r="G5" s="24" t="s">
        <v>36</v>
      </c>
      <c r="H5" s="25" t="s">
        <v>34</v>
      </c>
      <c r="I5" s="24" t="s">
        <v>35</v>
      </c>
      <c r="J5" s="24" t="s">
        <v>36</v>
      </c>
      <c r="K5" s="25" t="s">
        <v>34</v>
      </c>
      <c r="L5" s="24" t="s">
        <v>35</v>
      </c>
      <c r="M5" s="24" t="s">
        <v>36</v>
      </c>
      <c r="N5" s="25" t="s">
        <v>34</v>
      </c>
      <c r="O5" s="24" t="s">
        <v>35</v>
      </c>
      <c r="P5" s="24" t="s">
        <v>36</v>
      </c>
    </row>
    <row r="6" spans="1:16">
      <c r="A6" s="20" t="s">
        <v>37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>
      <c r="A7" s="21" t="s">
        <v>38</v>
      </c>
      <c r="B7" s="12">
        <v>1073</v>
      </c>
      <c r="C7" s="13">
        <v>1499</v>
      </c>
      <c r="D7" s="26">
        <v>2572</v>
      </c>
      <c r="E7" s="12">
        <v>960</v>
      </c>
      <c r="F7" s="13">
        <v>851</v>
      </c>
      <c r="G7" s="26">
        <v>1811</v>
      </c>
      <c r="H7" s="12">
        <v>113</v>
      </c>
      <c r="I7" s="13">
        <v>282</v>
      </c>
      <c r="J7" s="26">
        <v>395</v>
      </c>
      <c r="K7" s="12">
        <v>1221</v>
      </c>
      <c r="L7" s="13">
        <v>1055</v>
      </c>
      <c r="M7" s="26">
        <v>2276</v>
      </c>
      <c r="N7" s="27">
        <f t="shared" ref="N7:P11" si="0">SUM(K7,H7,E7,B7)</f>
        <v>3367</v>
      </c>
      <c r="O7" s="26">
        <f t="shared" si="0"/>
        <v>3687</v>
      </c>
      <c r="P7" s="26">
        <f t="shared" si="0"/>
        <v>7054</v>
      </c>
    </row>
    <row r="8" spans="1:16">
      <c r="A8" s="21" t="s">
        <v>39</v>
      </c>
      <c r="B8" s="12">
        <v>4513</v>
      </c>
      <c r="C8" s="13">
        <v>6207</v>
      </c>
      <c r="D8" s="26">
        <v>10720</v>
      </c>
      <c r="E8" s="12">
        <v>5052</v>
      </c>
      <c r="F8" s="13">
        <v>4514</v>
      </c>
      <c r="G8" s="26">
        <v>9566</v>
      </c>
      <c r="H8" s="12">
        <v>134</v>
      </c>
      <c r="I8" s="13">
        <v>489</v>
      </c>
      <c r="J8" s="26">
        <v>623</v>
      </c>
      <c r="K8" s="12">
        <v>3809</v>
      </c>
      <c r="L8" s="13">
        <v>3310</v>
      </c>
      <c r="M8" s="26">
        <v>7119</v>
      </c>
      <c r="N8" s="27">
        <f t="shared" si="0"/>
        <v>13508</v>
      </c>
      <c r="O8" s="26">
        <f t="shared" si="0"/>
        <v>14520</v>
      </c>
      <c r="P8" s="13">
        <f t="shared" si="0"/>
        <v>28028</v>
      </c>
    </row>
    <row r="9" spans="1:16">
      <c r="A9" s="21" t="s">
        <v>40</v>
      </c>
      <c r="B9" s="12">
        <v>18</v>
      </c>
      <c r="C9" s="13">
        <v>35</v>
      </c>
      <c r="D9" s="26">
        <v>53</v>
      </c>
      <c r="E9" s="12">
        <v>521</v>
      </c>
      <c r="F9" s="13">
        <v>250</v>
      </c>
      <c r="G9" s="26">
        <v>771</v>
      </c>
      <c r="H9" s="12">
        <v>4</v>
      </c>
      <c r="I9" s="13">
        <v>12</v>
      </c>
      <c r="J9" s="26">
        <v>16</v>
      </c>
      <c r="K9" s="12">
        <v>650</v>
      </c>
      <c r="L9" s="13">
        <v>362</v>
      </c>
      <c r="M9" s="26">
        <v>1012</v>
      </c>
      <c r="N9" s="27">
        <f t="shared" si="0"/>
        <v>1193</v>
      </c>
      <c r="O9" s="26">
        <f t="shared" si="0"/>
        <v>659</v>
      </c>
      <c r="P9" s="13">
        <f t="shared" si="0"/>
        <v>1852</v>
      </c>
    </row>
    <row r="10" spans="1:16">
      <c r="A10" s="21" t="s">
        <v>41</v>
      </c>
      <c r="B10" s="12">
        <v>283</v>
      </c>
      <c r="C10" s="13">
        <v>340</v>
      </c>
      <c r="D10" s="26">
        <v>623</v>
      </c>
      <c r="E10" s="12">
        <v>974</v>
      </c>
      <c r="F10" s="13">
        <v>342</v>
      </c>
      <c r="G10" s="26">
        <v>1316</v>
      </c>
      <c r="H10" s="12">
        <v>28</v>
      </c>
      <c r="I10" s="13">
        <v>66</v>
      </c>
      <c r="J10" s="26">
        <v>94</v>
      </c>
      <c r="K10" s="12">
        <v>1018</v>
      </c>
      <c r="L10" s="13">
        <v>563</v>
      </c>
      <c r="M10" s="26">
        <v>1581</v>
      </c>
      <c r="N10" s="27">
        <f t="shared" si="0"/>
        <v>2303</v>
      </c>
      <c r="O10" s="26">
        <f t="shared" si="0"/>
        <v>1311</v>
      </c>
      <c r="P10" s="13">
        <f t="shared" si="0"/>
        <v>3614</v>
      </c>
    </row>
    <row r="11" spans="1:16" s="16" customFormat="1">
      <c r="A11" s="8" t="s">
        <v>29</v>
      </c>
      <c r="B11" s="17">
        <v>5887</v>
      </c>
      <c r="C11" s="18">
        <v>8081</v>
      </c>
      <c r="D11" s="18">
        <v>13968</v>
      </c>
      <c r="E11" s="17">
        <v>7507</v>
      </c>
      <c r="F11" s="18">
        <v>5957</v>
      </c>
      <c r="G11" s="18">
        <v>13464</v>
      </c>
      <c r="H11" s="17">
        <v>279</v>
      </c>
      <c r="I11" s="18">
        <v>849</v>
      </c>
      <c r="J11" s="18">
        <v>1128</v>
      </c>
      <c r="K11" s="17">
        <v>6698</v>
      </c>
      <c r="L11" s="18">
        <v>5290</v>
      </c>
      <c r="M11" s="18">
        <v>11988</v>
      </c>
      <c r="N11" s="17">
        <f t="shared" si="0"/>
        <v>20371</v>
      </c>
      <c r="O11" s="18">
        <f t="shared" si="0"/>
        <v>20177</v>
      </c>
      <c r="P11" s="18">
        <f t="shared" si="0"/>
        <v>40548</v>
      </c>
    </row>
    <row r="12" spans="1:16" s="16" customFormat="1">
      <c r="A12" s="34" t="s">
        <v>42</v>
      </c>
      <c r="B12" s="29"/>
      <c r="C12" s="28"/>
      <c r="D12" s="28"/>
      <c r="E12" s="29"/>
      <c r="F12" s="28"/>
      <c r="G12" s="28"/>
      <c r="H12" s="29"/>
      <c r="I12" s="28"/>
      <c r="J12" s="28"/>
      <c r="K12" s="29"/>
      <c r="L12" s="28"/>
      <c r="M12" s="28"/>
      <c r="N12" s="29"/>
      <c r="O12" s="28"/>
      <c r="P12" s="28"/>
    </row>
    <row r="13" spans="1:16">
      <c r="A13" s="21" t="s">
        <v>38</v>
      </c>
      <c r="B13" s="12">
        <v>889</v>
      </c>
      <c r="C13" s="13">
        <v>1177</v>
      </c>
      <c r="D13" s="26">
        <v>2066</v>
      </c>
      <c r="E13" s="12">
        <v>887</v>
      </c>
      <c r="F13" s="13">
        <v>548</v>
      </c>
      <c r="G13" s="26">
        <v>1435</v>
      </c>
      <c r="H13" s="12">
        <v>6</v>
      </c>
      <c r="I13" s="13">
        <v>14</v>
      </c>
      <c r="J13" s="26">
        <v>20</v>
      </c>
      <c r="K13" s="12">
        <v>966</v>
      </c>
      <c r="L13" s="13">
        <v>793</v>
      </c>
      <c r="M13" s="26">
        <v>1759</v>
      </c>
      <c r="N13" s="27">
        <f t="shared" ref="N13:P17" si="1">SUM(K13,H13,E13,B13)</f>
        <v>2748</v>
      </c>
      <c r="O13" s="26">
        <f t="shared" si="1"/>
        <v>2532</v>
      </c>
      <c r="P13" s="13">
        <f t="shared" si="1"/>
        <v>5280</v>
      </c>
    </row>
    <row r="14" spans="1:16">
      <c r="A14" s="21" t="s">
        <v>39</v>
      </c>
      <c r="B14" s="12">
        <v>3233</v>
      </c>
      <c r="C14" s="13">
        <v>4021</v>
      </c>
      <c r="D14" s="26">
        <v>7254</v>
      </c>
      <c r="E14" s="12">
        <v>2675</v>
      </c>
      <c r="F14" s="13">
        <v>1909</v>
      </c>
      <c r="G14" s="26">
        <v>4584</v>
      </c>
      <c r="H14" s="12">
        <v>47</v>
      </c>
      <c r="I14" s="13">
        <v>104</v>
      </c>
      <c r="J14" s="26">
        <v>151</v>
      </c>
      <c r="K14" s="12">
        <v>1436</v>
      </c>
      <c r="L14" s="13">
        <v>1241</v>
      </c>
      <c r="M14" s="26">
        <v>2677</v>
      </c>
      <c r="N14" s="27">
        <f t="shared" si="1"/>
        <v>7391</v>
      </c>
      <c r="O14" s="26">
        <f t="shared" si="1"/>
        <v>7275</v>
      </c>
      <c r="P14" s="13">
        <f t="shared" si="1"/>
        <v>14666</v>
      </c>
    </row>
    <row r="15" spans="1:16">
      <c r="A15" s="21" t="s">
        <v>40</v>
      </c>
      <c r="B15" s="12">
        <v>0</v>
      </c>
      <c r="C15" s="13">
        <v>0</v>
      </c>
      <c r="D15" s="26">
        <v>0</v>
      </c>
      <c r="E15" s="12">
        <v>97</v>
      </c>
      <c r="F15" s="13">
        <v>73</v>
      </c>
      <c r="G15" s="26">
        <v>170</v>
      </c>
      <c r="H15" s="12">
        <v>22</v>
      </c>
      <c r="I15" s="13">
        <v>51</v>
      </c>
      <c r="J15" s="26">
        <v>73</v>
      </c>
      <c r="K15" s="12">
        <v>209</v>
      </c>
      <c r="L15" s="13">
        <v>75</v>
      </c>
      <c r="M15" s="26">
        <v>284</v>
      </c>
      <c r="N15" s="27">
        <f t="shared" si="1"/>
        <v>328</v>
      </c>
      <c r="O15" s="26">
        <f t="shared" si="1"/>
        <v>199</v>
      </c>
      <c r="P15" s="13">
        <f t="shared" si="1"/>
        <v>527</v>
      </c>
    </row>
    <row r="16" spans="1:16">
      <c r="A16" s="21" t="s">
        <v>41</v>
      </c>
      <c r="B16" s="12">
        <v>0</v>
      </c>
      <c r="C16" s="13">
        <v>0</v>
      </c>
      <c r="D16" s="26">
        <v>0</v>
      </c>
      <c r="E16" s="12">
        <v>252</v>
      </c>
      <c r="F16" s="13">
        <v>47</v>
      </c>
      <c r="G16" s="26">
        <v>299</v>
      </c>
      <c r="H16" s="12">
        <v>0</v>
      </c>
      <c r="I16" s="13">
        <v>0</v>
      </c>
      <c r="J16" s="26">
        <v>0</v>
      </c>
      <c r="K16" s="12">
        <v>217</v>
      </c>
      <c r="L16" s="13">
        <v>57</v>
      </c>
      <c r="M16" s="26">
        <v>274</v>
      </c>
      <c r="N16" s="27">
        <f t="shared" si="1"/>
        <v>469</v>
      </c>
      <c r="O16" s="26">
        <f t="shared" si="1"/>
        <v>104</v>
      </c>
      <c r="P16" s="13">
        <f t="shared" si="1"/>
        <v>573</v>
      </c>
    </row>
    <row r="17" spans="1:16" s="16" customFormat="1">
      <c r="A17" s="8" t="s">
        <v>29</v>
      </c>
      <c r="B17" s="17">
        <v>4122</v>
      </c>
      <c r="C17" s="18">
        <v>5198</v>
      </c>
      <c r="D17" s="18">
        <v>9320</v>
      </c>
      <c r="E17" s="17">
        <v>3911</v>
      </c>
      <c r="F17" s="18">
        <v>2577</v>
      </c>
      <c r="G17" s="18">
        <v>6488</v>
      </c>
      <c r="H17" s="17">
        <v>75</v>
      </c>
      <c r="I17" s="18">
        <v>169</v>
      </c>
      <c r="J17" s="18">
        <v>244</v>
      </c>
      <c r="K17" s="17">
        <v>2828</v>
      </c>
      <c r="L17" s="18">
        <v>2166</v>
      </c>
      <c r="M17" s="18">
        <v>4994</v>
      </c>
      <c r="N17" s="17">
        <f t="shared" si="1"/>
        <v>10936</v>
      </c>
      <c r="O17" s="18">
        <f t="shared" si="1"/>
        <v>10110</v>
      </c>
      <c r="P17" s="18">
        <f t="shared" si="1"/>
        <v>21046</v>
      </c>
    </row>
    <row r="18" spans="1:16" s="16" customFormat="1">
      <c r="A18" s="34" t="s">
        <v>43</v>
      </c>
      <c r="B18" s="29"/>
      <c r="C18" s="28"/>
      <c r="D18" s="28"/>
      <c r="E18" s="29"/>
      <c r="F18" s="28"/>
      <c r="G18" s="28"/>
      <c r="H18" s="29"/>
      <c r="I18" s="28"/>
      <c r="J18" s="28"/>
      <c r="K18" s="29"/>
      <c r="L18" s="28"/>
      <c r="M18" s="28"/>
      <c r="N18" s="29"/>
      <c r="O18" s="28"/>
      <c r="P18" s="28"/>
    </row>
    <row r="19" spans="1:16">
      <c r="A19" s="21" t="s">
        <v>38</v>
      </c>
      <c r="B19" s="12">
        <v>410</v>
      </c>
      <c r="C19" s="13">
        <v>532</v>
      </c>
      <c r="D19" s="26">
        <v>942</v>
      </c>
      <c r="E19" s="12">
        <v>173</v>
      </c>
      <c r="F19" s="13">
        <v>140</v>
      </c>
      <c r="G19" s="26">
        <v>313</v>
      </c>
      <c r="H19" s="12">
        <v>68</v>
      </c>
      <c r="I19" s="13">
        <v>129</v>
      </c>
      <c r="J19" s="26">
        <v>197</v>
      </c>
      <c r="K19" s="12">
        <v>292</v>
      </c>
      <c r="L19" s="13">
        <v>313</v>
      </c>
      <c r="M19" s="26">
        <v>605</v>
      </c>
      <c r="N19" s="27">
        <f t="shared" ref="N19:P22" si="2">SUM(K19,H19,E19,B19)</f>
        <v>943</v>
      </c>
      <c r="O19" s="26">
        <f t="shared" si="2"/>
        <v>1114</v>
      </c>
      <c r="P19" s="13">
        <f t="shared" si="2"/>
        <v>2057</v>
      </c>
    </row>
    <row r="20" spans="1:16">
      <c r="A20" s="21" t="s">
        <v>39</v>
      </c>
      <c r="B20" s="12">
        <v>743</v>
      </c>
      <c r="C20" s="13">
        <v>1231</v>
      </c>
      <c r="D20" s="26">
        <v>1974</v>
      </c>
      <c r="E20" s="12">
        <v>297</v>
      </c>
      <c r="F20" s="13">
        <v>355</v>
      </c>
      <c r="G20" s="26">
        <v>652</v>
      </c>
      <c r="H20" s="12">
        <v>73</v>
      </c>
      <c r="I20" s="13">
        <v>142</v>
      </c>
      <c r="J20" s="26">
        <v>215</v>
      </c>
      <c r="K20" s="12">
        <v>196</v>
      </c>
      <c r="L20" s="13">
        <v>198</v>
      </c>
      <c r="M20" s="26">
        <v>394</v>
      </c>
      <c r="N20" s="27">
        <f t="shared" si="2"/>
        <v>1309</v>
      </c>
      <c r="O20" s="26">
        <f t="shared" si="2"/>
        <v>1926</v>
      </c>
      <c r="P20" s="13">
        <f t="shared" si="2"/>
        <v>3235</v>
      </c>
    </row>
    <row r="21" spans="1:16">
      <c r="A21" s="21" t="s">
        <v>41</v>
      </c>
      <c r="B21" s="12">
        <v>14</v>
      </c>
      <c r="C21" s="13">
        <v>20</v>
      </c>
      <c r="D21" s="26">
        <v>34</v>
      </c>
      <c r="E21" s="12">
        <v>20</v>
      </c>
      <c r="F21" s="13">
        <v>20</v>
      </c>
      <c r="G21" s="26">
        <v>40</v>
      </c>
      <c r="H21" s="12">
        <v>0</v>
      </c>
      <c r="I21" s="13">
        <v>0</v>
      </c>
      <c r="J21" s="26">
        <v>0</v>
      </c>
      <c r="K21" s="12">
        <v>59</v>
      </c>
      <c r="L21" s="13">
        <v>33</v>
      </c>
      <c r="M21" s="26">
        <v>92</v>
      </c>
      <c r="N21" s="27">
        <f t="shared" si="2"/>
        <v>93</v>
      </c>
      <c r="O21" s="26">
        <f t="shared" si="2"/>
        <v>73</v>
      </c>
      <c r="P21" s="13">
        <f t="shared" si="2"/>
        <v>166</v>
      </c>
    </row>
    <row r="22" spans="1:16" s="16" customFormat="1">
      <c r="A22" s="8" t="s">
        <v>29</v>
      </c>
      <c r="B22" s="17">
        <v>1167</v>
      </c>
      <c r="C22" s="18">
        <v>1783</v>
      </c>
      <c r="D22" s="18">
        <v>2950</v>
      </c>
      <c r="E22" s="17">
        <v>490</v>
      </c>
      <c r="F22" s="18">
        <v>515</v>
      </c>
      <c r="G22" s="18">
        <v>1005</v>
      </c>
      <c r="H22" s="17">
        <v>141</v>
      </c>
      <c r="I22" s="18">
        <v>271</v>
      </c>
      <c r="J22" s="18">
        <v>412</v>
      </c>
      <c r="K22" s="17">
        <v>547</v>
      </c>
      <c r="L22" s="18">
        <v>544</v>
      </c>
      <c r="M22" s="18">
        <v>1091</v>
      </c>
      <c r="N22" s="17">
        <f t="shared" si="2"/>
        <v>2345</v>
      </c>
      <c r="O22" s="18">
        <f t="shared" si="2"/>
        <v>3113</v>
      </c>
      <c r="P22" s="18">
        <f t="shared" si="2"/>
        <v>5458</v>
      </c>
    </row>
    <row r="23" spans="1:16" s="16" customFormat="1">
      <c r="A23" s="34" t="s">
        <v>44</v>
      </c>
      <c r="B23" s="29"/>
      <c r="C23" s="28"/>
      <c r="D23" s="28"/>
      <c r="E23" s="29"/>
      <c r="F23" s="28"/>
      <c r="G23" s="28"/>
      <c r="H23" s="29"/>
      <c r="I23" s="28"/>
      <c r="J23" s="28"/>
      <c r="K23" s="29"/>
      <c r="L23" s="28"/>
      <c r="M23" s="28"/>
      <c r="N23" s="29"/>
      <c r="O23" s="28"/>
      <c r="P23" s="28"/>
    </row>
    <row r="24" spans="1:16">
      <c r="A24" s="21" t="s">
        <v>38</v>
      </c>
      <c r="B24" s="12">
        <v>650</v>
      </c>
      <c r="C24" s="13">
        <v>858</v>
      </c>
      <c r="D24" s="26">
        <v>1508</v>
      </c>
      <c r="E24" s="12">
        <v>919</v>
      </c>
      <c r="F24" s="13">
        <v>582</v>
      </c>
      <c r="G24" s="26">
        <v>1501</v>
      </c>
      <c r="H24" s="12">
        <v>44</v>
      </c>
      <c r="I24" s="13">
        <v>62</v>
      </c>
      <c r="J24" s="26">
        <v>106</v>
      </c>
      <c r="K24" s="12">
        <v>855</v>
      </c>
      <c r="L24" s="13">
        <v>805</v>
      </c>
      <c r="M24" s="26">
        <v>1660</v>
      </c>
      <c r="N24" s="27">
        <f t="shared" ref="N24:P28" si="3">SUM(K24,H24,E24,B24)</f>
        <v>2468</v>
      </c>
      <c r="O24" s="26">
        <f t="shared" si="3"/>
        <v>2307</v>
      </c>
      <c r="P24" s="13">
        <f t="shared" si="3"/>
        <v>4775</v>
      </c>
    </row>
    <row r="25" spans="1:16">
      <c r="A25" s="21" t="s">
        <v>39</v>
      </c>
      <c r="B25" s="12">
        <v>2950</v>
      </c>
      <c r="C25" s="13">
        <v>4132</v>
      </c>
      <c r="D25" s="26">
        <v>7082</v>
      </c>
      <c r="E25" s="12">
        <v>3961</v>
      </c>
      <c r="F25" s="13">
        <v>3194</v>
      </c>
      <c r="G25" s="26">
        <v>7155</v>
      </c>
      <c r="H25" s="12">
        <v>44</v>
      </c>
      <c r="I25" s="13">
        <v>118</v>
      </c>
      <c r="J25" s="26">
        <v>162</v>
      </c>
      <c r="K25" s="12">
        <v>3020</v>
      </c>
      <c r="L25" s="13">
        <v>2441</v>
      </c>
      <c r="M25" s="26">
        <v>5461</v>
      </c>
      <c r="N25" s="27">
        <f t="shared" si="3"/>
        <v>9975</v>
      </c>
      <c r="O25" s="26">
        <f t="shared" si="3"/>
        <v>9885</v>
      </c>
      <c r="P25" s="13">
        <f t="shared" si="3"/>
        <v>19860</v>
      </c>
    </row>
    <row r="26" spans="1:16">
      <c r="A26" s="21" t="s">
        <v>40</v>
      </c>
      <c r="B26" s="12">
        <v>5</v>
      </c>
      <c r="C26" s="13">
        <v>5</v>
      </c>
      <c r="D26" s="26">
        <v>10</v>
      </c>
      <c r="E26" s="12">
        <v>168</v>
      </c>
      <c r="F26" s="13">
        <v>55</v>
      </c>
      <c r="G26" s="26">
        <v>223</v>
      </c>
      <c r="H26" s="12">
        <v>0</v>
      </c>
      <c r="I26" s="13">
        <v>0</v>
      </c>
      <c r="J26" s="26">
        <v>0</v>
      </c>
      <c r="K26" s="12">
        <v>111</v>
      </c>
      <c r="L26" s="13">
        <v>44</v>
      </c>
      <c r="M26" s="26">
        <v>155</v>
      </c>
      <c r="N26" s="27">
        <f t="shared" si="3"/>
        <v>284</v>
      </c>
      <c r="O26" s="26">
        <f t="shared" si="3"/>
        <v>104</v>
      </c>
      <c r="P26" s="13">
        <f t="shared" si="3"/>
        <v>388</v>
      </c>
    </row>
    <row r="27" spans="1:16">
      <c r="A27" s="21" t="s">
        <v>41</v>
      </c>
      <c r="B27" s="12">
        <v>0</v>
      </c>
      <c r="C27" s="13">
        <v>0</v>
      </c>
      <c r="D27" s="26">
        <v>0</v>
      </c>
      <c r="E27" s="12">
        <v>0</v>
      </c>
      <c r="F27" s="13">
        <v>0</v>
      </c>
      <c r="G27" s="26">
        <v>0</v>
      </c>
      <c r="H27" s="12">
        <v>57</v>
      </c>
      <c r="I27" s="13">
        <v>164</v>
      </c>
      <c r="J27" s="26">
        <v>221</v>
      </c>
      <c r="K27" s="12">
        <v>0</v>
      </c>
      <c r="L27" s="13">
        <v>0</v>
      </c>
      <c r="M27" s="26">
        <v>0</v>
      </c>
      <c r="N27" s="27">
        <f t="shared" si="3"/>
        <v>57</v>
      </c>
      <c r="O27" s="26">
        <f t="shared" si="3"/>
        <v>164</v>
      </c>
      <c r="P27" s="13">
        <f t="shared" si="3"/>
        <v>221</v>
      </c>
    </row>
    <row r="28" spans="1:16" s="16" customFormat="1">
      <c r="A28" s="8" t="s">
        <v>29</v>
      </c>
      <c r="B28" s="17">
        <v>3605</v>
      </c>
      <c r="C28" s="18">
        <v>4995</v>
      </c>
      <c r="D28" s="18">
        <v>8600</v>
      </c>
      <c r="E28" s="17">
        <v>5048</v>
      </c>
      <c r="F28" s="18">
        <v>3831</v>
      </c>
      <c r="G28" s="18">
        <v>8879</v>
      </c>
      <c r="H28" s="17">
        <v>145</v>
      </c>
      <c r="I28" s="18">
        <v>344</v>
      </c>
      <c r="J28" s="18">
        <v>489</v>
      </c>
      <c r="K28" s="17">
        <v>3986</v>
      </c>
      <c r="L28" s="18">
        <v>3290</v>
      </c>
      <c r="M28" s="18">
        <v>7276</v>
      </c>
      <c r="N28" s="17">
        <f t="shared" si="3"/>
        <v>12784</v>
      </c>
      <c r="O28" s="18">
        <f t="shared" si="3"/>
        <v>12460</v>
      </c>
      <c r="P28" s="18">
        <f t="shared" si="3"/>
        <v>25244</v>
      </c>
    </row>
    <row r="29" spans="1:16" s="16" customFormat="1">
      <c r="A29" s="34" t="s">
        <v>45</v>
      </c>
      <c r="B29" s="29"/>
      <c r="C29" s="28"/>
      <c r="D29" s="28"/>
      <c r="E29" s="29"/>
      <c r="F29" s="28"/>
      <c r="G29" s="28"/>
      <c r="H29" s="29"/>
      <c r="I29" s="28"/>
      <c r="J29" s="28"/>
      <c r="K29" s="29"/>
      <c r="L29" s="28"/>
      <c r="M29" s="28"/>
      <c r="N29" s="29"/>
      <c r="O29" s="28"/>
      <c r="P29" s="28"/>
    </row>
    <row r="30" spans="1:16">
      <c r="A30" s="21" t="s">
        <v>38</v>
      </c>
      <c r="B30" s="12">
        <v>1512</v>
      </c>
      <c r="C30" s="13">
        <v>1970</v>
      </c>
      <c r="D30" s="26">
        <v>3482</v>
      </c>
      <c r="E30" s="12">
        <v>1377</v>
      </c>
      <c r="F30" s="13">
        <v>899</v>
      </c>
      <c r="G30" s="26">
        <v>2276</v>
      </c>
      <c r="H30" s="12">
        <v>67</v>
      </c>
      <c r="I30" s="13">
        <v>105</v>
      </c>
      <c r="J30" s="26">
        <v>172</v>
      </c>
      <c r="K30" s="12">
        <v>1480</v>
      </c>
      <c r="L30" s="13">
        <v>1118</v>
      </c>
      <c r="M30" s="26">
        <v>2598</v>
      </c>
      <c r="N30" s="27">
        <f t="shared" ref="N30:P34" si="4">SUM(K30,H30,E30,B30)</f>
        <v>4436</v>
      </c>
      <c r="O30" s="26">
        <f t="shared" si="4"/>
        <v>4092</v>
      </c>
      <c r="P30" s="13">
        <f t="shared" si="4"/>
        <v>8528</v>
      </c>
    </row>
    <row r="31" spans="1:16">
      <c r="A31" s="21" t="s">
        <v>39</v>
      </c>
      <c r="B31" s="12">
        <v>4268</v>
      </c>
      <c r="C31" s="13">
        <v>5574</v>
      </c>
      <c r="D31" s="26">
        <v>9842</v>
      </c>
      <c r="E31" s="12">
        <v>3991</v>
      </c>
      <c r="F31" s="13">
        <v>3262</v>
      </c>
      <c r="G31" s="26">
        <v>7253</v>
      </c>
      <c r="H31" s="12">
        <v>145</v>
      </c>
      <c r="I31" s="13">
        <v>342</v>
      </c>
      <c r="J31" s="26">
        <v>487</v>
      </c>
      <c r="K31" s="12">
        <v>2782</v>
      </c>
      <c r="L31" s="13">
        <v>2442</v>
      </c>
      <c r="M31" s="26">
        <v>5224</v>
      </c>
      <c r="N31" s="27">
        <f t="shared" si="4"/>
        <v>11186</v>
      </c>
      <c r="O31" s="26">
        <f t="shared" si="4"/>
        <v>11620</v>
      </c>
      <c r="P31" s="13">
        <f t="shared" si="4"/>
        <v>22806</v>
      </c>
    </row>
    <row r="32" spans="1:16">
      <c r="A32" s="21" t="s">
        <v>40</v>
      </c>
      <c r="B32" s="12">
        <v>0</v>
      </c>
      <c r="C32" s="13">
        <v>0</v>
      </c>
      <c r="D32" s="26">
        <v>0</v>
      </c>
      <c r="E32" s="12">
        <v>361</v>
      </c>
      <c r="F32" s="13">
        <v>168</v>
      </c>
      <c r="G32" s="26">
        <v>529</v>
      </c>
      <c r="H32" s="12">
        <v>0</v>
      </c>
      <c r="I32" s="13">
        <v>0</v>
      </c>
      <c r="J32" s="26">
        <v>0</v>
      </c>
      <c r="K32" s="12">
        <v>517</v>
      </c>
      <c r="L32" s="13">
        <v>316</v>
      </c>
      <c r="M32" s="26">
        <v>833</v>
      </c>
      <c r="N32" s="27">
        <f t="shared" si="4"/>
        <v>878</v>
      </c>
      <c r="O32" s="26">
        <f t="shared" si="4"/>
        <v>484</v>
      </c>
      <c r="P32" s="13">
        <f t="shared" si="4"/>
        <v>1362</v>
      </c>
    </row>
    <row r="33" spans="1:16">
      <c r="A33" s="21" t="s">
        <v>41</v>
      </c>
      <c r="B33" s="12">
        <v>101</v>
      </c>
      <c r="C33" s="13">
        <v>197</v>
      </c>
      <c r="D33" s="26">
        <v>298</v>
      </c>
      <c r="E33" s="12">
        <v>173</v>
      </c>
      <c r="F33" s="13">
        <v>57</v>
      </c>
      <c r="G33" s="26">
        <v>230</v>
      </c>
      <c r="H33" s="12">
        <v>112</v>
      </c>
      <c r="I33" s="13">
        <v>211</v>
      </c>
      <c r="J33" s="26">
        <v>323</v>
      </c>
      <c r="K33" s="12">
        <v>341</v>
      </c>
      <c r="L33" s="13">
        <v>188</v>
      </c>
      <c r="M33" s="26">
        <v>529</v>
      </c>
      <c r="N33" s="27">
        <f t="shared" si="4"/>
        <v>727</v>
      </c>
      <c r="O33" s="26">
        <f t="shared" si="4"/>
        <v>653</v>
      </c>
      <c r="P33" s="13">
        <f t="shared" si="4"/>
        <v>1380</v>
      </c>
    </row>
    <row r="34" spans="1:16" s="16" customFormat="1">
      <c r="A34" s="8" t="s">
        <v>29</v>
      </c>
      <c r="B34" s="17">
        <v>5881</v>
      </c>
      <c r="C34" s="18">
        <v>7741</v>
      </c>
      <c r="D34" s="18">
        <v>13622</v>
      </c>
      <c r="E34" s="17">
        <v>5902</v>
      </c>
      <c r="F34" s="18">
        <v>4386</v>
      </c>
      <c r="G34" s="18">
        <v>10288</v>
      </c>
      <c r="H34" s="17">
        <v>324</v>
      </c>
      <c r="I34" s="18">
        <v>658</v>
      </c>
      <c r="J34" s="18">
        <v>982</v>
      </c>
      <c r="K34" s="17">
        <v>5120</v>
      </c>
      <c r="L34" s="18">
        <v>4064</v>
      </c>
      <c r="M34" s="18">
        <v>9184</v>
      </c>
      <c r="N34" s="17">
        <f t="shared" si="4"/>
        <v>17227</v>
      </c>
      <c r="O34" s="18">
        <f t="shared" si="4"/>
        <v>16849</v>
      </c>
      <c r="P34" s="18">
        <f t="shared" si="4"/>
        <v>34076</v>
      </c>
    </row>
    <row r="35" spans="1:16" s="16" customFormat="1">
      <c r="A35" s="34" t="s">
        <v>46</v>
      </c>
      <c r="B35" s="29"/>
      <c r="C35" s="28"/>
      <c r="D35" s="28"/>
      <c r="E35" s="29"/>
      <c r="F35" s="28"/>
      <c r="G35" s="28"/>
      <c r="H35" s="29"/>
      <c r="I35" s="28"/>
      <c r="J35" s="28"/>
      <c r="K35" s="29"/>
      <c r="L35" s="28"/>
      <c r="M35" s="28"/>
      <c r="N35" s="29"/>
      <c r="O35" s="28"/>
      <c r="P35" s="28"/>
    </row>
    <row r="36" spans="1:16">
      <c r="A36" s="21" t="s">
        <v>38</v>
      </c>
      <c r="B36" s="12">
        <v>453</v>
      </c>
      <c r="C36" s="13">
        <v>575</v>
      </c>
      <c r="D36" s="26">
        <v>1028</v>
      </c>
      <c r="E36" s="12">
        <v>660</v>
      </c>
      <c r="F36" s="13">
        <v>467</v>
      </c>
      <c r="G36" s="26">
        <v>1127</v>
      </c>
      <c r="H36" s="12">
        <v>0</v>
      </c>
      <c r="I36" s="13">
        <v>0</v>
      </c>
      <c r="J36" s="26">
        <v>0</v>
      </c>
      <c r="K36" s="12">
        <v>675</v>
      </c>
      <c r="L36" s="13">
        <v>686</v>
      </c>
      <c r="M36" s="26">
        <v>1361</v>
      </c>
      <c r="N36" s="27">
        <f t="shared" ref="N36:P40" si="5">SUM(K36,H36,E36,B36)</f>
        <v>1788</v>
      </c>
      <c r="O36" s="26">
        <f t="shared" si="5"/>
        <v>1728</v>
      </c>
      <c r="P36" s="13">
        <f t="shared" si="5"/>
        <v>3516</v>
      </c>
    </row>
    <row r="37" spans="1:16">
      <c r="A37" s="21" t="s">
        <v>39</v>
      </c>
      <c r="B37" s="12">
        <v>1908</v>
      </c>
      <c r="C37" s="13">
        <v>2793</v>
      </c>
      <c r="D37" s="26">
        <v>4701</v>
      </c>
      <c r="E37" s="12">
        <v>2741</v>
      </c>
      <c r="F37" s="13">
        <v>2065</v>
      </c>
      <c r="G37" s="26">
        <v>4806</v>
      </c>
      <c r="H37" s="12">
        <v>70</v>
      </c>
      <c r="I37" s="13">
        <v>157</v>
      </c>
      <c r="J37" s="26">
        <v>227</v>
      </c>
      <c r="K37" s="12">
        <v>2472</v>
      </c>
      <c r="L37" s="13">
        <v>1745</v>
      </c>
      <c r="M37" s="26">
        <v>4217</v>
      </c>
      <c r="N37" s="27">
        <f t="shared" si="5"/>
        <v>7191</v>
      </c>
      <c r="O37" s="26">
        <f t="shared" si="5"/>
        <v>6760</v>
      </c>
      <c r="P37" s="13">
        <f t="shared" si="5"/>
        <v>13951</v>
      </c>
    </row>
    <row r="38" spans="1:16">
      <c r="A38" s="21" t="s">
        <v>40</v>
      </c>
      <c r="B38" s="12">
        <v>85</v>
      </c>
      <c r="C38" s="13">
        <v>129</v>
      </c>
      <c r="D38" s="26">
        <v>214</v>
      </c>
      <c r="E38" s="12">
        <v>344</v>
      </c>
      <c r="F38" s="13">
        <v>153</v>
      </c>
      <c r="G38" s="26">
        <v>497</v>
      </c>
      <c r="H38" s="12">
        <v>120</v>
      </c>
      <c r="I38" s="13">
        <v>288</v>
      </c>
      <c r="J38" s="26">
        <v>408</v>
      </c>
      <c r="K38" s="12">
        <v>371</v>
      </c>
      <c r="L38" s="13">
        <v>120</v>
      </c>
      <c r="M38" s="26">
        <v>491</v>
      </c>
      <c r="N38" s="27">
        <f t="shared" si="5"/>
        <v>920</v>
      </c>
      <c r="O38" s="26">
        <f t="shared" si="5"/>
        <v>690</v>
      </c>
      <c r="P38" s="13">
        <f t="shared" si="5"/>
        <v>1610</v>
      </c>
    </row>
    <row r="39" spans="1:16">
      <c r="A39" s="21" t="s">
        <v>41</v>
      </c>
      <c r="B39" s="12">
        <v>114</v>
      </c>
      <c r="C39" s="13">
        <v>162</v>
      </c>
      <c r="D39" s="26">
        <v>276</v>
      </c>
      <c r="E39" s="12">
        <v>36</v>
      </c>
      <c r="F39" s="13">
        <v>23</v>
      </c>
      <c r="G39" s="26">
        <v>59</v>
      </c>
      <c r="H39" s="12">
        <v>0</v>
      </c>
      <c r="I39" s="13">
        <v>0</v>
      </c>
      <c r="J39" s="26">
        <v>0</v>
      </c>
      <c r="K39" s="12">
        <v>0</v>
      </c>
      <c r="L39" s="13">
        <v>0</v>
      </c>
      <c r="M39" s="26">
        <v>0</v>
      </c>
      <c r="N39" s="27">
        <f t="shared" si="5"/>
        <v>150</v>
      </c>
      <c r="O39" s="26">
        <f t="shared" si="5"/>
        <v>185</v>
      </c>
      <c r="P39" s="13">
        <f t="shared" si="5"/>
        <v>335</v>
      </c>
    </row>
    <row r="40" spans="1:16" s="16" customFormat="1">
      <c r="A40" s="8" t="s">
        <v>29</v>
      </c>
      <c r="B40" s="17">
        <v>2560</v>
      </c>
      <c r="C40" s="18">
        <v>3659</v>
      </c>
      <c r="D40" s="18">
        <v>6219</v>
      </c>
      <c r="E40" s="17">
        <v>3781</v>
      </c>
      <c r="F40" s="18">
        <v>2708</v>
      </c>
      <c r="G40" s="18">
        <v>6489</v>
      </c>
      <c r="H40" s="17">
        <v>190</v>
      </c>
      <c r="I40" s="18">
        <v>445</v>
      </c>
      <c r="J40" s="18">
        <v>635</v>
      </c>
      <c r="K40" s="17">
        <v>3518</v>
      </c>
      <c r="L40" s="18">
        <v>2551</v>
      </c>
      <c r="M40" s="18">
        <v>6069</v>
      </c>
      <c r="N40" s="17">
        <f t="shared" si="5"/>
        <v>10049</v>
      </c>
      <c r="O40" s="18">
        <f t="shared" si="5"/>
        <v>9363</v>
      </c>
      <c r="P40" s="18">
        <f t="shared" si="5"/>
        <v>19412</v>
      </c>
    </row>
    <row r="41" spans="1:16" s="16" customFormat="1">
      <c r="A41" s="35" t="s">
        <v>47</v>
      </c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</row>
    <row r="42" spans="1:16">
      <c r="A42" s="21" t="s">
        <v>38</v>
      </c>
      <c r="B42" s="12">
        <f>SUM(B36,B30,B24,B19,B13,B7)</f>
        <v>4987</v>
      </c>
      <c r="C42" s="13">
        <f t="shared" ref="C42:M42" si="6">SUM(C36,C30,C24,C19,C13,C7)</f>
        <v>6611</v>
      </c>
      <c r="D42" s="26">
        <f t="shared" si="6"/>
        <v>11598</v>
      </c>
      <c r="E42" s="12">
        <f t="shared" si="6"/>
        <v>4976</v>
      </c>
      <c r="F42" s="13">
        <f t="shared" si="6"/>
        <v>3487</v>
      </c>
      <c r="G42" s="26">
        <f t="shared" si="6"/>
        <v>8463</v>
      </c>
      <c r="H42" s="12">
        <f t="shared" si="6"/>
        <v>298</v>
      </c>
      <c r="I42" s="13">
        <f t="shared" si="6"/>
        <v>592</v>
      </c>
      <c r="J42" s="26">
        <f t="shared" si="6"/>
        <v>890</v>
      </c>
      <c r="K42" s="12">
        <f t="shared" si="6"/>
        <v>5489</v>
      </c>
      <c r="L42" s="13">
        <f t="shared" si="6"/>
        <v>4770</v>
      </c>
      <c r="M42" s="26">
        <f t="shared" si="6"/>
        <v>10259</v>
      </c>
      <c r="N42" s="27">
        <f t="shared" ref="N42:P46" si="7">SUM(K42,H42,E42,B42)</f>
        <v>15750</v>
      </c>
      <c r="O42" s="26">
        <f t="shared" si="7"/>
        <v>15460</v>
      </c>
      <c r="P42" s="13">
        <f t="shared" si="7"/>
        <v>31210</v>
      </c>
    </row>
    <row r="43" spans="1:16">
      <c r="A43" s="21" t="s">
        <v>39</v>
      </c>
      <c r="B43" s="12">
        <f>SUM(B14,B20,B25,B31,B37,B8)</f>
        <v>17615</v>
      </c>
      <c r="C43" s="13">
        <f t="shared" ref="C43:M43" si="8">SUM(C14,C20,C25,C31,C37,C8)</f>
        <v>23958</v>
      </c>
      <c r="D43" s="26">
        <f t="shared" si="8"/>
        <v>41573</v>
      </c>
      <c r="E43" s="12">
        <f t="shared" si="8"/>
        <v>18717</v>
      </c>
      <c r="F43" s="13">
        <f t="shared" si="8"/>
        <v>15299</v>
      </c>
      <c r="G43" s="26">
        <f t="shared" si="8"/>
        <v>34016</v>
      </c>
      <c r="H43" s="12">
        <f t="shared" si="8"/>
        <v>513</v>
      </c>
      <c r="I43" s="13">
        <f t="shared" si="8"/>
        <v>1352</v>
      </c>
      <c r="J43" s="26">
        <f t="shared" si="8"/>
        <v>1865</v>
      </c>
      <c r="K43" s="12">
        <f t="shared" si="8"/>
        <v>13715</v>
      </c>
      <c r="L43" s="13">
        <f t="shared" si="8"/>
        <v>11377</v>
      </c>
      <c r="M43" s="26">
        <f t="shared" si="8"/>
        <v>25092</v>
      </c>
      <c r="N43" s="27">
        <f t="shared" si="7"/>
        <v>50560</v>
      </c>
      <c r="O43" s="26">
        <f t="shared" si="7"/>
        <v>51986</v>
      </c>
      <c r="P43" s="13">
        <f t="shared" si="7"/>
        <v>102546</v>
      </c>
    </row>
    <row r="44" spans="1:16">
      <c r="A44" s="21" t="s">
        <v>40</v>
      </c>
      <c r="B44" s="12">
        <f>SUM(B15,B26,B32,B38,B9)</f>
        <v>108</v>
      </c>
      <c r="C44" s="13">
        <f t="shared" ref="C44:M44" si="9">SUM(C15,C26,C32,C38,C9)</f>
        <v>169</v>
      </c>
      <c r="D44" s="26">
        <f t="shared" si="9"/>
        <v>277</v>
      </c>
      <c r="E44" s="12">
        <f t="shared" si="9"/>
        <v>1491</v>
      </c>
      <c r="F44" s="13">
        <f t="shared" si="9"/>
        <v>699</v>
      </c>
      <c r="G44" s="26">
        <f t="shared" si="9"/>
        <v>2190</v>
      </c>
      <c r="H44" s="12">
        <f t="shared" si="9"/>
        <v>146</v>
      </c>
      <c r="I44" s="13">
        <f t="shared" si="9"/>
        <v>351</v>
      </c>
      <c r="J44" s="26">
        <f t="shared" si="9"/>
        <v>497</v>
      </c>
      <c r="K44" s="12">
        <f t="shared" si="9"/>
        <v>1858</v>
      </c>
      <c r="L44" s="13">
        <f t="shared" si="9"/>
        <v>917</v>
      </c>
      <c r="M44" s="26">
        <f t="shared" si="9"/>
        <v>2775</v>
      </c>
      <c r="N44" s="27">
        <f t="shared" si="7"/>
        <v>3603</v>
      </c>
      <c r="O44" s="26">
        <f t="shared" si="7"/>
        <v>2136</v>
      </c>
      <c r="P44" s="13">
        <f t="shared" si="7"/>
        <v>5739</v>
      </c>
    </row>
    <row r="45" spans="1:16">
      <c r="A45" s="21" t="s">
        <v>41</v>
      </c>
      <c r="B45" s="12">
        <f>SUM(B16,B21,B27,B33,B39,B10)</f>
        <v>512</v>
      </c>
      <c r="C45" s="13">
        <f t="shared" ref="C45:M45" si="10">SUM(C16,C21,C27,C33,C39,C10)</f>
        <v>719</v>
      </c>
      <c r="D45" s="26">
        <f t="shared" si="10"/>
        <v>1231</v>
      </c>
      <c r="E45" s="12">
        <f t="shared" si="10"/>
        <v>1455</v>
      </c>
      <c r="F45" s="13">
        <f t="shared" si="10"/>
        <v>489</v>
      </c>
      <c r="G45" s="26">
        <f t="shared" si="10"/>
        <v>1944</v>
      </c>
      <c r="H45" s="12">
        <f t="shared" si="10"/>
        <v>197</v>
      </c>
      <c r="I45" s="13">
        <f t="shared" si="10"/>
        <v>441</v>
      </c>
      <c r="J45" s="26">
        <f t="shared" si="10"/>
        <v>638</v>
      </c>
      <c r="K45" s="12">
        <f t="shared" si="10"/>
        <v>1635</v>
      </c>
      <c r="L45" s="13">
        <f t="shared" si="10"/>
        <v>841</v>
      </c>
      <c r="M45" s="26">
        <f t="shared" si="10"/>
        <v>2476</v>
      </c>
      <c r="N45" s="27">
        <f t="shared" si="7"/>
        <v>3799</v>
      </c>
      <c r="O45" s="26">
        <f t="shared" si="7"/>
        <v>2490</v>
      </c>
      <c r="P45" s="13">
        <f t="shared" si="7"/>
        <v>6289</v>
      </c>
    </row>
    <row r="46" spans="1:16" s="16" customFormat="1">
      <c r="A46" s="8" t="s">
        <v>29</v>
      </c>
      <c r="B46" s="17">
        <f>SUM(B42:B45)</f>
        <v>23222</v>
      </c>
      <c r="C46" s="18">
        <f t="shared" ref="C46:M46" si="11">SUM(C42:C45)</f>
        <v>31457</v>
      </c>
      <c r="D46" s="18">
        <f t="shared" si="11"/>
        <v>54679</v>
      </c>
      <c r="E46" s="17">
        <f t="shared" si="11"/>
        <v>26639</v>
      </c>
      <c r="F46" s="18">
        <f t="shared" si="11"/>
        <v>19974</v>
      </c>
      <c r="G46" s="18">
        <f t="shared" si="11"/>
        <v>46613</v>
      </c>
      <c r="H46" s="17">
        <f t="shared" si="11"/>
        <v>1154</v>
      </c>
      <c r="I46" s="18">
        <f t="shared" si="11"/>
        <v>2736</v>
      </c>
      <c r="J46" s="18">
        <f t="shared" si="11"/>
        <v>3890</v>
      </c>
      <c r="K46" s="17">
        <f t="shared" si="11"/>
        <v>22697</v>
      </c>
      <c r="L46" s="18">
        <f t="shared" si="11"/>
        <v>17905</v>
      </c>
      <c r="M46" s="18">
        <f t="shared" si="11"/>
        <v>40602</v>
      </c>
      <c r="N46" s="17">
        <f t="shared" si="7"/>
        <v>73712</v>
      </c>
      <c r="O46" s="18">
        <f t="shared" si="7"/>
        <v>72072</v>
      </c>
      <c r="P46" s="18">
        <f t="shared" si="7"/>
        <v>145784</v>
      </c>
    </row>
    <row r="48" spans="1:16">
      <c r="A48" s="117" t="s">
        <v>21</v>
      </c>
    </row>
  </sheetData>
  <mergeCells count="6">
    <mergeCell ref="A2:P2"/>
    <mergeCell ref="H4:J4"/>
    <mergeCell ref="K4:M4"/>
    <mergeCell ref="B4:D4"/>
    <mergeCell ref="N4:P4"/>
    <mergeCell ref="E4:G4"/>
  </mergeCells>
  <phoneticPr fontId="8" type="noConversion"/>
  <printOptions horizontalCentered="1"/>
  <pageMargins left="0.39370078740157483" right="0.39370078740157483" top="0.39370078740157483" bottom="0.59055118110236227" header="0.51181102362204722" footer="0.51181102362204722"/>
  <pageSetup paperSize="9" scale="80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5">
    <pageSetUpPr fitToPage="1"/>
  </sheetPr>
  <dimension ref="A1:S49"/>
  <sheetViews>
    <sheetView workbookViewId="0"/>
  </sheetViews>
  <sheetFormatPr defaultRowHeight="13.2"/>
  <cols>
    <col min="1" max="1" width="29.109375" bestFit="1" customWidth="1"/>
    <col min="2" max="16" width="8.33203125" customWidth="1"/>
    <col min="17" max="17" width="8.6640625" customWidth="1"/>
    <col min="18" max="19" width="8.33203125" customWidth="1"/>
    <col min="20" max="20" width="4.33203125" customWidth="1"/>
  </cols>
  <sheetData>
    <row r="1" spans="1:19">
      <c r="A1" s="5" t="s">
        <v>1</v>
      </c>
    </row>
    <row r="2" spans="1:19">
      <c r="A2" s="127" t="s">
        <v>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3.8" thickBot="1"/>
    <row r="4" spans="1:19">
      <c r="A4" s="30"/>
      <c r="B4" s="140" t="s">
        <v>23</v>
      </c>
      <c r="C4" s="141"/>
      <c r="D4" s="142"/>
      <c r="E4" s="121" t="s">
        <v>24</v>
      </c>
      <c r="F4" s="122"/>
      <c r="G4" s="123"/>
      <c r="H4" s="121" t="s">
        <v>63</v>
      </c>
      <c r="I4" s="122"/>
      <c r="J4" s="123"/>
      <c r="K4" s="121" t="s">
        <v>64</v>
      </c>
      <c r="L4" s="122"/>
      <c r="M4" s="123"/>
      <c r="N4" s="121" t="s">
        <v>65</v>
      </c>
      <c r="O4" s="122"/>
      <c r="P4" s="123"/>
      <c r="Q4" s="138" t="s">
        <v>29</v>
      </c>
      <c r="R4" s="139"/>
      <c r="S4" s="139"/>
    </row>
    <row r="5" spans="1:19">
      <c r="B5" s="136" t="s">
        <v>66</v>
      </c>
      <c r="C5" s="137"/>
      <c r="D5" s="137"/>
      <c r="E5" s="9"/>
      <c r="F5" s="7"/>
      <c r="G5" s="7"/>
      <c r="H5" s="9"/>
      <c r="I5" s="7"/>
      <c r="J5" s="7"/>
      <c r="K5" s="9"/>
      <c r="L5" s="7"/>
      <c r="M5" s="7"/>
      <c r="N5" s="118" t="s">
        <v>67</v>
      </c>
      <c r="O5" s="119"/>
      <c r="P5" s="120"/>
      <c r="Q5" s="61"/>
      <c r="R5" s="62"/>
      <c r="S5" s="62"/>
    </row>
    <row r="6" spans="1:19" s="4" customFormat="1">
      <c r="A6" s="60"/>
      <c r="B6" s="63" t="s">
        <v>34</v>
      </c>
      <c r="C6" s="64" t="s">
        <v>35</v>
      </c>
      <c r="D6" s="64" t="s">
        <v>36</v>
      </c>
      <c r="E6" s="25" t="s">
        <v>34</v>
      </c>
      <c r="F6" s="24" t="s">
        <v>35</v>
      </c>
      <c r="G6" s="24" t="s">
        <v>36</v>
      </c>
      <c r="H6" s="25" t="s">
        <v>34</v>
      </c>
      <c r="I6" s="24" t="s">
        <v>35</v>
      </c>
      <c r="J6" s="24" t="s">
        <v>36</v>
      </c>
      <c r="K6" s="25" t="s">
        <v>34</v>
      </c>
      <c r="L6" s="24" t="s">
        <v>35</v>
      </c>
      <c r="M6" s="24" t="s">
        <v>36</v>
      </c>
      <c r="N6" s="25" t="s">
        <v>34</v>
      </c>
      <c r="O6" s="24" t="s">
        <v>35</v>
      </c>
      <c r="P6" s="24" t="s">
        <v>36</v>
      </c>
      <c r="Q6" s="25" t="s">
        <v>34</v>
      </c>
      <c r="R6" s="24" t="s">
        <v>35</v>
      </c>
      <c r="S6" s="24" t="s">
        <v>36</v>
      </c>
    </row>
    <row r="7" spans="1:19" s="4" customFormat="1">
      <c r="A7" s="20" t="s">
        <v>37</v>
      </c>
      <c r="B7" s="65"/>
      <c r="C7" s="66"/>
      <c r="D7" s="66"/>
      <c r="E7" s="65"/>
      <c r="F7" s="66"/>
      <c r="G7" s="66"/>
      <c r="H7" s="2"/>
      <c r="I7" s="3"/>
      <c r="J7" s="3"/>
      <c r="K7" s="2"/>
      <c r="L7" s="3"/>
      <c r="M7" s="3"/>
      <c r="N7" s="2"/>
      <c r="O7" s="3"/>
      <c r="P7" s="3"/>
      <c r="Q7" s="2"/>
      <c r="R7" s="3"/>
      <c r="S7" s="3"/>
    </row>
    <row r="8" spans="1:19">
      <c r="A8" s="21" t="s">
        <v>38</v>
      </c>
      <c r="B8" s="67">
        <f>'21sec01'!B9</f>
        <v>375</v>
      </c>
      <c r="C8" s="39">
        <f>'21sec01'!C9</f>
        <v>227</v>
      </c>
      <c r="D8" s="39">
        <f>'21sec01'!D9</f>
        <v>602</v>
      </c>
      <c r="E8" s="67">
        <f>'21sec02'!N7</f>
        <v>3710</v>
      </c>
      <c r="F8" s="39">
        <f>'21sec02'!O7</f>
        <v>3820</v>
      </c>
      <c r="G8" s="39">
        <f>'21sec02'!P7</f>
        <v>7530</v>
      </c>
      <c r="H8" s="12">
        <f>'21sec03'!N7</f>
        <v>3641</v>
      </c>
      <c r="I8" s="13">
        <f>'21sec03'!O7</f>
        <v>3761</v>
      </c>
      <c r="J8" s="26">
        <f>'21sec03'!P7</f>
        <v>7402</v>
      </c>
      <c r="K8" s="12">
        <f>'21sec04'!N7</f>
        <v>3367</v>
      </c>
      <c r="L8" s="13">
        <f>'21sec04'!O7</f>
        <v>3687</v>
      </c>
      <c r="M8" s="26">
        <f>'21sec04'!P7</f>
        <v>7054</v>
      </c>
      <c r="N8" s="12">
        <v>0</v>
      </c>
      <c r="O8" s="13">
        <v>1</v>
      </c>
      <c r="P8" s="104">
        <v>1</v>
      </c>
      <c r="Q8" s="27">
        <f t="shared" ref="Q8:S12" si="0">SUM(N8,K8,H8,E8,B8)</f>
        <v>11093</v>
      </c>
      <c r="R8" s="26">
        <f t="shared" si="0"/>
        <v>11496</v>
      </c>
      <c r="S8" s="26">
        <f t="shared" si="0"/>
        <v>22589</v>
      </c>
    </row>
    <row r="9" spans="1:19">
      <c r="A9" s="21" t="s">
        <v>39</v>
      </c>
      <c r="B9" s="39">
        <f>'21sec01'!B10</f>
        <v>381</v>
      </c>
      <c r="C9" s="39">
        <f>'21sec01'!C10</f>
        <v>284</v>
      </c>
      <c r="D9" s="39">
        <f>'21sec01'!D10</f>
        <v>665</v>
      </c>
      <c r="E9" s="67">
        <f>'21sec02'!N8</f>
        <v>14603</v>
      </c>
      <c r="F9" s="39">
        <f>'21sec02'!O8</f>
        <v>14890</v>
      </c>
      <c r="G9" s="39">
        <f>'21sec02'!P8</f>
        <v>29493</v>
      </c>
      <c r="H9" s="12">
        <f>'21sec03'!N8</f>
        <v>14085</v>
      </c>
      <c r="I9" s="13">
        <f>'21sec03'!O8</f>
        <v>14915</v>
      </c>
      <c r="J9" s="26">
        <f>'21sec03'!P8</f>
        <v>29000</v>
      </c>
      <c r="K9" s="12">
        <f>'21sec04'!N8</f>
        <v>13508</v>
      </c>
      <c r="L9" s="13">
        <f>'21sec04'!O8</f>
        <v>14520</v>
      </c>
      <c r="M9" s="26">
        <f>'21sec04'!P8</f>
        <v>28028</v>
      </c>
      <c r="N9" s="12">
        <v>42</v>
      </c>
      <c r="O9" s="13">
        <v>111</v>
      </c>
      <c r="P9" s="26">
        <v>153</v>
      </c>
      <c r="Q9" s="27">
        <f t="shared" si="0"/>
        <v>42619</v>
      </c>
      <c r="R9" s="26">
        <f t="shared" si="0"/>
        <v>44720</v>
      </c>
      <c r="S9" s="13">
        <f t="shared" si="0"/>
        <v>87339</v>
      </c>
    </row>
    <row r="10" spans="1:19">
      <c r="A10" s="21" t="s">
        <v>40</v>
      </c>
      <c r="B10" s="39">
        <f>'21sec01'!B11</f>
        <v>0</v>
      </c>
      <c r="C10" s="39">
        <f>'21sec01'!C11</f>
        <v>0</v>
      </c>
      <c r="D10" s="39">
        <f>'21sec01'!D11</f>
        <v>0</v>
      </c>
      <c r="E10" s="67">
        <f>'21sec02'!N9</f>
        <v>818</v>
      </c>
      <c r="F10" s="39">
        <f>'21sec02'!O9</f>
        <v>432</v>
      </c>
      <c r="G10" s="39">
        <f>'21sec02'!P9</f>
        <v>1250</v>
      </c>
      <c r="H10" s="12">
        <f>'21sec03'!N9</f>
        <v>1007</v>
      </c>
      <c r="I10" s="13">
        <f>'21sec03'!O9</f>
        <v>648</v>
      </c>
      <c r="J10" s="26">
        <f>'21sec03'!P9</f>
        <v>1655</v>
      </c>
      <c r="K10" s="12">
        <f>'21sec04'!N9</f>
        <v>1193</v>
      </c>
      <c r="L10" s="13">
        <f>'21sec04'!O9</f>
        <v>659</v>
      </c>
      <c r="M10" s="26">
        <f>'21sec04'!P9</f>
        <v>1852</v>
      </c>
      <c r="N10" s="12">
        <v>0</v>
      </c>
      <c r="O10" s="13">
        <v>0</v>
      </c>
      <c r="P10" s="26">
        <v>0</v>
      </c>
      <c r="Q10" s="27">
        <f t="shared" si="0"/>
        <v>3018</v>
      </c>
      <c r="R10" s="26">
        <f t="shared" si="0"/>
        <v>1739</v>
      </c>
      <c r="S10" s="13">
        <f t="shared" si="0"/>
        <v>4757</v>
      </c>
    </row>
    <row r="11" spans="1:19">
      <c r="A11" s="21" t="s">
        <v>41</v>
      </c>
      <c r="B11" s="39">
        <f>'21sec01'!B12</f>
        <v>393</v>
      </c>
      <c r="C11" s="39">
        <f>'21sec01'!C12</f>
        <v>254</v>
      </c>
      <c r="D11" s="39">
        <f>'21sec01'!D12</f>
        <v>647</v>
      </c>
      <c r="E11" s="67">
        <f>'21sec02'!N10</f>
        <v>2114</v>
      </c>
      <c r="F11" s="39">
        <f>'21sec02'!O10</f>
        <v>1416</v>
      </c>
      <c r="G11" s="39">
        <f>'21sec02'!P10</f>
        <v>3530</v>
      </c>
      <c r="H11" s="12">
        <f>'21sec03'!N10</f>
        <v>2402</v>
      </c>
      <c r="I11" s="13">
        <f>'21sec03'!O10</f>
        <v>1377</v>
      </c>
      <c r="J11" s="26">
        <f>'21sec03'!P10</f>
        <v>3779</v>
      </c>
      <c r="K11" s="12">
        <f>'21sec04'!N10</f>
        <v>2303</v>
      </c>
      <c r="L11" s="13">
        <f>'21sec04'!O10</f>
        <v>1311</v>
      </c>
      <c r="M11" s="26">
        <f>'21sec04'!P10</f>
        <v>3614</v>
      </c>
      <c r="N11" s="12">
        <v>0</v>
      </c>
      <c r="O11" s="13">
        <v>0</v>
      </c>
      <c r="P11" s="26">
        <v>0</v>
      </c>
      <c r="Q11" s="27">
        <f t="shared" si="0"/>
        <v>7212</v>
      </c>
      <c r="R11" s="26">
        <f t="shared" si="0"/>
        <v>4358</v>
      </c>
      <c r="S11" s="13">
        <f t="shared" si="0"/>
        <v>11570</v>
      </c>
    </row>
    <row r="12" spans="1:19" s="16" customFormat="1">
      <c r="A12" s="8" t="s">
        <v>29</v>
      </c>
      <c r="B12" s="40">
        <f>'21sec01'!B13</f>
        <v>1149</v>
      </c>
      <c r="C12" s="41">
        <f>'21sec01'!C13</f>
        <v>765</v>
      </c>
      <c r="D12" s="41">
        <f>'21sec01'!D13</f>
        <v>1914</v>
      </c>
      <c r="E12" s="68">
        <f>'21sec02'!N11</f>
        <v>21245</v>
      </c>
      <c r="F12" s="41">
        <f>'21sec02'!O11</f>
        <v>20558</v>
      </c>
      <c r="G12" s="41">
        <f>'21sec02'!P11</f>
        <v>41803</v>
      </c>
      <c r="H12" s="17">
        <f>'21sec03'!N11</f>
        <v>21135</v>
      </c>
      <c r="I12" s="18">
        <f>'21sec03'!O11</f>
        <v>20701</v>
      </c>
      <c r="J12" s="18">
        <f>'21sec03'!P11</f>
        <v>41836</v>
      </c>
      <c r="K12" s="17">
        <f>'21sec04'!N11</f>
        <v>20371</v>
      </c>
      <c r="L12" s="18">
        <f>'21sec04'!O11</f>
        <v>20177</v>
      </c>
      <c r="M12" s="18">
        <f>'21sec04'!P11</f>
        <v>40548</v>
      </c>
      <c r="N12" s="17">
        <f>SUM(N8:N11)</f>
        <v>42</v>
      </c>
      <c r="O12" s="18">
        <f t="shared" ref="O12:P12" si="1">SUM(O8:O11)</f>
        <v>112</v>
      </c>
      <c r="P12" s="18">
        <f t="shared" si="1"/>
        <v>154</v>
      </c>
      <c r="Q12" s="17">
        <f t="shared" si="0"/>
        <v>63942</v>
      </c>
      <c r="R12" s="18">
        <f t="shared" si="0"/>
        <v>62313</v>
      </c>
      <c r="S12" s="18">
        <f t="shared" si="0"/>
        <v>126255</v>
      </c>
    </row>
    <row r="13" spans="1:19">
      <c r="A13" s="34" t="s">
        <v>42</v>
      </c>
      <c r="B13" s="59"/>
      <c r="C13" s="59"/>
      <c r="D13" s="59"/>
      <c r="E13" s="81"/>
      <c r="F13" s="59"/>
      <c r="G13" s="59"/>
      <c r="H13" s="12"/>
      <c r="I13" s="13"/>
      <c r="J13" s="26"/>
      <c r="K13" s="12"/>
      <c r="L13" s="13"/>
      <c r="M13" s="26"/>
      <c r="N13" s="12"/>
      <c r="O13" s="13"/>
      <c r="P13" s="26"/>
      <c r="Q13" s="27"/>
      <c r="R13" s="26"/>
      <c r="S13" s="13"/>
    </row>
    <row r="14" spans="1:19">
      <c r="A14" s="21" t="s">
        <v>38</v>
      </c>
      <c r="B14" s="39">
        <f>'21sec01'!B15</f>
        <v>52</v>
      </c>
      <c r="C14" s="39">
        <f>'21sec01'!C15</f>
        <v>36</v>
      </c>
      <c r="D14" s="39">
        <f>'21sec01'!D15</f>
        <v>88</v>
      </c>
      <c r="E14" s="67">
        <f>'21sec02'!N13</f>
        <v>2648</v>
      </c>
      <c r="F14" s="39">
        <f>'21sec02'!O13</f>
        <v>2651</v>
      </c>
      <c r="G14" s="39">
        <f>'21sec02'!P13</f>
        <v>5299</v>
      </c>
      <c r="H14" s="12">
        <f>'21sec03'!N13</f>
        <v>2876</v>
      </c>
      <c r="I14" s="13">
        <f>'21sec03'!O13</f>
        <v>2695</v>
      </c>
      <c r="J14" s="26">
        <f>'21sec03'!P13</f>
        <v>5571</v>
      </c>
      <c r="K14" s="12">
        <f>'21sec04'!N13</f>
        <v>2748</v>
      </c>
      <c r="L14" s="13">
        <f>'21sec04'!O13</f>
        <v>2532</v>
      </c>
      <c r="M14" s="26">
        <f>'21sec04'!P13</f>
        <v>5280</v>
      </c>
      <c r="N14" s="12">
        <v>0</v>
      </c>
      <c r="O14" s="13">
        <v>0</v>
      </c>
      <c r="P14" s="26">
        <v>0</v>
      </c>
      <c r="Q14" s="27">
        <f t="shared" ref="Q14:S16" si="2">SUM(N14,K14,H14,E14,B14)</f>
        <v>8324</v>
      </c>
      <c r="R14" s="26">
        <f t="shared" si="2"/>
        <v>7914</v>
      </c>
      <c r="S14" s="13">
        <f t="shared" si="2"/>
        <v>16238</v>
      </c>
    </row>
    <row r="15" spans="1:19">
      <c r="A15" s="21" t="s">
        <v>39</v>
      </c>
      <c r="B15" s="39">
        <f>'21sec01'!B16</f>
        <v>245</v>
      </c>
      <c r="C15" s="39">
        <f>'21sec01'!C16</f>
        <v>155</v>
      </c>
      <c r="D15" s="39">
        <f>'21sec01'!D16</f>
        <v>400</v>
      </c>
      <c r="E15" s="67">
        <f>'21sec02'!N14</f>
        <v>8113</v>
      </c>
      <c r="F15" s="39">
        <f>'21sec02'!O14</f>
        <v>8318</v>
      </c>
      <c r="G15" s="39">
        <f>'21sec02'!P14</f>
        <v>16431</v>
      </c>
      <c r="H15" s="12">
        <f>'21sec03'!N14</f>
        <v>7920</v>
      </c>
      <c r="I15" s="13">
        <f>'21sec03'!O14</f>
        <v>7747</v>
      </c>
      <c r="J15" s="26">
        <f>'21sec03'!P14</f>
        <v>15667</v>
      </c>
      <c r="K15" s="12">
        <f>'21sec04'!N14</f>
        <v>7391</v>
      </c>
      <c r="L15" s="13">
        <f>'21sec04'!O14</f>
        <v>7275</v>
      </c>
      <c r="M15" s="26">
        <f>'21sec04'!P14</f>
        <v>14666</v>
      </c>
      <c r="N15" s="12">
        <v>0</v>
      </c>
      <c r="O15" s="13">
        <v>0</v>
      </c>
      <c r="P15" s="26">
        <v>0</v>
      </c>
      <c r="Q15" s="27">
        <f t="shared" si="2"/>
        <v>23669</v>
      </c>
      <c r="R15" s="26">
        <f t="shared" si="2"/>
        <v>23495</v>
      </c>
      <c r="S15" s="13">
        <f t="shared" si="2"/>
        <v>47164</v>
      </c>
    </row>
    <row r="16" spans="1:19">
      <c r="A16" s="21" t="s">
        <v>40</v>
      </c>
      <c r="B16" s="39">
        <f>'21sec01'!B17</f>
        <v>29</v>
      </c>
      <c r="C16" s="39">
        <f>'21sec01'!C17</f>
        <v>7</v>
      </c>
      <c r="D16" s="39">
        <f>'21sec01'!D17</f>
        <v>36</v>
      </c>
      <c r="E16" s="67">
        <f>'21sec02'!N15</f>
        <v>216</v>
      </c>
      <c r="F16" s="39">
        <f>'21sec02'!O15</f>
        <v>157</v>
      </c>
      <c r="G16" s="39">
        <f>'21sec02'!P15</f>
        <v>373</v>
      </c>
      <c r="H16" s="12">
        <f>'21sec03'!N15</f>
        <v>305</v>
      </c>
      <c r="I16" s="13">
        <f>'21sec03'!O15</f>
        <v>193</v>
      </c>
      <c r="J16" s="26">
        <f>'21sec03'!P15</f>
        <v>498</v>
      </c>
      <c r="K16" s="12">
        <f>'21sec04'!N15</f>
        <v>328</v>
      </c>
      <c r="L16" s="13">
        <f>'21sec04'!O15</f>
        <v>199</v>
      </c>
      <c r="M16" s="26">
        <f>'21sec04'!P15</f>
        <v>527</v>
      </c>
      <c r="N16" s="12">
        <v>0</v>
      </c>
      <c r="O16" s="13">
        <v>0</v>
      </c>
      <c r="P16" s="26">
        <v>0</v>
      </c>
      <c r="Q16" s="27">
        <f t="shared" si="2"/>
        <v>878</v>
      </c>
      <c r="R16" s="26">
        <f t="shared" si="2"/>
        <v>556</v>
      </c>
      <c r="S16" s="13">
        <f t="shared" si="2"/>
        <v>1434</v>
      </c>
    </row>
    <row r="17" spans="1:19">
      <c r="A17" s="21" t="s">
        <v>41</v>
      </c>
      <c r="B17" s="39">
        <f>'21sec01'!B18</f>
        <v>5</v>
      </c>
      <c r="C17" s="39">
        <f>'21sec01'!C18</f>
        <v>0</v>
      </c>
      <c r="D17" s="39">
        <f>'21sec01'!D18</f>
        <v>5</v>
      </c>
      <c r="E17" s="67">
        <f>'21sec02'!N16</f>
        <v>448</v>
      </c>
      <c r="F17" s="39">
        <f>'21sec02'!O16</f>
        <v>107</v>
      </c>
      <c r="G17" s="39">
        <f>'21sec02'!P16</f>
        <v>555</v>
      </c>
      <c r="H17" s="12">
        <f>'21sec03'!N16</f>
        <v>491</v>
      </c>
      <c r="I17" s="13">
        <f>'21sec03'!O16</f>
        <v>112</v>
      </c>
      <c r="J17" s="26">
        <f>'21sec03'!P16</f>
        <v>603</v>
      </c>
      <c r="K17" s="12">
        <f>'21sec04'!N16</f>
        <v>469</v>
      </c>
      <c r="L17" s="13">
        <f>'21sec04'!O16</f>
        <v>104</v>
      </c>
      <c r="M17" s="26">
        <f>'21sec04'!P16</f>
        <v>573</v>
      </c>
      <c r="N17" s="12">
        <v>106</v>
      </c>
      <c r="O17" s="13">
        <v>0</v>
      </c>
      <c r="P17" s="26">
        <v>106</v>
      </c>
      <c r="Q17" s="27">
        <f t="shared" ref="Q17:S18" si="3">SUM(N17,K17,H17,E17,B17)</f>
        <v>1519</v>
      </c>
      <c r="R17" s="26">
        <f t="shared" si="3"/>
        <v>323</v>
      </c>
      <c r="S17" s="13">
        <f t="shared" si="3"/>
        <v>1842</v>
      </c>
    </row>
    <row r="18" spans="1:19" s="16" customFormat="1">
      <c r="A18" s="8" t="s">
        <v>29</v>
      </c>
      <c r="B18" s="40">
        <f>'21sec01'!B19</f>
        <v>331</v>
      </c>
      <c r="C18" s="41">
        <f>'21sec01'!C19</f>
        <v>198</v>
      </c>
      <c r="D18" s="41">
        <f>'21sec01'!D19</f>
        <v>529</v>
      </c>
      <c r="E18" s="68">
        <f>'21sec02'!N17</f>
        <v>11425</v>
      </c>
      <c r="F18" s="41">
        <f>'21sec02'!O17</f>
        <v>11233</v>
      </c>
      <c r="G18" s="41">
        <f>'21sec02'!P17</f>
        <v>22658</v>
      </c>
      <c r="H18" s="17">
        <f>'21sec03'!N17</f>
        <v>11592</v>
      </c>
      <c r="I18" s="18">
        <f>'21sec03'!O17</f>
        <v>10747</v>
      </c>
      <c r="J18" s="18">
        <f>'21sec03'!P17</f>
        <v>22339</v>
      </c>
      <c r="K18" s="17">
        <f>'21sec04'!N17</f>
        <v>10936</v>
      </c>
      <c r="L18" s="18">
        <f>'21sec04'!O17</f>
        <v>10110</v>
      </c>
      <c r="M18" s="18">
        <f>'21sec04'!P17</f>
        <v>21046</v>
      </c>
      <c r="N18" s="17">
        <f>SUM(N14:N17)</f>
        <v>106</v>
      </c>
      <c r="O18" s="18">
        <f t="shared" ref="O18:P18" si="4">SUM(O14:O17)</f>
        <v>0</v>
      </c>
      <c r="P18" s="18">
        <f t="shared" si="4"/>
        <v>106</v>
      </c>
      <c r="Q18" s="17">
        <f t="shared" si="3"/>
        <v>34390</v>
      </c>
      <c r="R18" s="18">
        <f t="shared" si="3"/>
        <v>32288</v>
      </c>
      <c r="S18" s="18">
        <f t="shared" si="3"/>
        <v>66678</v>
      </c>
    </row>
    <row r="19" spans="1:19">
      <c r="A19" s="34" t="s">
        <v>43</v>
      </c>
      <c r="B19" s="59"/>
      <c r="C19" s="59"/>
      <c r="D19" s="59"/>
      <c r="E19" s="81"/>
      <c r="F19" s="59"/>
      <c r="G19" s="59"/>
      <c r="H19" s="12"/>
      <c r="I19" s="13"/>
      <c r="J19" s="26"/>
      <c r="K19" s="12"/>
      <c r="L19" s="13"/>
      <c r="M19" s="26"/>
      <c r="N19" s="12"/>
      <c r="O19" s="13"/>
      <c r="P19" s="26"/>
      <c r="Q19" s="27"/>
      <c r="R19" s="26"/>
      <c r="S19" s="13"/>
    </row>
    <row r="20" spans="1:19">
      <c r="A20" s="21" t="s">
        <v>38</v>
      </c>
      <c r="B20" s="39">
        <f>'21sec01'!B21</f>
        <v>29</v>
      </c>
      <c r="C20" s="39">
        <f>'21sec01'!C21</f>
        <v>13</v>
      </c>
      <c r="D20" s="39">
        <f>'21sec01'!D21</f>
        <v>42</v>
      </c>
      <c r="E20" s="67">
        <f>'21sec02'!N19</f>
        <v>1108</v>
      </c>
      <c r="F20" s="39">
        <f>'21sec02'!O19</f>
        <v>1076</v>
      </c>
      <c r="G20" s="39">
        <f>'21sec02'!P19</f>
        <v>2184</v>
      </c>
      <c r="H20" s="12">
        <f>'21sec03'!N19</f>
        <v>1044</v>
      </c>
      <c r="I20" s="13">
        <f>'21sec03'!O19</f>
        <v>1044</v>
      </c>
      <c r="J20" s="26">
        <f>'21sec03'!P19</f>
        <v>2088</v>
      </c>
      <c r="K20" s="12">
        <f>'21sec04'!N19</f>
        <v>943</v>
      </c>
      <c r="L20" s="13">
        <f>'21sec04'!O19</f>
        <v>1114</v>
      </c>
      <c r="M20" s="26">
        <f>'21sec04'!P19</f>
        <v>2057</v>
      </c>
      <c r="N20" s="12">
        <v>0</v>
      </c>
      <c r="O20" s="13">
        <v>0</v>
      </c>
      <c r="P20" s="26">
        <v>0</v>
      </c>
      <c r="Q20" s="27">
        <f t="shared" ref="Q20:S23" si="5">SUM(N20,K20,H20,E20,B20)</f>
        <v>3124</v>
      </c>
      <c r="R20" s="26">
        <f t="shared" si="5"/>
        <v>3247</v>
      </c>
      <c r="S20" s="13">
        <f t="shared" si="5"/>
        <v>6371</v>
      </c>
    </row>
    <row r="21" spans="1:19">
      <c r="A21" s="21" t="s">
        <v>39</v>
      </c>
      <c r="B21" s="39">
        <f>'21sec01'!B22</f>
        <v>65</v>
      </c>
      <c r="C21" s="39">
        <f>'21sec01'!C22</f>
        <v>40</v>
      </c>
      <c r="D21" s="39">
        <f>'21sec01'!D22</f>
        <v>105</v>
      </c>
      <c r="E21" s="67">
        <f>'21sec02'!N20</f>
        <v>2120</v>
      </c>
      <c r="F21" s="39">
        <f>'21sec02'!O20</f>
        <v>2348</v>
      </c>
      <c r="G21" s="39">
        <f>'21sec02'!P20</f>
        <v>4468</v>
      </c>
      <c r="H21" s="12">
        <f>'21sec03'!N20</f>
        <v>1719</v>
      </c>
      <c r="I21" s="13">
        <f>'21sec03'!O20</f>
        <v>2134</v>
      </c>
      <c r="J21" s="26">
        <f>'21sec03'!P20</f>
        <v>3853</v>
      </c>
      <c r="K21" s="12">
        <f>'21sec04'!N20</f>
        <v>1309</v>
      </c>
      <c r="L21" s="13">
        <f>'21sec04'!O20</f>
        <v>1926</v>
      </c>
      <c r="M21" s="26">
        <f>'21sec04'!P20</f>
        <v>3235</v>
      </c>
      <c r="N21" s="12">
        <v>5</v>
      </c>
      <c r="O21" s="13">
        <v>0</v>
      </c>
      <c r="P21" s="26">
        <v>5</v>
      </c>
      <c r="Q21" s="27">
        <f t="shared" si="5"/>
        <v>5218</v>
      </c>
      <c r="R21" s="26">
        <f t="shared" si="5"/>
        <v>6448</v>
      </c>
      <c r="S21" s="13">
        <f t="shared" si="5"/>
        <v>11666</v>
      </c>
    </row>
    <row r="22" spans="1:19">
      <c r="A22" s="21" t="s">
        <v>41</v>
      </c>
      <c r="B22" s="39">
        <f>'21sec01'!B23</f>
        <v>111</v>
      </c>
      <c r="C22" s="39">
        <f>'21sec01'!C23</f>
        <v>40</v>
      </c>
      <c r="D22" s="39">
        <f>'21sec01'!D23</f>
        <v>151</v>
      </c>
      <c r="E22" s="67">
        <f>'21sec02'!N21</f>
        <v>89</v>
      </c>
      <c r="F22" s="39">
        <f>'21sec02'!O21</f>
        <v>70</v>
      </c>
      <c r="G22" s="39">
        <f>'21sec02'!P21</f>
        <v>159</v>
      </c>
      <c r="H22" s="12">
        <f>'21sec03'!N21</f>
        <v>109</v>
      </c>
      <c r="I22" s="13">
        <f>'21sec03'!O21</f>
        <v>83</v>
      </c>
      <c r="J22" s="26">
        <f>'21sec03'!P21</f>
        <v>192</v>
      </c>
      <c r="K22" s="12">
        <f>'21sec04'!N21</f>
        <v>93</v>
      </c>
      <c r="L22" s="13">
        <f>'21sec04'!O21</f>
        <v>73</v>
      </c>
      <c r="M22" s="26">
        <f>'21sec04'!P21</f>
        <v>166</v>
      </c>
      <c r="N22" s="12">
        <v>0</v>
      </c>
      <c r="O22" s="13">
        <v>0</v>
      </c>
      <c r="P22" s="26">
        <v>0</v>
      </c>
      <c r="Q22" s="27">
        <f t="shared" si="5"/>
        <v>402</v>
      </c>
      <c r="R22" s="26">
        <f t="shared" si="5"/>
        <v>266</v>
      </c>
      <c r="S22" s="13">
        <f t="shared" si="5"/>
        <v>668</v>
      </c>
    </row>
    <row r="23" spans="1:19">
      <c r="A23" s="8" t="s">
        <v>29</v>
      </c>
      <c r="B23" s="40">
        <f>'21sec01'!B24</f>
        <v>205</v>
      </c>
      <c r="C23" s="41">
        <f>'21sec01'!C24</f>
        <v>93</v>
      </c>
      <c r="D23" s="41">
        <f>'21sec01'!D24</f>
        <v>298</v>
      </c>
      <c r="E23" s="68">
        <f>'21sec02'!N22</f>
        <v>3317</v>
      </c>
      <c r="F23" s="41">
        <f>'21sec02'!O22</f>
        <v>3494</v>
      </c>
      <c r="G23" s="41">
        <f>'21sec02'!P22</f>
        <v>6811</v>
      </c>
      <c r="H23" s="17">
        <f>'21sec03'!N22</f>
        <v>2872</v>
      </c>
      <c r="I23" s="18">
        <f>'21sec03'!O22</f>
        <v>3261</v>
      </c>
      <c r="J23" s="18">
        <f>'21sec03'!P22</f>
        <v>6133</v>
      </c>
      <c r="K23" s="17">
        <f>'21sec04'!N22</f>
        <v>2345</v>
      </c>
      <c r="L23" s="18">
        <f>'21sec04'!O22</f>
        <v>3113</v>
      </c>
      <c r="M23" s="18">
        <f>'21sec04'!P22</f>
        <v>5458</v>
      </c>
      <c r="N23" s="17">
        <f>SUM(N20:N22)</f>
        <v>5</v>
      </c>
      <c r="O23" s="18">
        <f>SUM(O20:O22)</f>
        <v>0</v>
      </c>
      <c r="P23" s="18">
        <f>SUM(P20:P22)</f>
        <v>5</v>
      </c>
      <c r="Q23" s="17">
        <f t="shared" si="5"/>
        <v>8744</v>
      </c>
      <c r="R23" s="18">
        <f t="shared" si="5"/>
        <v>9961</v>
      </c>
      <c r="S23" s="18">
        <f t="shared" si="5"/>
        <v>18705</v>
      </c>
    </row>
    <row r="24" spans="1:19" s="16" customFormat="1">
      <c r="A24" s="34" t="s">
        <v>44</v>
      </c>
      <c r="B24" s="59"/>
      <c r="C24" s="59"/>
      <c r="D24" s="59"/>
      <c r="E24" s="81"/>
      <c r="F24" s="59"/>
      <c r="G24" s="59"/>
      <c r="H24" s="12"/>
      <c r="I24" s="13"/>
      <c r="J24" s="26"/>
      <c r="K24" s="12"/>
      <c r="L24" s="13"/>
      <c r="M24" s="26"/>
      <c r="N24" s="12"/>
      <c r="O24" s="13"/>
      <c r="P24" s="26"/>
      <c r="Q24" s="27"/>
      <c r="R24" s="26"/>
      <c r="S24" s="13"/>
    </row>
    <row r="25" spans="1:19">
      <c r="A25" s="21" t="s">
        <v>38</v>
      </c>
      <c r="B25" s="39">
        <f>'21sec01'!B26</f>
        <v>359</v>
      </c>
      <c r="C25" s="39">
        <f>'21sec01'!C26</f>
        <v>252</v>
      </c>
      <c r="D25" s="39">
        <f>'21sec01'!D26</f>
        <v>611</v>
      </c>
      <c r="E25" s="67">
        <f>'21sec02'!N24</f>
        <v>2165</v>
      </c>
      <c r="F25" s="39">
        <f>'21sec02'!O24</f>
        <v>1888</v>
      </c>
      <c r="G25" s="39">
        <f>'21sec02'!P24</f>
        <v>4053</v>
      </c>
      <c r="H25" s="12">
        <f>'21sec03'!N24</f>
        <v>2372</v>
      </c>
      <c r="I25" s="13">
        <f>'21sec03'!O24</f>
        <v>2130</v>
      </c>
      <c r="J25" s="26">
        <f>'21sec03'!P24</f>
        <v>4502</v>
      </c>
      <c r="K25" s="12">
        <f>'21sec04'!N24</f>
        <v>2468</v>
      </c>
      <c r="L25" s="13">
        <f>'21sec04'!O24</f>
        <v>2307</v>
      </c>
      <c r="M25" s="26">
        <f>'21sec04'!P24</f>
        <v>4775</v>
      </c>
      <c r="N25" s="12">
        <v>3</v>
      </c>
      <c r="O25" s="13">
        <v>0</v>
      </c>
      <c r="P25" s="26">
        <v>3</v>
      </c>
      <c r="Q25" s="27">
        <f t="shared" ref="Q25:S29" si="6">SUM(N25,K25,H25,E25,B25)</f>
        <v>7367</v>
      </c>
      <c r="R25" s="26">
        <f t="shared" si="6"/>
        <v>6577</v>
      </c>
      <c r="S25" s="13">
        <f t="shared" si="6"/>
        <v>13944</v>
      </c>
    </row>
    <row r="26" spans="1:19">
      <c r="A26" s="21" t="s">
        <v>39</v>
      </c>
      <c r="B26" s="39">
        <f>'21sec01'!B27</f>
        <v>292</v>
      </c>
      <c r="C26" s="39">
        <f>'21sec01'!C27</f>
        <v>193</v>
      </c>
      <c r="D26" s="39">
        <f>'21sec01'!D27</f>
        <v>485</v>
      </c>
      <c r="E26" s="67">
        <f>'21sec02'!N25</f>
        <v>10389</v>
      </c>
      <c r="F26" s="39">
        <f>'21sec02'!O25</f>
        <v>10434</v>
      </c>
      <c r="G26" s="39">
        <f>'21sec02'!P25</f>
        <v>20823</v>
      </c>
      <c r="H26" s="12">
        <f>'21sec03'!N25</f>
        <v>10279</v>
      </c>
      <c r="I26" s="13">
        <f>'21sec03'!O25</f>
        <v>9873</v>
      </c>
      <c r="J26" s="26">
        <f>'21sec03'!P25</f>
        <v>20152</v>
      </c>
      <c r="K26" s="12">
        <f>'21sec04'!N25</f>
        <v>9975</v>
      </c>
      <c r="L26" s="13">
        <f>'21sec04'!O25</f>
        <v>9885</v>
      </c>
      <c r="M26" s="26">
        <f>'21sec04'!P25</f>
        <v>19860</v>
      </c>
      <c r="N26" s="12">
        <v>0</v>
      </c>
      <c r="O26" s="13">
        <v>0</v>
      </c>
      <c r="P26" s="26">
        <v>0</v>
      </c>
      <c r="Q26" s="27">
        <f t="shared" si="6"/>
        <v>30935</v>
      </c>
      <c r="R26" s="26">
        <f t="shared" si="6"/>
        <v>30385</v>
      </c>
      <c r="S26" s="13">
        <f t="shared" si="6"/>
        <v>61320</v>
      </c>
    </row>
    <row r="27" spans="1:19">
      <c r="A27" s="21" t="s">
        <v>40</v>
      </c>
      <c r="B27" s="39">
        <f>'21sec01'!B28</f>
        <v>0</v>
      </c>
      <c r="C27" s="39">
        <f>'21sec01'!C28</f>
        <v>0</v>
      </c>
      <c r="D27" s="39">
        <f>'21sec01'!D28</f>
        <v>0</v>
      </c>
      <c r="E27" s="67">
        <f>'21sec02'!N26</f>
        <v>233</v>
      </c>
      <c r="F27" s="39">
        <f>'21sec02'!O26</f>
        <v>50</v>
      </c>
      <c r="G27" s="39">
        <f>'21sec02'!P26</f>
        <v>283</v>
      </c>
      <c r="H27" s="12">
        <f>'21sec03'!N26</f>
        <v>280</v>
      </c>
      <c r="I27" s="13">
        <f>'21sec03'!O26</f>
        <v>104</v>
      </c>
      <c r="J27" s="26">
        <f>'21sec03'!P26</f>
        <v>384</v>
      </c>
      <c r="K27" s="12">
        <f>'21sec04'!N26</f>
        <v>284</v>
      </c>
      <c r="L27" s="13">
        <f>'21sec04'!O26</f>
        <v>104</v>
      </c>
      <c r="M27" s="26">
        <f>'21sec04'!P26</f>
        <v>388</v>
      </c>
      <c r="N27" s="12">
        <v>0</v>
      </c>
      <c r="O27" s="13">
        <v>0</v>
      </c>
      <c r="P27" s="26">
        <v>0</v>
      </c>
      <c r="Q27" s="27">
        <f t="shared" si="6"/>
        <v>797</v>
      </c>
      <c r="R27" s="26">
        <f t="shared" si="6"/>
        <v>258</v>
      </c>
      <c r="S27" s="13">
        <f t="shared" si="6"/>
        <v>1055</v>
      </c>
    </row>
    <row r="28" spans="1:19">
      <c r="A28" s="21" t="s">
        <v>41</v>
      </c>
      <c r="B28" s="39">
        <f>'21sec01'!B29</f>
        <v>0</v>
      </c>
      <c r="C28" s="39">
        <f>'21sec01'!C29</f>
        <v>0</v>
      </c>
      <c r="D28" s="39">
        <f>'21sec01'!D29</f>
        <v>0</v>
      </c>
      <c r="E28" s="67">
        <f>'21sec02'!N27</f>
        <v>26</v>
      </c>
      <c r="F28" s="39">
        <f>'21sec02'!O27</f>
        <v>90</v>
      </c>
      <c r="G28" s="39">
        <f>'21sec02'!P27</f>
        <v>116</v>
      </c>
      <c r="H28" s="12">
        <f>'21sec03'!N27</f>
        <v>56</v>
      </c>
      <c r="I28" s="13">
        <f>'21sec03'!O27</f>
        <v>183</v>
      </c>
      <c r="J28" s="26">
        <f>'21sec03'!P27</f>
        <v>239</v>
      </c>
      <c r="K28" s="12">
        <f>'21sec04'!N27</f>
        <v>57</v>
      </c>
      <c r="L28" s="13">
        <f>'21sec04'!O27</f>
        <v>164</v>
      </c>
      <c r="M28" s="26">
        <f>'21sec04'!P27</f>
        <v>221</v>
      </c>
      <c r="N28" s="12">
        <v>0</v>
      </c>
      <c r="O28" s="13">
        <v>0</v>
      </c>
      <c r="P28" s="26">
        <v>0</v>
      </c>
      <c r="Q28" s="27">
        <f t="shared" si="6"/>
        <v>139</v>
      </c>
      <c r="R28" s="26">
        <f t="shared" si="6"/>
        <v>437</v>
      </c>
      <c r="S28" s="13">
        <f t="shared" si="6"/>
        <v>576</v>
      </c>
    </row>
    <row r="29" spans="1:19">
      <c r="A29" s="8" t="s">
        <v>29</v>
      </c>
      <c r="B29" s="40">
        <f>'21sec01'!B30</f>
        <v>651</v>
      </c>
      <c r="C29" s="41">
        <f>'21sec01'!C30</f>
        <v>445</v>
      </c>
      <c r="D29" s="41">
        <f>'21sec01'!D30</f>
        <v>1096</v>
      </c>
      <c r="E29" s="68">
        <f>'21sec02'!N28</f>
        <v>12813</v>
      </c>
      <c r="F29" s="41">
        <f>'21sec02'!O28</f>
        <v>12462</v>
      </c>
      <c r="G29" s="41">
        <f>'21sec02'!P28</f>
        <v>25275</v>
      </c>
      <c r="H29" s="17">
        <f>'21sec03'!N28</f>
        <v>12987</v>
      </c>
      <c r="I29" s="18">
        <f>'21sec03'!O28</f>
        <v>12290</v>
      </c>
      <c r="J29" s="18">
        <f>'21sec03'!P28</f>
        <v>25277</v>
      </c>
      <c r="K29" s="17">
        <f>'21sec04'!N28</f>
        <v>12784</v>
      </c>
      <c r="L29" s="18">
        <f>'21sec04'!O28</f>
        <v>12460</v>
      </c>
      <c r="M29" s="18">
        <f>'21sec04'!P28</f>
        <v>25244</v>
      </c>
      <c r="N29" s="17">
        <f>SUM(N25:N28)</f>
        <v>3</v>
      </c>
      <c r="O29" s="18">
        <f t="shared" ref="O29:P29" si="7">SUM(O25:O28)</f>
        <v>0</v>
      </c>
      <c r="P29" s="18">
        <f t="shared" si="7"/>
        <v>3</v>
      </c>
      <c r="Q29" s="17">
        <f t="shared" si="6"/>
        <v>39238</v>
      </c>
      <c r="R29" s="18">
        <f t="shared" si="6"/>
        <v>37657</v>
      </c>
      <c r="S29" s="18">
        <f t="shared" si="6"/>
        <v>76895</v>
      </c>
    </row>
    <row r="30" spans="1:19" s="16" customFormat="1">
      <c r="A30" s="34" t="s">
        <v>45</v>
      </c>
      <c r="B30" s="59"/>
      <c r="C30" s="59"/>
      <c r="D30" s="59"/>
      <c r="E30" s="81"/>
      <c r="F30" s="59"/>
      <c r="G30" s="59"/>
      <c r="H30" s="12"/>
      <c r="I30" s="13"/>
      <c r="J30" s="26"/>
      <c r="K30" s="12"/>
      <c r="L30" s="13"/>
      <c r="M30" s="26"/>
      <c r="N30" s="12"/>
      <c r="O30" s="13"/>
      <c r="P30" s="26"/>
      <c r="Q30" s="27"/>
      <c r="R30" s="26"/>
      <c r="S30" s="13"/>
    </row>
    <row r="31" spans="1:19">
      <c r="A31" s="21" t="s">
        <v>38</v>
      </c>
      <c r="B31" s="39">
        <f>'21sec01'!B32</f>
        <v>167</v>
      </c>
      <c r="C31" s="39">
        <f>'21sec01'!C32</f>
        <v>100</v>
      </c>
      <c r="D31" s="39">
        <f>'21sec01'!D32</f>
        <v>267</v>
      </c>
      <c r="E31" s="67">
        <f>'21sec02'!N30</f>
        <v>4371</v>
      </c>
      <c r="F31" s="39">
        <f>'21sec02'!O30</f>
        <v>4221</v>
      </c>
      <c r="G31" s="39">
        <f>'21sec02'!P30</f>
        <v>8592</v>
      </c>
      <c r="H31" s="12">
        <f>'21sec03'!N30</f>
        <v>4303</v>
      </c>
      <c r="I31" s="13">
        <f>'21sec03'!O30</f>
        <v>4168</v>
      </c>
      <c r="J31" s="26">
        <f>'21sec03'!P30</f>
        <v>8471</v>
      </c>
      <c r="K31" s="12">
        <f>'21sec04'!N30</f>
        <v>4436</v>
      </c>
      <c r="L31" s="13">
        <f>'21sec04'!O30</f>
        <v>4092</v>
      </c>
      <c r="M31" s="26">
        <f>'21sec04'!P30</f>
        <v>8528</v>
      </c>
      <c r="N31" s="12">
        <v>2</v>
      </c>
      <c r="O31" s="13">
        <v>40</v>
      </c>
      <c r="P31" s="26">
        <v>42</v>
      </c>
      <c r="Q31" s="27">
        <f t="shared" ref="Q31:S35" si="8">SUM(N31,K31,H31,E31,B31)</f>
        <v>13279</v>
      </c>
      <c r="R31" s="26">
        <f t="shared" si="8"/>
        <v>12621</v>
      </c>
      <c r="S31" s="13">
        <f t="shared" si="8"/>
        <v>25900</v>
      </c>
    </row>
    <row r="32" spans="1:19">
      <c r="A32" s="21" t="s">
        <v>39</v>
      </c>
      <c r="B32" s="39">
        <f>'21sec01'!B33</f>
        <v>381</v>
      </c>
      <c r="C32" s="39">
        <f>'21sec01'!C33</f>
        <v>277</v>
      </c>
      <c r="D32" s="39">
        <f>'21sec01'!D33</f>
        <v>658</v>
      </c>
      <c r="E32" s="67">
        <f>'21sec02'!N31</f>
        <v>11934</v>
      </c>
      <c r="F32" s="39">
        <f>'21sec02'!O31</f>
        <v>12432</v>
      </c>
      <c r="G32" s="39">
        <f>'21sec02'!P31</f>
        <v>24366</v>
      </c>
      <c r="H32" s="12">
        <f>'21sec03'!N31</f>
        <v>11740</v>
      </c>
      <c r="I32" s="13">
        <f>'21sec03'!O31</f>
        <v>11855</v>
      </c>
      <c r="J32" s="26">
        <f>'21sec03'!P31</f>
        <v>23595</v>
      </c>
      <c r="K32" s="12">
        <f>'21sec04'!N31</f>
        <v>11186</v>
      </c>
      <c r="L32" s="13">
        <f>'21sec04'!O31</f>
        <v>11620</v>
      </c>
      <c r="M32" s="26">
        <f>'21sec04'!P31</f>
        <v>22806</v>
      </c>
      <c r="N32" s="12">
        <v>31</v>
      </c>
      <c r="O32" s="13">
        <v>172</v>
      </c>
      <c r="P32" s="26">
        <v>203</v>
      </c>
      <c r="Q32" s="27">
        <f t="shared" si="8"/>
        <v>35272</v>
      </c>
      <c r="R32" s="26">
        <f t="shared" si="8"/>
        <v>36356</v>
      </c>
      <c r="S32" s="13">
        <f t="shared" si="8"/>
        <v>71628</v>
      </c>
    </row>
    <row r="33" spans="1:19">
      <c r="A33" s="21" t="s">
        <v>40</v>
      </c>
      <c r="B33" s="39">
        <f>'21sec01'!B34</f>
        <v>48</v>
      </c>
      <c r="C33" s="39">
        <f>'21sec01'!C34</f>
        <v>29</v>
      </c>
      <c r="D33" s="39">
        <f>'21sec01'!D34</f>
        <v>77</v>
      </c>
      <c r="E33" s="67">
        <f>'21sec02'!N32</f>
        <v>528</v>
      </c>
      <c r="F33" s="39">
        <f>'21sec02'!O32</f>
        <v>129</v>
      </c>
      <c r="G33" s="39">
        <f>'21sec02'!P32</f>
        <v>657</v>
      </c>
      <c r="H33" s="12">
        <f>'21sec03'!N32</f>
        <v>754</v>
      </c>
      <c r="I33" s="13">
        <f>'21sec03'!O32</f>
        <v>250</v>
      </c>
      <c r="J33" s="26">
        <f>'21sec03'!P32</f>
        <v>1004</v>
      </c>
      <c r="K33" s="12">
        <f>'21sec04'!N32</f>
        <v>878</v>
      </c>
      <c r="L33" s="13">
        <f>'21sec04'!O32</f>
        <v>484</v>
      </c>
      <c r="M33" s="26">
        <f>'21sec04'!P32</f>
        <v>1362</v>
      </c>
      <c r="N33" s="12">
        <v>0</v>
      </c>
      <c r="O33" s="13">
        <v>0</v>
      </c>
      <c r="P33" s="26">
        <v>0</v>
      </c>
      <c r="Q33" s="27">
        <f t="shared" si="8"/>
        <v>2208</v>
      </c>
      <c r="R33" s="26">
        <f t="shared" si="8"/>
        <v>892</v>
      </c>
      <c r="S33" s="13">
        <f t="shared" si="8"/>
        <v>3100</v>
      </c>
    </row>
    <row r="34" spans="1:19">
      <c r="A34" s="21" t="s">
        <v>41</v>
      </c>
      <c r="B34" s="39">
        <f>'21sec01'!B35</f>
        <v>73</v>
      </c>
      <c r="C34" s="39">
        <f>'21sec01'!C35</f>
        <v>58</v>
      </c>
      <c r="D34" s="39">
        <f>'21sec01'!D35</f>
        <v>131</v>
      </c>
      <c r="E34" s="67">
        <f>'21sec02'!N33</f>
        <v>560</v>
      </c>
      <c r="F34" s="39">
        <f>'21sec02'!O33</f>
        <v>465</v>
      </c>
      <c r="G34" s="39">
        <f>'21sec02'!P33</f>
        <v>1025</v>
      </c>
      <c r="H34" s="12">
        <f>'21sec03'!N33</f>
        <v>779</v>
      </c>
      <c r="I34" s="13">
        <f>'21sec03'!O33</f>
        <v>683</v>
      </c>
      <c r="J34" s="26">
        <f>'21sec03'!P33</f>
        <v>1462</v>
      </c>
      <c r="K34" s="12">
        <f>'21sec04'!N33</f>
        <v>727</v>
      </c>
      <c r="L34" s="13">
        <f>'21sec04'!O33</f>
        <v>653</v>
      </c>
      <c r="M34" s="26">
        <f>'21sec04'!P33</f>
        <v>1380</v>
      </c>
      <c r="N34" s="12">
        <v>0</v>
      </c>
      <c r="O34" s="13">
        <v>0</v>
      </c>
      <c r="P34" s="26">
        <v>0</v>
      </c>
      <c r="Q34" s="27">
        <f t="shared" si="8"/>
        <v>2139</v>
      </c>
      <c r="R34" s="26">
        <f t="shared" si="8"/>
        <v>1859</v>
      </c>
      <c r="S34" s="13">
        <f t="shared" si="8"/>
        <v>3998</v>
      </c>
    </row>
    <row r="35" spans="1:19">
      <c r="A35" s="8" t="s">
        <v>29</v>
      </c>
      <c r="B35" s="40">
        <f>'21sec01'!B36</f>
        <v>669</v>
      </c>
      <c r="C35" s="41">
        <f>'21sec01'!C36</f>
        <v>464</v>
      </c>
      <c r="D35" s="41">
        <f>'21sec01'!D36</f>
        <v>1133</v>
      </c>
      <c r="E35" s="68">
        <f>'21sec02'!N34</f>
        <v>17393</v>
      </c>
      <c r="F35" s="41">
        <f>'21sec02'!O34</f>
        <v>17247</v>
      </c>
      <c r="G35" s="41">
        <f>'21sec02'!P34</f>
        <v>34640</v>
      </c>
      <c r="H35" s="17">
        <f>'21sec03'!N34</f>
        <v>17576</v>
      </c>
      <c r="I35" s="18">
        <f>'21sec03'!O34</f>
        <v>16956</v>
      </c>
      <c r="J35" s="18">
        <f>'21sec03'!P34</f>
        <v>34532</v>
      </c>
      <c r="K35" s="17">
        <f>'21sec04'!N34</f>
        <v>17227</v>
      </c>
      <c r="L35" s="18">
        <f>'21sec04'!O34</f>
        <v>16849</v>
      </c>
      <c r="M35" s="18">
        <f>'21sec04'!P34</f>
        <v>34076</v>
      </c>
      <c r="N35" s="17">
        <f>SUM(N31:N34)</f>
        <v>33</v>
      </c>
      <c r="O35" s="18">
        <f t="shared" ref="O35:P35" si="9">SUM(O31:O34)</f>
        <v>212</v>
      </c>
      <c r="P35" s="18">
        <f t="shared" si="9"/>
        <v>245</v>
      </c>
      <c r="Q35" s="17">
        <f t="shared" si="8"/>
        <v>52898</v>
      </c>
      <c r="R35" s="18">
        <f t="shared" si="8"/>
        <v>51728</v>
      </c>
      <c r="S35" s="18">
        <f t="shared" si="8"/>
        <v>104626</v>
      </c>
    </row>
    <row r="36" spans="1:19" s="16" customFormat="1">
      <c r="A36" s="34" t="s">
        <v>46</v>
      </c>
      <c r="B36" s="59"/>
      <c r="C36" s="59"/>
      <c r="D36" s="59"/>
      <c r="E36" s="81"/>
      <c r="F36" s="59"/>
      <c r="G36" s="59"/>
      <c r="H36" s="12"/>
      <c r="I36" s="13"/>
      <c r="J36" s="26"/>
      <c r="K36" s="12"/>
      <c r="L36" s="13"/>
      <c r="M36" s="26"/>
      <c r="N36" s="12"/>
      <c r="O36" s="13"/>
      <c r="P36" s="26"/>
      <c r="Q36" s="27"/>
      <c r="R36" s="26"/>
      <c r="S36" s="13"/>
    </row>
    <row r="37" spans="1:19">
      <c r="A37" s="21" t="s">
        <v>38</v>
      </c>
      <c r="B37" s="39">
        <f>'21sec01'!B38</f>
        <v>115</v>
      </c>
      <c r="C37" s="39">
        <f>'21sec01'!C38</f>
        <v>78</v>
      </c>
      <c r="D37" s="39">
        <f>'21sec01'!D38</f>
        <v>193</v>
      </c>
      <c r="E37" s="67">
        <f>'21sec02'!N36</f>
        <v>1383</v>
      </c>
      <c r="F37" s="39">
        <f>'21sec02'!O36</f>
        <v>1393</v>
      </c>
      <c r="G37" s="39">
        <f>'21sec02'!P36</f>
        <v>2776</v>
      </c>
      <c r="H37" s="12">
        <f>'21sec03'!N36</f>
        <v>1527</v>
      </c>
      <c r="I37" s="13">
        <f>'21sec03'!O36</f>
        <v>1621</v>
      </c>
      <c r="J37" s="26">
        <f>'21sec03'!P36</f>
        <v>3148</v>
      </c>
      <c r="K37" s="12">
        <f>'21sec04'!N36</f>
        <v>1788</v>
      </c>
      <c r="L37" s="13">
        <f>'21sec04'!O36</f>
        <v>1728</v>
      </c>
      <c r="M37" s="26">
        <f>'21sec04'!P36</f>
        <v>3516</v>
      </c>
      <c r="N37" s="12">
        <v>0</v>
      </c>
      <c r="O37" s="13">
        <v>0</v>
      </c>
      <c r="P37" s="26">
        <v>0</v>
      </c>
      <c r="Q37" s="27">
        <f t="shared" ref="Q37:S41" si="10">SUM(N37,K37,H37,E37,B37)</f>
        <v>4813</v>
      </c>
      <c r="R37" s="26">
        <f t="shared" si="10"/>
        <v>4820</v>
      </c>
      <c r="S37" s="13">
        <f t="shared" si="10"/>
        <v>9633</v>
      </c>
    </row>
    <row r="38" spans="1:19">
      <c r="A38" s="21" t="s">
        <v>39</v>
      </c>
      <c r="B38" s="39">
        <f>'21sec01'!B39</f>
        <v>148</v>
      </c>
      <c r="C38" s="39">
        <f>'21sec01'!C39</f>
        <v>67</v>
      </c>
      <c r="D38" s="39">
        <f>'21sec01'!D39</f>
        <v>215</v>
      </c>
      <c r="E38" s="67">
        <f>'21sec02'!N37</f>
        <v>7488</v>
      </c>
      <c r="F38" s="39">
        <f>'21sec02'!O37</f>
        <v>7357</v>
      </c>
      <c r="G38" s="39">
        <f>'21sec02'!P37</f>
        <v>14845</v>
      </c>
      <c r="H38" s="12">
        <f>'21sec03'!N37</f>
        <v>7270</v>
      </c>
      <c r="I38" s="13">
        <f>'21sec03'!O37</f>
        <v>7073</v>
      </c>
      <c r="J38" s="26">
        <f>'21sec03'!P37</f>
        <v>14343</v>
      </c>
      <c r="K38" s="12">
        <f>'21sec04'!N37</f>
        <v>7191</v>
      </c>
      <c r="L38" s="13">
        <f>'21sec04'!O37</f>
        <v>6760</v>
      </c>
      <c r="M38" s="26">
        <f>'21sec04'!P37</f>
        <v>13951</v>
      </c>
      <c r="N38" s="12">
        <v>0</v>
      </c>
      <c r="O38" s="13">
        <v>0</v>
      </c>
      <c r="P38" s="26">
        <v>0</v>
      </c>
      <c r="Q38" s="27">
        <f t="shared" si="10"/>
        <v>22097</v>
      </c>
      <c r="R38" s="26">
        <f t="shared" si="10"/>
        <v>21257</v>
      </c>
      <c r="S38" s="13">
        <f t="shared" si="10"/>
        <v>43354</v>
      </c>
    </row>
    <row r="39" spans="1:19">
      <c r="A39" s="21" t="s">
        <v>40</v>
      </c>
      <c r="B39" s="39">
        <f>'21sec01'!B40</f>
        <v>132</v>
      </c>
      <c r="C39" s="39">
        <f>'21sec01'!C40</f>
        <v>65</v>
      </c>
      <c r="D39" s="39">
        <f>'21sec01'!D40</f>
        <v>197</v>
      </c>
      <c r="E39" s="67">
        <f>'21sec02'!N38</f>
        <v>686</v>
      </c>
      <c r="F39" s="39">
        <f>'21sec02'!O38</f>
        <v>531</v>
      </c>
      <c r="G39" s="39">
        <f>'21sec02'!P38</f>
        <v>1217</v>
      </c>
      <c r="H39" s="12">
        <f>'21sec03'!N38</f>
        <v>914</v>
      </c>
      <c r="I39" s="13">
        <f>'21sec03'!O38</f>
        <v>666</v>
      </c>
      <c r="J39" s="26">
        <f>'21sec03'!P38</f>
        <v>1580</v>
      </c>
      <c r="K39" s="12">
        <f>'21sec04'!N38</f>
        <v>920</v>
      </c>
      <c r="L39" s="13">
        <f>'21sec04'!O38</f>
        <v>690</v>
      </c>
      <c r="M39" s="26">
        <f>'21sec04'!P38</f>
        <v>1610</v>
      </c>
      <c r="N39" s="12">
        <v>7</v>
      </c>
      <c r="O39" s="13">
        <v>0</v>
      </c>
      <c r="P39" s="26">
        <v>7</v>
      </c>
      <c r="Q39" s="27">
        <f t="shared" si="10"/>
        <v>2659</v>
      </c>
      <c r="R39" s="26">
        <f t="shared" si="10"/>
        <v>1952</v>
      </c>
      <c r="S39" s="13">
        <f t="shared" si="10"/>
        <v>4611</v>
      </c>
    </row>
    <row r="40" spans="1:19">
      <c r="A40" s="21" t="s">
        <v>41</v>
      </c>
      <c r="B40" s="39">
        <f>'21sec01'!B41</f>
        <v>0</v>
      </c>
      <c r="C40" s="39">
        <f>'21sec01'!C41</f>
        <v>0</v>
      </c>
      <c r="D40" s="39">
        <f>'21sec01'!D41</f>
        <v>0</v>
      </c>
      <c r="E40" s="67">
        <f>'21sec02'!N39</f>
        <v>210</v>
      </c>
      <c r="F40" s="39">
        <f>'21sec02'!O39</f>
        <v>214</v>
      </c>
      <c r="G40" s="39">
        <f>'21sec02'!P39</f>
        <v>424</v>
      </c>
      <c r="H40" s="12">
        <f>'21sec03'!N39</f>
        <v>156</v>
      </c>
      <c r="I40" s="13">
        <f>'21sec03'!O39</f>
        <v>217</v>
      </c>
      <c r="J40" s="26">
        <f>'21sec03'!P39</f>
        <v>373</v>
      </c>
      <c r="K40" s="12">
        <f>'21sec04'!N39</f>
        <v>150</v>
      </c>
      <c r="L40" s="13">
        <f>'21sec04'!O39</f>
        <v>185</v>
      </c>
      <c r="M40" s="26">
        <f>'21sec04'!P39</f>
        <v>335</v>
      </c>
      <c r="N40" s="12">
        <v>0</v>
      </c>
      <c r="O40" s="13">
        <v>0</v>
      </c>
      <c r="P40" s="26">
        <v>0</v>
      </c>
      <c r="Q40" s="27">
        <f t="shared" si="10"/>
        <v>516</v>
      </c>
      <c r="R40" s="26">
        <f t="shared" si="10"/>
        <v>616</v>
      </c>
      <c r="S40" s="13">
        <f>SUM(P40,M40,J40,G40,D40)</f>
        <v>1132</v>
      </c>
    </row>
    <row r="41" spans="1:19">
      <c r="A41" s="8" t="s">
        <v>29</v>
      </c>
      <c r="B41" s="40">
        <f>'21sec01'!B42</f>
        <v>395</v>
      </c>
      <c r="C41" s="41">
        <f>'21sec01'!C42</f>
        <v>210</v>
      </c>
      <c r="D41" s="41">
        <f>'21sec01'!D42</f>
        <v>605</v>
      </c>
      <c r="E41" s="68">
        <f>'21sec02'!N40</f>
        <v>9767</v>
      </c>
      <c r="F41" s="41">
        <f>'21sec02'!O40</f>
        <v>9495</v>
      </c>
      <c r="G41" s="41">
        <f>'21sec02'!P40</f>
        <v>19262</v>
      </c>
      <c r="H41" s="17">
        <f>'21sec03'!N40</f>
        <v>9867</v>
      </c>
      <c r="I41" s="18">
        <f>'21sec03'!O40</f>
        <v>9577</v>
      </c>
      <c r="J41" s="18">
        <f>'21sec03'!P40</f>
        <v>19444</v>
      </c>
      <c r="K41" s="17">
        <f>'21sec04'!N40</f>
        <v>10049</v>
      </c>
      <c r="L41" s="18">
        <f>'21sec04'!O40</f>
        <v>9363</v>
      </c>
      <c r="M41" s="18">
        <f>'21sec04'!P40</f>
        <v>19412</v>
      </c>
      <c r="N41" s="105">
        <f>SUM(N37:N40)</f>
        <v>7</v>
      </c>
      <c r="O41" s="106">
        <f t="shared" ref="O41:P41" si="11">SUM(O37:O40)</f>
        <v>0</v>
      </c>
      <c r="P41" s="18">
        <f t="shared" si="11"/>
        <v>7</v>
      </c>
      <c r="Q41" s="17">
        <f t="shared" si="10"/>
        <v>30085</v>
      </c>
      <c r="R41" s="18">
        <f t="shared" si="10"/>
        <v>28645</v>
      </c>
      <c r="S41" s="18">
        <f t="shared" si="10"/>
        <v>58730</v>
      </c>
    </row>
    <row r="42" spans="1:19" s="16" customFormat="1">
      <c r="A42" s="35" t="s">
        <v>47</v>
      </c>
      <c r="B42" s="65"/>
      <c r="C42" s="66"/>
      <c r="D42" s="66"/>
      <c r="E42" s="65"/>
      <c r="F42" s="66"/>
      <c r="G42" s="66"/>
      <c r="H42" s="10"/>
      <c r="I42" s="11"/>
      <c r="J42" s="31"/>
      <c r="K42" s="10"/>
      <c r="L42" s="11"/>
      <c r="M42" s="31"/>
      <c r="N42" s="10"/>
      <c r="O42" s="11"/>
      <c r="P42" s="31"/>
      <c r="Q42" s="80"/>
      <c r="R42" s="31"/>
      <c r="S42" s="11"/>
    </row>
    <row r="43" spans="1:19">
      <c r="A43" s="21" t="s">
        <v>38</v>
      </c>
      <c r="B43" s="67">
        <f>SUM(B37,B31,B25,B20,B14,B8)</f>
        <v>1097</v>
      </c>
      <c r="C43" s="39">
        <f>SUM(C37,C31,C25,C20,C14,C8)</f>
        <v>706</v>
      </c>
      <c r="D43" s="39">
        <f>SUM(D37,D31,D25,D20,D14,D8)</f>
        <v>1803</v>
      </c>
      <c r="E43" s="67">
        <f>SUM(E37,E31,E25,E20,E14,E8)</f>
        <v>15385</v>
      </c>
      <c r="F43" s="39">
        <f t="shared" ref="F43:P43" si="12">SUM(F37,F31,F25,F20,F14,F8)</f>
        <v>15049</v>
      </c>
      <c r="G43" s="39">
        <f t="shared" si="12"/>
        <v>30434</v>
      </c>
      <c r="H43" s="12">
        <f t="shared" si="12"/>
        <v>15763</v>
      </c>
      <c r="I43" s="13">
        <f t="shared" si="12"/>
        <v>15419</v>
      </c>
      <c r="J43" s="26">
        <f t="shared" si="12"/>
        <v>31182</v>
      </c>
      <c r="K43" s="12">
        <f t="shared" si="12"/>
        <v>15750</v>
      </c>
      <c r="L43" s="13">
        <f t="shared" si="12"/>
        <v>15460</v>
      </c>
      <c r="M43" s="26">
        <f t="shared" si="12"/>
        <v>31210</v>
      </c>
      <c r="N43" s="12">
        <f t="shared" si="12"/>
        <v>5</v>
      </c>
      <c r="O43" s="13">
        <f t="shared" si="12"/>
        <v>41</v>
      </c>
      <c r="P43" s="13">
        <f t="shared" si="12"/>
        <v>46</v>
      </c>
      <c r="Q43" s="27">
        <f t="shared" ref="Q43:S47" si="13">SUM(N43,K43,H43,E43,B43)</f>
        <v>48000</v>
      </c>
      <c r="R43" s="26">
        <f t="shared" si="13"/>
        <v>46675</v>
      </c>
      <c r="S43" s="13">
        <f t="shared" si="13"/>
        <v>94675</v>
      </c>
    </row>
    <row r="44" spans="1:19">
      <c r="A44" s="21" t="s">
        <v>39</v>
      </c>
      <c r="B44" s="67">
        <f>SUM(B9,B15,B21,B26,B32,B38)</f>
        <v>1512</v>
      </c>
      <c r="C44" s="39">
        <f t="shared" ref="C44:P44" si="14">SUM(C9,C15,C21,C26,C32,C38)</f>
        <v>1016</v>
      </c>
      <c r="D44" s="39">
        <f t="shared" si="14"/>
        <v>2528</v>
      </c>
      <c r="E44" s="67">
        <f t="shared" si="14"/>
        <v>54647</v>
      </c>
      <c r="F44" s="39">
        <f t="shared" si="14"/>
        <v>55779</v>
      </c>
      <c r="G44" s="39">
        <f t="shared" si="14"/>
        <v>110426</v>
      </c>
      <c r="H44" s="12">
        <f t="shared" si="14"/>
        <v>53013</v>
      </c>
      <c r="I44" s="13">
        <f t="shared" si="14"/>
        <v>53597</v>
      </c>
      <c r="J44" s="26">
        <f t="shared" si="14"/>
        <v>106610</v>
      </c>
      <c r="K44" s="12">
        <f t="shared" si="14"/>
        <v>50560</v>
      </c>
      <c r="L44" s="13">
        <f t="shared" si="14"/>
        <v>51986</v>
      </c>
      <c r="M44" s="26">
        <f t="shared" si="14"/>
        <v>102546</v>
      </c>
      <c r="N44" s="12">
        <f t="shared" si="14"/>
        <v>78</v>
      </c>
      <c r="O44" s="13">
        <f t="shared" si="14"/>
        <v>283</v>
      </c>
      <c r="P44" s="13">
        <f t="shared" si="14"/>
        <v>361</v>
      </c>
      <c r="Q44" s="27">
        <f t="shared" si="13"/>
        <v>159810</v>
      </c>
      <c r="R44" s="26">
        <f t="shared" si="13"/>
        <v>162661</v>
      </c>
      <c r="S44" s="13">
        <f t="shared" si="13"/>
        <v>322471</v>
      </c>
    </row>
    <row r="45" spans="1:19">
      <c r="A45" s="21" t="s">
        <v>40</v>
      </c>
      <c r="B45" s="67">
        <f>SUM(B10,B16,B27,B33,B39)</f>
        <v>209</v>
      </c>
      <c r="C45" s="39">
        <f t="shared" ref="C45:P45" si="15">SUM(C10,C16,C27,C33,C39)</f>
        <v>101</v>
      </c>
      <c r="D45" s="39">
        <f t="shared" si="15"/>
        <v>310</v>
      </c>
      <c r="E45" s="67">
        <f t="shared" si="15"/>
        <v>2481</v>
      </c>
      <c r="F45" s="39">
        <f t="shared" si="15"/>
        <v>1299</v>
      </c>
      <c r="G45" s="39">
        <f t="shared" si="15"/>
        <v>3780</v>
      </c>
      <c r="H45" s="12">
        <f t="shared" si="15"/>
        <v>3260</v>
      </c>
      <c r="I45" s="13">
        <f t="shared" si="15"/>
        <v>1861</v>
      </c>
      <c r="J45" s="26">
        <f t="shared" si="15"/>
        <v>5121</v>
      </c>
      <c r="K45" s="12">
        <f t="shared" si="15"/>
        <v>3603</v>
      </c>
      <c r="L45" s="13">
        <f t="shared" si="15"/>
        <v>2136</v>
      </c>
      <c r="M45" s="26">
        <f t="shared" si="15"/>
        <v>5739</v>
      </c>
      <c r="N45" s="12">
        <f t="shared" si="15"/>
        <v>7</v>
      </c>
      <c r="O45" s="13">
        <f t="shared" si="15"/>
        <v>0</v>
      </c>
      <c r="P45" s="13">
        <f t="shared" si="15"/>
        <v>7</v>
      </c>
      <c r="Q45" s="27">
        <f t="shared" si="13"/>
        <v>9560</v>
      </c>
      <c r="R45" s="26">
        <f t="shared" si="13"/>
        <v>5397</v>
      </c>
      <c r="S45" s="13">
        <f t="shared" si="13"/>
        <v>14957</v>
      </c>
    </row>
    <row r="46" spans="1:19">
      <c r="A46" s="21" t="s">
        <v>41</v>
      </c>
      <c r="B46" s="67">
        <f>SUM(B40,B34,B28,B22,B17,B11)</f>
        <v>582</v>
      </c>
      <c r="C46" s="39">
        <f t="shared" ref="C46:M46" si="16">SUM(C40,C34,C28,C22,C17,C11)</f>
        <v>352</v>
      </c>
      <c r="D46" s="39">
        <f t="shared" si="16"/>
        <v>934</v>
      </c>
      <c r="E46" s="67">
        <f>SUM(E40,E34,E28,E22,E17,E11)</f>
        <v>3447</v>
      </c>
      <c r="F46" s="39">
        <f t="shared" si="16"/>
        <v>2362</v>
      </c>
      <c r="G46" s="39">
        <f t="shared" si="16"/>
        <v>5809</v>
      </c>
      <c r="H46" s="12">
        <f t="shared" si="16"/>
        <v>3993</v>
      </c>
      <c r="I46" s="13">
        <f t="shared" si="16"/>
        <v>2655</v>
      </c>
      <c r="J46" s="26">
        <f t="shared" si="16"/>
        <v>6648</v>
      </c>
      <c r="K46" s="12">
        <f t="shared" si="16"/>
        <v>3799</v>
      </c>
      <c r="L46" s="13">
        <f t="shared" si="16"/>
        <v>2490</v>
      </c>
      <c r="M46" s="26">
        <f t="shared" si="16"/>
        <v>6289</v>
      </c>
      <c r="N46" s="12">
        <f>SUM(N40,N34,N28,N22,N17,N11)</f>
        <v>106</v>
      </c>
      <c r="O46" s="13">
        <f>SUM(O40,O34,O28,O22,O17,O11)</f>
        <v>0</v>
      </c>
      <c r="P46" s="13">
        <f>SUM(P40,P34,P28,P22,P17,P11)</f>
        <v>106</v>
      </c>
      <c r="Q46" s="27">
        <f t="shared" si="13"/>
        <v>11927</v>
      </c>
      <c r="R46" s="26">
        <f t="shared" si="13"/>
        <v>7859</v>
      </c>
      <c r="S46" s="13">
        <f t="shared" si="13"/>
        <v>19786</v>
      </c>
    </row>
    <row r="47" spans="1:19">
      <c r="A47" s="8" t="s">
        <v>29</v>
      </c>
      <c r="B47" s="68">
        <f>SUM(B43:B46)</f>
        <v>3400</v>
      </c>
      <c r="C47" s="41">
        <f t="shared" ref="C47:P47" si="17">SUM(C43:C46)</f>
        <v>2175</v>
      </c>
      <c r="D47" s="41">
        <f t="shared" si="17"/>
        <v>5575</v>
      </c>
      <c r="E47" s="68">
        <f>SUM(E43:E46)</f>
        <v>75960</v>
      </c>
      <c r="F47" s="41">
        <f>SUM(F43:F46)</f>
        <v>74489</v>
      </c>
      <c r="G47" s="41">
        <f>SUM(G43:G46)</f>
        <v>150449</v>
      </c>
      <c r="H47" s="17">
        <f t="shared" si="17"/>
        <v>76029</v>
      </c>
      <c r="I47" s="18">
        <f t="shared" si="17"/>
        <v>73532</v>
      </c>
      <c r="J47" s="18">
        <f t="shared" si="17"/>
        <v>149561</v>
      </c>
      <c r="K47" s="17">
        <f t="shared" si="17"/>
        <v>73712</v>
      </c>
      <c r="L47" s="18">
        <f t="shared" si="17"/>
        <v>72072</v>
      </c>
      <c r="M47" s="18">
        <f t="shared" si="17"/>
        <v>145784</v>
      </c>
      <c r="N47" s="17">
        <f t="shared" si="17"/>
        <v>196</v>
      </c>
      <c r="O47" s="18">
        <f t="shared" si="17"/>
        <v>324</v>
      </c>
      <c r="P47" s="18">
        <f t="shared" si="17"/>
        <v>520</v>
      </c>
      <c r="Q47" s="17">
        <f t="shared" si="13"/>
        <v>229297</v>
      </c>
      <c r="R47" s="18">
        <f t="shared" si="13"/>
        <v>222592</v>
      </c>
      <c r="S47" s="18">
        <f t="shared" si="13"/>
        <v>451889</v>
      </c>
    </row>
    <row r="48" spans="1:19">
      <c r="A48" s="16"/>
    </row>
    <row r="49" spans="1:19" s="16" customFormat="1">
      <c r="A49" s="117" t="s">
        <v>21</v>
      </c>
      <c r="B49"/>
      <c r="C49"/>
      <c r="D49"/>
      <c r="E49" s="39"/>
      <c r="F49"/>
      <c r="G49"/>
      <c r="H49"/>
      <c r="I49"/>
      <c r="J49"/>
      <c r="K49"/>
      <c r="L49"/>
      <c r="M49"/>
      <c r="N49"/>
      <c r="O49"/>
      <c r="P49"/>
      <c r="Q49"/>
      <c r="R49"/>
      <c r="S49" s="13"/>
    </row>
  </sheetData>
  <mergeCells count="9">
    <mergeCell ref="B5:D5"/>
    <mergeCell ref="E4:G4"/>
    <mergeCell ref="A2:S2"/>
    <mergeCell ref="Q4:S4"/>
    <mergeCell ref="N4:P4"/>
    <mergeCell ref="H4:J4"/>
    <mergeCell ref="K4:M4"/>
    <mergeCell ref="B4:D4"/>
    <mergeCell ref="N5:P5"/>
  </mergeCells>
  <phoneticPr fontId="8" type="noConversion"/>
  <printOptions horizontalCentered="1"/>
  <pageMargins left="0.39370078740157483" right="0.39370078740157483" top="0.39370078740157483" bottom="0.59055118110236227" header="0.51181102362204722" footer="0.51181102362204722"/>
  <pageSetup paperSize="9" scale="79" orientation="landscape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A1:AG70"/>
  <sheetViews>
    <sheetView workbookViewId="0"/>
  </sheetViews>
  <sheetFormatPr defaultColWidth="9.5546875" defaultRowHeight="13.2"/>
  <cols>
    <col min="1" max="1" width="26.44140625" customWidth="1"/>
    <col min="2" max="3" width="7" customWidth="1"/>
    <col min="4" max="21" width="7.5546875" customWidth="1"/>
    <col min="22" max="23" width="9.109375" customWidth="1"/>
    <col min="24" max="26" width="8.88671875" customWidth="1"/>
    <col min="27" max="27" width="4.88671875" customWidth="1"/>
    <col min="28" max="30" width="7.44140625" customWidth="1"/>
    <col min="31" max="81" width="4.88671875" customWidth="1"/>
    <col min="82" max="82" width="5" customWidth="1"/>
    <col min="83" max="83" width="10.5546875" customWidth="1"/>
    <col min="84" max="84" width="5" customWidth="1"/>
    <col min="85" max="85" width="10.5546875" customWidth="1"/>
    <col min="86" max="86" width="5" customWidth="1"/>
    <col min="87" max="87" width="10.5546875" customWidth="1"/>
    <col min="88" max="88" width="5" customWidth="1"/>
    <col min="89" max="89" width="10.5546875" customWidth="1"/>
    <col min="90" max="90" width="5" customWidth="1"/>
    <col min="91" max="91" width="10.5546875" customWidth="1"/>
    <col min="92" max="92" width="5" customWidth="1"/>
    <col min="93" max="93" width="10.5546875" customWidth="1"/>
    <col min="94" max="94" width="5" customWidth="1"/>
    <col min="95" max="95" width="10.5546875" customWidth="1"/>
    <col min="96" max="96" width="5" customWidth="1"/>
    <col min="97" max="97" width="10.5546875" customWidth="1"/>
    <col min="98" max="98" width="5" customWidth="1"/>
    <col min="99" max="99" width="10.5546875" customWidth="1"/>
    <col min="100" max="100" width="5" customWidth="1"/>
    <col min="101" max="101" width="10.5546875" customWidth="1"/>
    <col min="102" max="102" width="5" customWidth="1"/>
    <col min="103" max="103" width="10.5546875" customWidth="1"/>
    <col min="104" max="104" width="5" customWidth="1"/>
    <col min="105" max="105" width="10.5546875" customWidth="1"/>
    <col min="106" max="106" width="5" customWidth="1"/>
    <col min="107" max="107" width="10.5546875" customWidth="1"/>
    <col min="108" max="108" width="5" customWidth="1"/>
    <col min="109" max="109" width="10.5546875" customWidth="1"/>
    <col min="110" max="110" width="5" customWidth="1"/>
    <col min="111" max="111" width="10.5546875" customWidth="1"/>
    <col min="112" max="112" width="5" customWidth="1"/>
    <col min="113" max="113" width="10.5546875" customWidth="1"/>
    <col min="114" max="114" width="5" customWidth="1"/>
    <col min="115" max="115" width="10.5546875" customWidth="1"/>
    <col min="116" max="116" width="5" customWidth="1"/>
    <col min="117" max="117" width="10.5546875" customWidth="1"/>
    <col min="118" max="118" width="5" customWidth="1"/>
    <col min="119" max="119" width="10.5546875" customWidth="1"/>
    <col min="120" max="120" width="5" customWidth="1"/>
    <col min="121" max="121" width="10.5546875" customWidth="1"/>
    <col min="122" max="122" width="5" customWidth="1"/>
    <col min="123" max="123" width="10.5546875" customWidth="1"/>
    <col min="124" max="124" width="5" customWidth="1"/>
    <col min="125" max="125" width="10.5546875" customWidth="1"/>
    <col min="126" max="126" width="5" customWidth="1"/>
    <col min="127" max="127" width="10.5546875" customWidth="1"/>
    <col min="128" max="128" width="5" customWidth="1"/>
    <col min="129" max="129" width="10.5546875" customWidth="1"/>
    <col min="130" max="130" width="5" customWidth="1"/>
    <col min="131" max="131" width="10.5546875" customWidth="1"/>
    <col min="132" max="132" width="5" customWidth="1"/>
    <col min="133" max="133" width="10.5546875" customWidth="1"/>
    <col min="134" max="134" width="5" customWidth="1"/>
    <col min="135" max="135" width="10.5546875" customWidth="1"/>
    <col min="136" max="136" width="5" customWidth="1"/>
    <col min="137" max="137" width="10.5546875" customWidth="1"/>
    <col min="138" max="138" width="5" customWidth="1"/>
    <col min="139" max="139" width="10.5546875" customWidth="1"/>
    <col min="140" max="141" width="5" customWidth="1"/>
    <col min="142" max="142" width="10.5546875" customWidth="1"/>
    <col min="143" max="143" width="5" customWidth="1"/>
    <col min="144" max="144" width="10.5546875" customWidth="1"/>
    <col min="145" max="145" width="5" customWidth="1"/>
    <col min="146" max="146" width="10.5546875" customWidth="1"/>
    <col min="147" max="147" width="5" customWidth="1"/>
    <col min="148" max="148" width="10.5546875" customWidth="1"/>
    <col min="149" max="149" width="5" customWidth="1"/>
    <col min="150" max="150" width="10.5546875" customWidth="1"/>
    <col min="151" max="151" width="5" customWidth="1"/>
    <col min="152" max="152" width="10.5546875" customWidth="1"/>
    <col min="153" max="153" width="5" customWidth="1"/>
    <col min="154" max="154" width="10.5546875" customWidth="1"/>
    <col min="155" max="155" width="5" customWidth="1"/>
    <col min="156" max="156" width="10.5546875" customWidth="1"/>
    <col min="157" max="157" width="5" customWidth="1"/>
    <col min="158" max="158" width="10.5546875" customWidth="1"/>
    <col min="159" max="159" width="5" customWidth="1"/>
    <col min="160" max="160" width="10.5546875" customWidth="1"/>
    <col min="161" max="161" width="5" customWidth="1"/>
    <col min="162" max="162" width="10.5546875" customWidth="1"/>
    <col min="163" max="163" width="5" customWidth="1"/>
    <col min="164" max="164" width="10.5546875" customWidth="1"/>
    <col min="165" max="165" width="5" customWidth="1"/>
    <col min="166" max="166" width="10.5546875" customWidth="1"/>
    <col min="167" max="167" width="4" customWidth="1"/>
    <col min="168" max="168" width="9.5546875" customWidth="1"/>
    <col min="169" max="169" width="4" customWidth="1"/>
    <col min="170" max="170" width="9.5546875" customWidth="1"/>
    <col min="171" max="171" width="4" customWidth="1"/>
    <col min="172" max="172" width="9.5546875" customWidth="1"/>
    <col min="173" max="173" width="4" customWidth="1"/>
    <col min="174" max="174" width="9.5546875" customWidth="1"/>
    <col min="175" max="175" width="4" customWidth="1"/>
    <col min="176" max="176" width="9.5546875" customWidth="1"/>
    <col min="177" max="178" width="5" customWidth="1"/>
    <col min="179" max="179" width="9.5546875" customWidth="1"/>
    <col min="180" max="180" width="4" customWidth="1"/>
    <col min="181" max="181" width="9.5546875" customWidth="1"/>
    <col min="182" max="182" width="4" customWidth="1"/>
    <col min="183" max="183" width="9.5546875" customWidth="1"/>
    <col min="184" max="184" width="4" customWidth="1"/>
    <col min="185" max="185" width="9.5546875" customWidth="1"/>
    <col min="186" max="186" width="4" customWidth="1"/>
    <col min="187" max="187" width="9.5546875" customWidth="1"/>
    <col min="188" max="188" width="4" customWidth="1"/>
    <col min="189" max="189" width="9.5546875" customWidth="1"/>
    <col min="190" max="190" width="4" customWidth="1"/>
    <col min="191" max="191" width="9.5546875" customWidth="1"/>
    <col min="192" max="192" width="4" customWidth="1"/>
    <col min="193" max="193" width="9.5546875" customWidth="1"/>
    <col min="194" max="194" width="4" customWidth="1"/>
    <col min="195" max="195" width="9.5546875" customWidth="1"/>
    <col min="196" max="196" width="4" customWidth="1"/>
    <col min="197" max="197" width="9.5546875" customWidth="1"/>
    <col min="198" max="198" width="4" customWidth="1"/>
    <col min="199" max="199" width="9.5546875" customWidth="1"/>
    <col min="200" max="200" width="4" customWidth="1"/>
    <col min="201" max="201" width="9.5546875" customWidth="1"/>
    <col min="202" max="202" width="4" customWidth="1"/>
    <col min="203" max="203" width="9.5546875" customWidth="1"/>
    <col min="204" max="204" width="4" customWidth="1"/>
    <col min="205" max="205" width="9.5546875" customWidth="1"/>
    <col min="206" max="206" width="4" customWidth="1"/>
    <col min="207" max="207" width="9.5546875" customWidth="1"/>
    <col min="208" max="208" width="4" customWidth="1"/>
    <col min="209" max="209" width="9.5546875" customWidth="1"/>
    <col min="210" max="210" width="4" customWidth="1"/>
    <col min="211" max="211" width="9.5546875" customWidth="1"/>
    <col min="212" max="212" width="4" customWidth="1"/>
    <col min="213" max="213" width="9.5546875" customWidth="1"/>
    <col min="214" max="214" width="4" customWidth="1"/>
    <col min="215" max="215" width="9.5546875" customWidth="1"/>
    <col min="216" max="216" width="4" customWidth="1"/>
    <col min="217" max="217" width="9.5546875" customWidth="1"/>
    <col min="218" max="218" width="4" customWidth="1"/>
    <col min="219" max="219" width="9.5546875" customWidth="1"/>
    <col min="220" max="220" width="4" customWidth="1"/>
    <col min="221" max="221" width="9.5546875" customWidth="1"/>
    <col min="222" max="222" width="4" customWidth="1"/>
    <col min="223" max="223" width="9.5546875" customWidth="1"/>
    <col min="224" max="224" width="4" customWidth="1"/>
    <col min="225" max="225" width="9.5546875" customWidth="1"/>
    <col min="226" max="226" width="4" customWidth="1"/>
    <col min="227" max="227" width="9.5546875" customWidth="1"/>
    <col min="228" max="228" width="4" customWidth="1"/>
    <col min="229" max="229" width="9.5546875" customWidth="1"/>
    <col min="230" max="230" width="4" customWidth="1"/>
    <col min="231" max="231" width="9.5546875" customWidth="1"/>
    <col min="232" max="232" width="4" customWidth="1"/>
    <col min="233" max="233" width="9.5546875" customWidth="1"/>
    <col min="234" max="234" width="4" customWidth="1"/>
    <col min="235" max="235" width="9.5546875" customWidth="1"/>
    <col min="236" max="236" width="4" customWidth="1"/>
    <col min="237" max="237" width="9.5546875" customWidth="1"/>
    <col min="238" max="238" width="4" customWidth="1"/>
    <col min="239" max="239" width="9.5546875" customWidth="1"/>
    <col min="240" max="240" width="4" customWidth="1"/>
    <col min="241" max="241" width="9.5546875" customWidth="1"/>
    <col min="242" max="242" width="4" customWidth="1"/>
    <col min="243" max="243" width="9.5546875" customWidth="1"/>
    <col min="244" max="244" width="4" customWidth="1"/>
    <col min="245" max="245" width="9.5546875" customWidth="1"/>
    <col min="246" max="246" width="4" customWidth="1"/>
    <col min="247" max="247" width="9.5546875" customWidth="1"/>
    <col min="248" max="248" width="4" customWidth="1"/>
    <col min="249" max="249" width="9.5546875" customWidth="1"/>
    <col min="250" max="250" width="4" customWidth="1"/>
  </cols>
  <sheetData>
    <row r="1" spans="1:33">
      <c r="A1" s="5" t="s">
        <v>1</v>
      </c>
    </row>
    <row r="2" spans="1:33">
      <c r="A2" s="127" t="s">
        <v>68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33" ht="13.8" thickBot="1">
      <c r="A3" s="73"/>
    </row>
    <row r="4" spans="1:33">
      <c r="A4" s="30"/>
      <c r="B4" s="133" t="str">
        <f>D4+1&amp;" en later"</f>
        <v>2011 en later</v>
      </c>
      <c r="C4" s="135"/>
      <c r="D4" s="133">
        <v>2010</v>
      </c>
      <c r="E4" s="135"/>
      <c r="F4" s="133">
        <f>D4-1</f>
        <v>2009</v>
      </c>
      <c r="G4" s="135"/>
      <c r="H4" s="133">
        <f>F4-1</f>
        <v>2008</v>
      </c>
      <c r="I4" s="135"/>
      <c r="J4" s="133">
        <f>H4-1</f>
        <v>2007</v>
      </c>
      <c r="K4" s="135"/>
      <c r="L4" s="133">
        <f>J4-1</f>
        <v>2006</v>
      </c>
      <c r="M4" s="135"/>
      <c r="N4" s="133">
        <f>L4-1</f>
        <v>2005</v>
      </c>
      <c r="O4" s="135"/>
      <c r="P4" s="133">
        <f>N4-1</f>
        <v>2004</v>
      </c>
      <c r="Q4" s="135"/>
      <c r="R4" s="133">
        <f>P4-1</f>
        <v>2003</v>
      </c>
      <c r="S4" s="135"/>
      <c r="T4" s="133">
        <f>R4-1</f>
        <v>2002</v>
      </c>
      <c r="U4" s="135"/>
      <c r="V4" s="133" t="str">
        <f>T4-1&amp;" "&amp;"en vroeger"</f>
        <v>2001 en vroeger</v>
      </c>
      <c r="W4" s="135"/>
      <c r="X4" s="121" t="s">
        <v>69</v>
      </c>
      <c r="Y4" s="122"/>
      <c r="Z4" s="122"/>
    </row>
    <row r="5" spans="1:33">
      <c r="A5" s="74"/>
      <c r="B5" s="75" t="s">
        <v>34</v>
      </c>
      <c r="C5" s="76" t="s">
        <v>35</v>
      </c>
      <c r="D5" s="75" t="s">
        <v>34</v>
      </c>
      <c r="E5" s="76" t="s">
        <v>35</v>
      </c>
      <c r="F5" s="75" t="s">
        <v>34</v>
      </c>
      <c r="G5" s="76" t="s">
        <v>35</v>
      </c>
      <c r="H5" s="75" t="s">
        <v>34</v>
      </c>
      <c r="I5" s="76" t="s">
        <v>35</v>
      </c>
      <c r="J5" s="75" t="s">
        <v>34</v>
      </c>
      <c r="K5" s="76" t="s">
        <v>35</v>
      </c>
      <c r="L5" s="75" t="s">
        <v>34</v>
      </c>
      <c r="M5" s="76" t="s">
        <v>35</v>
      </c>
      <c r="N5" s="75" t="s">
        <v>34</v>
      </c>
      <c r="O5" s="76" t="s">
        <v>35</v>
      </c>
      <c r="P5" s="75" t="s">
        <v>34</v>
      </c>
      <c r="Q5" s="76" t="s">
        <v>35</v>
      </c>
      <c r="R5" s="75" t="s">
        <v>34</v>
      </c>
      <c r="S5" s="76" t="s">
        <v>35</v>
      </c>
      <c r="T5" s="75" t="s">
        <v>34</v>
      </c>
      <c r="U5" s="76" t="s">
        <v>35</v>
      </c>
      <c r="V5" s="75" t="s">
        <v>34</v>
      </c>
      <c r="W5" s="76" t="s">
        <v>35</v>
      </c>
      <c r="X5" s="75" t="s">
        <v>34</v>
      </c>
      <c r="Y5" s="76" t="s">
        <v>35</v>
      </c>
      <c r="Z5" s="77" t="s">
        <v>36</v>
      </c>
    </row>
    <row r="6" spans="1:33">
      <c r="A6" s="5" t="s">
        <v>70</v>
      </c>
      <c r="B6" s="23"/>
      <c r="C6" s="4"/>
      <c r="D6" s="23"/>
      <c r="E6" s="4"/>
      <c r="F6" s="23"/>
      <c r="G6" s="4"/>
      <c r="H6" s="23"/>
      <c r="I6" s="4"/>
      <c r="J6" s="23"/>
      <c r="K6" s="4"/>
      <c r="L6" s="23"/>
      <c r="M6" s="4"/>
      <c r="N6" s="23"/>
      <c r="O6" s="4"/>
      <c r="P6" s="23"/>
      <c r="Q6" s="4"/>
      <c r="R6" s="23"/>
      <c r="S6" s="4"/>
      <c r="T6" s="23"/>
      <c r="U6" s="4"/>
      <c r="V6" s="23"/>
      <c r="W6" s="4"/>
      <c r="X6" s="23"/>
      <c r="Y6" s="4"/>
      <c r="Z6" s="4"/>
    </row>
    <row r="7" spans="1:33">
      <c r="A7" s="21" t="s">
        <v>38</v>
      </c>
      <c r="B7" s="12">
        <v>3</v>
      </c>
      <c r="C7" s="13">
        <v>0</v>
      </c>
      <c r="D7" s="12">
        <v>42</v>
      </c>
      <c r="E7" s="13">
        <v>32</v>
      </c>
      <c r="F7" s="12">
        <v>137</v>
      </c>
      <c r="G7" s="13">
        <v>117</v>
      </c>
      <c r="H7" s="12">
        <v>128</v>
      </c>
      <c r="I7" s="13">
        <v>129</v>
      </c>
      <c r="J7" s="12">
        <v>139</v>
      </c>
      <c r="K7" s="13">
        <v>83</v>
      </c>
      <c r="L7" s="12">
        <v>165</v>
      </c>
      <c r="M7" s="13">
        <v>114</v>
      </c>
      <c r="N7" s="12">
        <v>214</v>
      </c>
      <c r="O7" s="13">
        <v>89</v>
      </c>
      <c r="P7" s="12">
        <v>181</v>
      </c>
      <c r="Q7" s="13">
        <v>85</v>
      </c>
      <c r="R7" s="12">
        <v>56</v>
      </c>
      <c r="S7" s="13">
        <v>37</v>
      </c>
      <c r="T7" s="12">
        <v>19</v>
      </c>
      <c r="U7" s="13">
        <v>12</v>
      </c>
      <c r="V7" s="12">
        <v>13</v>
      </c>
      <c r="W7" s="13">
        <v>8</v>
      </c>
      <c r="X7" s="27">
        <f t="shared" ref="X7:Y11" si="0">SUM(V7,T7,R7,P7,N7,L7,J7,H7,F7,D7,B7)</f>
        <v>1097</v>
      </c>
      <c r="Y7" s="26">
        <f t="shared" si="0"/>
        <v>706</v>
      </c>
      <c r="Z7" s="26">
        <f>SUM(X7:Y7)</f>
        <v>1803</v>
      </c>
      <c r="AE7" s="13"/>
      <c r="AF7" s="13"/>
      <c r="AG7" s="13"/>
    </row>
    <row r="8" spans="1:33">
      <c r="A8" s="21" t="s">
        <v>39</v>
      </c>
      <c r="B8" s="12">
        <v>6</v>
      </c>
      <c r="C8" s="13">
        <v>1</v>
      </c>
      <c r="D8" s="12">
        <v>48</v>
      </c>
      <c r="E8" s="13">
        <v>57</v>
      </c>
      <c r="F8" s="12">
        <v>179</v>
      </c>
      <c r="G8" s="13">
        <v>155</v>
      </c>
      <c r="H8" s="12">
        <v>188</v>
      </c>
      <c r="I8" s="13">
        <v>183</v>
      </c>
      <c r="J8" s="12">
        <v>192</v>
      </c>
      <c r="K8" s="13">
        <v>166</v>
      </c>
      <c r="L8" s="12">
        <v>236</v>
      </c>
      <c r="M8" s="13">
        <v>159</v>
      </c>
      <c r="N8" s="12">
        <v>290</v>
      </c>
      <c r="O8" s="13">
        <v>137</v>
      </c>
      <c r="P8" s="12">
        <v>305</v>
      </c>
      <c r="Q8" s="13">
        <v>128</v>
      </c>
      <c r="R8" s="12">
        <v>55</v>
      </c>
      <c r="S8" s="13">
        <v>24</v>
      </c>
      <c r="T8" s="12">
        <v>10</v>
      </c>
      <c r="U8" s="13">
        <v>5</v>
      </c>
      <c r="V8" s="12">
        <v>3</v>
      </c>
      <c r="W8" s="13">
        <v>1</v>
      </c>
      <c r="X8" s="27">
        <f t="shared" si="0"/>
        <v>1512</v>
      </c>
      <c r="Y8" s="26">
        <f t="shared" si="0"/>
        <v>1016</v>
      </c>
      <c r="Z8" s="13">
        <f>SUM(X8:Y8)</f>
        <v>2528</v>
      </c>
      <c r="AE8" s="13"/>
      <c r="AF8" s="13"/>
      <c r="AG8" s="13"/>
    </row>
    <row r="9" spans="1:33">
      <c r="A9" s="21" t="s">
        <v>40</v>
      </c>
      <c r="B9" s="12">
        <v>0</v>
      </c>
      <c r="C9" s="13">
        <v>0</v>
      </c>
      <c r="D9" s="12">
        <v>6</v>
      </c>
      <c r="E9" s="13">
        <v>5</v>
      </c>
      <c r="F9" s="12">
        <v>25</v>
      </c>
      <c r="G9" s="13">
        <v>15</v>
      </c>
      <c r="H9" s="12">
        <v>23</v>
      </c>
      <c r="I9" s="13">
        <v>15</v>
      </c>
      <c r="J9" s="12">
        <v>28</v>
      </c>
      <c r="K9" s="13">
        <v>11</v>
      </c>
      <c r="L9" s="12">
        <v>31</v>
      </c>
      <c r="M9" s="13">
        <v>15</v>
      </c>
      <c r="N9" s="12">
        <v>52</v>
      </c>
      <c r="O9" s="13">
        <v>23</v>
      </c>
      <c r="P9" s="12">
        <v>38</v>
      </c>
      <c r="Q9" s="13">
        <v>11</v>
      </c>
      <c r="R9" s="12">
        <v>6</v>
      </c>
      <c r="S9" s="13">
        <v>3</v>
      </c>
      <c r="T9" s="12">
        <v>0</v>
      </c>
      <c r="U9" s="13">
        <v>3</v>
      </c>
      <c r="V9" s="12">
        <v>0</v>
      </c>
      <c r="W9" s="13">
        <v>0</v>
      </c>
      <c r="X9" s="27">
        <f t="shared" si="0"/>
        <v>209</v>
      </c>
      <c r="Y9" s="26">
        <f t="shared" si="0"/>
        <v>101</v>
      </c>
      <c r="Z9" s="13">
        <f>SUM(X9:Y9)</f>
        <v>310</v>
      </c>
      <c r="AE9" s="13"/>
      <c r="AF9" s="13"/>
      <c r="AG9" s="13"/>
    </row>
    <row r="10" spans="1:33">
      <c r="A10" s="21" t="s">
        <v>41</v>
      </c>
      <c r="B10" s="12">
        <v>2</v>
      </c>
      <c r="C10" s="13">
        <v>0</v>
      </c>
      <c r="D10" s="12">
        <v>33</v>
      </c>
      <c r="E10" s="13">
        <v>22</v>
      </c>
      <c r="F10" s="12">
        <v>67</v>
      </c>
      <c r="G10" s="13">
        <v>58</v>
      </c>
      <c r="H10" s="12">
        <v>91</v>
      </c>
      <c r="I10" s="13">
        <v>48</v>
      </c>
      <c r="J10" s="12">
        <v>68</v>
      </c>
      <c r="K10" s="13">
        <v>70</v>
      </c>
      <c r="L10" s="12">
        <v>88</v>
      </c>
      <c r="M10" s="13">
        <v>55</v>
      </c>
      <c r="N10" s="12">
        <v>93</v>
      </c>
      <c r="O10" s="13">
        <v>48</v>
      </c>
      <c r="P10" s="12">
        <v>103</v>
      </c>
      <c r="Q10" s="13">
        <v>32</v>
      </c>
      <c r="R10" s="12">
        <v>32</v>
      </c>
      <c r="S10" s="13">
        <v>15</v>
      </c>
      <c r="T10" s="12">
        <v>3</v>
      </c>
      <c r="U10" s="13">
        <v>4</v>
      </c>
      <c r="V10" s="12">
        <v>2</v>
      </c>
      <c r="W10" s="13">
        <v>0</v>
      </c>
      <c r="X10" s="27">
        <f t="shared" si="0"/>
        <v>582</v>
      </c>
      <c r="Y10" s="26">
        <f t="shared" si="0"/>
        <v>352</v>
      </c>
      <c r="Z10" s="13">
        <f>SUM(X10:Y10)</f>
        <v>934</v>
      </c>
      <c r="AE10" s="13"/>
      <c r="AF10" s="13"/>
      <c r="AG10" s="13"/>
    </row>
    <row r="11" spans="1:33" s="16" customFormat="1">
      <c r="A11" s="8" t="s">
        <v>29</v>
      </c>
      <c r="B11" s="17">
        <v>11</v>
      </c>
      <c r="C11" s="18">
        <v>1</v>
      </c>
      <c r="D11" s="17">
        <v>129</v>
      </c>
      <c r="E11" s="18">
        <v>116</v>
      </c>
      <c r="F11" s="17">
        <v>408</v>
      </c>
      <c r="G11" s="18">
        <v>345</v>
      </c>
      <c r="H11" s="17">
        <v>430</v>
      </c>
      <c r="I11" s="18">
        <v>375</v>
      </c>
      <c r="J11" s="17">
        <v>427</v>
      </c>
      <c r="K11" s="18">
        <v>330</v>
      </c>
      <c r="L11" s="17">
        <v>520</v>
      </c>
      <c r="M11" s="18">
        <v>343</v>
      </c>
      <c r="N11" s="17">
        <v>649</v>
      </c>
      <c r="O11" s="18">
        <v>297</v>
      </c>
      <c r="P11" s="17">
        <v>627</v>
      </c>
      <c r="Q11" s="18">
        <v>256</v>
      </c>
      <c r="R11" s="17">
        <v>149</v>
      </c>
      <c r="S11" s="18">
        <v>79</v>
      </c>
      <c r="T11" s="17">
        <v>32</v>
      </c>
      <c r="U11" s="18">
        <v>24</v>
      </c>
      <c r="V11" s="17">
        <v>18</v>
      </c>
      <c r="W11" s="18">
        <v>9</v>
      </c>
      <c r="X11" s="17">
        <f t="shared" si="0"/>
        <v>3400</v>
      </c>
      <c r="Y11" s="18">
        <f t="shared" si="0"/>
        <v>2175</v>
      </c>
      <c r="Z11" s="18">
        <f>SUM(X11:Y11)</f>
        <v>5575</v>
      </c>
      <c r="AB11"/>
      <c r="AC11"/>
      <c r="AD11"/>
      <c r="AE11" s="13"/>
      <c r="AF11" s="13"/>
      <c r="AG11" s="13"/>
    </row>
    <row r="12" spans="1:33" s="16" customFormat="1">
      <c r="A12" s="78" t="s">
        <v>71</v>
      </c>
      <c r="B12" s="29"/>
      <c r="C12" s="28"/>
      <c r="D12" s="29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8"/>
    </row>
    <row r="13" spans="1:33" s="16" customFormat="1" ht="13.8" thickBot="1">
      <c r="A13" s="34" t="s">
        <v>72</v>
      </c>
      <c r="B13" s="29"/>
      <c r="C13" s="28"/>
      <c r="D13" s="29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8"/>
    </row>
    <row r="14" spans="1:33">
      <c r="A14" s="21" t="s">
        <v>38</v>
      </c>
      <c r="B14" s="12">
        <v>4</v>
      </c>
      <c r="C14" s="13">
        <v>4</v>
      </c>
      <c r="D14" s="12">
        <v>106</v>
      </c>
      <c r="E14" s="13">
        <v>91</v>
      </c>
      <c r="F14" s="107">
        <v>5947</v>
      </c>
      <c r="G14" s="108">
        <v>5960</v>
      </c>
      <c r="H14" s="12">
        <v>1492</v>
      </c>
      <c r="I14" s="104">
        <v>1273</v>
      </c>
      <c r="J14" s="12">
        <v>109</v>
      </c>
      <c r="K14" s="13">
        <v>107</v>
      </c>
      <c r="L14" s="12">
        <v>1</v>
      </c>
      <c r="M14" s="13">
        <v>3</v>
      </c>
      <c r="N14" s="12">
        <v>0</v>
      </c>
      <c r="O14" s="13">
        <v>0</v>
      </c>
      <c r="P14" s="12">
        <v>0</v>
      </c>
      <c r="Q14" s="13">
        <v>0</v>
      </c>
      <c r="R14" s="12">
        <v>0</v>
      </c>
      <c r="S14" s="13">
        <v>0</v>
      </c>
      <c r="T14" s="12">
        <v>0</v>
      </c>
      <c r="U14" s="13">
        <v>0</v>
      </c>
      <c r="V14" s="12">
        <v>0</v>
      </c>
      <c r="W14" s="13">
        <v>0</v>
      </c>
      <c r="X14" s="27">
        <f t="shared" ref="X14:Y18" si="1">SUM(V14,T14,R14,P14,N14,L14,J14,H14,F14,D14,B14)</f>
        <v>7659</v>
      </c>
      <c r="Y14" s="26">
        <f t="shared" si="1"/>
        <v>7438</v>
      </c>
      <c r="Z14" s="13">
        <f>SUM(X14:Y14)</f>
        <v>15097</v>
      </c>
    </row>
    <row r="15" spans="1:33">
      <c r="A15" s="21" t="s">
        <v>39</v>
      </c>
      <c r="B15" s="12">
        <v>15</v>
      </c>
      <c r="C15" s="13">
        <v>10</v>
      </c>
      <c r="D15" s="12">
        <v>479</v>
      </c>
      <c r="E15" s="13">
        <v>381</v>
      </c>
      <c r="F15" s="12">
        <v>23302</v>
      </c>
      <c r="G15" s="104">
        <v>24188</v>
      </c>
      <c r="H15" s="12">
        <v>3433</v>
      </c>
      <c r="I15" s="104">
        <v>3100</v>
      </c>
      <c r="J15" s="12">
        <v>223</v>
      </c>
      <c r="K15" s="13">
        <v>173</v>
      </c>
      <c r="L15" s="12">
        <v>4</v>
      </c>
      <c r="M15" s="13">
        <v>3</v>
      </c>
      <c r="N15" s="12">
        <v>0</v>
      </c>
      <c r="O15" s="13">
        <v>1</v>
      </c>
      <c r="P15" s="12">
        <v>0</v>
      </c>
      <c r="Q15" s="13">
        <v>0</v>
      </c>
      <c r="R15" s="12">
        <v>0</v>
      </c>
      <c r="S15" s="13">
        <v>0</v>
      </c>
      <c r="T15" s="12">
        <v>0</v>
      </c>
      <c r="U15" s="13">
        <v>0</v>
      </c>
      <c r="V15" s="12">
        <v>0</v>
      </c>
      <c r="W15" s="13">
        <v>0</v>
      </c>
      <c r="X15" s="27">
        <f t="shared" si="1"/>
        <v>27456</v>
      </c>
      <c r="Y15" s="26">
        <f t="shared" si="1"/>
        <v>27856</v>
      </c>
      <c r="Z15" s="13">
        <f>SUM(X15:Y15)</f>
        <v>55312</v>
      </c>
    </row>
    <row r="16" spans="1:33">
      <c r="A16" s="21" t="s">
        <v>40</v>
      </c>
      <c r="B16" s="12">
        <v>0</v>
      </c>
      <c r="C16" s="13">
        <v>0</v>
      </c>
      <c r="D16" s="12">
        <v>4</v>
      </c>
      <c r="E16" s="13">
        <v>4</v>
      </c>
      <c r="F16" s="12">
        <v>903</v>
      </c>
      <c r="G16" s="104">
        <v>446</v>
      </c>
      <c r="H16" s="12">
        <v>261</v>
      </c>
      <c r="I16" s="104">
        <v>129</v>
      </c>
      <c r="J16" s="12">
        <v>11</v>
      </c>
      <c r="K16" s="13">
        <v>16</v>
      </c>
      <c r="L16" s="12">
        <v>1</v>
      </c>
      <c r="M16" s="13">
        <v>0</v>
      </c>
      <c r="N16" s="12">
        <v>0</v>
      </c>
      <c r="O16" s="13">
        <v>0</v>
      </c>
      <c r="P16" s="12">
        <v>0</v>
      </c>
      <c r="Q16" s="13">
        <v>0</v>
      </c>
      <c r="R16" s="12">
        <v>0</v>
      </c>
      <c r="S16" s="13">
        <v>0</v>
      </c>
      <c r="T16" s="12">
        <v>0</v>
      </c>
      <c r="U16" s="13">
        <v>0</v>
      </c>
      <c r="V16" s="12">
        <v>0</v>
      </c>
      <c r="W16" s="13">
        <v>0</v>
      </c>
      <c r="X16" s="27">
        <f t="shared" si="1"/>
        <v>1180</v>
      </c>
      <c r="Y16" s="26">
        <f t="shared" si="1"/>
        <v>595</v>
      </c>
      <c r="Z16" s="13">
        <f>SUM(X16:Y16)</f>
        <v>1775</v>
      </c>
    </row>
    <row r="17" spans="1:26">
      <c r="A17" s="21" t="s">
        <v>41</v>
      </c>
      <c r="B17" s="12">
        <v>1</v>
      </c>
      <c r="C17" s="13">
        <v>0</v>
      </c>
      <c r="D17" s="12">
        <v>15</v>
      </c>
      <c r="E17" s="13">
        <v>12</v>
      </c>
      <c r="F17" s="12">
        <v>1303</v>
      </c>
      <c r="G17" s="104">
        <v>914</v>
      </c>
      <c r="H17" s="12">
        <v>399</v>
      </c>
      <c r="I17" s="104">
        <v>219</v>
      </c>
      <c r="J17" s="12">
        <v>25</v>
      </c>
      <c r="K17" s="13">
        <v>15</v>
      </c>
      <c r="L17" s="12">
        <v>2</v>
      </c>
      <c r="M17" s="13">
        <v>1</v>
      </c>
      <c r="N17" s="12">
        <v>0</v>
      </c>
      <c r="O17" s="13">
        <v>0</v>
      </c>
      <c r="P17" s="12">
        <v>0</v>
      </c>
      <c r="Q17" s="13">
        <v>0</v>
      </c>
      <c r="R17" s="12">
        <v>0</v>
      </c>
      <c r="S17" s="13">
        <v>0</v>
      </c>
      <c r="T17" s="12">
        <v>0</v>
      </c>
      <c r="U17" s="13">
        <v>0</v>
      </c>
      <c r="V17" s="12">
        <v>0</v>
      </c>
      <c r="W17" s="13">
        <v>0</v>
      </c>
      <c r="X17" s="27">
        <f t="shared" si="1"/>
        <v>1745</v>
      </c>
      <c r="Y17" s="26">
        <f t="shared" si="1"/>
        <v>1161</v>
      </c>
      <c r="Z17" s="13">
        <f>SUM(X17:Y17)</f>
        <v>2906</v>
      </c>
    </row>
    <row r="18" spans="1:26" s="16" customFormat="1" ht="13.8" thickBot="1">
      <c r="A18" s="8" t="s">
        <v>29</v>
      </c>
      <c r="B18" s="17">
        <v>20</v>
      </c>
      <c r="C18" s="18">
        <v>14</v>
      </c>
      <c r="D18" s="17">
        <v>604</v>
      </c>
      <c r="E18" s="18">
        <v>488</v>
      </c>
      <c r="F18" s="109">
        <v>31455</v>
      </c>
      <c r="G18" s="110">
        <v>31508</v>
      </c>
      <c r="H18" s="17">
        <v>5585</v>
      </c>
      <c r="I18" s="94">
        <v>4721</v>
      </c>
      <c r="J18" s="17">
        <v>368</v>
      </c>
      <c r="K18" s="18">
        <v>311</v>
      </c>
      <c r="L18" s="17">
        <v>8</v>
      </c>
      <c r="M18" s="18">
        <v>7</v>
      </c>
      <c r="N18" s="17">
        <v>0</v>
      </c>
      <c r="O18" s="18">
        <v>1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18">
        <v>0</v>
      </c>
      <c r="V18" s="17">
        <v>0</v>
      </c>
      <c r="W18" s="18">
        <v>0</v>
      </c>
      <c r="X18" s="17">
        <f t="shared" si="1"/>
        <v>38040</v>
      </c>
      <c r="Y18" s="18">
        <f t="shared" si="1"/>
        <v>37050</v>
      </c>
      <c r="Z18" s="18">
        <f>SUM(X18:Y18)</f>
        <v>75090</v>
      </c>
    </row>
    <row r="19" spans="1:26" s="16" customFormat="1" ht="13.8" thickBot="1">
      <c r="A19" s="34" t="s">
        <v>73</v>
      </c>
      <c r="B19" s="29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8"/>
    </row>
    <row r="20" spans="1:26">
      <c r="A20" s="21" t="s">
        <v>38</v>
      </c>
      <c r="B20" s="12">
        <v>1</v>
      </c>
      <c r="C20" s="13">
        <v>0</v>
      </c>
      <c r="D20" s="12">
        <v>7</v>
      </c>
      <c r="E20" s="13">
        <v>1</v>
      </c>
      <c r="F20" s="12">
        <v>113</v>
      </c>
      <c r="G20" s="13">
        <v>97</v>
      </c>
      <c r="H20" s="107">
        <v>5812</v>
      </c>
      <c r="I20" s="108">
        <v>5922</v>
      </c>
      <c r="J20" s="12">
        <v>1623</v>
      </c>
      <c r="K20" s="104">
        <v>1444</v>
      </c>
      <c r="L20" s="12">
        <v>161</v>
      </c>
      <c r="M20" s="13">
        <v>143</v>
      </c>
      <c r="N20" s="12">
        <v>8</v>
      </c>
      <c r="O20" s="13">
        <v>3</v>
      </c>
      <c r="P20" s="12">
        <v>1</v>
      </c>
      <c r="Q20" s="13">
        <v>1</v>
      </c>
      <c r="R20" s="12">
        <v>0</v>
      </c>
      <c r="S20" s="13">
        <v>0</v>
      </c>
      <c r="T20" s="12">
        <v>0</v>
      </c>
      <c r="U20" s="13">
        <v>0</v>
      </c>
      <c r="V20" s="12">
        <v>0</v>
      </c>
      <c r="W20" s="13">
        <v>0</v>
      </c>
      <c r="X20" s="27">
        <f t="shared" ref="X20:Y24" si="2">SUM(V20,T20,R20,P20,N20,L20,J20,H20,F20,D20,B20)</f>
        <v>7726</v>
      </c>
      <c r="Y20" s="26">
        <f t="shared" si="2"/>
        <v>7611</v>
      </c>
      <c r="Z20" s="13">
        <f>SUM(X20:Y20)</f>
        <v>15337</v>
      </c>
    </row>
    <row r="21" spans="1:26">
      <c r="A21" s="21" t="s">
        <v>39</v>
      </c>
      <c r="B21" s="12">
        <v>1</v>
      </c>
      <c r="C21" s="13">
        <v>1</v>
      </c>
      <c r="D21" s="12">
        <v>15</v>
      </c>
      <c r="E21" s="13">
        <v>8</v>
      </c>
      <c r="F21" s="12">
        <v>455</v>
      </c>
      <c r="G21" s="13">
        <v>343</v>
      </c>
      <c r="H21" s="12">
        <v>22824</v>
      </c>
      <c r="I21" s="104">
        <v>24059</v>
      </c>
      <c r="J21" s="12">
        <v>3636</v>
      </c>
      <c r="K21" s="104">
        <v>3298</v>
      </c>
      <c r="L21" s="12">
        <v>250</v>
      </c>
      <c r="M21" s="13">
        <v>205</v>
      </c>
      <c r="N21" s="12">
        <v>10</v>
      </c>
      <c r="O21" s="13">
        <v>8</v>
      </c>
      <c r="P21" s="12">
        <v>0</v>
      </c>
      <c r="Q21" s="13">
        <v>1</v>
      </c>
      <c r="R21" s="12">
        <v>0</v>
      </c>
      <c r="S21" s="13">
        <v>0</v>
      </c>
      <c r="T21" s="12">
        <v>0</v>
      </c>
      <c r="U21" s="13">
        <v>0</v>
      </c>
      <c r="V21" s="12">
        <v>0</v>
      </c>
      <c r="W21" s="13">
        <v>0</v>
      </c>
      <c r="X21" s="27">
        <f t="shared" si="2"/>
        <v>27191</v>
      </c>
      <c r="Y21" s="26">
        <f t="shared" si="2"/>
        <v>27923</v>
      </c>
      <c r="Z21" s="13">
        <f>SUM(X21:Y21)</f>
        <v>55114</v>
      </c>
    </row>
    <row r="22" spans="1:26">
      <c r="A22" s="21" t="s">
        <v>40</v>
      </c>
      <c r="B22" s="12">
        <v>0</v>
      </c>
      <c r="C22" s="13">
        <v>0</v>
      </c>
      <c r="D22" s="12">
        <v>0</v>
      </c>
      <c r="E22" s="13">
        <v>0</v>
      </c>
      <c r="F22" s="12">
        <v>3</v>
      </c>
      <c r="G22" s="13">
        <v>3</v>
      </c>
      <c r="H22" s="12">
        <v>916</v>
      </c>
      <c r="I22" s="104">
        <v>507</v>
      </c>
      <c r="J22" s="12">
        <v>349</v>
      </c>
      <c r="K22" s="104">
        <v>173</v>
      </c>
      <c r="L22" s="12">
        <v>33</v>
      </c>
      <c r="M22" s="13">
        <v>20</v>
      </c>
      <c r="N22" s="12">
        <v>0</v>
      </c>
      <c r="O22" s="13">
        <v>1</v>
      </c>
      <c r="P22" s="12">
        <v>0</v>
      </c>
      <c r="Q22" s="13">
        <v>0</v>
      </c>
      <c r="R22" s="12">
        <v>0</v>
      </c>
      <c r="S22" s="13">
        <v>0</v>
      </c>
      <c r="T22" s="12">
        <v>0</v>
      </c>
      <c r="U22" s="13">
        <v>0</v>
      </c>
      <c r="V22" s="12">
        <v>0</v>
      </c>
      <c r="W22" s="13">
        <v>0</v>
      </c>
      <c r="X22" s="27">
        <f t="shared" si="2"/>
        <v>1301</v>
      </c>
      <c r="Y22" s="26">
        <f t="shared" si="2"/>
        <v>704</v>
      </c>
      <c r="Z22" s="13">
        <f>SUM(X22:Y22)</f>
        <v>2005</v>
      </c>
    </row>
    <row r="23" spans="1:26">
      <c r="A23" s="21" t="s">
        <v>41</v>
      </c>
      <c r="B23" s="12">
        <v>0</v>
      </c>
      <c r="C23" s="13">
        <v>0</v>
      </c>
      <c r="D23" s="12">
        <v>0</v>
      </c>
      <c r="E23" s="13">
        <v>0</v>
      </c>
      <c r="F23" s="12">
        <v>19</v>
      </c>
      <c r="G23" s="13">
        <v>20</v>
      </c>
      <c r="H23" s="12">
        <v>1247</v>
      </c>
      <c r="I23" s="104">
        <v>869</v>
      </c>
      <c r="J23" s="12">
        <v>412</v>
      </c>
      <c r="K23" s="104">
        <v>279</v>
      </c>
      <c r="L23" s="12">
        <v>21</v>
      </c>
      <c r="M23" s="13">
        <v>25</v>
      </c>
      <c r="N23" s="12">
        <v>3</v>
      </c>
      <c r="O23" s="13">
        <v>5</v>
      </c>
      <c r="P23" s="12">
        <v>0</v>
      </c>
      <c r="Q23" s="13">
        <v>1</v>
      </c>
      <c r="R23" s="12">
        <v>0</v>
      </c>
      <c r="S23" s="13">
        <v>0</v>
      </c>
      <c r="T23" s="12">
        <v>0</v>
      </c>
      <c r="U23" s="13">
        <v>1</v>
      </c>
      <c r="V23" s="12">
        <v>0</v>
      </c>
      <c r="W23" s="13">
        <v>1</v>
      </c>
      <c r="X23" s="27">
        <f t="shared" si="2"/>
        <v>1702</v>
      </c>
      <c r="Y23" s="26">
        <f t="shared" si="2"/>
        <v>1201</v>
      </c>
      <c r="Z23" s="13">
        <f>SUM(X23:Y23)</f>
        <v>2903</v>
      </c>
    </row>
    <row r="24" spans="1:26" s="16" customFormat="1" ht="13.8" thickBot="1">
      <c r="A24" s="8" t="s">
        <v>29</v>
      </c>
      <c r="B24" s="17">
        <v>2</v>
      </c>
      <c r="C24" s="18">
        <v>1</v>
      </c>
      <c r="D24" s="17">
        <v>22</v>
      </c>
      <c r="E24" s="18">
        <v>9</v>
      </c>
      <c r="F24" s="17">
        <v>590</v>
      </c>
      <c r="G24" s="18">
        <v>463</v>
      </c>
      <c r="H24" s="109">
        <v>30799</v>
      </c>
      <c r="I24" s="110">
        <v>31357</v>
      </c>
      <c r="J24" s="17">
        <v>6020</v>
      </c>
      <c r="K24" s="94">
        <v>5194</v>
      </c>
      <c r="L24" s="17">
        <v>465</v>
      </c>
      <c r="M24" s="18">
        <v>393</v>
      </c>
      <c r="N24" s="17">
        <v>21</v>
      </c>
      <c r="O24" s="18">
        <v>17</v>
      </c>
      <c r="P24" s="17">
        <v>1</v>
      </c>
      <c r="Q24" s="18">
        <v>3</v>
      </c>
      <c r="R24" s="17">
        <v>0</v>
      </c>
      <c r="S24" s="18">
        <v>0</v>
      </c>
      <c r="T24" s="17">
        <v>0</v>
      </c>
      <c r="U24" s="18">
        <v>1</v>
      </c>
      <c r="V24" s="17">
        <v>0</v>
      </c>
      <c r="W24" s="18">
        <v>1</v>
      </c>
      <c r="X24" s="17">
        <f t="shared" si="2"/>
        <v>37920</v>
      </c>
      <c r="Y24" s="18">
        <f t="shared" si="2"/>
        <v>37439</v>
      </c>
      <c r="Z24" s="18">
        <f>SUM(X24:Y24)</f>
        <v>75359</v>
      </c>
    </row>
    <row r="25" spans="1:26" s="16" customFormat="1">
      <c r="A25" s="78" t="s">
        <v>74</v>
      </c>
      <c r="B25" s="29"/>
      <c r="C25" s="28"/>
      <c r="D25" s="29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8"/>
    </row>
    <row r="26" spans="1:26" ht="13.8" thickBot="1">
      <c r="A26" s="34" t="s">
        <v>75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3"/>
      <c r="V26" s="12"/>
      <c r="W26" s="13"/>
      <c r="X26" s="27"/>
      <c r="Y26" s="26"/>
      <c r="Z26" s="13"/>
    </row>
    <row r="27" spans="1:26">
      <c r="A27" s="21" t="s">
        <v>38</v>
      </c>
      <c r="B27" s="12">
        <v>0</v>
      </c>
      <c r="C27" s="13">
        <v>0</v>
      </c>
      <c r="D27" s="12">
        <v>1</v>
      </c>
      <c r="E27" s="13">
        <v>0</v>
      </c>
      <c r="F27" s="12">
        <v>3</v>
      </c>
      <c r="G27" s="13">
        <v>3</v>
      </c>
      <c r="H27" s="12">
        <v>115</v>
      </c>
      <c r="I27" s="13">
        <v>97</v>
      </c>
      <c r="J27" s="107">
        <v>5277</v>
      </c>
      <c r="K27" s="108">
        <v>5599</v>
      </c>
      <c r="L27" s="12">
        <v>2266</v>
      </c>
      <c r="M27" s="104">
        <v>1914</v>
      </c>
      <c r="N27" s="12">
        <v>490</v>
      </c>
      <c r="O27" s="13">
        <v>341</v>
      </c>
      <c r="P27" s="12">
        <v>69</v>
      </c>
      <c r="Q27" s="13">
        <v>47</v>
      </c>
      <c r="R27" s="12">
        <v>8</v>
      </c>
      <c r="S27" s="13">
        <v>2</v>
      </c>
      <c r="T27" s="12">
        <v>2</v>
      </c>
      <c r="U27" s="13">
        <v>2</v>
      </c>
      <c r="V27" s="12">
        <v>1</v>
      </c>
      <c r="W27" s="13">
        <v>0</v>
      </c>
      <c r="X27" s="27">
        <f t="shared" ref="X27:Y31" si="3">SUM(V27,T27,R27,P27,N27,L27,J27,H27,F27,D27,B27)</f>
        <v>8232</v>
      </c>
      <c r="Y27" s="26">
        <f t="shared" si="3"/>
        <v>8005</v>
      </c>
      <c r="Z27" s="13">
        <f>SUM(X27:Y27)</f>
        <v>16237</v>
      </c>
    </row>
    <row r="28" spans="1:26">
      <c r="A28" s="21" t="s">
        <v>39</v>
      </c>
      <c r="B28" s="12">
        <v>0</v>
      </c>
      <c r="C28" s="13">
        <v>0</v>
      </c>
      <c r="D28" s="12">
        <v>1</v>
      </c>
      <c r="E28" s="13">
        <v>1</v>
      </c>
      <c r="F28" s="12">
        <v>10</v>
      </c>
      <c r="G28" s="13">
        <v>9</v>
      </c>
      <c r="H28" s="12">
        <v>453</v>
      </c>
      <c r="I28" s="13">
        <v>373</v>
      </c>
      <c r="J28" s="12">
        <v>21317</v>
      </c>
      <c r="K28" s="104">
        <v>22708</v>
      </c>
      <c r="L28" s="12">
        <v>5142</v>
      </c>
      <c r="M28" s="104">
        <v>4059</v>
      </c>
      <c r="N28" s="12">
        <v>823</v>
      </c>
      <c r="O28" s="13">
        <v>495</v>
      </c>
      <c r="P28" s="12">
        <v>88</v>
      </c>
      <c r="Q28" s="13">
        <v>56</v>
      </c>
      <c r="R28" s="12">
        <v>7</v>
      </c>
      <c r="S28" s="13">
        <v>4</v>
      </c>
      <c r="T28" s="12">
        <v>2</v>
      </c>
      <c r="U28" s="13">
        <v>0</v>
      </c>
      <c r="V28" s="12">
        <v>0</v>
      </c>
      <c r="W28" s="13">
        <v>0</v>
      </c>
      <c r="X28" s="27">
        <f t="shared" si="3"/>
        <v>27843</v>
      </c>
      <c r="Y28" s="26">
        <f t="shared" si="3"/>
        <v>27705</v>
      </c>
      <c r="Z28" s="13">
        <f>SUM(X28:Y28)</f>
        <v>55548</v>
      </c>
    </row>
    <row r="29" spans="1:26">
      <c r="A29" s="21" t="s">
        <v>40</v>
      </c>
      <c r="B29" s="12">
        <v>0</v>
      </c>
      <c r="C29" s="13">
        <v>0</v>
      </c>
      <c r="D29" s="12">
        <v>0</v>
      </c>
      <c r="E29" s="13">
        <v>0</v>
      </c>
      <c r="F29" s="12">
        <v>0</v>
      </c>
      <c r="G29" s="13">
        <v>0</v>
      </c>
      <c r="H29" s="12">
        <v>5</v>
      </c>
      <c r="I29" s="13">
        <v>3</v>
      </c>
      <c r="J29" s="12">
        <v>1051</v>
      </c>
      <c r="K29" s="104">
        <v>612</v>
      </c>
      <c r="L29" s="12">
        <v>525</v>
      </c>
      <c r="M29" s="104">
        <v>277</v>
      </c>
      <c r="N29" s="12">
        <v>80</v>
      </c>
      <c r="O29" s="13">
        <v>56</v>
      </c>
      <c r="P29" s="12">
        <v>14</v>
      </c>
      <c r="Q29" s="13">
        <v>6</v>
      </c>
      <c r="R29" s="12">
        <v>0</v>
      </c>
      <c r="S29" s="13">
        <v>2</v>
      </c>
      <c r="T29" s="12">
        <v>0</v>
      </c>
      <c r="U29" s="13">
        <v>2</v>
      </c>
      <c r="V29" s="12">
        <v>1</v>
      </c>
      <c r="W29" s="13">
        <v>0</v>
      </c>
      <c r="X29" s="27">
        <f t="shared" si="3"/>
        <v>1676</v>
      </c>
      <c r="Y29" s="26">
        <f t="shared" si="3"/>
        <v>958</v>
      </c>
      <c r="Z29" s="13">
        <f>SUM(X29:Y29)</f>
        <v>2634</v>
      </c>
    </row>
    <row r="30" spans="1:26">
      <c r="A30" s="21" t="s">
        <v>41</v>
      </c>
      <c r="B30" s="12">
        <v>0</v>
      </c>
      <c r="C30" s="13">
        <v>0</v>
      </c>
      <c r="D30" s="12">
        <v>0</v>
      </c>
      <c r="E30" s="13">
        <v>0</v>
      </c>
      <c r="F30" s="12">
        <v>1</v>
      </c>
      <c r="G30" s="13">
        <v>0</v>
      </c>
      <c r="H30" s="12">
        <v>21</v>
      </c>
      <c r="I30" s="13">
        <v>16</v>
      </c>
      <c r="J30" s="12">
        <v>1302</v>
      </c>
      <c r="K30" s="104">
        <v>907</v>
      </c>
      <c r="L30" s="12">
        <v>648</v>
      </c>
      <c r="M30" s="104">
        <v>363</v>
      </c>
      <c r="N30" s="12">
        <v>116</v>
      </c>
      <c r="O30" s="13">
        <v>78</v>
      </c>
      <c r="P30" s="12">
        <v>29</v>
      </c>
      <c r="Q30" s="13">
        <v>13</v>
      </c>
      <c r="R30" s="12">
        <v>1</v>
      </c>
      <c r="S30" s="13">
        <v>3</v>
      </c>
      <c r="T30" s="12">
        <v>0</v>
      </c>
      <c r="U30" s="13">
        <v>0</v>
      </c>
      <c r="V30" s="12">
        <v>0</v>
      </c>
      <c r="W30" s="13">
        <v>0</v>
      </c>
      <c r="X30" s="27">
        <f t="shared" si="3"/>
        <v>2118</v>
      </c>
      <c r="Y30" s="26">
        <f t="shared" si="3"/>
        <v>1380</v>
      </c>
      <c r="Z30" s="13">
        <f>SUM(X30:Y30)</f>
        <v>3498</v>
      </c>
    </row>
    <row r="31" spans="1:26" s="16" customFormat="1" ht="13.8" thickBot="1">
      <c r="A31" s="8" t="s">
        <v>29</v>
      </c>
      <c r="B31" s="17">
        <v>0</v>
      </c>
      <c r="C31" s="18">
        <v>0</v>
      </c>
      <c r="D31" s="17">
        <v>2</v>
      </c>
      <c r="E31" s="18">
        <v>1</v>
      </c>
      <c r="F31" s="17">
        <v>14</v>
      </c>
      <c r="G31" s="18">
        <v>12</v>
      </c>
      <c r="H31" s="17">
        <v>594</v>
      </c>
      <c r="I31" s="18">
        <v>489</v>
      </c>
      <c r="J31" s="109">
        <v>28947</v>
      </c>
      <c r="K31" s="110">
        <v>29826</v>
      </c>
      <c r="L31" s="17">
        <v>8581</v>
      </c>
      <c r="M31" s="94">
        <v>6613</v>
      </c>
      <c r="N31" s="17">
        <v>1509</v>
      </c>
      <c r="O31" s="18">
        <v>970</v>
      </c>
      <c r="P31" s="17">
        <v>200</v>
      </c>
      <c r="Q31" s="18">
        <v>122</v>
      </c>
      <c r="R31" s="17">
        <v>16</v>
      </c>
      <c r="S31" s="18">
        <v>11</v>
      </c>
      <c r="T31" s="17">
        <v>4</v>
      </c>
      <c r="U31" s="18">
        <v>4</v>
      </c>
      <c r="V31" s="17">
        <v>2</v>
      </c>
      <c r="W31" s="18">
        <v>0</v>
      </c>
      <c r="X31" s="17">
        <f t="shared" si="3"/>
        <v>39869</v>
      </c>
      <c r="Y31" s="18">
        <f t="shared" si="3"/>
        <v>38048</v>
      </c>
      <c r="Z31" s="18">
        <f>SUM(X31:Y31)</f>
        <v>77917</v>
      </c>
    </row>
    <row r="32" spans="1:26" s="16" customFormat="1" ht="13.8" thickBot="1">
      <c r="A32" s="34" t="s">
        <v>76</v>
      </c>
      <c r="B32" s="29"/>
      <c r="C32" s="28"/>
      <c r="D32" s="29"/>
      <c r="E32" s="28"/>
      <c r="F32" s="29"/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8"/>
    </row>
    <row r="33" spans="1:29">
      <c r="A33" s="21" t="s">
        <v>38</v>
      </c>
      <c r="B33" s="12">
        <v>0</v>
      </c>
      <c r="C33" s="13">
        <v>0</v>
      </c>
      <c r="D33" s="12">
        <v>0</v>
      </c>
      <c r="E33" s="13">
        <v>0</v>
      </c>
      <c r="F33" s="12">
        <v>0</v>
      </c>
      <c r="G33" s="13">
        <v>1</v>
      </c>
      <c r="H33" s="12">
        <v>2</v>
      </c>
      <c r="I33" s="13">
        <v>2</v>
      </c>
      <c r="J33" s="12">
        <v>110</v>
      </c>
      <c r="K33" s="13">
        <v>81</v>
      </c>
      <c r="L33" s="107">
        <v>4612</v>
      </c>
      <c r="M33" s="108">
        <v>5120</v>
      </c>
      <c r="N33" s="12">
        <v>2140</v>
      </c>
      <c r="O33" s="104">
        <v>1760</v>
      </c>
      <c r="P33" s="12">
        <v>581</v>
      </c>
      <c r="Q33" s="13">
        <v>392</v>
      </c>
      <c r="R33" s="12">
        <v>72</v>
      </c>
      <c r="S33" s="13">
        <v>47</v>
      </c>
      <c r="T33" s="12">
        <v>13</v>
      </c>
      <c r="U33" s="13">
        <v>9</v>
      </c>
      <c r="V33" s="12">
        <v>1</v>
      </c>
      <c r="W33" s="13">
        <v>2</v>
      </c>
      <c r="X33" s="27">
        <f t="shared" ref="X33:Y37" si="4">SUM(V33,T33,R33,P33,N33,L33,J33,H33,F33,D33,B33)</f>
        <v>7531</v>
      </c>
      <c r="Y33" s="26">
        <f t="shared" si="4"/>
        <v>7414</v>
      </c>
      <c r="Z33" s="13">
        <f>SUM(X33:Y33)</f>
        <v>14945</v>
      </c>
    </row>
    <row r="34" spans="1:29">
      <c r="A34" s="21" t="s">
        <v>39</v>
      </c>
      <c r="B34" s="12">
        <v>0</v>
      </c>
      <c r="C34" s="13">
        <v>0</v>
      </c>
      <c r="D34" s="12">
        <v>0</v>
      </c>
      <c r="E34" s="13">
        <v>0</v>
      </c>
      <c r="F34" s="12">
        <v>2</v>
      </c>
      <c r="G34" s="13">
        <v>2</v>
      </c>
      <c r="H34" s="12">
        <v>11</v>
      </c>
      <c r="I34" s="13">
        <v>3</v>
      </c>
      <c r="J34" s="12">
        <v>416</v>
      </c>
      <c r="K34" s="13">
        <v>326</v>
      </c>
      <c r="L34" s="12">
        <v>18784</v>
      </c>
      <c r="M34" s="104">
        <v>20934</v>
      </c>
      <c r="N34" s="12">
        <v>4945</v>
      </c>
      <c r="O34" s="104">
        <v>3976</v>
      </c>
      <c r="P34" s="12">
        <v>914</v>
      </c>
      <c r="Q34" s="13">
        <v>597</v>
      </c>
      <c r="R34" s="12">
        <v>90</v>
      </c>
      <c r="S34" s="13">
        <v>46</v>
      </c>
      <c r="T34" s="12">
        <v>7</v>
      </c>
      <c r="U34" s="13">
        <v>4</v>
      </c>
      <c r="V34" s="12">
        <v>1</v>
      </c>
      <c r="W34" s="13">
        <v>4</v>
      </c>
      <c r="X34" s="27">
        <f t="shared" si="4"/>
        <v>25170</v>
      </c>
      <c r="Y34" s="26">
        <f t="shared" si="4"/>
        <v>25892</v>
      </c>
      <c r="Z34" s="13">
        <f>SUM(X34:Y34)</f>
        <v>51062</v>
      </c>
    </row>
    <row r="35" spans="1:29">
      <c r="A35" s="21" t="s">
        <v>40</v>
      </c>
      <c r="B35" s="12">
        <v>0</v>
      </c>
      <c r="C35" s="13">
        <v>0</v>
      </c>
      <c r="D35" s="12">
        <v>0</v>
      </c>
      <c r="E35" s="13">
        <v>0</v>
      </c>
      <c r="F35" s="12">
        <v>0</v>
      </c>
      <c r="G35" s="13">
        <v>0</v>
      </c>
      <c r="H35" s="12">
        <v>0</v>
      </c>
      <c r="I35" s="13">
        <v>0</v>
      </c>
      <c r="J35" s="12">
        <v>4</v>
      </c>
      <c r="K35" s="13">
        <v>4</v>
      </c>
      <c r="L35" s="12">
        <v>1006</v>
      </c>
      <c r="M35" s="104">
        <v>560</v>
      </c>
      <c r="N35" s="12">
        <v>454</v>
      </c>
      <c r="O35" s="104">
        <v>268</v>
      </c>
      <c r="P35" s="12">
        <v>109</v>
      </c>
      <c r="Q35" s="13">
        <v>59</v>
      </c>
      <c r="R35" s="12">
        <v>9</v>
      </c>
      <c r="S35" s="13">
        <v>8</v>
      </c>
      <c r="T35" s="12">
        <v>2</v>
      </c>
      <c r="U35" s="13">
        <v>2</v>
      </c>
      <c r="V35" s="12">
        <v>0</v>
      </c>
      <c r="W35" s="13">
        <v>2</v>
      </c>
      <c r="X35" s="27">
        <f t="shared" si="4"/>
        <v>1584</v>
      </c>
      <c r="Y35" s="26">
        <f t="shared" si="4"/>
        <v>903</v>
      </c>
      <c r="Z35" s="13">
        <f>SUM(X35:Y35)</f>
        <v>2487</v>
      </c>
    </row>
    <row r="36" spans="1:29">
      <c r="A36" s="21" t="s">
        <v>41</v>
      </c>
      <c r="B36" s="12">
        <v>0</v>
      </c>
      <c r="C36" s="13">
        <v>0</v>
      </c>
      <c r="D36" s="12">
        <v>0</v>
      </c>
      <c r="E36" s="13">
        <v>0</v>
      </c>
      <c r="F36" s="12">
        <v>0</v>
      </c>
      <c r="G36" s="13">
        <v>0</v>
      </c>
      <c r="H36" s="12">
        <v>1</v>
      </c>
      <c r="I36" s="13">
        <v>0</v>
      </c>
      <c r="J36" s="12">
        <v>17</v>
      </c>
      <c r="K36" s="13">
        <v>9</v>
      </c>
      <c r="L36" s="12">
        <v>1112</v>
      </c>
      <c r="M36" s="104">
        <v>795</v>
      </c>
      <c r="N36" s="12">
        <v>558</v>
      </c>
      <c r="O36" s="104">
        <v>355</v>
      </c>
      <c r="P36" s="12">
        <v>156</v>
      </c>
      <c r="Q36" s="13">
        <v>92</v>
      </c>
      <c r="R36" s="12">
        <v>27</v>
      </c>
      <c r="S36" s="13">
        <v>16</v>
      </c>
      <c r="T36" s="12">
        <v>3</v>
      </c>
      <c r="U36" s="13">
        <v>6</v>
      </c>
      <c r="V36" s="12">
        <v>1</v>
      </c>
      <c r="W36" s="13">
        <v>2</v>
      </c>
      <c r="X36" s="27">
        <f t="shared" si="4"/>
        <v>1875</v>
      </c>
      <c r="Y36" s="26">
        <f t="shared" si="4"/>
        <v>1275</v>
      </c>
      <c r="Z36" s="13">
        <f>SUM(X36:Y36)</f>
        <v>3150</v>
      </c>
    </row>
    <row r="37" spans="1:29" s="16" customFormat="1" ht="13.8" thickBot="1">
      <c r="A37" s="8" t="s">
        <v>29</v>
      </c>
      <c r="B37" s="17">
        <v>0</v>
      </c>
      <c r="C37" s="18">
        <v>0</v>
      </c>
      <c r="D37" s="17">
        <v>0</v>
      </c>
      <c r="E37" s="18">
        <v>0</v>
      </c>
      <c r="F37" s="17">
        <v>2</v>
      </c>
      <c r="G37" s="18">
        <v>3</v>
      </c>
      <c r="H37" s="17">
        <v>14</v>
      </c>
      <c r="I37" s="18">
        <v>5</v>
      </c>
      <c r="J37" s="17">
        <v>547</v>
      </c>
      <c r="K37" s="18">
        <v>420</v>
      </c>
      <c r="L37" s="109">
        <v>25514</v>
      </c>
      <c r="M37" s="110">
        <v>27409</v>
      </c>
      <c r="N37" s="17">
        <v>8097</v>
      </c>
      <c r="O37" s="94">
        <v>6359</v>
      </c>
      <c r="P37" s="17">
        <v>1760</v>
      </c>
      <c r="Q37" s="18">
        <v>1140</v>
      </c>
      <c r="R37" s="17">
        <v>198</v>
      </c>
      <c r="S37" s="18">
        <v>117</v>
      </c>
      <c r="T37" s="17">
        <v>25</v>
      </c>
      <c r="U37" s="18">
        <v>21</v>
      </c>
      <c r="V37" s="17">
        <v>3</v>
      </c>
      <c r="W37" s="18">
        <v>10</v>
      </c>
      <c r="X37" s="17">
        <f t="shared" si="4"/>
        <v>36160</v>
      </c>
      <c r="Y37" s="18">
        <f t="shared" si="4"/>
        <v>35484</v>
      </c>
      <c r="Z37" s="18">
        <f>SUM(X37:Y37)</f>
        <v>71644</v>
      </c>
      <c r="AB37" s="28"/>
      <c r="AC37" s="28"/>
    </row>
    <row r="38" spans="1:29" s="16" customFormat="1">
      <c r="A38" s="78" t="s">
        <v>77</v>
      </c>
      <c r="B38" s="29"/>
      <c r="C38" s="28"/>
      <c r="D38" s="29"/>
      <c r="E38" s="28"/>
      <c r="F38" s="29"/>
      <c r="G38" s="28"/>
      <c r="H38" s="29"/>
      <c r="I38" s="28"/>
      <c r="J38" s="79"/>
      <c r="K38" s="111"/>
      <c r="L38" s="28"/>
      <c r="M38" s="28"/>
      <c r="N38" s="29"/>
      <c r="O38" s="112"/>
      <c r="P38" s="28"/>
      <c r="Q38" s="28"/>
      <c r="R38" s="79"/>
      <c r="S38" s="111"/>
      <c r="T38" s="28"/>
      <c r="U38" s="28"/>
      <c r="V38" s="29"/>
      <c r="W38" s="28"/>
      <c r="X38" s="79"/>
      <c r="Y38" s="28"/>
      <c r="Z38" s="28"/>
    </row>
    <row r="39" spans="1:29" ht="13.8" thickBot="1">
      <c r="A39" s="34" t="s">
        <v>75</v>
      </c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2"/>
      <c r="M39" s="13"/>
      <c r="N39" s="12"/>
      <c r="O39" s="13"/>
      <c r="P39" s="12"/>
      <c r="Q39" s="13"/>
      <c r="R39" s="12"/>
      <c r="S39" s="13"/>
      <c r="T39" s="12"/>
      <c r="U39" s="13"/>
      <c r="V39" s="12"/>
      <c r="W39" s="13"/>
      <c r="X39" s="27"/>
      <c r="Y39" s="26"/>
      <c r="Z39" s="13"/>
    </row>
    <row r="40" spans="1:29">
      <c r="A40" s="21" t="s">
        <v>38</v>
      </c>
      <c r="B40" s="12">
        <v>0</v>
      </c>
      <c r="C40" s="13">
        <v>0</v>
      </c>
      <c r="D40" s="12">
        <v>0</v>
      </c>
      <c r="E40" s="13">
        <v>0</v>
      </c>
      <c r="F40" s="12">
        <v>0</v>
      </c>
      <c r="G40" s="13">
        <v>0</v>
      </c>
      <c r="H40" s="12">
        <v>0</v>
      </c>
      <c r="I40" s="13">
        <v>0</v>
      </c>
      <c r="J40" s="12">
        <v>5</v>
      </c>
      <c r="K40" s="13">
        <v>2</v>
      </c>
      <c r="L40" s="12">
        <v>94</v>
      </c>
      <c r="M40" s="13">
        <v>95</v>
      </c>
      <c r="N40" s="107">
        <v>4195</v>
      </c>
      <c r="O40" s="108">
        <v>4701</v>
      </c>
      <c r="P40" s="12">
        <v>2467</v>
      </c>
      <c r="Q40" s="104">
        <v>2068</v>
      </c>
      <c r="R40" s="12">
        <v>832</v>
      </c>
      <c r="S40" s="13">
        <v>576</v>
      </c>
      <c r="T40" s="12">
        <v>203</v>
      </c>
      <c r="U40" s="13">
        <v>120</v>
      </c>
      <c r="V40" s="12">
        <v>47</v>
      </c>
      <c r="W40" s="13">
        <v>25</v>
      </c>
      <c r="X40" s="27">
        <f t="shared" ref="X40:Y44" si="5">SUM(V40,T40,R40,P40,N40,L40,J40,H40,F40,D40,B40)</f>
        <v>7843</v>
      </c>
      <c r="Y40" s="26">
        <f t="shared" si="5"/>
        <v>7587</v>
      </c>
      <c r="Z40" s="13">
        <f>SUM(X40:Y40)</f>
        <v>15430</v>
      </c>
    </row>
    <row r="41" spans="1:29">
      <c r="A41" s="21" t="s">
        <v>39</v>
      </c>
      <c r="B41" s="12">
        <v>0</v>
      </c>
      <c r="C41" s="13">
        <v>0</v>
      </c>
      <c r="D41" s="12">
        <v>0</v>
      </c>
      <c r="E41" s="13">
        <v>0</v>
      </c>
      <c r="F41" s="12">
        <v>0</v>
      </c>
      <c r="G41" s="13">
        <v>0</v>
      </c>
      <c r="H41" s="12">
        <v>1</v>
      </c>
      <c r="I41" s="13">
        <v>2</v>
      </c>
      <c r="J41" s="12">
        <v>7</v>
      </c>
      <c r="K41" s="13">
        <v>3</v>
      </c>
      <c r="L41" s="12">
        <v>388</v>
      </c>
      <c r="M41" s="13">
        <v>367</v>
      </c>
      <c r="N41" s="12">
        <v>17522</v>
      </c>
      <c r="O41" s="104">
        <v>19431</v>
      </c>
      <c r="P41" s="12">
        <v>5999</v>
      </c>
      <c r="Q41" s="104">
        <v>4752</v>
      </c>
      <c r="R41" s="12">
        <v>1154</v>
      </c>
      <c r="S41" s="13">
        <v>841</v>
      </c>
      <c r="T41" s="12">
        <v>172</v>
      </c>
      <c r="U41" s="13">
        <v>136</v>
      </c>
      <c r="V41" s="12">
        <v>31</v>
      </c>
      <c r="W41" s="13">
        <v>38</v>
      </c>
      <c r="X41" s="27">
        <f t="shared" si="5"/>
        <v>25274</v>
      </c>
      <c r="Y41" s="26">
        <f t="shared" si="5"/>
        <v>25570</v>
      </c>
      <c r="Z41" s="13">
        <f>SUM(X41:Y41)</f>
        <v>50844</v>
      </c>
    </row>
    <row r="42" spans="1:29">
      <c r="A42" s="21" t="s">
        <v>40</v>
      </c>
      <c r="B42" s="12">
        <v>0</v>
      </c>
      <c r="C42" s="13">
        <v>0</v>
      </c>
      <c r="D42" s="12">
        <v>0</v>
      </c>
      <c r="E42" s="13">
        <v>0</v>
      </c>
      <c r="F42" s="12">
        <v>0</v>
      </c>
      <c r="G42" s="13">
        <v>0</v>
      </c>
      <c r="H42" s="12">
        <v>0</v>
      </c>
      <c r="I42" s="13">
        <v>0</v>
      </c>
      <c r="J42" s="12">
        <v>0</v>
      </c>
      <c r="K42" s="13">
        <v>0</v>
      </c>
      <c r="L42" s="12">
        <v>8</v>
      </c>
      <c r="M42" s="13">
        <v>0</v>
      </c>
      <c r="N42" s="12">
        <v>923</v>
      </c>
      <c r="O42" s="104">
        <v>563</v>
      </c>
      <c r="P42" s="12">
        <v>547</v>
      </c>
      <c r="Q42" s="104">
        <v>334</v>
      </c>
      <c r="R42" s="12">
        <v>140</v>
      </c>
      <c r="S42" s="13">
        <v>92</v>
      </c>
      <c r="T42" s="12">
        <v>28</v>
      </c>
      <c r="U42" s="13">
        <v>19</v>
      </c>
      <c r="V42" s="12">
        <v>5</v>
      </c>
      <c r="W42" s="13">
        <v>6</v>
      </c>
      <c r="X42" s="27">
        <f t="shared" si="5"/>
        <v>1651</v>
      </c>
      <c r="Y42" s="26">
        <f t="shared" si="5"/>
        <v>1014</v>
      </c>
      <c r="Z42" s="13">
        <f>SUM(X42:Y42)</f>
        <v>2665</v>
      </c>
    </row>
    <row r="43" spans="1:29">
      <c r="A43" s="21" t="s">
        <v>41</v>
      </c>
      <c r="B43" s="12">
        <v>0</v>
      </c>
      <c r="C43" s="13">
        <v>0</v>
      </c>
      <c r="D43" s="12">
        <v>0</v>
      </c>
      <c r="E43" s="13">
        <v>0</v>
      </c>
      <c r="F43" s="12">
        <v>0</v>
      </c>
      <c r="G43" s="13">
        <v>0</v>
      </c>
      <c r="H43" s="12">
        <v>0</v>
      </c>
      <c r="I43" s="13">
        <v>0</v>
      </c>
      <c r="J43" s="12">
        <v>0</v>
      </c>
      <c r="K43" s="13">
        <v>1</v>
      </c>
      <c r="L43" s="12">
        <v>21</v>
      </c>
      <c r="M43" s="13">
        <v>15</v>
      </c>
      <c r="N43" s="12">
        <v>989</v>
      </c>
      <c r="O43" s="104">
        <v>696</v>
      </c>
      <c r="P43" s="12">
        <v>613</v>
      </c>
      <c r="Q43" s="104">
        <v>362</v>
      </c>
      <c r="R43" s="12">
        <v>202</v>
      </c>
      <c r="S43" s="13">
        <v>106</v>
      </c>
      <c r="T43" s="12">
        <v>44</v>
      </c>
      <c r="U43" s="13">
        <v>42</v>
      </c>
      <c r="V43" s="12">
        <v>14</v>
      </c>
      <c r="W43" s="13">
        <v>6</v>
      </c>
      <c r="X43" s="27">
        <f t="shared" si="5"/>
        <v>1883</v>
      </c>
      <c r="Y43" s="26">
        <f t="shared" si="5"/>
        <v>1228</v>
      </c>
      <c r="Z43" s="13">
        <f>SUM(X43:Y43)</f>
        <v>3111</v>
      </c>
    </row>
    <row r="44" spans="1:29" s="16" customFormat="1" ht="13.8" thickBot="1">
      <c r="A44" s="8" t="s">
        <v>29</v>
      </c>
      <c r="B44" s="17">
        <v>0</v>
      </c>
      <c r="C44" s="18">
        <v>0</v>
      </c>
      <c r="D44" s="17">
        <v>0</v>
      </c>
      <c r="E44" s="18">
        <v>0</v>
      </c>
      <c r="F44" s="17">
        <v>0</v>
      </c>
      <c r="G44" s="18">
        <v>0</v>
      </c>
      <c r="H44" s="17">
        <v>1</v>
      </c>
      <c r="I44" s="18">
        <v>2</v>
      </c>
      <c r="J44" s="17">
        <v>12</v>
      </c>
      <c r="K44" s="18">
        <v>6</v>
      </c>
      <c r="L44" s="17">
        <v>511</v>
      </c>
      <c r="M44" s="18">
        <v>477</v>
      </c>
      <c r="N44" s="109">
        <v>23629</v>
      </c>
      <c r="O44" s="110">
        <v>25391</v>
      </c>
      <c r="P44" s="17">
        <v>9626</v>
      </c>
      <c r="Q44" s="94">
        <v>7516</v>
      </c>
      <c r="R44" s="17">
        <v>2328</v>
      </c>
      <c r="S44" s="18">
        <v>1615</v>
      </c>
      <c r="T44" s="17">
        <v>447</v>
      </c>
      <c r="U44" s="18">
        <v>317</v>
      </c>
      <c r="V44" s="17">
        <v>97</v>
      </c>
      <c r="W44" s="18">
        <v>75</v>
      </c>
      <c r="X44" s="17">
        <f t="shared" si="5"/>
        <v>36651</v>
      </c>
      <c r="Y44" s="18">
        <f t="shared" si="5"/>
        <v>35399</v>
      </c>
      <c r="Z44" s="18">
        <f>SUM(X44:Y44)</f>
        <v>72050</v>
      </c>
    </row>
    <row r="45" spans="1:29" s="16" customFormat="1" ht="13.8" thickBot="1">
      <c r="A45" s="78" t="s">
        <v>78</v>
      </c>
      <c r="B45" s="29"/>
      <c r="C45" s="28"/>
      <c r="D45" s="29"/>
      <c r="E45" s="28"/>
      <c r="F45" s="29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8"/>
    </row>
    <row r="46" spans="1:29">
      <c r="A46" s="21" t="s">
        <v>38</v>
      </c>
      <c r="B46" s="12">
        <v>0</v>
      </c>
      <c r="C46" s="13">
        <v>0</v>
      </c>
      <c r="D46" s="12">
        <v>0</v>
      </c>
      <c r="E46" s="13">
        <v>0</v>
      </c>
      <c r="F46" s="12">
        <v>0</v>
      </c>
      <c r="G46" s="13">
        <v>0</v>
      </c>
      <c r="H46" s="12">
        <v>0</v>
      </c>
      <c r="I46" s="13">
        <v>0</v>
      </c>
      <c r="J46" s="12">
        <v>0</v>
      </c>
      <c r="K46" s="13">
        <v>0</v>
      </c>
      <c r="L46" s="12">
        <v>1</v>
      </c>
      <c r="M46" s="13">
        <v>0</v>
      </c>
      <c r="N46" s="12">
        <v>87</v>
      </c>
      <c r="O46" s="13">
        <v>89</v>
      </c>
      <c r="P46" s="107">
        <v>3379</v>
      </c>
      <c r="Q46" s="108">
        <v>3995</v>
      </c>
      <c r="R46" s="12">
        <v>1861</v>
      </c>
      <c r="S46" s="104">
        <v>1566</v>
      </c>
      <c r="T46" s="12">
        <v>647</v>
      </c>
      <c r="U46" s="13">
        <v>411</v>
      </c>
      <c r="V46" s="12">
        <v>164</v>
      </c>
      <c r="W46" s="13">
        <v>120</v>
      </c>
      <c r="X46" s="27">
        <f t="shared" ref="X46:Y50" si="6">SUM(V46,T46,R46,P46,N46,L46,J46,H46,F46,D46,B46)</f>
        <v>6139</v>
      </c>
      <c r="Y46" s="26">
        <f t="shared" si="6"/>
        <v>6181</v>
      </c>
      <c r="Z46" s="13">
        <f>SUM(X46:Y46)</f>
        <v>12320</v>
      </c>
    </row>
    <row r="47" spans="1:29">
      <c r="A47" s="21" t="s">
        <v>39</v>
      </c>
      <c r="B47" s="12">
        <v>0</v>
      </c>
      <c r="C47" s="13">
        <v>0</v>
      </c>
      <c r="D47" s="12">
        <v>0</v>
      </c>
      <c r="E47" s="13">
        <v>0</v>
      </c>
      <c r="F47" s="12">
        <v>0</v>
      </c>
      <c r="G47" s="13">
        <v>0</v>
      </c>
      <c r="H47" s="12">
        <v>0</v>
      </c>
      <c r="I47" s="13">
        <v>0</v>
      </c>
      <c r="J47" s="12">
        <v>0</v>
      </c>
      <c r="K47" s="13">
        <v>0</v>
      </c>
      <c r="L47" s="12">
        <v>5</v>
      </c>
      <c r="M47" s="13">
        <v>1</v>
      </c>
      <c r="N47" s="12">
        <v>323</v>
      </c>
      <c r="O47" s="13">
        <v>338</v>
      </c>
      <c r="P47" s="12">
        <v>15028</v>
      </c>
      <c r="Q47" s="104">
        <v>17905</v>
      </c>
      <c r="R47" s="12">
        <v>4655</v>
      </c>
      <c r="S47" s="104">
        <v>3811</v>
      </c>
      <c r="T47" s="12">
        <v>953</v>
      </c>
      <c r="U47" s="13">
        <v>667</v>
      </c>
      <c r="V47" s="12">
        <v>199</v>
      </c>
      <c r="W47" s="13">
        <v>136</v>
      </c>
      <c r="X47" s="27">
        <f t="shared" si="6"/>
        <v>21163</v>
      </c>
      <c r="Y47" s="26">
        <f t="shared" si="6"/>
        <v>22858</v>
      </c>
      <c r="Z47" s="13">
        <f>SUM(X47:Y47)</f>
        <v>44021</v>
      </c>
    </row>
    <row r="48" spans="1:29">
      <c r="A48" s="21" t="s">
        <v>40</v>
      </c>
      <c r="B48" s="12">
        <v>0</v>
      </c>
      <c r="C48" s="13">
        <v>0</v>
      </c>
      <c r="D48" s="12">
        <v>0</v>
      </c>
      <c r="E48" s="13">
        <v>0</v>
      </c>
      <c r="F48" s="12">
        <v>0</v>
      </c>
      <c r="G48" s="13">
        <v>0</v>
      </c>
      <c r="H48" s="12">
        <v>0</v>
      </c>
      <c r="I48" s="13">
        <v>0</v>
      </c>
      <c r="J48" s="12">
        <v>0</v>
      </c>
      <c r="K48" s="13">
        <v>0</v>
      </c>
      <c r="L48" s="12">
        <v>0</v>
      </c>
      <c r="M48" s="13">
        <v>0</v>
      </c>
      <c r="N48" s="12">
        <v>6</v>
      </c>
      <c r="O48" s="13">
        <v>0</v>
      </c>
      <c r="P48" s="12">
        <v>753</v>
      </c>
      <c r="Q48" s="104">
        <v>477</v>
      </c>
      <c r="R48" s="12">
        <v>406</v>
      </c>
      <c r="S48" s="104">
        <v>224</v>
      </c>
      <c r="T48" s="12">
        <v>118</v>
      </c>
      <c r="U48" s="13">
        <v>55</v>
      </c>
      <c r="V48" s="12">
        <v>27</v>
      </c>
      <c r="W48" s="13">
        <v>21</v>
      </c>
      <c r="X48" s="27">
        <f t="shared" si="6"/>
        <v>1310</v>
      </c>
      <c r="Y48" s="26">
        <f t="shared" si="6"/>
        <v>777</v>
      </c>
      <c r="Z48" s="13">
        <f>SUM(X48:Y48)</f>
        <v>2087</v>
      </c>
    </row>
    <row r="49" spans="1:29">
      <c r="A49" s="21" t="s">
        <v>41</v>
      </c>
      <c r="B49" s="12">
        <v>0</v>
      </c>
      <c r="C49" s="13">
        <v>0</v>
      </c>
      <c r="D49" s="12">
        <v>0</v>
      </c>
      <c r="E49" s="13">
        <v>0</v>
      </c>
      <c r="F49" s="12">
        <v>0</v>
      </c>
      <c r="G49" s="13">
        <v>0</v>
      </c>
      <c r="H49" s="12">
        <v>0</v>
      </c>
      <c r="I49" s="13">
        <v>0</v>
      </c>
      <c r="J49" s="12">
        <v>0</v>
      </c>
      <c r="K49" s="13">
        <v>0</v>
      </c>
      <c r="L49" s="12">
        <v>0</v>
      </c>
      <c r="M49" s="13">
        <v>1</v>
      </c>
      <c r="N49" s="12">
        <v>16</v>
      </c>
      <c r="O49" s="13">
        <v>9</v>
      </c>
      <c r="P49" s="12">
        <v>777</v>
      </c>
      <c r="Q49" s="104">
        <v>604</v>
      </c>
      <c r="R49" s="12">
        <v>454</v>
      </c>
      <c r="S49" s="104">
        <v>256</v>
      </c>
      <c r="T49" s="12">
        <v>154</v>
      </c>
      <c r="U49" s="13">
        <v>95</v>
      </c>
      <c r="V49" s="12">
        <v>40</v>
      </c>
      <c r="W49" s="13">
        <v>36</v>
      </c>
      <c r="X49" s="27">
        <f t="shared" si="6"/>
        <v>1441</v>
      </c>
      <c r="Y49" s="26">
        <f t="shared" si="6"/>
        <v>1001</v>
      </c>
      <c r="Z49" s="13">
        <f>SUM(X49:Y49)</f>
        <v>2442</v>
      </c>
    </row>
    <row r="50" spans="1:29" s="16" customFormat="1" ht="13.8" thickBot="1">
      <c r="A50" s="8" t="s">
        <v>29</v>
      </c>
      <c r="B50" s="17">
        <v>0</v>
      </c>
      <c r="C50" s="18">
        <v>0</v>
      </c>
      <c r="D50" s="17">
        <v>0</v>
      </c>
      <c r="E50" s="18">
        <v>0</v>
      </c>
      <c r="F50" s="17">
        <v>0</v>
      </c>
      <c r="G50" s="18">
        <v>0</v>
      </c>
      <c r="H50" s="17">
        <v>0</v>
      </c>
      <c r="I50" s="18">
        <v>0</v>
      </c>
      <c r="J50" s="17">
        <v>0</v>
      </c>
      <c r="K50" s="18">
        <v>0</v>
      </c>
      <c r="L50" s="17">
        <v>6</v>
      </c>
      <c r="M50" s="18">
        <v>2</v>
      </c>
      <c r="N50" s="17">
        <v>432</v>
      </c>
      <c r="O50" s="18">
        <v>436</v>
      </c>
      <c r="P50" s="109">
        <v>19937</v>
      </c>
      <c r="Q50" s="110">
        <v>22981</v>
      </c>
      <c r="R50" s="17">
        <v>7376</v>
      </c>
      <c r="S50" s="94">
        <v>5857</v>
      </c>
      <c r="T50" s="17">
        <v>1872</v>
      </c>
      <c r="U50" s="18">
        <v>1228</v>
      </c>
      <c r="V50" s="17">
        <v>430</v>
      </c>
      <c r="W50" s="18">
        <v>313</v>
      </c>
      <c r="X50" s="17">
        <f t="shared" si="6"/>
        <v>30053</v>
      </c>
      <c r="Y50" s="18">
        <f t="shared" si="6"/>
        <v>30817</v>
      </c>
      <c r="Z50" s="18">
        <f>SUM(X50:Y50)</f>
        <v>60870</v>
      </c>
    </row>
    <row r="51" spans="1:29" s="16" customFormat="1" ht="13.8" thickBot="1">
      <c r="A51" s="78" t="s">
        <v>79</v>
      </c>
      <c r="B51" s="29"/>
      <c r="C51" s="28"/>
      <c r="D51" s="29"/>
      <c r="E51" s="28"/>
      <c r="F51" s="29"/>
      <c r="G51" s="28"/>
      <c r="H51" s="29"/>
      <c r="I51" s="28"/>
      <c r="J51" s="29"/>
      <c r="K51" s="28"/>
      <c r="L51" s="29"/>
      <c r="M51" s="28"/>
      <c r="N51" s="29"/>
      <c r="O51" s="28"/>
      <c r="P51" s="29"/>
      <c r="Q51" s="28"/>
      <c r="R51" s="29"/>
      <c r="S51" s="28"/>
      <c r="T51" s="29"/>
      <c r="U51" s="28"/>
      <c r="V51" s="29"/>
      <c r="W51" s="28"/>
      <c r="X51" s="29"/>
      <c r="Y51" s="28"/>
      <c r="Z51" s="28"/>
    </row>
    <row r="52" spans="1:29">
      <c r="A52" s="21" t="s">
        <v>38</v>
      </c>
      <c r="B52" s="12">
        <v>0</v>
      </c>
      <c r="C52" s="13">
        <v>0</v>
      </c>
      <c r="D52" s="12">
        <v>0</v>
      </c>
      <c r="E52" s="13">
        <v>0</v>
      </c>
      <c r="F52" s="12">
        <v>0</v>
      </c>
      <c r="G52" s="13">
        <v>0</v>
      </c>
      <c r="H52" s="12">
        <v>0</v>
      </c>
      <c r="I52" s="13">
        <v>0</v>
      </c>
      <c r="J52" s="12">
        <v>0</v>
      </c>
      <c r="K52" s="13">
        <v>0</v>
      </c>
      <c r="L52" s="12">
        <v>0</v>
      </c>
      <c r="M52" s="13">
        <v>0</v>
      </c>
      <c r="N52" s="12">
        <v>0</v>
      </c>
      <c r="O52" s="13">
        <v>0</v>
      </c>
      <c r="P52" s="12">
        <v>4</v>
      </c>
      <c r="Q52" s="13">
        <v>3</v>
      </c>
      <c r="R52" s="107">
        <v>581</v>
      </c>
      <c r="S52" s="108">
        <v>587</v>
      </c>
      <c r="T52" s="12">
        <v>727</v>
      </c>
      <c r="U52" s="104">
        <v>709</v>
      </c>
      <c r="V52" s="12">
        <v>456</v>
      </c>
      <c r="W52" s="13">
        <v>393</v>
      </c>
      <c r="X52" s="27">
        <f t="shared" ref="X52:Y56" si="7">SUM(V52,T52,R52,P52,N52,L52,J52,H52,F52,D52,B52)</f>
        <v>1768</v>
      </c>
      <c r="Y52" s="26">
        <f t="shared" si="7"/>
        <v>1692</v>
      </c>
      <c r="Z52" s="13">
        <f>SUM(X52:Y52)</f>
        <v>3460</v>
      </c>
    </row>
    <row r="53" spans="1:29">
      <c r="A53" s="21" t="s">
        <v>39</v>
      </c>
      <c r="B53" s="12">
        <v>0</v>
      </c>
      <c r="C53" s="13">
        <v>0</v>
      </c>
      <c r="D53" s="12">
        <v>0</v>
      </c>
      <c r="E53" s="13">
        <v>0</v>
      </c>
      <c r="F53" s="12">
        <v>0</v>
      </c>
      <c r="G53" s="13">
        <v>0</v>
      </c>
      <c r="H53" s="12">
        <v>0</v>
      </c>
      <c r="I53" s="13">
        <v>0</v>
      </c>
      <c r="J53" s="12">
        <v>0</v>
      </c>
      <c r="K53" s="13">
        <v>0</v>
      </c>
      <c r="L53" s="12">
        <v>0</v>
      </c>
      <c r="M53" s="13">
        <v>0</v>
      </c>
      <c r="N53" s="12">
        <v>0</v>
      </c>
      <c r="O53" s="13">
        <v>0</v>
      </c>
      <c r="P53" s="12">
        <v>4</v>
      </c>
      <c r="Q53" s="13">
        <v>3</v>
      </c>
      <c r="R53" s="12">
        <v>1833</v>
      </c>
      <c r="S53" s="104">
        <v>1632</v>
      </c>
      <c r="T53" s="12">
        <v>1628</v>
      </c>
      <c r="U53" s="104">
        <v>1391</v>
      </c>
      <c r="V53" s="12">
        <v>658</v>
      </c>
      <c r="W53" s="13">
        <v>532</v>
      </c>
      <c r="X53" s="27">
        <f t="shared" si="7"/>
        <v>4123</v>
      </c>
      <c r="Y53" s="26">
        <f t="shared" si="7"/>
        <v>3558</v>
      </c>
      <c r="Z53" s="13">
        <f>SUM(X53:Y53)</f>
        <v>7681</v>
      </c>
    </row>
    <row r="54" spans="1:29">
      <c r="A54" s="21" t="s">
        <v>40</v>
      </c>
      <c r="B54" s="12">
        <v>0</v>
      </c>
      <c r="C54" s="13">
        <v>0</v>
      </c>
      <c r="D54" s="12">
        <v>0</v>
      </c>
      <c r="E54" s="13">
        <v>0</v>
      </c>
      <c r="F54" s="12">
        <v>0</v>
      </c>
      <c r="G54" s="13">
        <v>0</v>
      </c>
      <c r="H54" s="12">
        <v>0</v>
      </c>
      <c r="I54" s="13">
        <v>0</v>
      </c>
      <c r="J54" s="12">
        <v>0</v>
      </c>
      <c r="K54" s="13">
        <v>0</v>
      </c>
      <c r="L54" s="12">
        <v>0</v>
      </c>
      <c r="M54" s="13">
        <v>0</v>
      </c>
      <c r="N54" s="12">
        <v>0</v>
      </c>
      <c r="O54" s="13">
        <v>0</v>
      </c>
      <c r="P54" s="12">
        <v>0</v>
      </c>
      <c r="Q54" s="13">
        <v>0</v>
      </c>
      <c r="R54" s="12">
        <v>270</v>
      </c>
      <c r="S54" s="104">
        <v>124</v>
      </c>
      <c r="T54" s="12">
        <v>247</v>
      </c>
      <c r="U54" s="104">
        <v>145</v>
      </c>
      <c r="V54" s="12">
        <v>125</v>
      </c>
      <c r="W54" s="13">
        <v>76</v>
      </c>
      <c r="X54" s="27">
        <f t="shared" si="7"/>
        <v>642</v>
      </c>
      <c r="Y54" s="26">
        <f t="shared" si="7"/>
        <v>345</v>
      </c>
      <c r="Z54" s="13">
        <f>SUM(X54:Y54)</f>
        <v>987</v>
      </c>
    </row>
    <row r="55" spans="1:29">
      <c r="A55" s="21" t="s">
        <v>41</v>
      </c>
      <c r="B55" s="12">
        <v>0</v>
      </c>
      <c r="C55" s="13">
        <v>0</v>
      </c>
      <c r="D55" s="12">
        <v>0</v>
      </c>
      <c r="E55" s="13">
        <v>0</v>
      </c>
      <c r="F55" s="12">
        <v>0</v>
      </c>
      <c r="G55" s="13">
        <v>0</v>
      </c>
      <c r="H55" s="12">
        <v>0</v>
      </c>
      <c r="I55" s="13">
        <v>0</v>
      </c>
      <c r="J55" s="12">
        <v>0</v>
      </c>
      <c r="K55" s="13">
        <v>0</v>
      </c>
      <c r="L55" s="12">
        <v>0</v>
      </c>
      <c r="M55" s="13">
        <v>0</v>
      </c>
      <c r="N55" s="12">
        <v>0</v>
      </c>
      <c r="O55" s="13">
        <v>0</v>
      </c>
      <c r="P55" s="12">
        <v>1</v>
      </c>
      <c r="Q55" s="13">
        <v>1</v>
      </c>
      <c r="R55" s="12">
        <v>182</v>
      </c>
      <c r="S55" s="104">
        <v>85</v>
      </c>
      <c r="T55" s="12">
        <v>186</v>
      </c>
      <c r="U55" s="104">
        <v>106</v>
      </c>
      <c r="V55" s="12">
        <v>106</v>
      </c>
      <c r="W55" s="13">
        <v>69</v>
      </c>
      <c r="X55" s="27">
        <f t="shared" si="7"/>
        <v>475</v>
      </c>
      <c r="Y55" s="26">
        <f t="shared" si="7"/>
        <v>261</v>
      </c>
      <c r="Z55" s="13">
        <f>SUM(X55:Y55)</f>
        <v>736</v>
      </c>
    </row>
    <row r="56" spans="1:29" s="16" customFormat="1" ht="13.8" thickBot="1">
      <c r="A56" s="8" t="s">
        <v>29</v>
      </c>
      <c r="B56" s="17">
        <v>0</v>
      </c>
      <c r="C56" s="18">
        <v>0</v>
      </c>
      <c r="D56" s="17">
        <v>0</v>
      </c>
      <c r="E56" s="18">
        <v>0</v>
      </c>
      <c r="F56" s="17">
        <v>0</v>
      </c>
      <c r="G56" s="18">
        <v>0</v>
      </c>
      <c r="H56" s="17">
        <v>0</v>
      </c>
      <c r="I56" s="18">
        <v>0</v>
      </c>
      <c r="J56" s="17">
        <v>0</v>
      </c>
      <c r="K56" s="18">
        <v>0</v>
      </c>
      <c r="L56" s="17">
        <v>0</v>
      </c>
      <c r="M56" s="18">
        <v>0</v>
      </c>
      <c r="N56" s="17">
        <v>0</v>
      </c>
      <c r="O56" s="18">
        <v>0</v>
      </c>
      <c r="P56" s="17">
        <v>9</v>
      </c>
      <c r="Q56" s="18">
        <v>7</v>
      </c>
      <c r="R56" s="109">
        <v>2866</v>
      </c>
      <c r="S56" s="110">
        <v>2428</v>
      </c>
      <c r="T56" s="17">
        <v>2788</v>
      </c>
      <c r="U56" s="94">
        <v>2351</v>
      </c>
      <c r="V56" s="17">
        <v>1345</v>
      </c>
      <c r="W56" s="18">
        <v>1070</v>
      </c>
      <c r="X56" s="17">
        <f t="shared" si="7"/>
        <v>7008</v>
      </c>
      <c r="Y56" s="18">
        <f t="shared" si="7"/>
        <v>5856</v>
      </c>
      <c r="Z56" s="18">
        <f>SUM(X56:Y56)</f>
        <v>12864</v>
      </c>
    </row>
    <row r="57" spans="1:29">
      <c r="A57" s="34" t="s">
        <v>80</v>
      </c>
      <c r="B57" s="12"/>
      <c r="C57" s="13"/>
      <c r="D57" s="12"/>
      <c r="E57" s="13"/>
      <c r="F57" s="12"/>
      <c r="G57" s="13"/>
      <c r="H57" s="12"/>
      <c r="I57" s="13"/>
      <c r="J57" s="12"/>
      <c r="K57" s="13"/>
      <c r="L57" s="12"/>
      <c r="M57" s="13"/>
      <c r="N57" s="12"/>
      <c r="O57" s="13"/>
      <c r="P57" s="12"/>
      <c r="Q57" s="13"/>
      <c r="R57" s="12"/>
      <c r="S57" s="13"/>
      <c r="T57" s="12"/>
      <c r="U57" s="13"/>
      <c r="V57" s="12"/>
      <c r="W57" s="13"/>
      <c r="X57" s="27"/>
      <c r="Y57" s="26"/>
      <c r="Z57" s="13"/>
    </row>
    <row r="58" spans="1:29">
      <c r="A58" s="21" t="s">
        <v>38</v>
      </c>
      <c r="B58" s="12">
        <v>0</v>
      </c>
      <c r="C58" s="13">
        <v>0</v>
      </c>
      <c r="D58" s="12">
        <v>0</v>
      </c>
      <c r="E58" s="13">
        <v>0</v>
      </c>
      <c r="F58" s="12">
        <v>0</v>
      </c>
      <c r="G58" s="13">
        <v>0</v>
      </c>
      <c r="H58" s="12">
        <v>0</v>
      </c>
      <c r="I58" s="13">
        <v>0</v>
      </c>
      <c r="J58" s="12">
        <v>0</v>
      </c>
      <c r="K58" s="13">
        <v>0</v>
      </c>
      <c r="L58" s="12">
        <v>0</v>
      </c>
      <c r="M58" s="13">
        <v>3</v>
      </c>
      <c r="N58" s="12">
        <v>0</v>
      </c>
      <c r="O58" s="13">
        <v>11</v>
      </c>
      <c r="P58" s="12">
        <v>1</v>
      </c>
      <c r="Q58" s="13">
        <v>9</v>
      </c>
      <c r="R58" s="12">
        <v>3</v>
      </c>
      <c r="S58" s="13">
        <v>8</v>
      </c>
      <c r="T58" s="12">
        <v>1</v>
      </c>
      <c r="U58" s="13">
        <v>5</v>
      </c>
      <c r="V58" s="12">
        <v>0</v>
      </c>
      <c r="W58" s="13">
        <v>5</v>
      </c>
      <c r="X58" s="27">
        <f t="shared" ref="X58:Y62" si="8">SUM(V58,T58,R58,P58,N58,L58,J58,H58,F58,D58,B58)</f>
        <v>5</v>
      </c>
      <c r="Y58" s="26">
        <f t="shared" si="8"/>
        <v>41</v>
      </c>
      <c r="Z58" s="13">
        <f>SUM(X58:Y58)</f>
        <v>46</v>
      </c>
    </row>
    <row r="59" spans="1:29">
      <c r="A59" s="21" t="s">
        <v>39</v>
      </c>
      <c r="B59" s="12">
        <v>0</v>
      </c>
      <c r="C59" s="13">
        <v>0</v>
      </c>
      <c r="D59" s="12">
        <v>0</v>
      </c>
      <c r="E59" s="13">
        <v>0</v>
      </c>
      <c r="F59" s="12">
        <v>0</v>
      </c>
      <c r="G59" s="13">
        <v>0</v>
      </c>
      <c r="H59" s="12">
        <v>0</v>
      </c>
      <c r="I59" s="13">
        <v>0</v>
      </c>
      <c r="J59" s="12">
        <v>0</v>
      </c>
      <c r="K59" s="13">
        <v>0</v>
      </c>
      <c r="L59" s="12">
        <v>4</v>
      </c>
      <c r="M59" s="13">
        <v>21</v>
      </c>
      <c r="N59" s="12">
        <v>9</v>
      </c>
      <c r="O59" s="13">
        <v>61</v>
      </c>
      <c r="P59" s="12">
        <v>15</v>
      </c>
      <c r="Q59" s="13">
        <v>77</v>
      </c>
      <c r="R59" s="12">
        <v>16</v>
      </c>
      <c r="S59" s="13">
        <v>56</v>
      </c>
      <c r="T59" s="12">
        <v>15</v>
      </c>
      <c r="U59" s="13">
        <v>44</v>
      </c>
      <c r="V59" s="12">
        <v>19</v>
      </c>
      <c r="W59" s="13">
        <v>24</v>
      </c>
      <c r="X59" s="27">
        <f t="shared" si="8"/>
        <v>78</v>
      </c>
      <c r="Y59" s="26">
        <f t="shared" si="8"/>
        <v>283</v>
      </c>
      <c r="Z59" s="13">
        <f>SUM(X59:Y59)</f>
        <v>361</v>
      </c>
    </row>
    <row r="60" spans="1:29">
      <c r="A60" s="21" t="s">
        <v>40</v>
      </c>
      <c r="B60" s="12">
        <v>0</v>
      </c>
      <c r="C60" s="13">
        <v>0</v>
      </c>
      <c r="D60" s="12">
        <v>0</v>
      </c>
      <c r="E60" s="13">
        <v>0</v>
      </c>
      <c r="F60" s="12">
        <v>0</v>
      </c>
      <c r="G60" s="13">
        <v>0</v>
      </c>
      <c r="H60" s="12">
        <v>0</v>
      </c>
      <c r="I60" s="13">
        <v>0</v>
      </c>
      <c r="J60" s="12">
        <v>0</v>
      </c>
      <c r="K60" s="13">
        <v>0</v>
      </c>
      <c r="L60" s="12">
        <v>0</v>
      </c>
      <c r="M60" s="13">
        <v>0</v>
      </c>
      <c r="N60" s="12">
        <v>0</v>
      </c>
      <c r="O60" s="13">
        <v>0</v>
      </c>
      <c r="P60" s="12">
        <v>0</v>
      </c>
      <c r="Q60" s="13">
        <v>0</v>
      </c>
      <c r="R60" s="12">
        <v>2</v>
      </c>
      <c r="S60" s="13">
        <v>0</v>
      </c>
      <c r="T60" s="12">
        <v>5</v>
      </c>
      <c r="U60" s="13">
        <v>0</v>
      </c>
      <c r="V60" s="12">
        <v>0</v>
      </c>
      <c r="W60" s="13">
        <v>0</v>
      </c>
      <c r="X60" s="27">
        <f t="shared" si="8"/>
        <v>7</v>
      </c>
      <c r="Y60" s="26">
        <f t="shared" si="8"/>
        <v>0</v>
      </c>
      <c r="Z60" s="13">
        <f>SUM(X60:Y60)</f>
        <v>7</v>
      </c>
    </row>
    <row r="61" spans="1:29">
      <c r="A61" s="21" t="s">
        <v>41</v>
      </c>
      <c r="B61" s="12">
        <v>0</v>
      </c>
      <c r="C61" s="13">
        <v>0</v>
      </c>
      <c r="D61" s="12">
        <v>0</v>
      </c>
      <c r="E61" s="13">
        <v>0</v>
      </c>
      <c r="F61" s="12">
        <v>0</v>
      </c>
      <c r="G61" s="13">
        <v>0</v>
      </c>
      <c r="H61" s="12">
        <v>0</v>
      </c>
      <c r="I61" s="13">
        <v>0</v>
      </c>
      <c r="J61" s="12">
        <v>0</v>
      </c>
      <c r="K61" s="13">
        <v>0</v>
      </c>
      <c r="L61" s="12">
        <v>7</v>
      </c>
      <c r="M61" s="13">
        <v>0</v>
      </c>
      <c r="N61" s="12">
        <v>26</v>
      </c>
      <c r="O61" s="13">
        <v>0</v>
      </c>
      <c r="P61" s="12">
        <v>31</v>
      </c>
      <c r="Q61" s="13">
        <v>0</v>
      </c>
      <c r="R61" s="12">
        <v>20</v>
      </c>
      <c r="S61" s="13">
        <v>0</v>
      </c>
      <c r="T61" s="12">
        <v>16</v>
      </c>
      <c r="U61" s="13">
        <v>0</v>
      </c>
      <c r="V61" s="12">
        <v>6</v>
      </c>
      <c r="W61" s="13">
        <v>0</v>
      </c>
      <c r="X61" s="27">
        <f t="shared" si="8"/>
        <v>106</v>
      </c>
      <c r="Y61" s="26">
        <f t="shared" si="8"/>
        <v>0</v>
      </c>
      <c r="Z61" s="13">
        <f>SUM(X61:Y61)</f>
        <v>106</v>
      </c>
    </row>
    <row r="62" spans="1:29" s="16" customFormat="1">
      <c r="A62" s="8" t="s">
        <v>29</v>
      </c>
      <c r="B62" s="17">
        <v>0</v>
      </c>
      <c r="C62" s="18">
        <v>0</v>
      </c>
      <c r="D62" s="17">
        <v>0</v>
      </c>
      <c r="E62" s="18">
        <v>0</v>
      </c>
      <c r="F62" s="17">
        <v>0</v>
      </c>
      <c r="G62" s="18">
        <v>0</v>
      </c>
      <c r="H62" s="17">
        <v>0</v>
      </c>
      <c r="I62" s="18">
        <v>0</v>
      </c>
      <c r="J62" s="17">
        <v>0</v>
      </c>
      <c r="K62" s="18">
        <v>0</v>
      </c>
      <c r="L62" s="17">
        <v>11</v>
      </c>
      <c r="M62" s="18">
        <v>24</v>
      </c>
      <c r="N62" s="17">
        <v>35</v>
      </c>
      <c r="O62" s="18">
        <v>72</v>
      </c>
      <c r="P62" s="17">
        <v>47</v>
      </c>
      <c r="Q62" s="18">
        <v>86</v>
      </c>
      <c r="R62" s="17">
        <v>41</v>
      </c>
      <c r="S62" s="18">
        <v>64</v>
      </c>
      <c r="T62" s="17">
        <v>37</v>
      </c>
      <c r="U62" s="18">
        <v>49</v>
      </c>
      <c r="V62" s="17">
        <v>25</v>
      </c>
      <c r="W62" s="18">
        <v>29</v>
      </c>
      <c r="X62" s="17">
        <f t="shared" si="8"/>
        <v>196</v>
      </c>
      <c r="Y62" s="18">
        <f t="shared" si="8"/>
        <v>324</v>
      </c>
      <c r="Z62" s="18">
        <f>SUM(X62:Y62)</f>
        <v>520</v>
      </c>
    </row>
    <row r="63" spans="1:29">
      <c r="A63" s="20" t="s">
        <v>47</v>
      </c>
      <c r="B63" s="10"/>
      <c r="C63" s="11"/>
      <c r="D63" s="10"/>
      <c r="E63" s="11"/>
      <c r="F63" s="10"/>
      <c r="G63" s="11"/>
      <c r="H63" s="10"/>
      <c r="I63" s="11"/>
      <c r="J63" s="10"/>
      <c r="K63" s="11"/>
      <c r="L63" s="10"/>
      <c r="M63" s="11"/>
      <c r="N63" s="10"/>
      <c r="O63" s="11"/>
      <c r="P63" s="10"/>
      <c r="Q63" s="11"/>
      <c r="R63" s="10"/>
      <c r="S63" s="11"/>
      <c r="T63" s="10"/>
      <c r="U63" s="11"/>
      <c r="V63" s="10"/>
      <c r="W63" s="11"/>
      <c r="X63" s="80"/>
      <c r="Y63" s="31"/>
      <c r="Z63" s="11"/>
    </row>
    <row r="64" spans="1:29">
      <c r="A64" t="s">
        <v>38</v>
      </c>
      <c r="B64" s="12">
        <f>SUM(B58,B52,B46,B40,B33,B27,B20,B14,B7)</f>
        <v>8</v>
      </c>
      <c r="C64" s="13">
        <f t="shared" ref="C64:Z67" si="9">SUM(C58,C52,C46,C40,C33,C27,C20,C14,C7)</f>
        <v>4</v>
      </c>
      <c r="D64" s="12">
        <f t="shared" si="9"/>
        <v>156</v>
      </c>
      <c r="E64" s="13">
        <f t="shared" si="9"/>
        <v>124</v>
      </c>
      <c r="F64" s="12">
        <f t="shared" si="9"/>
        <v>6200</v>
      </c>
      <c r="G64" s="13">
        <f t="shared" si="9"/>
        <v>6178</v>
      </c>
      <c r="H64" s="12">
        <f t="shared" si="9"/>
        <v>7549</v>
      </c>
      <c r="I64" s="13">
        <f t="shared" si="9"/>
        <v>7423</v>
      </c>
      <c r="J64" s="12">
        <f t="shared" si="9"/>
        <v>7263</v>
      </c>
      <c r="K64" s="13">
        <f t="shared" si="9"/>
        <v>7316</v>
      </c>
      <c r="L64" s="12">
        <f t="shared" si="9"/>
        <v>7300</v>
      </c>
      <c r="M64" s="13">
        <f t="shared" si="9"/>
        <v>7392</v>
      </c>
      <c r="N64" s="12">
        <f t="shared" si="9"/>
        <v>7134</v>
      </c>
      <c r="O64" s="13">
        <f t="shared" si="9"/>
        <v>6994</v>
      </c>
      <c r="P64" s="12">
        <f t="shared" si="9"/>
        <v>6683</v>
      </c>
      <c r="Q64" s="13">
        <f t="shared" si="9"/>
        <v>6600</v>
      </c>
      <c r="R64" s="12">
        <f t="shared" si="9"/>
        <v>3413</v>
      </c>
      <c r="S64" s="13">
        <f t="shared" si="9"/>
        <v>2823</v>
      </c>
      <c r="T64" s="12">
        <f t="shared" si="9"/>
        <v>1612</v>
      </c>
      <c r="U64" s="13">
        <f t="shared" si="9"/>
        <v>1268</v>
      </c>
      <c r="V64" s="12">
        <f t="shared" si="9"/>
        <v>682</v>
      </c>
      <c r="W64" s="13">
        <f t="shared" si="9"/>
        <v>553</v>
      </c>
      <c r="X64" s="27">
        <f t="shared" si="9"/>
        <v>48000</v>
      </c>
      <c r="Y64" s="26">
        <f t="shared" si="9"/>
        <v>46675</v>
      </c>
      <c r="Z64" s="13">
        <f t="shared" si="9"/>
        <v>94675</v>
      </c>
      <c r="AA64" s="13"/>
      <c r="AB64" s="13"/>
      <c r="AC64" s="13"/>
    </row>
    <row r="65" spans="1:29">
      <c r="A65" t="s">
        <v>39</v>
      </c>
      <c r="B65" s="12">
        <f>SUM(B59,B53,B47,B41,B34,B28,B21,B15,B8)</f>
        <v>22</v>
      </c>
      <c r="C65" s="13">
        <f t="shared" ref="C65:Q65" si="10">SUM(C59,C53,C47,C41,C34,C28,C21,C15,C8)</f>
        <v>12</v>
      </c>
      <c r="D65" s="12">
        <f t="shared" si="10"/>
        <v>543</v>
      </c>
      <c r="E65" s="13">
        <f t="shared" si="10"/>
        <v>447</v>
      </c>
      <c r="F65" s="12">
        <f t="shared" si="10"/>
        <v>23948</v>
      </c>
      <c r="G65" s="13">
        <f t="shared" si="10"/>
        <v>24697</v>
      </c>
      <c r="H65" s="12">
        <f t="shared" si="10"/>
        <v>26910</v>
      </c>
      <c r="I65" s="13">
        <f t="shared" si="10"/>
        <v>27720</v>
      </c>
      <c r="J65" s="12">
        <f t="shared" si="10"/>
        <v>25791</v>
      </c>
      <c r="K65" s="13">
        <f t="shared" si="10"/>
        <v>26674</v>
      </c>
      <c r="L65" s="12">
        <f t="shared" si="10"/>
        <v>24813</v>
      </c>
      <c r="M65" s="13">
        <f t="shared" si="10"/>
        <v>25749</v>
      </c>
      <c r="N65" s="12">
        <f t="shared" si="10"/>
        <v>23922</v>
      </c>
      <c r="O65" s="13">
        <f t="shared" si="10"/>
        <v>24447</v>
      </c>
      <c r="P65" s="12">
        <f t="shared" si="10"/>
        <v>22353</v>
      </c>
      <c r="Q65" s="13">
        <f t="shared" si="10"/>
        <v>23519</v>
      </c>
      <c r="R65" s="12">
        <f t="shared" si="9"/>
        <v>7810</v>
      </c>
      <c r="S65" s="13">
        <f t="shared" si="9"/>
        <v>6414</v>
      </c>
      <c r="T65" s="12">
        <f t="shared" si="9"/>
        <v>2787</v>
      </c>
      <c r="U65" s="13">
        <f t="shared" si="9"/>
        <v>2247</v>
      </c>
      <c r="V65" s="12">
        <f t="shared" si="9"/>
        <v>911</v>
      </c>
      <c r="W65" s="13">
        <f t="shared" si="9"/>
        <v>735</v>
      </c>
      <c r="X65" s="27">
        <f t="shared" si="9"/>
        <v>159810</v>
      </c>
      <c r="Y65" s="26">
        <f t="shared" si="9"/>
        <v>162661</v>
      </c>
      <c r="Z65" s="13">
        <f t="shared" si="9"/>
        <v>322471</v>
      </c>
      <c r="AA65" s="13"/>
      <c r="AB65" s="13"/>
      <c r="AC65" s="13"/>
    </row>
    <row r="66" spans="1:29">
      <c r="A66" t="s">
        <v>40</v>
      </c>
      <c r="B66" s="12">
        <f>SUM(B60,B54,B48,B42,B35,B29,B22,B16,B9)</f>
        <v>0</v>
      </c>
      <c r="C66" s="13">
        <f t="shared" si="9"/>
        <v>0</v>
      </c>
      <c r="D66" s="12">
        <f t="shared" si="9"/>
        <v>10</v>
      </c>
      <c r="E66" s="13">
        <f t="shared" si="9"/>
        <v>9</v>
      </c>
      <c r="F66" s="12">
        <f t="shared" si="9"/>
        <v>931</v>
      </c>
      <c r="G66" s="13">
        <f t="shared" si="9"/>
        <v>464</v>
      </c>
      <c r="H66" s="12">
        <f t="shared" si="9"/>
        <v>1205</v>
      </c>
      <c r="I66" s="13">
        <f t="shared" si="9"/>
        <v>654</v>
      </c>
      <c r="J66" s="12">
        <f t="shared" si="9"/>
        <v>1443</v>
      </c>
      <c r="K66" s="13">
        <f t="shared" si="9"/>
        <v>816</v>
      </c>
      <c r="L66" s="12">
        <f t="shared" si="9"/>
        <v>1604</v>
      </c>
      <c r="M66" s="13">
        <f t="shared" si="9"/>
        <v>872</v>
      </c>
      <c r="N66" s="12">
        <f t="shared" si="9"/>
        <v>1515</v>
      </c>
      <c r="O66" s="13">
        <f t="shared" si="9"/>
        <v>911</v>
      </c>
      <c r="P66" s="12">
        <f t="shared" si="9"/>
        <v>1461</v>
      </c>
      <c r="Q66" s="13">
        <f t="shared" si="9"/>
        <v>887</v>
      </c>
      <c r="R66" s="12">
        <f t="shared" si="9"/>
        <v>833</v>
      </c>
      <c r="S66" s="13">
        <f t="shared" si="9"/>
        <v>453</v>
      </c>
      <c r="T66" s="12">
        <f t="shared" si="9"/>
        <v>400</v>
      </c>
      <c r="U66" s="13">
        <f t="shared" si="9"/>
        <v>226</v>
      </c>
      <c r="V66" s="12">
        <f t="shared" si="9"/>
        <v>158</v>
      </c>
      <c r="W66" s="13">
        <f t="shared" si="9"/>
        <v>105</v>
      </c>
      <c r="X66" s="27">
        <f t="shared" si="9"/>
        <v>9560</v>
      </c>
      <c r="Y66" s="26">
        <f t="shared" si="9"/>
        <v>5397</v>
      </c>
      <c r="Z66" s="13">
        <f t="shared" si="9"/>
        <v>14957</v>
      </c>
      <c r="AA66" s="13"/>
      <c r="AB66" s="13"/>
      <c r="AC66" s="13"/>
    </row>
    <row r="67" spans="1:29">
      <c r="A67" t="s">
        <v>41</v>
      </c>
      <c r="B67" s="12">
        <f>SUM(B61,B55,B49,B43,B36,B30,B23,B17,B10)</f>
        <v>3</v>
      </c>
      <c r="C67" s="13">
        <f t="shared" si="9"/>
        <v>0</v>
      </c>
      <c r="D67" s="12">
        <f t="shared" si="9"/>
        <v>48</v>
      </c>
      <c r="E67" s="13">
        <f t="shared" si="9"/>
        <v>34</v>
      </c>
      <c r="F67" s="12">
        <f t="shared" si="9"/>
        <v>1390</v>
      </c>
      <c r="G67" s="13">
        <f t="shared" si="9"/>
        <v>992</v>
      </c>
      <c r="H67" s="12">
        <f t="shared" si="9"/>
        <v>1759</v>
      </c>
      <c r="I67" s="13">
        <f t="shared" si="9"/>
        <v>1152</v>
      </c>
      <c r="J67" s="12">
        <f t="shared" si="9"/>
        <v>1824</v>
      </c>
      <c r="K67" s="13">
        <f t="shared" si="9"/>
        <v>1281</v>
      </c>
      <c r="L67" s="12">
        <f t="shared" si="9"/>
        <v>1899</v>
      </c>
      <c r="M67" s="13">
        <f t="shared" si="9"/>
        <v>1255</v>
      </c>
      <c r="N67" s="12">
        <f t="shared" si="9"/>
        <v>1801</v>
      </c>
      <c r="O67" s="13">
        <f t="shared" si="9"/>
        <v>1191</v>
      </c>
      <c r="P67" s="12">
        <f t="shared" si="9"/>
        <v>1710</v>
      </c>
      <c r="Q67" s="13">
        <f t="shared" si="9"/>
        <v>1105</v>
      </c>
      <c r="R67" s="12">
        <f t="shared" si="9"/>
        <v>918</v>
      </c>
      <c r="S67" s="13">
        <f t="shared" si="9"/>
        <v>481</v>
      </c>
      <c r="T67" s="12">
        <f t="shared" si="9"/>
        <v>406</v>
      </c>
      <c r="U67" s="13">
        <f t="shared" si="9"/>
        <v>254</v>
      </c>
      <c r="V67" s="12">
        <f t="shared" si="9"/>
        <v>169</v>
      </c>
      <c r="W67" s="13">
        <f t="shared" si="9"/>
        <v>114</v>
      </c>
      <c r="X67" s="27">
        <f t="shared" si="9"/>
        <v>11927</v>
      </c>
      <c r="Y67" s="26">
        <f t="shared" si="9"/>
        <v>7859</v>
      </c>
      <c r="Z67" s="13">
        <f t="shared" si="9"/>
        <v>19786</v>
      </c>
      <c r="AA67" s="13"/>
      <c r="AB67" s="13"/>
      <c r="AC67" s="13"/>
    </row>
    <row r="68" spans="1:29" s="16" customFormat="1">
      <c r="A68" s="8" t="s">
        <v>29</v>
      </c>
      <c r="B68" s="17">
        <f>SUM(B64:B67)</f>
        <v>33</v>
      </c>
      <c r="C68" s="18">
        <f t="shared" ref="C68:Z68" si="11">SUM(C64:C67)</f>
        <v>16</v>
      </c>
      <c r="D68" s="17">
        <f t="shared" si="11"/>
        <v>757</v>
      </c>
      <c r="E68" s="18">
        <f t="shared" si="11"/>
        <v>614</v>
      </c>
      <c r="F68" s="17">
        <f t="shared" si="11"/>
        <v>32469</v>
      </c>
      <c r="G68" s="18">
        <f t="shared" si="11"/>
        <v>32331</v>
      </c>
      <c r="H68" s="17">
        <f t="shared" si="11"/>
        <v>37423</v>
      </c>
      <c r="I68" s="18">
        <f t="shared" si="11"/>
        <v>36949</v>
      </c>
      <c r="J68" s="17">
        <f t="shared" si="11"/>
        <v>36321</v>
      </c>
      <c r="K68" s="18">
        <f t="shared" si="11"/>
        <v>36087</v>
      </c>
      <c r="L68" s="17">
        <f t="shared" si="11"/>
        <v>35616</v>
      </c>
      <c r="M68" s="18">
        <f t="shared" si="11"/>
        <v>35268</v>
      </c>
      <c r="N68" s="17">
        <f t="shared" si="11"/>
        <v>34372</v>
      </c>
      <c r="O68" s="18">
        <f t="shared" si="11"/>
        <v>33543</v>
      </c>
      <c r="P68" s="17">
        <f t="shared" si="11"/>
        <v>32207</v>
      </c>
      <c r="Q68" s="18">
        <f t="shared" si="11"/>
        <v>32111</v>
      </c>
      <c r="R68" s="17">
        <f t="shared" si="11"/>
        <v>12974</v>
      </c>
      <c r="S68" s="18">
        <f t="shared" si="11"/>
        <v>10171</v>
      </c>
      <c r="T68" s="17">
        <f t="shared" si="11"/>
        <v>5205</v>
      </c>
      <c r="U68" s="18">
        <f t="shared" si="11"/>
        <v>3995</v>
      </c>
      <c r="V68" s="17">
        <f t="shared" si="11"/>
        <v>1920</v>
      </c>
      <c r="W68" s="18">
        <f t="shared" si="11"/>
        <v>1507</v>
      </c>
      <c r="X68" s="17">
        <f t="shared" si="11"/>
        <v>229297</v>
      </c>
      <c r="Y68" s="18">
        <f t="shared" si="11"/>
        <v>222592</v>
      </c>
      <c r="Z68" s="18">
        <f t="shared" si="11"/>
        <v>451889</v>
      </c>
      <c r="AA68" s="13"/>
      <c r="AB68" s="13"/>
      <c r="AC68" s="13"/>
    </row>
    <row r="70" spans="1:29">
      <c r="A70" s="117" t="s">
        <v>21</v>
      </c>
    </row>
  </sheetData>
  <mergeCells count="13">
    <mergeCell ref="X4:Z4"/>
    <mergeCell ref="V4:W4"/>
    <mergeCell ref="T4:U4"/>
    <mergeCell ref="B4:C4"/>
    <mergeCell ref="A2:Z2"/>
    <mergeCell ref="J4:K4"/>
    <mergeCell ref="H4:I4"/>
    <mergeCell ref="F4:G4"/>
    <mergeCell ref="D4:E4"/>
    <mergeCell ref="R4:S4"/>
    <mergeCell ref="P4:Q4"/>
    <mergeCell ref="N4:O4"/>
    <mergeCell ref="L4:M4"/>
  </mergeCells>
  <phoneticPr fontId="8" type="noConversion"/>
  <pageMargins left="0" right="0" top="0.19685039370078741" bottom="0.19685039370078741" header="0.51181102362204722" footer="0.51181102362204722"/>
  <pageSetup paperSize="9" scale="75" fitToWidth="2" fitToHeight="2" orientation="portrait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1:Z66"/>
  <sheetViews>
    <sheetView zoomScaleNormal="100" workbookViewId="0"/>
  </sheetViews>
  <sheetFormatPr defaultColWidth="9.109375" defaultRowHeight="13.2"/>
  <cols>
    <col min="1" max="1" width="24.109375" customWidth="1"/>
    <col min="2" max="3" width="8.109375" customWidth="1"/>
    <col min="4" max="21" width="6.5546875" customWidth="1"/>
    <col min="22" max="23" width="7.109375" customWidth="1"/>
    <col min="24" max="24" width="7.6640625" customWidth="1"/>
    <col min="25" max="25" width="8" customWidth="1"/>
    <col min="26" max="26" width="7.6640625" customWidth="1"/>
    <col min="27" max="27" width="9.5546875" customWidth="1"/>
    <col min="28" max="29" width="5" customWidth="1"/>
    <col min="30" max="30" width="9.5546875" customWidth="1"/>
    <col min="31" max="32" width="5" customWidth="1"/>
    <col min="33" max="33" width="9.5546875" customWidth="1"/>
    <col min="34" max="35" width="5" customWidth="1"/>
    <col min="36" max="36" width="9.5546875" customWidth="1"/>
    <col min="37" max="38" width="5" customWidth="1"/>
    <col min="39" max="39" width="9.5546875" customWidth="1"/>
    <col min="40" max="41" width="5" customWidth="1"/>
    <col min="42" max="42" width="9.5546875" customWidth="1"/>
    <col min="43" max="44" width="5" customWidth="1"/>
    <col min="45" max="45" width="9.5546875" customWidth="1"/>
    <col min="46" max="47" width="5" customWidth="1"/>
    <col min="48" max="48" width="9.5546875" customWidth="1"/>
    <col min="49" max="50" width="5" customWidth="1"/>
    <col min="51" max="51" width="9.5546875" customWidth="1"/>
    <col min="52" max="53" width="5" customWidth="1"/>
    <col min="54" max="54" width="9.5546875" customWidth="1"/>
    <col min="55" max="55" width="5" customWidth="1"/>
    <col min="56" max="56" width="9.5546875" customWidth="1"/>
    <col min="57" max="58" width="5" customWidth="1"/>
    <col min="59" max="59" width="9.5546875" customWidth="1"/>
    <col min="60" max="61" width="5" customWidth="1"/>
    <col min="62" max="62" width="9.5546875" customWidth="1"/>
    <col min="63" max="64" width="5" customWidth="1"/>
    <col min="65" max="65" width="9.5546875" customWidth="1"/>
    <col min="66" max="66" width="5" customWidth="1"/>
    <col min="67" max="67" width="9.5546875" customWidth="1"/>
    <col min="68" max="69" width="5" customWidth="1"/>
    <col min="70" max="70" width="9.5546875" customWidth="1"/>
    <col min="71" max="72" width="5" customWidth="1"/>
    <col min="73" max="73" width="9.5546875" customWidth="1"/>
    <col min="74" max="75" width="5" customWidth="1"/>
    <col min="76" max="76" width="9.5546875" customWidth="1"/>
    <col min="77" max="78" width="5" customWidth="1"/>
    <col min="79" max="79" width="9.5546875" customWidth="1"/>
    <col min="80" max="81" width="5" customWidth="1"/>
    <col min="82" max="82" width="9.5546875" customWidth="1"/>
    <col min="83" max="84" width="5" customWidth="1"/>
    <col min="85" max="85" width="9.5546875" customWidth="1"/>
    <col min="86" max="87" width="5" customWidth="1"/>
    <col min="88" max="88" width="9.5546875" customWidth="1"/>
    <col min="89" max="89" width="5" customWidth="1"/>
    <col min="90" max="90" width="9.5546875" customWidth="1"/>
    <col min="91" max="92" width="5" customWidth="1"/>
    <col min="93" max="93" width="9.5546875" customWidth="1"/>
    <col min="94" max="94" width="5" customWidth="1"/>
    <col min="95" max="95" width="9.5546875" customWidth="1"/>
    <col min="96" max="97" width="5" customWidth="1"/>
    <col min="98" max="98" width="9.5546875" customWidth="1"/>
    <col min="99" max="99" width="5" customWidth="1"/>
    <col min="100" max="100" width="9.5546875" customWidth="1"/>
    <col min="101" max="101" width="5" customWidth="1"/>
    <col min="102" max="102" width="9.5546875" customWidth="1"/>
    <col min="103" max="103" width="5" customWidth="1"/>
    <col min="104" max="104" width="9.5546875" customWidth="1"/>
    <col min="105" max="105" width="5" customWidth="1"/>
    <col min="106" max="106" width="9.5546875" customWidth="1"/>
    <col min="107" max="107" width="10.5546875" customWidth="1"/>
  </cols>
  <sheetData>
    <row r="1" spans="1:26">
      <c r="A1" s="5" t="s">
        <v>1</v>
      </c>
    </row>
    <row r="2" spans="1:26">
      <c r="A2" s="127" t="s">
        <v>81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6" ht="13.8" thickBot="1">
      <c r="A3" s="73"/>
    </row>
    <row r="4" spans="1:26">
      <c r="A4" s="6"/>
      <c r="B4" s="133" t="str">
        <f>D4+1&amp;" "&amp;"en later"</f>
        <v>2011 en later</v>
      </c>
      <c r="C4" s="135"/>
      <c r="D4" s="133">
        <v>2010</v>
      </c>
      <c r="E4" s="135"/>
      <c r="F4" s="133">
        <f>D4-1</f>
        <v>2009</v>
      </c>
      <c r="G4" s="135"/>
      <c r="H4" s="133">
        <f>F4-1</f>
        <v>2008</v>
      </c>
      <c r="I4" s="135"/>
      <c r="J4" s="133">
        <f>H4-1</f>
        <v>2007</v>
      </c>
      <c r="K4" s="135"/>
      <c r="L4" s="133">
        <f>J4-1</f>
        <v>2006</v>
      </c>
      <c r="M4" s="134"/>
      <c r="N4" s="143">
        <f>L4-1</f>
        <v>2005</v>
      </c>
      <c r="O4" s="135"/>
      <c r="P4" s="133">
        <f>N4-1</f>
        <v>2004</v>
      </c>
      <c r="Q4" s="135"/>
      <c r="R4" s="133">
        <f>P4-1</f>
        <v>2003</v>
      </c>
      <c r="S4" s="135"/>
      <c r="T4" s="133">
        <f>R4-1</f>
        <v>2002</v>
      </c>
      <c r="U4" s="135"/>
      <c r="V4" s="133" t="str">
        <f>T4-1&amp;" "&amp;"en vroeger"</f>
        <v>2001 en vroeger</v>
      </c>
      <c r="W4" s="135"/>
      <c r="X4" s="83" t="s">
        <v>69</v>
      </c>
      <c r="Y4" s="84"/>
      <c r="Z4" s="84"/>
    </row>
    <row r="5" spans="1:26">
      <c r="A5" s="19"/>
      <c r="B5" s="25" t="s">
        <v>34</v>
      </c>
      <c r="C5" s="24" t="s">
        <v>35</v>
      </c>
      <c r="D5" s="25" t="s">
        <v>34</v>
      </c>
      <c r="E5" s="24" t="s">
        <v>35</v>
      </c>
      <c r="F5" s="25" t="s">
        <v>34</v>
      </c>
      <c r="G5" s="24" t="s">
        <v>35</v>
      </c>
      <c r="H5" s="25" t="s">
        <v>34</v>
      </c>
      <c r="I5" s="24" t="s">
        <v>35</v>
      </c>
      <c r="J5" s="25" t="s">
        <v>34</v>
      </c>
      <c r="K5" s="24" t="s">
        <v>35</v>
      </c>
      <c r="L5" s="25" t="s">
        <v>34</v>
      </c>
      <c r="M5" s="24" t="s">
        <v>35</v>
      </c>
      <c r="N5" s="85" t="s">
        <v>34</v>
      </c>
      <c r="O5" s="24" t="s">
        <v>35</v>
      </c>
      <c r="P5" s="25" t="s">
        <v>34</v>
      </c>
      <c r="Q5" s="24" t="s">
        <v>35</v>
      </c>
      <c r="R5" s="25" t="s">
        <v>34</v>
      </c>
      <c r="S5" s="24" t="s">
        <v>35</v>
      </c>
      <c r="T5" s="25" t="s">
        <v>34</v>
      </c>
      <c r="U5" s="24" t="s">
        <v>35</v>
      </c>
      <c r="V5" s="25" t="s">
        <v>34</v>
      </c>
      <c r="W5" s="24" t="s">
        <v>35</v>
      </c>
      <c r="X5" s="25" t="s">
        <v>34</v>
      </c>
      <c r="Y5" s="24" t="s">
        <v>35</v>
      </c>
      <c r="Z5" s="24" t="s">
        <v>36</v>
      </c>
    </row>
    <row r="6" spans="1:26">
      <c r="A6" s="20" t="s">
        <v>49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86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3"/>
    </row>
    <row r="7" spans="1:26">
      <c r="A7" t="s">
        <v>82</v>
      </c>
      <c r="B7" s="12">
        <v>4</v>
      </c>
      <c r="C7" s="13">
        <v>4</v>
      </c>
      <c r="D7" s="12">
        <v>106</v>
      </c>
      <c r="E7" s="13">
        <v>91</v>
      </c>
      <c r="F7" s="12">
        <v>5132</v>
      </c>
      <c r="G7" s="13">
        <v>5242</v>
      </c>
      <c r="H7" s="12">
        <v>893</v>
      </c>
      <c r="I7" s="13">
        <v>774</v>
      </c>
      <c r="J7" s="12">
        <v>83</v>
      </c>
      <c r="K7" s="13">
        <v>76</v>
      </c>
      <c r="L7" s="12">
        <v>1</v>
      </c>
      <c r="M7" s="13">
        <v>2</v>
      </c>
      <c r="N7" s="87">
        <v>0</v>
      </c>
      <c r="O7" s="13">
        <v>0</v>
      </c>
      <c r="P7" s="12">
        <v>0</v>
      </c>
      <c r="Q7" s="13">
        <v>0</v>
      </c>
      <c r="R7" s="12">
        <v>0</v>
      </c>
      <c r="S7" s="13">
        <v>0</v>
      </c>
      <c r="T7" s="12">
        <v>0</v>
      </c>
      <c r="U7" s="13">
        <v>0</v>
      </c>
      <c r="V7" s="12">
        <v>0</v>
      </c>
      <c r="W7" s="13">
        <v>0</v>
      </c>
      <c r="X7" s="12">
        <f t="shared" ref="X7:Y11" si="0">SUM(V7,T7,R7,P7,N7,L7,J7,H7,F7,D7,B7)</f>
        <v>6219</v>
      </c>
      <c r="Y7" s="13">
        <f t="shared" si="0"/>
        <v>6189</v>
      </c>
      <c r="Z7" s="13">
        <f>SUM(X7:Y7)</f>
        <v>12408</v>
      </c>
    </row>
    <row r="8" spans="1:26">
      <c r="A8" t="s">
        <v>83</v>
      </c>
      <c r="B8" s="12">
        <v>15</v>
      </c>
      <c r="C8" s="13">
        <v>10</v>
      </c>
      <c r="D8" s="12">
        <v>479</v>
      </c>
      <c r="E8" s="13">
        <v>378</v>
      </c>
      <c r="F8" s="12">
        <v>21366</v>
      </c>
      <c r="G8" s="13">
        <v>22456</v>
      </c>
      <c r="H8" s="12">
        <v>2193</v>
      </c>
      <c r="I8" s="13">
        <v>2096</v>
      </c>
      <c r="J8" s="12">
        <v>177</v>
      </c>
      <c r="K8" s="13">
        <v>129</v>
      </c>
      <c r="L8" s="12">
        <v>3</v>
      </c>
      <c r="M8" s="13">
        <v>3</v>
      </c>
      <c r="N8" s="87">
        <v>0</v>
      </c>
      <c r="O8" s="13">
        <v>1</v>
      </c>
      <c r="P8" s="12">
        <v>0</v>
      </c>
      <c r="Q8" s="13">
        <v>0</v>
      </c>
      <c r="R8" s="12">
        <v>0</v>
      </c>
      <c r="S8" s="13">
        <v>0</v>
      </c>
      <c r="T8" s="12">
        <v>0</v>
      </c>
      <c r="U8" s="13">
        <v>0</v>
      </c>
      <c r="V8" s="12">
        <v>0</v>
      </c>
      <c r="W8" s="13">
        <v>0</v>
      </c>
      <c r="X8" s="12">
        <f t="shared" si="0"/>
        <v>24233</v>
      </c>
      <c r="Y8" s="13">
        <f t="shared" si="0"/>
        <v>25073</v>
      </c>
      <c r="Z8" s="13">
        <f>SUM(X8:Y8)</f>
        <v>49306</v>
      </c>
    </row>
    <row r="9" spans="1:26">
      <c r="A9" t="s">
        <v>84</v>
      </c>
      <c r="B9" s="12">
        <v>0</v>
      </c>
      <c r="C9" s="13">
        <v>0</v>
      </c>
      <c r="D9" s="12">
        <v>4</v>
      </c>
      <c r="E9" s="13">
        <v>4</v>
      </c>
      <c r="F9" s="12">
        <v>669</v>
      </c>
      <c r="G9" s="13">
        <v>354</v>
      </c>
      <c r="H9" s="12">
        <v>108</v>
      </c>
      <c r="I9" s="13">
        <v>63</v>
      </c>
      <c r="J9" s="12">
        <v>6</v>
      </c>
      <c r="K9" s="13">
        <v>11</v>
      </c>
      <c r="L9" s="12">
        <v>1</v>
      </c>
      <c r="M9" s="13">
        <v>0</v>
      </c>
      <c r="N9" s="87">
        <v>0</v>
      </c>
      <c r="O9" s="13">
        <v>0</v>
      </c>
      <c r="P9" s="12">
        <v>0</v>
      </c>
      <c r="Q9" s="13">
        <v>0</v>
      </c>
      <c r="R9" s="12">
        <v>0</v>
      </c>
      <c r="S9" s="13">
        <v>0</v>
      </c>
      <c r="T9" s="12">
        <v>0</v>
      </c>
      <c r="U9" s="13">
        <v>0</v>
      </c>
      <c r="V9" s="12">
        <v>0</v>
      </c>
      <c r="W9" s="13">
        <v>0</v>
      </c>
      <c r="X9" s="12">
        <f t="shared" si="0"/>
        <v>788</v>
      </c>
      <c r="Y9" s="13">
        <f t="shared" si="0"/>
        <v>432</v>
      </c>
      <c r="Z9" s="13">
        <f>SUM(X9:Y9)</f>
        <v>1220</v>
      </c>
    </row>
    <row r="10" spans="1:26">
      <c r="A10" t="s">
        <v>85</v>
      </c>
      <c r="B10" s="12">
        <v>1</v>
      </c>
      <c r="C10" s="13">
        <v>0</v>
      </c>
      <c r="D10" s="12">
        <v>15</v>
      </c>
      <c r="E10" s="13">
        <v>12</v>
      </c>
      <c r="F10" s="12">
        <v>1005</v>
      </c>
      <c r="G10" s="13">
        <v>727</v>
      </c>
      <c r="H10" s="12">
        <v>208</v>
      </c>
      <c r="I10" s="13">
        <v>127</v>
      </c>
      <c r="J10" s="12">
        <v>15</v>
      </c>
      <c r="K10" s="13">
        <v>11</v>
      </c>
      <c r="L10" s="12">
        <v>1</v>
      </c>
      <c r="M10" s="13">
        <v>0</v>
      </c>
      <c r="N10" s="87">
        <v>0</v>
      </c>
      <c r="O10" s="13">
        <v>0</v>
      </c>
      <c r="P10" s="12">
        <v>0</v>
      </c>
      <c r="Q10" s="13">
        <v>0</v>
      </c>
      <c r="R10" s="12">
        <v>0</v>
      </c>
      <c r="S10" s="13">
        <v>0</v>
      </c>
      <c r="T10" s="12">
        <v>0</v>
      </c>
      <c r="U10" s="13">
        <v>0</v>
      </c>
      <c r="V10" s="12">
        <v>0</v>
      </c>
      <c r="W10" s="13">
        <v>0</v>
      </c>
      <c r="X10" s="12">
        <f t="shared" si="0"/>
        <v>1245</v>
      </c>
      <c r="Y10" s="13">
        <f t="shared" si="0"/>
        <v>877</v>
      </c>
      <c r="Z10" s="13">
        <f>SUM(X10:Y10)</f>
        <v>2122</v>
      </c>
    </row>
    <row r="11" spans="1:26" s="16" customFormat="1">
      <c r="A11" s="16" t="s">
        <v>29</v>
      </c>
      <c r="B11" s="17">
        <v>20</v>
      </c>
      <c r="C11" s="18">
        <v>14</v>
      </c>
      <c r="D11" s="17">
        <v>604</v>
      </c>
      <c r="E11" s="18">
        <v>485</v>
      </c>
      <c r="F11" s="17">
        <v>28172</v>
      </c>
      <c r="G11" s="18">
        <v>28779</v>
      </c>
      <c r="H11" s="17">
        <v>3402</v>
      </c>
      <c r="I11" s="18">
        <v>3060</v>
      </c>
      <c r="J11" s="17">
        <v>281</v>
      </c>
      <c r="K11" s="18">
        <v>227</v>
      </c>
      <c r="L11" s="17">
        <v>6</v>
      </c>
      <c r="M11" s="18">
        <v>5</v>
      </c>
      <c r="N11" s="88">
        <v>0</v>
      </c>
      <c r="O11" s="18">
        <v>1</v>
      </c>
      <c r="P11" s="17">
        <v>0</v>
      </c>
      <c r="Q11" s="18">
        <v>0</v>
      </c>
      <c r="R11" s="17">
        <v>0</v>
      </c>
      <c r="S11" s="18">
        <v>0</v>
      </c>
      <c r="T11" s="17">
        <v>0</v>
      </c>
      <c r="U11" s="18">
        <v>0</v>
      </c>
      <c r="V11" s="17">
        <v>0</v>
      </c>
      <c r="W11" s="18">
        <v>0</v>
      </c>
      <c r="X11" s="17">
        <f t="shared" si="0"/>
        <v>32485</v>
      </c>
      <c r="Y11" s="18">
        <f t="shared" si="0"/>
        <v>32571</v>
      </c>
      <c r="Z11" s="18">
        <f>SUM(X11:Y11)</f>
        <v>65056</v>
      </c>
    </row>
    <row r="12" spans="1:26">
      <c r="A12" s="5" t="s">
        <v>50</v>
      </c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  <c r="N12" s="87"/>
      <c r="O12" s="13"/>
      <c r="P12" s="12"/>
      <c r="Q12" s="13"/>
      <c r="R12" s="12"/>
      <c r="S12" s="13"/>
      <c r="T12" s="12"/>
      <c r="U12" s="13"/>
      <c r="V12" s="12"/>
      <c r="W12" s="13"/>
      <c r="X12" s="12"/>
      <c r="Y12" s="13"/>
      <c r="Z12" s="13"/>
    </row>
    <row r="13" spans="1:26">
      <c r="A13" t="s">
        <v>82</v>
      </c>
      <c r="B13" s="12">
        <v>0</v>
      </c>
      <c r="C13" s="13">
        <v>0</v>
      </c>
      <c r="D13" s="12">
        <v>0</v>
      </c>
      <c r="E13" s="13">
        <v>0</v>
      </c>
      <c r="F13" s="12">
        <v>815</v>
      </c>
      <c r="G13" s="13">
        <v>718</v>
      </c>
      <c r="H13" s="12">
        <v>599</v>
      </c>
      <c r="I13" s="13">
        <v>499</v>
      </c>
      <c r="J13" s="12">
        <v>26</v>
      </c>
      <c r="K13" s="13">
        <v>31</v>
      </c>
      <c r="L13" s="12">
        <v>0</v>
      </c>
      <c r="M13" s="13">
        <v>1</v>
      </c>
      <c r="N13" s="87">
        <v>0</v>
      </c>
      <c r="O13" s="13">
        <v>0</v>
      </c>
      <c r="P13" s="12">
        <v>0</v>
      </c>
      <c r="Q13" s="13">
        <v>0</v>
      </c>
      <c r="R13" s="12">
        <v>0</v>
      </c>
      <c r="S13" s="13">
        <v>0</v>
      </c>
      <c r="T13" s="12">
        <v>0</v>
      </c>
      <c r="U13" s="13">
        <v>0</v>
      </c>
      <c r="V13" s="12">
        <v>0</v>
      </c>
      <c r="W13" s="13">
        <v>0</v>
      </c>
      <c r="X13" s="12">
        <f t="shared" ref="X13:Y16" si="1">SUM(V13,T13,R13,P13,N13,L13,J13,H13,F13,D13,B13)</f>
        <v>1440</v>
      </c>
      <c r="Y13" s="13">
        <f t="shared" si="1"/>
        <v>1249</v>
      </c>
      <c r="Z13" s="13">
        <f>SUM(X13:Y13)</f>
        <v>2689</v>
      </c>
    </row>
    <row r="14" spans="1:26">
      <c r="A14" t="s">
        <v>83</v>
      </c>
      <c r="B14" s="12">
        <v>0</v>
      </c>
      <c r="C14" s="13">
        <v>0</v>
      </c>
      <c r="D14" s="12">
        <v>0</v>
      </c>
      <c r="E14" s="13">
        <v>3</v>
      </c>
      <c r="F14" s="12">
        <v>1936</v>
      </c>
      <c r="G14" s="13">
        <v>1732</v>
      </c>
      <c r="H14" s="12">
        <v>1240</v>
      </c>
      <c r="I14" s="13">
        <v>1004</v>
      </c>
      <c r="J14" s="12">
        <v>46</v>
      </c>
      <c r="K14" s="13">
        <v>44</v>
      </c>
      <c r="L14" s="12">
        <v>1</v>
      </c>
      <c r="M14" s="13">
        <v>0</v>
      </c>
      <c r="N14" s="87">
        <v>0</v>
      </c>
      <c r="O14" s="13">
        <v>0</v>
      </c>
      <c r="P14" s="12">
        <v>0</v>
      </c>
      <c r="Q14" s="13">
        <v>0</v>
      </c>
      <c r="R14" s="12">
        <v>0</v>
      </c>
      <c r="S14" s="13">
        <v>0</v>
      </c>
      <c r="T14" s="12">
        <v>0</v>
      </c>
      <c r="U14" s="13">
        <v>0</v>
      </c>
      <c r="V14" s="12">
        <v>0</v>
      </c>
      <c r="W14" s="13">
        <v>0</v>
      </c>
      <c r="X14" s="12">
        <f t="shared" si="1"/>
        <v>3223</v>
      </c>
      <c r="Y14" s="13">
        <f t="shared" si="1"/>
        <v>2783</v>
      </c>
      <c r="Z14" s="13">
        <f>SUM(X14:Y14)</f>
        <v>6006</v>
      </c>
    </row>
    <row r="15" spans="1:26">
      <c r="A15" t="s">
        <v>84</v>
      </c>
      <c r="B15" s="12">
        <v>0</v>
      </c>
      <c r="C15" s="13">
        <v>0</v>
      </c>
      <c r="D15" s="12">
        <v>0</v>
      </c>
      <c r="E15" s="13">
        <v>0</v>
      </c>
      <c r="F15" s="12">
        <v>234</v>
      </c>
      <c r="G15" s="13">
        <v>92</v>
      </c>
      <c r="H15" s="12">
        <v>153</v>
      </c>
      <c r="I15" s="13">
        <v>66</v>
      </c>
      <c r="J15" s="12">
        <v>5</v>
      </c>
      <c r="K15" s="13">
        <v>5</v>
      </c>
      <c r="L15" s="12">
        <v>0</v>
      </c>
      <c r="M15" s="13">
        <v>0</v>
      </c>
      <c r="N15" s="87">
        <v>0</v>
      </c>
      <c r="O15" s="13">
        <v>0</v>
      </c>
      <c r="P15" s="12">
        <v>0</v>
      </c>
      <c r="Q15" s="13">
        <v>0</v>
      </c>
      <c r="R15" s="12">
        <v>0</v>
      </c>
      <c r="S15" s="13">
        <v>0</v>
      </c>
      <c r="T15" s="12">
        <v>0</v>
      </c>
      <c r="U15" s="13">
        <v>0</v>
      </c>
      <c r="V15" s="12">
        <v>0</v>
      </c>
      <c r="W15" s="13">
        <v>0</v>
      </c>
      <c r="X15" s="12">
        <f t="shared" si="1"/>
        <v>392</v>
      </c>
      <c r="Y15" s="13">
        <f t="shared" si="1"/>
        <v>163</v>
      </c>
      <c r="Z15" s="13">
        <f>SUM(X15:Y15)</f>
        <v>555</v>
      </c>
    </row>
    <row r="16" spans="1:26">
      <c r="A16" t="s">
        <v>85</v>
      </c>
      <c r="B16" s="12">
        <v>0</v>
      </c>
      <c r="C16" s="13">
        <v>0</v>
      </c>
      <c r="D16" s="12">
        <v>0</v>
      </c>
      <c r="E16" s="13">
        <v>0</v>
      </c>
      <c r="F16" s="12">
        <v>298</v>
      </c>
      <c r="G16" s="13">
        <v>187</v>
      </c>
      <c r="H16" s="12">
        <v>191</v>
      </c>
      <c r="I16" s="13">
        <v>92</v>
      </c>
      <c r="J16" s="12">
        <v>10</v>
      </c>
      <c r="K16" s="13">
        <v>4</v>
      </c>
      <c r="L16" s="12">
        <v>1</v>
      </c>
      <c r="M16" s="13">
        <v>1</v>
      </c>
      <c r="N16" s="87">
        <v>0</v>
      </c>
      <c r="O16" s="13">
        <v>0</v>
      </c>
      <c r="P16" s="12">
        <v>0</v>
      </c>
      <c r="Q16" s="13">
        <v>0</v>
      </c>
      <c r="R16" s="12">
        <v>0</v>
      </c>
      <c r="S16" s="13">
        <v>0</v>
      </c>
      <c r="T16" s="12">
        <v>0</v>
      </c>
      <c r="U16" s="13">
        <v>0</v>
      </c>
      <c r="V16" s="12">
        <v>0</v>
      </c>
      <c r="W16" s="13">
        <v>0</v>
      </c>
      <c r="X16" s="12">
        <f t="shared" si="1"/>
        <v>500</v>
      </c>
      <c r="Y16" s="13">
        <f t="shared" si="1"/>
        <v>284</v>
      </c>
      <c r="Z16" s="13">
        <f>SUM(X16:Y16)</f>
        <v>784</v>
      </c>
    </row>
    <row r="17" spans="1:26" s="16" customFormat="1">
      <c r="A17" s="16" t="s">
        <v>29</v>
      </c>
      <c r="B17" s="17">
        <v>0</v>
      </c>
      <c r="C17" s="18">
        <v>0</v>
      </c>
      <c r="D17" s="17">
        <v>0</v>
      </c>
      <c r="E17" s="18">
        <v>3</v>
      </c>
      <c r="F17" s="17">
        <v>3283</v>
      </c>
      <c r="G17" s="18">
        <v>2729</v>
      </c>
      <c r="H17" s="17">
        <v>2183</v>
      </c>
      <c r="I17" s="18">
        <v>1661</v>
      </c>
      <c r="J17" s="17">
        <v>87</v>
      </c>
      <c r="K17" s="18">
        <v>84</v>
      </c>
      <c r="L17" s="17">
        <v>2</v>
      </c>
      <c r="M17" s="18">
        <v>2</v>
      </c>
      <c r="N17" s="88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18">
        <v>0</v>
      </c>
      <c r="V17" s="17">
        <v>0</v>
      </c>
      <c r="W17" s="18">
        <v>0</v>
      </c>
      <c r="X17" s="17">
        <f>SUM(X13:X16)</f>
        <v>5555</v>
      </c>
      <c r="Y17" s="18">
        <f>SUM(Y13:Y16)</f>
        <v>4479</v>
      </c>
      <c r="Z17" s="18">
        <f>SUM(Z13:Z16)</f>
        <v>10034</v>
      </c>
    </row>
    <row r="18" spans="1:26" s="16" customFormat="1">
      <c r="A18" s="22" t="s">
        <v>51</v>
      </c>
      <c r="B18" s="113"/>
      <c r="C18" s="28"/>
      <c r="D18" s="29"/>
      <c r="E18" s="28"/>
      <c r="F18" s="29"/>
      <c r="G18" s="28"/>
      <c r="H18" s="29"/>
      <c r="I18" s="28"/>
      <c r="J18" s="29"/>
      <c r="K18" s="28"/>
      <c r="L18" s="29"/>
      <c r="M18" s="28"/>
      <c r="N18" s="7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8"/>
    </row>
    <row r="19" spans="1:26">
      <c r="A19" t="s">
        <v>82</v>
      </c>
      <c r="B19" s="12">
        <v>1</v>
      </c>
      <c r="C19" s="13">
        <v>0</v>
      </c>
      <c r="D19" s="12">
        <v>7</v>
      </c>
      <c r="E19" s="13">
        <v>1</v>
      </c>
      <c r="F19" s="12">
        <v>113</v>
      </c>
      <c r="G19" s="13">
        <v>96</v>
      </c>
      <c r="H19" s="12">
        <v>4800</v>
      </c>
      <c r="I19" s="13">
        <v>5095</v>
      </c>
      <c r="J19" s="12">
        <v>870</v>
      </c>
      <c r="K19" s="13">
        <v>817</v>
      </c>
      <c r="L19" s="12">
        <v>98</v>
      </c>
      <c r="M19" s="13">
        <v>102</v>
      </c>
      <c r="N19" s="87">
        <v>6</v>
      </c>
      <c r="O19" s="13">
        <v>2</v>
      </c>
      <c r="P19" s="12">
        <v>1</v>
      </c>
      <c r="Q19" s="13">
        <v>1</v>
      </c>
      <c r="R19" s="12">
        <v>0</v>
      </c>
      <c r="S19" s="13">
        <v>0</v>
      </c>
      <c r="T19" s="12">
        <v>0</v>
      </c>
      <c r="U19" s="13">
        <v>0</v>
      </c>
      <c r="V19" s="12">
        <v>0</v>
      </c>
      <c r="W19" s="13">
        <v>0</v>
      </c>
      <c r="X19" s="12">
        <f t="shared" ref="X19:Y23" si="2">SUM(V19,T19,R19,P19,N19,L19,J19,H19,F19,D19,B19)</f>
        <v>5896</v>
      </c>
      <c r="Y19" s="26">
        <f t="shared" si="2"/>
        <v>6114</v>
      </c>
      <c r="Z19" s="13">
        <f>SUM(X19:Y19)</f>
        <v>12010</v>
      </c>
    </row>
    <row r="20" spans="1:26">
      <c r="A20" t="s">
        <v>83</v>
      </c>
      <c r="B20" s="12">
        <v>1</v>
      </c>
      <c r="C20" s="13">
        <v>1</v>
      </c>
      <c r="D20" s="12">
        <v>14</v>
      </c>
      <c r="E20" s="13">
        <v>7</v>
      </c>
      <c r="F20" s="12">
        <v>455</v>
      </c>
      <c r="G20" s="13">
        <v>339</v>
      </c>
      <c r="H20" s="12">
        <v>20317</v>
      </c>
      <c r="I20" s="13">
        <v>21830</v>
      </c>
      <c r="J20" s="12">
        <v>2035</v>
      </c>
      <c r="K20" s="13">
        <v>2005</v>
      </c>
      <c r="L20" s="12">
        <v>172</v>
      </c>
      <c r="M20" s="13">
        <v>153</v>
      </c>
      <c r="N20" s="87">
        <v>9</v>
      </c>
      <c r="O20" s="13">
        <v>8</v>
      </c>
      <c r="P20" s="12">
        <v>0</v>
      </c>
      <c r="Q20" s="13">
        <v>1</v>
      </c>
      <c r="R20" s="12">
        <v>0</v>
      </c>
      <c r="S20" s="13">
        <v>0</v>
      </c>
      <c r="T20" s="12">
        <v>0</v>
      </c>
      <c r="U20" s="13">
        <v>0</v>
      </c>
      <c r="V20" s="12">
        <v>0</v>
      </c>
      <c r="W20" s="13">
        <v>0</v>
      </c>
      <c r="X20" s="12">
        <f t="shared" si="2"/>
        <v>23003</v>
      </c>
      <c r="Y20" s="26">
        <f t="shared" si="2"/>
        <v>24344</v>
      </c>
      <c r="Z20" s="13">
        <f>SUM(X20:Y20)</f>
        <v>47347</v>
      </c>
    </row>
    <row r="21" spans="1:26">
      <c r="A21" t="s">
        <v>84</v>
      </c>
      <c r="B21" s="12">
        <v>0</v>
      </c>
      <c r="C21" s="13">
        <v>0</v>
      </c>
      <c r="D21" s="12">
        <v>0</v>
      </c>
      <c r="E21" s="13">
        <v>0</v>
      </c>
      <c r="F21" s="12">
        <v>3</v>
      </c>
      <c r="G21" s="13">
        <v>3</v>
      </c>
      <c r="H21" s="12">
        <v>595</v>
      </c>
      <c r="I21" s="13">
        <v>370</v>
      </c>
      <c r="J21" s="12">
        <v>134</v>
      </c>
      <c r="K21" s="13">
        <v>79</v>
      </c>
      <c r="L21" s="12">
        <v>15</v>
      </c>
      <c r="M21" s="13">
        <v>9</v>
      </c>
      <c r="N21" s="87">
        <v>0</v>
      </c>
      <c r="O21" s="13">
        <v>0</v>
      </c>
      <c r="P21" s="12">
        <v>0</v>
      </c>
      <c r="Q21" s="13">
        <v>0</v>
      </c>
      <c r="R21" s="12">
        <v>0</v>
      </c>
      <c r="S21" s="13">
        <v>0</v>
      </c>
      <c r="T21" s="12">
        <v>0</v>
      </c>
      <c r="U21" s="13">
        <v>0</v>
      </c>
      <c r="V21" s="12">
        <v>0</v>
      </c>
      <c r="W21" s="13">
        <v>0</v>
      </c>
      <c r="X21" s="12">
        <f t="shared" si="2"/>
        <v>747</v>
      </c>
      <c r="Y21" s="26">
        <f t="shared" si="2"/>
        <v>461</v>
      </c>
      <c r="Z21" s="13">
        <f>SUM(X21:Y21)</f>
        <v>1208</v>
      </c>
    </row>
    <row r="22" spans="1:26">
      <c r="A22" t="s">
        <v>85</v>
      </c>
      <c r="B22" s="12">
        <v>0</v>
      </c>
      <c r="C22" s="13">
        <v>0</v>
      </c>
      <c r="D22" s="12">
        <v>0</v>
      </c>
      <c r="E22" s="13">
        <v>0</v>
      </c>
      <c r="F22" s="12">
        <v>19</v>
      </c>
      <c r="G22" s="13">
        <v>20</v>
      </c>
      <c r="H22" s="12">
        <v>909</v>
      </c>
      <c r="I22" s="13">
        <v>680</v>
      </c>
      <c r="J22" s="12">
        <v>173</v>
      </c>
      <c r="K22" s="13">
        <v>150</v>
      </c>
      <c r="L22" s="12">
        <v>14</v>
      </c>
      <c r="M22" s="13">
        <v>11</v>
      </c>
      <c r="N22" s="87">
        <v>1</v>
      </c>
      <c r="O22" s="13">
        <v>2</v>
      </c>
      <c r="P22" s="12">
        <v>0</v>
      </c>
      <c r="Q22" s="13">
        <v>0</v>
      </c>
      <c r="R22" s="12">
        <v>0</v>
      </c>
      <c r="S22" s="13">
        <v>0</v>
      </c>
      <c r="T22" s="12">
        <v>0</v>
      </c>
      <c r="U22" s="13">
        <v>0</v>
      </c>
      <c r="V22" s="12">
        <v>0</v>
      </c>
      <c r="W22" s="13">
        <v>0</v>
      </c>
      <c r="X22" s="12">
        <f t="shared" si="2"/>
        <v>1116</v>
      </c>
      <c r="Y22" s="26">
        <f t="shared" si="2"/>
        <v>863</v>
      </c>
      <c r="Z22" s="13">
        <f>SUM(X22:Y22)</f>
        <v>1979</v>
      </c>
    </row>
    <row r="23" spans="1:26" s="16" customFormat="1">
      <c r="A23" s="16" t="s">
        <v>29</v>
      </c>
      <c r="B23" s="17">
        <v>2</v>
      </c>
      <c r="C23" s="18">
        <v>1</v>
      </c>
      <c r="D23" s="17">
        <v>21</v>
      </c>
      <c r="E23" s="18">
        <v>8</v>
      </c>
      <c r="F23" s="17">
        <v>590</v>
      </c>
      <c r="G23" s="18">
        <v>458</v>
      </c>
      <c r="H23" s="17">
        <v>26621</v>
      </c>
      <c r="I23" s="18">
        <v>27975</v>
      </c>
      <c r="J23" s="17">
        <v>3212</v>
      </c>
      <c r="K23" s="18">
        <v>3051</v>
      </c>
      <c r="L23" s="17">
        <v>299</v>
      </c>
      <c r="M23" s="18">
        <v>275</v>
      </c>
      <c r="N23" s="88">
        <v>16</v>
      </c>
      <c r="O23" s="18">
        <v>12</v>
      </c>
      <c r="P23" s="17">
        <v>1</v>
      </c>
      <c r="Q23" s="18">
        <v>2</v>
      </c>
      <c r="R23" s="17">
        <v>0</v>
      </c>
      <c r="S23" s="18">
        <v>0</v>
      </c>
      <c r="T23" s="17">
        <v>0</v>
      </c>
      <c r="U23" s="18">
        <v>0</v>
      </c>
      <c r="V23" s="17">
        <v>0</v>
      </c>
      <c r="W23" s="18">
        <v>0</v>
      </c>
      <c r="X23" s="17">
        <f t="shared" si="2"/>
        <v>30762</v>
      </c>
      <c r="Y23" s="18">
        <f t="shared" si="2"/>
        <v>31782</v>
      </c>
      <c r="Z23" s="18">
        <f>SUM(X23:Y23)</f>
        <v>62544</v>
      </c>
    </row>
    <row r="24" spans="1:26" s="16" customFormat="1">
      <c r="A24" s="5" t="s">
        <v>52</v>
      </c>
      <c r="B24" s="29"/>
      <c r="C24" s="28"/>
      <c r="D24" s="29"/>
      <c r="E24" s="28"/>
      <c r="F24" s="29"/>
      <c r="G24" s="28"/>
      <c r="H24" s="29"/>
      <c r="I24" s="28"/>
      <c r="J24" s="29"/>
      <c r="K24" s="28"/>
      <c r="L24" s="29"/>
      <c r="M24" s="28"/>
      <c r="N24" s="7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8"/>
    </row>
    <row r="25" spans="1:26">
      <c r="A25" t="s">
        <v>82</v>
      </c>
      <c r="B25" s="12">
        <v>0</v>
      </c>
      <c r="C25" s="13">
        <v>0</v>
      </c>
      <c r="D25" s="12">
        <v>0</v>
      </c>
      <c r="E25" s="13">
        <v>0</v>
      </c>
      <c r="F25" s="12">
        <v>0</v>
      </c>
      <c r="G25" s="13">
        <v>1</v>
      </c>
      <c r="H25" s="12">
        <v>1012</v>
      </c>
      <c r="I25" s="13">
        <v>827</v>
      </c>
      <c r="J25" s="12">
        <v>753</v>
      </c>
      <c r="K25" s="13">
        <v>627</v>
      </c>
      <c r="L25" s="12">
        <v>63</v>
      </c>
      <c r="M25" s="13">
        <v>41</v>
      </c>
      <c r="N25" s="87">
        <v>2</v>
      </c>
      <c r="O25" s="13">
        <v>1</v>
      </c>
      <c r="P25" s="12">
        <v>0</v>
      </c>
      <c r="Q25" s="13">
        <v>0</v>
      </c>
      <c r="R25" s="12">
        <v>0</v>
      </c>
      <c r="S25" s="13">
        <v>0</v>
      </c>
      <c r="T25" s="12">
        <v>0</v>
      </c>
      <c r="U25" s="13">
        <v>0</v>
      </c>
      <c r="V25" s="12">
        <v>0</v>
      </c>
      <c r="W25" s="13">
        <v>0</v>
      </c>
      <c r="X25" s="12">
        <f t="shared" ref="X25:Y29" si="3">SUM(V25,T25,R25,P25,N25,L25,J25,H25,F25,D25,B25)</f>
        <v>1830</v>
      </c>
      <c r="Y25" s="26">
        <f t="shared" si="3"/>
        <v>1497</v>
      </c>
      <c r="Z25" s="13">
        <f>SUM(X25:Y25)</f>
        <v>3327</v>
      </c>
    </row>
    <row r="26" spans="1:26">
      <c r="A26" t="s">
        <v>83</v>
      </c>
      <c r="B26" s="12">
        <v>0</v>
      </c>
      <c r="C26" s="13">
        <v>0</v>
      </c>
      <c r="D26" s="12">
        <v>1</v>
      </c>
      <c r="E26" s="13">
        <v>1</v>
      </c>
      <c r="F26" s="12">
        <v>0</v>
      </c>
      <c r="G26" s="13">
        <v>4</v>
      </c>
      <c r="H26" s="12">
        <v>2507</v>
      </c>
      <c r="I26" s="13">
        <v>2229</v>
      </c>
      <c r="J26" s="12">
        <v>1601</v>
      </c>
      <c r="K26" s="13">
        <v>1293</v>
      </c>
      <c r="L26" s="12">
        <v>78</v>
      </c>
      <c r="M26" s="13">
        <v>52</v>
      </c>
      <c r="N26" s="87">
        <v>1</v>
      </c>
      <c r="O26" s="13">
        <v>0</v>
      </c>
      <c r="P26" s="12">
        <v>0</v>
      </c>
      <c r="Q26" s="13">
        <v>0</v>
      </c>
      <c r="R26" s="12">
        <v>0</v>
      </c>
      <c r="S26" s="13">
        <v>0</v>
      </c>
      <c r="T26" s="12">
        <v>0</v>
      </c>
      <c r="U26" s="13">
        <v>0</v>
      </c>
      <c r="V26" s="12">
        <v>0</v>
      </c>
      <c r="W26" s="13">
        <v>0</v>
      </c>
      <c r="X26" s="12">
        <f t="shared" si="3"/>
        <v>4188</v>
      </c>
      <c r="Y26" s="26">
        <f t="shared" si="3"/>
        <v>3579</v>
      </c>
      <c r="Z26" s="13">
        <f>SUM(X26:Y26)</f>
        <v>7767</v>
      </c>
    </row>
    <row r="27" spans="1:26">
      <c r="A27" t="s">
        <v>84</v>
      </c>
      <c r="B27" s="12">
        <v>0</v>
      </c>
      <c r="C27" s="13">
        <v>0</v>
      </c>
      <c r="D27" s="12">
        <v>0</v>
      </c>
      <c r="E27" s="13">
        <v>0</v>
      </c>
      <c r="F27" s="12">
        <v>0</v>
      </c>
      <c r="G27" s="13">
        <v>0</v>
      </c>
      <c r="H27" s="12">
        <v>321</v>
      </c>
      <c r="I27" s="13">
        <v>137</v>
      </c>
      <c r="J27" s="12">
        <v>215</v>
      </c>
      <c r="K27" s="13">
        <v>94</v>
      </c>
      <c r="L27" s="12">
        <v>18</v>
      </c>
      <c r="M27" s="13">
        <v>11</v>
      </c>
      <c r="N27" s="87">
        <v>0</v>
      </c>
      <c r="O27" s="13">
        <v>1</v>
      </c>
      <c r="P27" s="12">
        <v>0</v>
      </c>
      <c r="Q27" s="13">
        <v>0</v>
      </c>
      <c r="R27" s="12">
        <v>0</v>
      </c>
      <c r="S27" s="13">
        <v>0</v>
      </c>
      <c r="T27" s="12">
        <v>0</v>
      </c>
      <c r="U27" s="13">
        <v>0</v>
      </c>
      <c r="V27" s="12">
        <v>0</v>
      </c>
      <c r="W27" s="13">
        <v>0</v>
      </c>
      <c r="X27" s="12">
        <f t="shared" si="3"/>
        <v>554</v>
      </c>
      <c r="Y27" s="26">
        <f t="shared" si="3"/>
        <v>243</v>
      </c>
      <c r="Z27" s="13">
        <f>SUM(X27:Y27)</f>
        <v>797</v>
      </c>
    </row>
    <row r="28" spans="1:26">
      <c r="A28" t="s">
        <v>85</v>
      </c>
      <c r="B28" s="12">
        <v>0</v>
      </c>
      <c r="C28" s="13">
        <v>0</v>
      </c>
      <c r="D28" s="12">
        <v>0</v>
      </c>
      <c r="E28" s="13">
        <v>0</v>
      </c>
      <c r="F28" s="12">
        <v>0</v>
      </c>
      <c r="G28" s="13">
        <v>0</v>
      </c>
      <c r="H28" s="12">
        <v>338</v>
      </c>
      <c r="I28" s="13">
        <v>189</v>
      </c>
      <c r="J28" s="12">
        <v>239</v>
      </c>
      <c r="K28" s="13">
        <v>129</v>
      </c>
      <c r="L28" s="12">
        <v>7</v>
      </c>
      <c r="M28" s="13">
        <v>14</v>
      </c>
      <c r="N28" s="87">
        <v>2</v>
      </c>
      <c r="O28" s="13">
        <v>3</v>
      </c>
      <c r="P28" s="12">
        <v>0</v>
      </c>
      <c r="Q28" s="13">
        <v>1</v>
      </c>
      <c r="R28" s="12">
        <v>0</v>
      </c>
      <c r="S28" s="13">
        <v>0</v>
      </c>
      <c r="T28" s="12">
        <v>0</v>
      </c>
      <c r="U28" s="13">
        <v>1</v>
      </c>
      <c r="V28" s="12">
        <v>0</v>
      </c>
      <c r="W28" s="13">
        <v>1</v>
      </c>
      <c r="X28" s="12">
        <f t="shared" si="3"/>
        <v>586</v>
      </c>
      <c r="Y28" s="26">
        <f t="shared" si="3"/>
        <v>338</v>
      </c>
      <c r="Z28" s="13">
        <f>SUM(X28:Y28)</f>
        <v>924</v>
      </c>
    </row>
    <row r="29" spans="1:26" s="16" customFormat="1">
      <c r="A29" s="16" t="s">
        <v>29</v>
      </c>
      <c r="B29" s="17">
        <v>0</v>
      </c>
      <c r="C29" s="18">
        <v>0</v>
      </c>
      <c r="D29" s="17">
        <v>1</v>
      </c>
      <c r="E29" s="18">
        <v>1</v>
      </c>
      <c r="F29" s="17">
        <v>0</v>
      </c>
      <c r="G29" s="18">
        <v>5</v>
      </c>
      <c r="H29" s="17">
        <v>4178</v>
      </c>
      <c r="I29" s="18">
        <v>3382</v>
      </c>
      <c r="J29" s="17">
        <v>2808</v>
      </c>
      <c r="K29" s="18">
        <v>2143</v>
      </c>
      <c r="L29" s="17">
        <v>166</v>
      </c>
      <c r="M29" s="18">
        <v>118</v>
      </c>
      <c r="N29" s="88">
        <v>5</v>
      </c>
      <c r="O29" s="18">
        <v>5</v>
      </c>
      <c r="P29" s="17">
        <v>0</v>
      </c>
      <c r="Q29" s="18">
        <v>1</v>
      </c>
      <c r="R29" s="17">
        <v>0</v>
      </c>
      <c r="S29" s="18"/>
      <c r="T29" s="17">
        <v>0</v>
      </c>
      <c r="U29" s="18">
        <v>1</v>
      </c>
      <c r="V29" s="17">
        <v>0</v>
      </c>
      <c r="W29" s="18">
        <v>1</v>
      </c>
      <c r="X29" s="17">
        <f t="shared" si="3"/>
        <v>7158</v>
      </c>
      <c r="Y29" s="18">
        <f t="shared" si="3"/>
        <v>5657</v>
      </c>
      <c r="Z29" s="18">
        <f>SUM(X29:Y29)</f>
        <v>12815</v>
      </c>
    </row>
    <row r="30" spans="1:26">
      <c r="A30" s="89" t="s">
        <v>47</v>
      </c>
      <c r="B30" s="90"/>
      <c r="C30" s="91"/>
      <c r="D30" s="90"/>
      <c r="E30" s="91"/>
      <c r="F30" s="90"/>
      <c r="G30" s="91"/>
      <c r="H30" s="90"/>
      <c r="I30" s="91"/>
      <c r="J30" s="90"/>
      <c r="K30" s="91"/>
      <c r="L30" s="90"/>
      <c r="M30" s="91"/>
      <c r="N30" s="92"/>
      <c r="O30" s="91"/>
      <c r="P30" s="90"/>
      <c r="Q30" s="91"/>
      <c r="R30" s="90"/>
      <c r="S30" s="91"/>
      <c r="T30" s="90"/>
      <c r="U30" s="91"/>
      <c r="V30" s="90"/>
      <c r="W30" s="91"/>
      <c r="X30" s="90"/>
      <c r="Y30" s="91"/>
      <c r="Z30" s="91"/>
    </row>
    <row r="31" spans="1:26">
      <c r="A31" s="5" t="s">
        <v>71</v>
      </c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3"/>
      <c r="N31" s="87"/>
      <c r="O31" s="13"/>
      <c r="P31" s="12"/>
      <c r="Q31" s="13"/>
      <c r="R31" s="12"/>
      <c r="S31" s="13"/>
      <c r="T31" s="12"/>
      <c r="U31" s="13"/>
      <c r="V31" s="12"/>
      <c r="W31" s="13"/>
      <c r="X31" s="12"/>
      <c r="Y31" s="13"/>
      <c r="Z31" s="13"/>
    </row>
    <row r="32" spans="1:26">
      <c r="A32" t="s">
        <v>82</v>
      </c>
      <c r="B32" s="12">
        <f>SUM(B7,B13,B19,B25)</f>
        <v>5</v>
      </c>
      <c r="C32" s="13">
        <f t="shared" ref="C32:Z35" si="4">SUM(C7,C13,C19,C25)</f>
        <v>4</v>
      </c>
      <c r="D32" s="87">
        <f t="shared" si="4"/>
        <v>113</v>
      </c>
      <c r="E32" s="93">
        <f t="shared" si="4"/>
        <v>92</v>
      </c>
      <c r="F32" s="13">
        <f t="shared" si="4"/>
        <v>6060</v>
      </c>
      <c r="G32" s="93">
        <f t="shared" si="4"/>
        <v>6057</v>
      </c>
      <c r="H32" s="13">
        <f t="shared" si="4"/>
        <v>7304</v>
      </c>
      <c r="I32" s="93">
        <f t="shared" si="4"/>
        <v>7195</v>
      </c>
      <c r="J32" s="13">
        <f t="shared" si="4"/>
        <v>1732</v>
      </c>
      <c r="K32" s="93">
        <f t="shared" si="4"/>
        <v>1551</v>
      </c>
      <c r="L32" s="13">
        <f t="shared" si="4"/>
        <v>162</v>
      </c>
      <c r="M32" s="13">
        <f t="shared" si="4"/>
        <v>146</v>
      </c>
      <c r="N32" s="87">
        <f t="shared" si="4"/>
        <v>8</v>
      </c>
      <c r="O32" s="93">
        <f t="shared" si="4"/>
        <v>3</v>
      </c>
      <c r="P32" s="13">
        <f t="shared" si="4"/>
        <v>1</v>
      </c>
      <c r="Q32" s="93">
        <f t="shared" si="4"/>
        <v>1</v>
      </c>
      <c r="R32" s="13">
        <f t="shared" si="4"/>
        <v>0</v>
      </c>
      <c r="S32" s="93">
        <f t="shared" si="4"/>
        <v>0</v>
      </c>
      <c r="T32" s="13">
        <f t="shared" si="4"/>
        <v>0</v>
      </c>
      <c r="U32" s="93">
        <f t="shared" si="4"/>
        <v>0</v>
      </c>
      <c r="V32" s="13">
        <f t="shared" si="4"/>
        <v>0</v>
      </c>
      <c r="W32" s="93">
        <f t="shared" si="4"/>
        <v>0</v>
      </c>
      <c r="X32" s="13">
        <f t="shared" si="4"/>
        <v>15385</v>
      </c>
      <c r="Y32" s="13">
        <f t="shared" si="4"/>
        <v>15049</v>
      </c>
      <c r="Z32" s="13">
        <f t="shared" si="4"/>
        <v>30434</v>
      </c>
    </row>
    <row r="33" spans="1:26">
      <c r="A33" t="s">
        <v>83</v>
      </c>
      <c r="B33" s="12">
        <f>SUM(B8,B14,B20,B26)</f>
        <v>16</v>
      </c>
      <c r="C33" s="13">
        <f t="shared" ref="C33:Q33" si="5">SUM(C8,C14,C20,C26)</f>
        <v>11</v>
      </c>
      <c r="D33" s="87">
        <f t="shared" si="5"/>
        <v>494</v>
      </c>
      <c r="E33" s="93">
        <f t="shared" si="5"/>
        <v>389</v>
      </c>
      <c r="F33" s="13">
        <f t="shared" si="5"/>
        <v>23757</v>
      </c>
      <c r="G33" s="93">
        <f t="shared" si="5"/>
        <v>24531</v>
      </c>
      <c r="H33" s="13">
        <f t="shared" si="5"/>
        <v>26257</v>
      </c>
      <c r="I33" s="93">
        <f t="shared" si="5"/>
        <v>27159</v>
      </c>
      <c r="J33" s="13">
        <f t="shared" si="5"/>
        <v>3859</v>
      </c>
      <c r="K33" s="93">
        <f t="shared" si="5"/>
        <v>3471</v>
      </c>
      <c r="L33" s="13">
        <f t="shared" si="5"/>
        <v>254</v>
      </c>
      <c r="M33" s="13">
        <f t="shared" si="5"/>
        <v>208</v>
      </c>
      <c r="N33" s="87">
        <f t="shared" si="5"/>
        <v>10</v>
      </c>
      <c r="O33" s="93">
        <f t="shared" si="5"/>
        <v>9</v>
      </c>
      <c r="P33" s="13">
        <f t="shared" si="5"/>
        <v>0</v>
      </c>
      <c r="Q33" s="93">
        <f t="shared" si="5"/>
        <v>1</v>
      </c>
      <c r="R33" s="13">
        <f t="shared" si="4"/>
        <v>0</v>
      </c>
      <c r="S33" s="93">
        <f t="shared" si="4"/>
        <v>0</v>
      </c>
      <c r="T33" s="13">
        <f t="shared" si="4"/>
        <v>0</v>
      </c>
      <c r="U33" s="93">
        <f t="shared" si="4"/>
        <v>0</v>
      </c>
      <c r="V33" s="13">
        <f t="shared" si="4"/>
        <v>0</v>
      </c>
      <c r="W33" s="93">
        <f t="shared" si="4"/>
        <v>0</v>
      </c>
      <c r="X33" s="13">
        <f t="shared" si="4"/>
        <v>54647</v>
      </c>
      <c r="Y33" s="13">
        <f t="shared" si="4"/>
        <v>55779</v>
      </c>
      <c r="Z33" s="13">
        <f t="shared" si="4"/>
        <v>110426</v>
      </c>
    </row>
    <row r="34" spans="1:26">
      <c r="A34" t="s">
        <v>84</v>
      </c>
      <c r="B34" s="12">
        <f>SUM(B9,B15,B21,B27)</f>
        <v>0</v>
      </c>
      <c r="C34" s="13">
        <f t="shared" si="4"/>
        <v>0</v>
      </c>
      <c r="D34" s="87">
        <f t="shared" si="4"/>
        <v>4</v>
      </c>
      <c r="E34" s="93">
        <f t="shared" si="4"/>
        <v>4</v>
      </c>
      <c r="F34" s="13">
        <f t="shared" si="4"/>
        <v>906</v>
      </c>
      <c r="G34" s="93">
        <f t="shared" si="4"/>
        <v>449</v>
      </c>
      <c r="H34" s="13">
        <f t="shared" si="4"/>
        <v>1177</v>
      </c>
      <c r="I34" s="93">
        <f t="shared" si="4"/>
        <v>636</v>
      </c>
      <c r="J34" s="13">
        <f t="shared" si="4"/>
        <v>360</v>
      </c>
      <c r="K34" s="93">
        <f t="shared" si="4"/>
        <v>189</v>
      </c>
      <c r="L34" s="13">
        <f t="shared" si="4"/>
        <v>34</v>
      </c>
      <c r="M34" s="13">
        <f t="shared" si="4"/>
        <v>20</v>
      </c>
      <c r="N34" s="87">
        <f t="shared" si="4"/>
        <v>0</v>
      </c>
      <c r="O34" s="93">
        <f t="shared" si="4"/>
        <v>1</v>
      </c>
      <c r="P34" s="13">
        <f t="shared" si="4"/>
        <v>0</v>
      </c>
      <c r="Q34" s="93">
        <f t="shared" si="4"/>
        <v>0</v>
      </c>
      <c r="R34" s="13">
        <f t="shared" si="4"/>
        <v>0</v>
      </c>
      <c r="S34" s="93">
        <f t="shared" si="4"/>
        <v>0</v>
      </c>
      <c r="T34" s="13">
        <f t="shared" si="4"/>
        <v>0</v>
      </c>
      <c r="U34" s="93">
        <f t="shared" si="4"/>
        <v>0</v>
      </c>
      <c r="V34" s="13">
        <f t="shared" si="4"/>
        <v>0</v>
      </c>
      <c r="W34" s="93">
        <f t="shared" si="4"/>
        <v>0</v>
      </c>
      <c r="X34" s="13">
        <f t="shared" si="4"/>
        <v>2481</v>
      </c>
      <c r="Y34" s="13">
        <f t="shared" si="4"/>
        <v>1299</v>
      </c>
      <c r="Z34" s="13">
        <f t="shared" si="4"/>
        <v>3780</v>
      </c>
    </row>
    <row r="35" spans="1:26">
      <c r="A35" t="s">
        <v>85</v>
      </c>
      <c r="B35" s="12">
        <f>SUM(B10,B16,B22,B28)</f>
        <v>1</v>
      </c>
      <c r="C35" s="13">
        <f t="shared" si="4"/>
        <v>0</v>
      </c>
      <c r="D35" s="87">
        <f t="shared" si="4"/>
        <v>15</v>
      </c>
      <c r="E35" s="93">
        <f t="shared" si="4"/>
        <v>12</v>
      </c>
      <c r="F35" s="13">
        <f t="shared" si="4"/>
        <v>1322</v>
      </c>
      <c r="G35" s="93">
        <f t="shared" si="4"/>
        <v>934</v>
      </c>
      <c r="H35" s="13">
        <f t="shared" si="4"/>
        <v>1646</v>
      </c>
      <c r="I35" s="93">
        <f t="shared" si="4"/>
        <v>1088</v>
      </c>
      <c r="J35" s="13">
        <f t="shared" si="4"/>
        <v>437</v>
      </c>
      <c r="K35" s="93">
        <f t="shared" si="4"/>
        <v>294</v>
      </c>
      <c r="L35" s="13">
        <f t="shared" si="4"/>
        <v>23</v>
      </c>
      <c r="M35" s="13">
        <f t="shared" si="4"/>
        <v>26</v>
      </c>
      <c r="N35" s="87">
        <f t="shared" si="4"/>
        <v>3</v>
      </c>
      <c r="O35" s="93">
        <f t="shared" si="4"/>
        <v>5</v>
      </c>
      <c r="P35" s="13">
        <f t="shared" si="4"/>
        <v>0</v>
      </c>
      <c r="Q35" s="93">
        <f t="shared" si="4"/>
        <v>1</v>
      </c>
      <c r="R35" s="13">
        <f t="shared" si="4"/>
        <v>0</v>
      </c>
      <c r="S35" s="93">
        <f t="shared" si="4"/>
        <v>0</v>
      </c>
      <c r="T35" s="13">
        <f t="shared" si="4"/>
        <v>0</v>
      </c>
      <c r="U35" s="93">
        <f t="shared" si="4"/>
        <v>1</v>
      </c>
      <c r="V35" s="13">
        <f t="shared" si="4"/>
        <v>0</v>
      </c>
      <c r="W35" s="93">
        <f t="shared" si="4"/>
        <v>1</v>
      </c>
      <c r="X35" s="13">
        <f t="shared" si="4"/>
        <v>3447</v>
      </c>
      <c r="Y35" s="13">
        <f t="shared" si="4"/>
        <v>2362</v>
      </c>
      <c r="Z35" s="13">
        <f t="shared" si="4"/>
        <v>5809</v>
      </c>
    </row>
    <row r="36" spans="1:26" s="16" customFormat="1">
      <c r="A36" s="16" t="s">
        <v>29</v>
      </c>
      <c r="B36" s="14">
        <f>SUM(B32:B35)</f>
        <v>22</v>
      </c>
      <c r="C36" s="18">
        <f t="shared" ref="C36:Z36" si="6">SUM(C32:C35)</f>
        <v>15</v>
      </c>
      <c r="D36" s="88">
        <f t="shared" si="6"/>
        <v>626</v>
      </c>
      <c r="E36" s="94">
        <f t="shared" si="6"/>
        <v>497</v>
      </c>
      <c r="F36" s="18">
        <f t="shared" si="6"/>
        <v>32045</v>
      </c>
      <c r="G36" s="99">
        <f t="shared" si="6"/>
        <v>31971</v>
      </c>
      <c r="H36" s="18">
        <f t="shared" si="6"/>
        <v>36384</v>
      </c>
      <c r="I36" s="99">
        <f t="shared" si="6"/>
        <v>36078</v>
      </c>
      <c r="J36" s="18">
        <f t="shared" si="6"/>
        <v>6388</v>
      </c>
      <c r="K36" s="99">
        <f t="shared" si="6"/>
        <v>5505</v>
      </c>
      <c r="L36" s="18">
        <f t="shared" si="6"/>
        <v>473</v>
      </c>
      <c r="M36" s="18">
        <f t="shared" si="6"/>
        <v>400</v>
      </c>
      <c r="N36" s="88">
        <f t="shared" si="6"/>
        <v>21</v>
      </c>
      <c r="O36" s="99">
        <f t="shared" si="6"/>
        <v>18</v>
      </c>
      <c r="P36" s="18">
        <f t="shared" si="6"/>
        <v>1</v>
      </c>
      <c r="Q36" s="99">
        <f t="shared" si="6"/>
        <v>3</v>
      </c>
      <c r="R36" s="18">
        <f t="shared" si="6"/>
        <v>0</v>
      </c>
      <c r="S36" s="99">
        <f t="shared" si="6"/>
        <v>0</v>
      </c>
      <c r="T36" s="18">
        <f t="shared" si="6"/>
        <v>0</v>
      </c>
      <c r="U36" s="99">
        <f t="shared" si="6"/>
        <v>1</v>
      </c>
      <c r="V36" s="18">
        <f t="shared" si="6"/>
        <v>0</v>
      </c>
      <c r="W36" s="99">
        <f t="shared" si="6"/>
        <v>1</v>
      </c>
      <c r="X36" s="18">
        <f t="shared" si="6"/>
        <v>75960</v>
      </c>
      <c r="Y36" s="18">
        <f t="shared" si="6"/>
        <v>74489</v>
      </c>
      <c r="Z36" s="18">
        <f t="shared" si="6"/>
        <v>150449</v>
      </c>
    </row>
    <row r="39" spans="1:26">
      <c r="B39" s="13"/>
    </row>
    <row r="40" spans="1:26">
      <c r="B40" s="13"/>
    </row>
    <row r="41" spans="1:26">
      <c r="B41" s="13"/>
    </row>
    <row r="42" spans="1:26">
      <c r="B42" s="13"/>
    </row>
    <row r="43" spans="1:26">
      <c r="B43" s="13"/>
    </row>
    <row r="44" spans="1:26">
      <c r="B44" s="13"/>
    </row>
    <row r="45" spans="1:26">
      <c r="B45" s="13"/>
    </row>
    <row r="46" spans="1:26">
      <c r="B46" s="13"/>
    </row>
    <row r="47" spans="1:26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>
      <c r="B52" s="13"/>
    </row>
    <row r="53" spans="2:26">
      <c r="B53" s="13"/>
    </row>
    <row r="54" spans="2:26">
      <c r="B54" s="13"/>
    </row>
    <row r="55" spans="2:26">
      <c r="B55" s="13"/>
    </row>
    <row r="56" spans="2:26">
      <c r="B56" s="13"/>
    </row>
    <row r="57" spans="2:26">
      <c r="B57" s="13"/>
    </row>
    <row r="58" spans="2:26">
      <c r="B58" s="13"/>
    </row>
    <row r="59" spans="2:26">
      <c r="B59" s="13"/>
    </row>
    <row r="60" spans="2:26">
      <c r="B60" s="13"/>
    </row>
    <row r="61" spans="2:26">
      <c r="B61" s="13"/>
    </row>
    <row r="62" spans="2:26">
      <c r="B62" s="13"/>
    </row>
    <row r="63" spans="2:26">
      <c r="B63" s="13"/>
    </row>
    <row r="64" spans="2:26">
      <c r="B64" s="13"/>
    </row>
    <row r="65" spans="2:2">
      <c r="B65" s="13"/>
    </row>
    <row r="66" spans="2:2">
      <c r="B66" s="13"/>
    </row>
  </sheetData>
  <mergeCells count="12">
    <mergeCell ref="V4:W4"/>
    <mergeCell ref="A2:X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honeticPr fontId="8" type="noConversion"/>
  <pageMargins left="0.19685039370078741" right="0.19685039370078741" top="0.59055118110236227" bottom="0.59055118110236227" header="0.51181102362204722" footer="0.51181102362204722"/>
  <pageSetup paperSize="9" scale="83" fitToWidth="2" orientation="portrait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8"/>
  <dimension ref="A1:BS69"/>
  <sheetViews>
    <sheetView zoomScaleNormal="100" workbookViewId="0"/>
  </sheetViews>
  <sheetFormatPr defaultRowHeight="13.2"/>
  <cols>
    <col min="1" max="1" width="31.5546875" customWidth="1"/>
    <col min="2" max="9" width="5.6640625" customWidth="1"/>
    <col min="10" max="13" width="6.33203125" bestFit="1" customWidth="1"/>
    <col min="14" max="21" width="5.6640625" customWidth="1"/>
    <col min="22" max="23" width="7.44140625" customWidth="1"/>
    <col min="24" max="25" width="6.88671875" customWidth="1"/>
    <col min="26" max="26" width="7.33203125" bestFit="1" customWidth="1"/>
    <col min="27" max="27" width="7" customWidth="1"/>
    <col min="28" max="28" width="9.33203125" customWidth="1"/>
    <col min="29" max="29" width="9.44140625" customWidth="1"/>
    <col min="30" max="30" width="5" customWidth="1"/>
    <col min="31" max="31" width="10.5546875" customWidth="1"/>
    <col min="32" max="32" width="5" customWidth="1"/>
    <col min="33" max="33" width="10.5546875" customWidth="1"/>
    <col min="34" max="34" width="5" customWidth="1"/>
    <col min="35" max="35" width="10.5546875" customWidth="1"/>
    <col min="36" max="37" width="9.33203125" customWidth="1"/>
    <col min="38" max="38" width="5" customWidth="1"/>
    <col min="39" max="39" width="9.5546875" customWidth="1"/>
    <col min="40" max="41" width="5" customWidth="1"/>
    <col min="42" max="42" width="9.5546875" customWidth="1"/>
    <col min="43" max="44" width="5" customWidth="1"/>
    <col min="45" max="45" width="9.5546875" customWidth="1"/>
    <col min="46" max="47" width="5" customWidth="1"/>
    <col min="48" max="48" width="9.5546875" customWidth="1"/>
    <col min="49" max="50" width="5" customWidth="1"/>
    <col min="51" max="51" width="9.5546875" customWidth="1"/>
    <col min="52" max="53" width="5" customWidth="1"/>
    <col min="54" max="54" width="9.5546875" customWidth="1"/>
    <col min="55" max="56" width="5" customWidth="1"/>
    <col min="57" max="57" width="9.5546875" customWidth="1"/>
    <col min="58" max="59" width="5" customWidth="1"/>
    <col min="60" max="60" width="9.5546875" customWidth="1"/>
    <col min="61" max="61" width="5" customWidth="1"/>
    <col min="62" max="62" width="9.5546875" customWidth="1"/>
    <col min="63" max="64" width="5" customWidth="1"/>
    <col min="65" max="65" width="9.5546875" customWidth="1"/>
    <col min="66" max="67" width="5" customWidth="1"/>
    <col min="68" max="68" width="9.5546875" customWidth="1"/>
    <col min="69" max="70" width="5" customWidth="1"/>
    <col min="71" max="71" width="9.5546875" customWidth="1"/>
    <col min="72" max="72" width="5" customWidth="1"/>
    <col min="73" max="73" width="9.5546875" customWidth="1"/>
    <col min="74" max="75" width="5" customWidth="1"/>
    <col min="76" max="76" width="9.5546875" customWidth="1"/>
    <col min="77" max="78" width="5" customWidth="1"/>
    <col min="79" max="79" width="9.5546875" customWidth="1"/>
    <col min="80" max="81" width="5" customWidth="1"/>
    <col min="82" max="82" width="9.5546875" customWidth="1"/>
    <col min="83" max="84" width="5" customWidth="1"/>
    <col min="85" max="85" width="9.5546875" customWidth="1"/>
    <col min="86" max="87" width="5" customWidth="1"/>
    <col min="88" max="88" width="9.5546875" customWidth="1"/>
    <col min="89" max="90" width="5" customWidth="1"/>
    <col min="91" max="91" width="9.5546875" customWidth="1"/>
    <col min="92" max="93" width="5" customWidth="1"/>
    <col min="94" max="94" width="9.5546875" customWidth="1"/>
    <col min="95" max="95" width="5" customWidth="1"/>
    <col min="96" max="96" width="9.5546875" customWidth="1"/>
    <col min="97" max="98" width="5" customWidth="1"/>
    <col min="99" max="99" width="9.5546875" customWidth="1"/>
    <col min="100" max="100" width="5" customWidth="1"/>
    <col min="101" max="101" width="9.5546875" customWidth="1"/>
    <col min="102" max="103" width="5" customWidth="1"/>
    <col min="104" max="104" width="9.5546875" customWidth="1"/>
    <col min="105" max="105" width="5" customWidth="1"/>
    <col min="106" max="106" width="9.5546875" customWidth="1"/>
    <col min="107" max="107" width="5" customWidth="1"/>
    <col min="108" max="108" width="9.5546875" customWidth="1"/>
    <col min="109" max="109" width="5" customWidth="1"/>
    <col min="110" max="110" width="9.5546875" customWidth="1"/>
    <col min="111" max="111" width="5" customWidth="1"/>
    <col min="112" max="112" width="9.5546875" customWidth="1"/>
    <col min="113" max="113" width="10.5546875" customWidth="1"/>
  </cols>
  <sheetData>
    <row r="1" spans="1:71">
      <c r="A1" s="5" t="s">
        <v>1</v>
      </c>
      <c r="B1" s="5"/>
      <c r="C1" s="5"/>
    </row>
    <row r="2" spans="1:71">
      <c r="A2" s="127" t="s">
        <v>86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71" ht="13.8" thickBot="1"/>
    <row r="4" spans="1:71">
      <c r="A4" s="6"/>
      <c r="B4" s="144" t="str">
        <f>D4+1&amp;" "&amp;"en later"</f>
        <v>2011 en later</v>
      </c>
      <c r="C4" s="145"/>
      <c r="D4" s="144">
        <v>2010</v>
      </c>
      <c r="E4" s="145"/>
      <c r="F4" s="144">
        <f>D4-1</f>
        <v>2009</v>
      </c>
      <c r="G4" s="145"/>
      <c r="H4" s="144">
        <f>F4-1</f>
        <v>2008</v>
      </c>
      <c r="I4" s="145"/>
      <c r="J4" s="144">
        <f>H4-1</f>
        <v>2007</v>
      </c>
      <c r="K4" s="145"/>
      <c r="L4" s="144">
        <f>J4-1</f>
        <v>2006</v>
      </c>
      <c r="M4" s="145"/>
      <c r="N4" s="144">
        <f>L4-1</f>
        <v>2005</v>
      </c>
      <c r="O4" s="145"/>
      <c r="P4" s="144">
        <f>N4-1</f>
        <v>2004</v>
      </c>
      <c r="Q4" s="145"/>
      <c r="R4" s="144">
        <f>P4-1</f>
        <v>2003</v>
      </c>
      <c r="S4" s="145"/>
      <c r="T4" s="144">
        <f>R4-1</f>
        <v>2002</v>
      </c>
      <c r="U4" s="148"/>
      <c r="V4" s="144" t="str">
        <f>T4-1&amp;" "&amp;"en vroeger"</f>
        <v>2001 en vroeger</v>
      </c>
      <c r="W4" s="145"/>
      <c r="X4" s="146" t="s">
        <v>69</v>
      </c>
      <c r="Y4" s="147"/>
      <c r="Z4" s="14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</row>
    <row r="5" spans="1:71">
      <c r="A5" s="19"/>
      <c r="B5" s="42" t="s">
        <v>34</v>
      </c>
      <c r="C5" s="43" t="s">
        <v>35</v>
      </c>
      <c r="D5" s="42" t="s">
        <v>34</v>
      </c>
      <c r="E5" s="43" t="s">
        <v>35</v>
      </c>
      <c r="F5" s="42" t="s">
        <v>34</v>
      </c>
      <c r="G5" s="43" t="s">
        <v>35</v>
      </c>
      <c r="H5" s="42" t="s">
        <v>34</v>
      </c>
      <c r="I5" s="43" t="s">
        <v>35</v>
      </c>
      <c r="J5" s="42" t="s">
        <v>34</v>
      </c>
      <c r="K5" s="43" t="s">
        <v>35</v>
      </c>
      <c r="L5" s="42" t="s">
        <v>34</v>
      </c>
      <c r="M5" s="43" t="s">
        <v>35</v>
      </c>
      <c r="N5" s="42" t="s">
        <v>34</v>
      </c>
      <c r="O5" s="43" t="s">
        <v>35</v>
      </c>
      <c r="P5" s="42" t="s">
        <v>34</v>
      </c>
      <c r="Q5" s="43" t="s">
        <v>35</v>
      </c>
      <c r="R5" s="42" t="s">
        <v>34</v>
      </c>
      <c r="S5" s="43" t="s">
        <v>35</v>
      </c>
      <c r="T5" s="42" t="s">
        <v>34</v>
      </c>
      <c r="U5" s="43" t="s">
        <v>35</v>
      </c>
      <c r="V5" s="42" t="s">
        <v>34</v>
      </c>
      <c r="W5" s="43" t="s">
        <v>35</v>
      </c>
      <c r="X5" s="42" t="s">
        <v>34</v>
      </c>
      <c r="Y5" s="43" t="s">
        <v>35</v>
      </c>
      <c r="Z5" s="103" t="s">
        <v>36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</row>
    <row r="6" spans="1:71">
      <c r="A6" s="5" t="s">
        <v>87</v>
      </c>
      <c r="B6" s="42"/>
      <c r="C6" s="43"/>
      <c r="D6" s="42"/>
      <c r="E6" s="43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95"/>
      <c r="X6" s="42"/>
      <c r="Y6" s="43"/>
      <c r="Z6" s="44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</row>
    <row r="7" spans="1:71" s="16" customFormat="1">
      <c r="A7" s="34" t="s">
        <v>55</v>
      </c>
      <c r="B7" s="55"/>
      <c r="C7" s="56"/>
      <c r="D7" s="55"/>
      <c r="E7" s="56"/>
      <c r="F7" s="55"/>
      <c r="G7" s="56"/>
      <c r="H7" s="55"/>
      <c r="I7" s="56"/>
      <c r="J7" s="55"/>
      <c r="K7" s="56"/>
      <c r="L7" s="55"/>
      <c r="M7" s="56"/>
      <c r="N7" s="55"/>
      <c r="O7" s="56"/>
      <c r="P7" s="55"/>
      <c r="Q7" s="56"/>
      <c r="R7" s="55"/>
      <c r="S7" s="56"/>
      <c r="T7" s="55"/>
      <c r="U7" s="56"/>
      <c r="V7" s="55"/>
      <c r="W7" s="96"/>
      <c r="X7" s="55"/>
      <c r="Y7" s="56"/>
      <c r="Z7" s="56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</row>
    <row r="8" spans="1:71">
      <c r="A8" s="21" t="s">
        <v>38</v>
      </c>
      <c r="B8" s="47">
        <v>0</v>
      </c>
      <c r="C8" s="48">
        <v>0</v>
      </c>
      <c r="D8" s="47">
        <v>1</v>
      </c>
      <c r="E8" s="48">
        <v>0</v>
      </c>
      <c r="F8" s="47">
        <v>2</v>
      </c>
      <c r="G8" s="48">
        <v>2</v>
      </c>
      <c r="H8" s="47">
        <v>100</v>
      </c>
      <c r="I8" s="48">
        <v>82</v>
      </c>
      <c r="J8" s="47">
        <v>2698</v>
      </c>
      <c r="K8" s="48">
        <v>3517</v>
      </c>
      <c r="L8" s="47">
        <v>495</v>
      </c>
      <c r="M8" s="48">
        <v>519</v>
      </c>
      <c r="N8" s="47">
        <v>70</v>
      </c>
      <c r="O8" s="48">
        <v>71</v>
      </c>
      <c r="P8" s="47">
        <v>5</v>
      </c>
      <c r="Q8" s="48">
        <v>7</v>
      </c>
      <c r="R8" s="47">
        <v>1</v>
      </c>
      <c r="S8" s="48">
        <v>0</v>
      </c>
      <c r="T8" s="47">
        <v>0</v>
      </c>
      <c r="U8" s="48">
        <v>0</v>
      </c>
      <c r="V8" s="47">
        <v>0</v>
      </c>
      <c r="W8" s="114">
        <v>0</v>
      </c>
      <c r="X8" s="50">
        <f t="shared" ref="X8:Y12" si="0">SUM(V8,T8,R8,P8,N8,L8,J8,H8,F8,D8,B8)</f>
        <v>3372</v>
      </c>
      <c r="Y8" s="49">
        <f t="shared" si="0"/>
        <v>4198</v>
      </c>
      <c r="Z8" s="49">
        <f>SUM(X8:Y8)</f>
        <v>7570</v>
      </c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</row>
    <row r="9" spans="1:71">
      <c r="A9" s="21" t="s">
        <v>39</v>
      </c>
      <c r="B9" s="47">
        <v>0</v>
      </c>
      <c r="C9" s="48">
        <v>0</v>
      </c>
      <c r="D9" s="47">
        <v>1</v>
      </c>
      <c r="E9" s="48">
        <v>1</v>
      </c>
      <c r="F9" s="47">
        <v>10</v>
      </c>
      <c r="G9" s="48">
        <v>6</v>
      </c>
      <c r="H9" s="47">
        <v>403</v>
      </c>
      <c r="I9" s="48">
        <v>344</v>
      </c>
      <c r="J9" s="47">
        <v>10725</v>
      </c>
      <c r="K9" s="48">
        <v>13800</v>
      </c>
      <c r="L9" s="47">
        <v>802</v>
      </c>
      <c r="M9" s="48">
        <v>891</v>
      </c>
      <c r="N9" s="47">
        <v>82</v>
      </c>
      <c r="O9" s="48">
        <v>93</v>
      </c>
      <c r="P9" s="47">
        <v>4</v>
      </c>
      <c r="Q9" s="48">
        <v>7</v>
      </c>
      <c r="R9" s="47">
        <v>0</v>
      </c>
      <c r="S9" s="48">
        <v>0</v>
      </c>
      <c r="T9" s="47">
        <v>0</v>
      </c>
      <c r="U9" s="48">
        <v>0</v>
      </c>
      <c r="V9" s="47">
        <v>0</v>
      </c>
      <c r="W9" s="114">
        <v>0</v>
      </c>
      <c r="X9" s="50">
        <f t="shared" si="0"/>
        <v>12027</v>
      </c>
      <c r="Y9" s="49">
        <f t="shared" si="0"/>
        <v>15142</v>
      </c>
      <c r="Z9" s="48">
        <f>SUM(X9:Y9)</f>
        <v>27169</v>
      </c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</row>
    <row r="10" spans="1:71">
      <c r="A10" s="21" t="s">
        <v>40</v>
      </c>
      <c r="B10" s="47">
        <v>0</v>
      </c>
      <c r="C10" s="48">
        <v>0</v>
      </c>
      <c r="D10" s="47">
        <v>0</v>
      </c>
      <c r="E10" s="48">
        <v>0</v>
      </c>
      <c r="F10" s="47">
        <v>0</v>
      </c>
      <c r="G10" s="48">
        <v>0</v>
      </c>
      <c r="H10" s="47">
        <v>1</v>
      </c>
      <c r="I10" s="48">
        <v>0</v>
      </c>
      <c r="J10" s="47">
        <v>68</v>
      </c>
      <c r="K10" s="48">
        <v>95</v>
      </c>
      <c r="L10" s="47">
        <v>14</v>
      </c>
      <c r="M10" s="48">
        <v>14</v>
      </c>
      <c r="N10" s="47">
        <v>3</v>
      </c>
      <c r="O10" s="48">
        <v>1</v>
      </c>
      <c r="P10" s="47">
        <v>0</v>
      </c>
      <c r="Q10" s="48">
        <v>0</v>
      </c>
      <c r="R10" s="47">
        <v>0</v>
      </c>
      <c r="S10" s="48">
        <v>0</v>
      </c>
      <c r="T10" s="47">
        <v>0</v>
      </c>
      <c r="U10" s="48">
        <v>0</v>
      </c>
      <c r="V10" s="47">
        <v>0</v>
      </c>
      <c r="W10" s="114">
        <v>0</v>
      </c>
      <c r="X10" s="50">
        <f t="shared" si="0"/>
        <v>86</v>
      </c>
      <c r="Y10" s="49">
        <f t="shared" si="0"/>
        <v>110</v>
      </c>
      <c r="Z10" s="48">
        <f>SUM(X10:Y10)</f>
        <v>196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</row>
    <row r="11" spans="1:71">
      <c r="A11" s="21" t="s">
        <v>41</v>
      </c>
      <c r="B11" s="47">
        <v>0</v>
      </c>
      <c r="C11" s="48">
        <v>0</v>
      </c>
      <c r="D11" s="47">
        <v>0</v>
      </c>
      <c r="E11" s="48">
        <v>0</v>
      </c>
      <c r="F11" s="47">
        <v>1</v>
      </c>
      <c r="G11" s="48">
        <v>0</v>
      </c>
      <c r="H11" s="47">
        <v>17</v>
      </c>
      <c r="I11" s="48">
        <v>14</v>
      </c>
      <c r="J11" s="47">
        <v>392</v>
      </c>
      <c r="K11" s="48">
        <v>420</v>
      </c>
      <c r="L11" s="47">
        <v>77</v>
      </c>
      <c r="M11" s="48">
        <v>79</v>
      </c>
      <c r="N11" s="47">
        <v>8</v>
      </c>
      <c r="O11" s="48">
        <v>6</v>
      </c>
      <c r="P11" s="47">
        <v>1</v>
      </c>
      <c r="Q11" s="48">
        <v>0</v>
      </c>
      <c r="R11" s="47">
        <v>0</v>
      </c>
      <c r="S11" s="48">
        <v>0</v>
      </c>
      <c r="T11" s="47">
        <v>0</v>
      </c>
      <c r="U11" s="48">
        <v>0</v>
      </c>
      <c r="V11" s="47">
        <v>0</v>
      </c>
      <c r="W11" s="114">
        <v>0</v>
      </c>
      <c r="X11" s="50">
        <f t="shared" si="0"/>
        <v>496</v>
      </c>
      <c r="Y11" s="49">
        <f t="shared" si="0"/>
        <v>519</v>
      </c>
      <c r="Z11" s="48">
        <f>SUM(X11:Y11)</f>
        <v>1015</v>
      </c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</row>
    <row r="12" spans="1:71" s="16" customFormat="1">
      <c r="A12" s="8" t="s">
        <v>29</v>
      </c>
      <c r="B12" s="54">
        <v>0</v>
      </c>
      <c r="C12" s="53">
        <v>0</v>
      </c>
      <c r="D12" s="54">
        <v>2</v>
      </c>
      <c r="E12" s="53">
        <v>1</v>
      </c>
      <c r="F12" s="54">
        <v>13</v>
      </c>
      <c r="G12" s="53">
        <v>8</v>
      </c>
      <c r="H12" s="54">
        <v>521</v>
      </c>
      <c r="I12" s="53">
        <v>440</v>
      </c>
      <c r="J12" s="54">
        <v>13883</v>
      </c>
      <c r="K12" s="53">
        <v>17832</v>
      </c>
      <c r="L12" s="54">
        <v>1388</v>
      </c>
      <c r="M12" s="53">
        <v>1503</v>
      </c>
      <c r="N12" s="54">
        <v>163</v>
      </c>
      <c r="O12" s="53">
        <v>171</v>
      </c>
      <c r="P12" s="54">
        <v>10</v>
      </c>
      <c r="Q12" s="53">
        <v>14</v>
      </c>
      <c r="R12" s="54">
        <v>1</v>
      </c>
      <c r="S12" s="53">
        <v>0</v>
      </c>
      <c r="T12" s="54">
        <v>0</v>
      </c>
      <c r="U12" s="53">
        <v>0</v>
      </c>
      <c r="V12" s="54">
        <v>0</v>
      </c>
      <c r="W12" s="115">
        <v>0</v>
      </c>
      <c r="X12" s="54">
        <f t="shared" si="0"/>
        <v>15981</v>
      </c>
      <c r="Y12" s="53">
        <f t="shared" si="0"/>
        <v>19969</v>
      </c>
      <c r="Z12" s="53">
        <f>SUM(X12:Y12)</f>
        <v>35950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</row>
    <row r="13" spans="1:71">
      <c r="A13" s="5" t="s">
        <v>56</v>
      </c>
      <c r="B13" s="46"/>
      <c r="C13" s="44"/>
      <c r="D13" s="46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6"/>
      <c r="Q13" s="44"/>
      <c r="R13" s="46"/>
      <c r="S13" s="44"/>
      <c r="T13" s="46"/>
      <c r="U13" s="44"/>
      <c r="V13" s="46"/>
      <c r="W13" s="116"/>
      <c r="X13" s="46"/>
      <c r="Y13" s="44"/>
      <c r="Z13" s="44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</row>
    <row r="14" spans="1:71">
      <c r="A14" t="s">
        <v>38</v>
      </c>
      <c r="B14" s="47">
        <v>0</v>
      </c>
      <c r="C14" s="48">
        <v>0</v>
      </c>
      <c r="D14" s="47">
        <v>0</v>
      </c>
      <c r="E14" s="48">
        <v>0</v>
      </c>
      <c r="F14" s="47">
        <v>0</v>
      </c>
      <c r="G14" s="48">
        <v>0</v>
      </c>
      <c r="H14" s="47">
        <v>11</v>
      </c>
      <c r="I14" s="48">
        <v>7</v>
      </c>
      <c r="J14" s="47">
        <v>1429</v>
      </c>
      <c r="K14" s="48">
        <v>1037</v>
      </c>
      <c r="L14" s="47">
        <v>716</v>
      </c>
      <c r="M14" s="48">
        <v>535</v>
      </c>
      <c r="N14" s="47">
        <v>188</v>
      </c>
      <c r="O14" s="48">
        <v>113</v>
      </c>
      <c r="P14" s="47">
        <v>28</v>
      </c>
      <c r="Q14" s="48">
        <v>11</v>
      </c>
      <c r="R14" s="47">
        <v>0</v>
      </c>
      <c r="S14" s="48">
        <v>0</v>
      </c>
      <c r="T14" s="47">
        <v>1</v>
      </c>
      <c r="U14" s="48">
        <v>0</v>
      </c>
      <c r="V14" s="47">
        <v>0</v>
      </c>
      <c r="W14" s="114">
        <v>0</v>
      </c>
      <c r="X14" s="50">
        <f t="shared" ref="X14:Y18" si="1">SUM(V14,T14,R14,P14,N14,L14,J14,H14,F14,D14,B14)</f>
        <v>2373</v>
      </c>
      <c r="Y14" s="49">
        <f t="shared" si="1"/>
        <v>1703</v>
      </c>
      <c r="Z14" s="48">
        <f>SUM(X14:Y14)</f>
        <v>4076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</row>
    <row r="15" spans="1:71">
      <c r="A15" t="s">
        <v>39</v>
      </c>
      <c r="B15" s="47">
        <v>0</v>
      </c>
      <c r="C15" s="48">
        <v>0</v>
      </c>
      <c r="D15" s="47">
        <v>0</v>
      </c>
      <c r="E15" s="48">
        <v>0</v>
      </c>
      <c r="F15" s="47">
        <v>0</v>
      </c>
      <c r="G15" s="48">
        <v>1</v>
      </c>
      <c r="H15" s="47">
        <v>44</v>
      </c>
      <c r="I15" s="48">
        <v>23</v>
      </c>
      <c r="J15" s="47">
        <v>7568</v>
      </c>
      <c r="K15" s="48">
        <v>5925</v>
      </c>
      <c r="L15" s="47">
        <v>2052</v>
      </c>
      <c r="M15" s="48">
        <v>1486</v>
      </c>
      <c r="N15" s="47">
        <v>342</v>
      </c>
      <c r="O15" s="48">
        <v>201</v>
      </c>
      <c r="P15" s="47">
        <v>26</v>
      </c>
      <c r="Q15" s="48">
        <v>23</v>
      </c>
      <c r="R15" s="47">
        <v>4</v>
      </c>
      <c r="S15" s="48">
        <v>0</v>
      </c>
      <c r="T15" s="47">
        <v>1</v>
      </c>
      <c r="U15" s="48">
        <v>0</v>
      </c>
      <c r="V15" s="47">
        <v>0</v>
      </c>
      <c r="W15" s="114">
        <v>0</v>
      </c>
      <c r="X15" s="50">
        <f t="shared" si="1"/>
        <v>10037</v>
      </c>
      <c r="Y15" s="49">
        <f t="shared" si="1"/>
        <v>7659</v>
      </c>
      <c r="Z15" s="48">
        <f>SUM(X15:Y15)</f>
        <v>17696</v>
      </c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</row>
    <row r="16" spans="1:71">
      <c r="A16" t="s">
        <v>40</v>
      </c>
      <c r="B16" s="47">
        <v>0</v>
      </c>
      <c r="C16" s="48">
        <v>0</v>
      </c>
      <c r="D16" s="47">
        <v>0</v>
      </c>
      <c r="E16" s="48">
        <v>0</v>
      </c>
      <c r="F16" s="47">
        <v>0</v>
      </c>
      <c r="G16" s="48">
        <v>0</v>
      </c>
      <c r="H16" s="47">
        <v>4</v>
      </c>
      <c r="I16" s="48">
        <v>2</v>
      </c>
      <c r="J16" s="47">
        <v>582</v>
      </c>
      <c r="K16" s="48">
        <v>193</v>
      </c>
      <c r="L16" s="47">
        <v>170</v>
      </c>
      <c r="M16" s="48">
        <v>64</v>
      </c>
      <c r="N16" s="47">
        <v>31</v>
      </c>
      <c r="O16" s="48">
        <v>15</v>
      </c>
      <c r="P16" s="47">
        <v>2</v>
      </c>
      <c r="Q16" s="48">
        <v>2</v>
      </c>
      <c r="R16" s="47">
        <v>0</v>
      </c>
      <c r="S16" s="48">
        <v>0</v>
      </c>
      <c r="T16" s="47">
        <v>0</v>
      </c>
      <c r="U16" s="48">
        <v>0</v>
      </c>
      <c r="V16" s="47">
        <v>0</v>
      </c>
      <c r="W16" s="114">
        <v>0</v>
      </c>
      <c r="X16" s="50">
        <f t="shared" si="1"/>
        <v>789</v>
      </c>
      <c r="Y16" s="49">
        <f t="shared" si="1"/>
        <v>276</v>
      </c>
      <c r="Z16" s="48">
        <f>SUM(X16:Y16)</f>
        <v>1065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</row>
    <row r="17" spans="1:71">
      <c r="A17" t="s">
        <v>41</v>
      </c>
      <c r="B17" s="47">
        <v>0</v>
      </c>
      <c r="C17" s="48">
        <v>0</v>
      </c>
      <c r="D17" s="47">
        <v>0</v>
      </c>
      <c r="E17" s="48">
        <v>0</v>
      </c>
      <c r="F17" s="47">
        <v>0</v>
      </c>
      <c r="G17" s="48">
        <v>0</v>
      </c>
      <c r="H17" s="47">
        <v>4</v>
      </c>
      <c r="I17" s="48">
        <v>0</v>
      </c>
      <c r="J17" s="47">
        <v>495</v>
      </c>
      <c r="K17" s="48">
        <v>135</v>
      </c>
      <c r="L17" s="47">
        <v>183</v>
      </c>
      <c r="M17" s="48">
        <v>60</v>
      </c>
      <c r="N17" s="47">
        <v>32</v>
      </c>
      <c r="O17" s="48">
        <v>16</v>
      </c>
      <c r="P17" s="47">
        <v>5</v>
      </c>
      <c r="Q17" s="48">
        <v>6</v>
      </c>
      <c r="R17" s="47">
        <v>0</v>
      </c>
      <c r="S17" s="48">
        <v>1</v>
      </c>
      <c r="T17" s="47">
        <v>0</v>
      </c>
      <c r="U17" s="48">
        <v>0</v>
      </c>
      <c r="V17" s="47">
        <v>0</v>
      </c>
      <c r="W17" s="114">
        <v>0</v>
      </c>
      <c r="X17" s="50">
        <f t="shared" si="1"/>
        <v>719</v>
      </c>
      <c r="Y17" s="49">
        <f t="shared" si="1"/>
        <v>218</v>
      </c>
      <c r="Z17" s="48">
        <f>SUM(X17:Y17)</f>
        <v>937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</row>
    <row r="18" spans="1:71" s="16" customFormat="1">
      <c r="A18" s="8" t="s">
        <v>29</v>
      </c>
      <c r="B18" s="54">
        <v>0</v>
      </c>
      <c r="C18" s="53">
        <v>0</v>
      </c>
      <c r="D18" s="54">
        <v>0</v>
      </c>
      <c r="E18" s="53">
        <v>0</v>
      </c>
      <c r="F18" s="54">
        <v>0</v>
      </c>
      <c r="G18" s="53">
        <v>1</v>
      </c>
      <c r="H18" s="54">
        <v>63</v>
      </c>
      <c r="I18" s="53">
        <v>32</v>
      </c>
      <c r="J18" s="54">
        <v>10074</v>
      </c>
      <c r="K18" s="53">
        <v>7290</v>
      </c>
      <c r="L18" s="54">
        <v>3121</v>
      </c>
      <c r="M18" s="53">
        <v>2145</v>
      </c>
      <c r="N18" s="54">
        <v>593</v>
      </c>
      <c r="O18" s="53">
        <v>345</v>
      </c>
      <c r="P18" s="54">
        <v>61</v>
      </c>
      <c r="Q18" s="53">
        <v>42</v>
      </c>
      <c r="R18" s="54">
        <v>4</v>
      </c>
      <c r="S18" s="53">
        <v>1</v>
      </c>
      <c r="T18" s="54">
        <v>2</v>
      </c>
      <c r="U18" s="53">
        <v>0</v>
      </c>
      <c r="V18" s="54">
        <v>0</v>
      </c>
      <c r="W18" s="115">
        <v>0</v>
      </c>
      <c r="X18" s="54">
        <f t="shared" si="1"/>
        <v>13918</v>
      </c>
      <c r="Y18" s="53">
        <f t="shared" si="1"/>
        <v>9856</v>
      </c>
      <c r="Z18" s="53">
        <f>SUM(X18:Y18)</f>
        <v>23774</v>
      </c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</row>
    <row r="19" spans="1:71" s="16" customFormat="1">
      <c r="A19" s="34" t="s">
        <v>57</v>
      </c>
      <c r="B19" s="55"/>
      <c r="C19" s="56"/>
      <c r="D19" s="55"/>
      <c r="E19" s="56"/>
      <c r="F19" s="55"/>
      <c r="G19" s="56"/>
      <c r="H19" s="55"/>
      <c r="I19" s="56"/>
      <c r="J19" s="55"/>
      <c r="K19" s="56"/>
      <c r="L19" s="55"/>
      <c r="M19" s="56"/>
      <c r="N19" s="55"/>
      <c r="O19" s="56"/>
      <c r="P19" s="55"/>
      <c r="Q19" s="56"/>
      <c r="R19" s="55"/>
      <c r="S19" s="56"/>
      <c r="T19" s="55"/>
      <c r="U19" s="56"/>
      <c r="V19" s="55"/>
      <c r="W19" s="96"/>
      <c r="X19" s="55"/>
      <c r="Y19" s="56"/>
      <c r="Z19" s="56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</row>
    <row r="20" spans="1:71">
      <c r="A20" s="21" t="s">
        <v>38</v>
      </c>
      <c r="B20" s="47">
        <v>0</v>
      </c>
      <c r="C20" s="48">
        <v>0</v>
      </c>
      <c r="D20" s="47">
        <v>0</v>
      </c>
      <c r="E20" s="48">
        <v>0</v>
      </c>
      <c r="F20" s="47">
        <v>0</v>
      </c>
      <c r="G20" s="48">
        <v>1</v>
      </c>
      <c r="H20" s="47">
        <v>2</v>
      </c>
      <c r="I20" s="48">
        <v>8</v>
      </c>
      <c r="J20" s="47">
        <v>84</v>
      </c>
      <c r="K20" s="48">
        <v>211</v>
      </c>
      <c r="L20" s="47">
        <v>41</v>
      </c>
      <c r="M20" s="48">
        <v>77</v>
      </c>
      <c r="N20" s="47">
        <v>8</v>
      </c>
      <c r="O20" s="48">
        <v>6</v>
      </c>
      <c r="P20" s="47">
        <v>1</v>
      </c>
      <c r="Q20" s="48">
        <v>1</v>
      </c>
      <c r="R20" s="47">
        <v>0</v>
      </c>
      <c r="S20" s="48">
        <v>0</v>
      </c>
      <c r="T20" s="47">
        <v>0</v>
      </c>
      <c r="U20" s="48">
        <v>0</v>
      </c>
      <c r="V20" s="47">
        <v>0</v>
      </c>
      <c r="W20" s="114">
        <v>0</v>
      </c>
      <c r="X20" s="50">
        <f t="shared" ref="X20:Y24" si="2">SUM(V20,T20,R20,P20,N20,L20,J20,H20,F20,D20,B20)</f>
        <v>136</v>
      </c>
      <c r="Y20" s="49">
        <f t="shared" si="2"/>
        <v>304</v>
      </c>
      <c r="Z20" s="48">
        <f>SUM(X20:Y20)</f>
        <v>440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</row>
    <row r="21" spans="1:71">
      <c r="A21" s="21" t="s">
        <v>39</v>
      </c>
      <c r="B21" s="47">
        <v>0</v>
      </c>
      <c r="C21" s="48">
        <v>0</v>
      </c>
      <c r="D21" s="47">
        <v>0</v>
      </c>
      <c r="E21" s="48">
        <v>0</v>
      </c>
      <c r="F21" s="47">
        <v>0</v>
      </c>
      <c r="G21" s="48">
        <v>1</v>
      </c>
      <c r="H21" s="47">
        <v>3</v>
      </c>
      <c r="I21" s="48">
        <v>4</v>
      </c>
      <c r="J21" s="47">
        <v>144</v>
      </c>
      <c r="K21" s="48">
        <v>617</v>
      </c>
      <c r="L21" s="47">
        <v>78</v>
      </c>
      <c r="M21" s="48">
        <v>170</v>
      </c>
      <c r="N21" s="47">
        <v>13</v>
      </c>
      <c r="O21" s="48">
        <v>31</v>
      </c>
      <c r="P21" s="47">
        <v>0</v>
      </c>
      <c r="Q21" s="48">
        <v>1</v>
      </c>
      <c r="R21" s="47">
        <v>0</v>
      </c>
      <c r="S21" s="48">
        <v>0</v>
      </c>
      <c r="T21" s="47">
        <v>0</v>
      </c>
      <c r="U21" s="48">
        <v>0</v>
      </c>
      <c r="V21" s="47">
        <v>0</v>
      </c>
      <c r="W21" s="114">
        <v>0</v>
      </c>
      <c r="X21" s="50">
        <f t="shared" si="2"/>
        <v>238</v>
      </c>
      <c r="Y21" s="49">
        <f t="shared" si="2"/>
        <v>824</v>
      </c>
      <c r="Z21" s="48">
        <f>SUM(X21:Y21)</f>
        <v>1062</v>
      </c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</row>
    <row r="22" spans="1:71">
      <c r="A22" s="21" t="s">
        <v>40</v>
      </c>
      <c r="B22" s="47">
        <v>0</v>
      </c>
      <c r="C22" s="48">
        <v>0</v>
      </c>
      <c r="D22" s="47">
        <v>0</v>
      </c>
      <c r="E22" s="48">
        <v>0</v>
      </c>
      <c r="F22" s="47">
        <v>0</v>
      </c>
      <c r="G22" s="48">
        <v>0</v>
      </c>
      <c r="H22" s="47">
        <v>0</v>
      </c>
      <c r="I22" s="48">
        <v>1</v>
      </c>
      <c r="J22" s="47">
        <v>44</v>
      </c>
      <c r="K22" s="48">
        <v>177</v>
      </c>
      <c r="L22" s="47">
        <v>24</v>
      </c>
      <c r="M22" s="48">
        <v>45</v>
      </c>
      <c r="N22" s="47">
        <v>3</v>
      </c>
      <c r="O22" s="48">
        <v>13</v>
      </c>
      <c r="P22" s="47">
        <v>0</v>
      </c>
      <c r="Q22" s="48">
        <v>0</v>
      </c>
      <c r="R22" s="47">
        <v>0</v>
      </c>
      <c r="S22" s="48">
        <v>0</v>
      </c>
      <c r="T22" s="47">
        <v>0</v>
      </c>
      <c r="U22" s="48">
        <v>0</v>
      </c>
      <c r="V22" s="47">
        <v>0</v>
      </c>
      <c r="W22" s="114">
        <v>0</v>
      </c>
      <c r="X22" s="50">
        <f t="shared" si="2"/>
        <v>71</v>
      </c>
      <c r="Y22" s="49">
        <f t="shared" si="2"/>
        <v>236</v>
      </c>
      <c r="Z22" s="48">
        <f>SUM(X22:Y22)</f>
        <v>307</v>
      </c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</row>
    <row r="23" spans="1:71">
      <c r="A23" s="21" t="s">
        <v>41</v>
      </c>
      <c r="B23" s="47">
        <v>0</v>
      </c>
      <c r="C23" s="48">
        <v>0</v>
      </c>
      <c r="D23" s="47">
        <v>0</v>
      </c>
      <c r="E23" s="48">
        <v>0</v>
      </c>
      <c r="F23" s="47">
        <v>0</v>
      </c>
      <c r="G23" s="48">
        <v>0</v>
      </c>
      <c r="H23" s="47">
        <v>0</v>
      </c>
      <c r="I23" s="48">
        <v>2</v>
      </c>
      <c r="J23" s="47">
        <v>56</v>
      </c>
      <c r="K23" s="48">
        <v>184</v>
      </c>
      <c r="L23" s="47">
        <v>42</v>
      </c>
      <c r="M23" s="48">
        <v>56</v>
      </c>
      <c r="N23" s="47">
        <v>4</v>
      </c>
      <c r="O23" s="48">
        <v>9</v>
      </c>
      <c r="P23" s="47">
        <v>1</v>
      </c>
      <c r="Q23" s="48">
        <v>0</v>
      </c>
      <c r="R23" s="47">
        <v>0</v>
      </c>
      <c r="S23" s="48">
        <v>0</v>
      </c>
      <c r="T23" s="47">
        <v>0</v>
      </c>
      <c r="U23" s="48">
        <v>0</v>
      </c>
      <c r="V23" s="47">
        <v>0</v>
      </c>
      <c r="W23" s="114">
        <v>0</v>
      </c>
      <c r="X23" s="50">
        <f t="shared" si="2"/>
        <v>103</v>
      </c>
      <c r="Y23" s="49">
        <f t="shared" si="2"/>
        <v>251</v>
      </c>
      <c r="Z23" s="48">
        <f>SUM(X23:Y23)</f>
        <v>354</v>
      </c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</row>
    <row r="24" spans="1:71" s="16" customFormat="1">
      <c r="A24" s="8" t="s">
        <v>29</v>
      </c>
      <c r="B24" s="54">
        <v>0</v>
      </c>
      <c r="C24" s="53">
        <v>0</v>
      </c>
      <c r="D24" s="54">
        <v>0</v>
      </c>
      <c r="E24" s="53">
        <v>0</v>
      </c>
      <c r="F24" s="54">
        <v>0</v>
      </c>
      <c r="G24" s="53">
        <v>2</v>
      </c>
      <c r="H24" s="54">
        <v>5</v>
      </c>
      <c r="I24" s="53">
        <v>15</v>
      </c>
      <c r="J24" s="54">
        <v>328</v>
      </c>
      <c r="K24" s="53">
        <v>1189</v>
      </c>
      <c r="L24" s="54">
        <v>185</v>
      </c>
      <c r="M24" s="53">
        <v>348</v>
      </c>
      <c r="N24" s="54">
        <v>28</v>
      </c>
      <c r="O24" s="53">
        <v>59</v>
      </c>
      <c r="P24" s="54">
        <v>2</v>
      </c>
      <c r="Q24" s="53">
        <v>2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115">
        <v>0</v>
      </c>
      <c r="X24" s="54">
        <f t="shared" si="2"/>
        <v>548</v>
      </c>
      <c r="Y24" s="53">
        <f t="shared" si="2"/>
        <v>1615</v>
      </c>
      <c r="Z24" s="53">
        <f>SUM(X24:Y24)</f>
        <v>2163</v>
      </c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</row>
    <row r="25" spans="1:71" s="16" customFormat="1">
      <c r="A25" s="34" t="s">
        <v>58</v>
      </c>
      <c r="B25" s="55"/>
      <c r="C25" s="56"/>
      <c r="D25" s="55"/>
      <c r="E25" s="56"/>
      <c r="F25" s="55"/>
      <c r="G25" s="56"/>
      <c r="H25" s="55"/>
      <c r="I25" s="56"/>
      <c r="J25" s="55"/>
      <c r="K25" s="56"/>
      <c r="L25" s="55"/>
      <c r="M25" s="56"/>
      <c r="N25" s="55"/>
      <c r="O25" s="56"/>
      <c r="P25" s="55"/>
      <c r="Q25" s="56"/>
      <c r="R25" s="55"/>
      <c r="S25" s="56"/>
      <c r="T25" s="55"/>
      <c r="U25" s="56"/>
      <c r="V25" s="55"/>
      <c r="W25" s="96"/>
      <c r="X25" s="55"/>
      <c r="Y25" s="56"/>
      <c r="Z25" s="56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</row>
    <row r="26" spans="1:71">
      <c r="A26" s="21" t="s">
        <v>38</v>
      </c>
      <c r="B26" s="47">
        <v>0</v>
      </c>
      <c r="C26" s="48">
        <v>0</v>
      </c>
      <c r="D26" s="47">
        <v>0</v>
      </c>
      <c r="E26" s="48">
        <v>0</v>
      </c>
      <c r="F26" s="47">
        <v>1</v>
      </c>
      <c r="G26" s="48">
        <v>0</v>
      </c>
      <c r="H26" s="47">
        <v>2</v>
      </c>
      <c r="I26" s="48">
        <v>0</v>
      </c>
      <c r="J26" s="47">
        <v>1066</v>
      </c>
      <c r="K26" s="48">
        <v>834</v>
      </c>
      <c r="L26" s="47">
        <v>1014</v>
      </c>
      <c r="M26" s="48">
        <v>783</v>
      </c>
      <c r="N26" s="47">
        <v>224</v>
      </c>
      <c r="O26" s="48">
        <v>151</v>
      </c>
      <c r="P26" s="47">
        <v>35</v>
      </c>
      <c r="Q26" s="48">
        <v>28</v>
      </c>
      <c r="R26" s="47">
        <v>7</v>
      </c>
      <c r="S26" s="48">
        <v>2</v>
      </c>
      <c r="T26" s="47">
        <v>1</v>
      </c>
      <c r="U26" s="48">
        <v>2</v>
      </c>
      <c r="V26" s="47">
        <v>1</v>
      </c>
      <c r="W26" s="114">
        <v>0</v>
      </c>
      <c r="X26" s="50">
        <f t="shared" ref="X26:Y30" si="3">SUM(V26,T26,R26,P26,N26,L26,J26,H26,F26,D26,B26)</f>
        <v>2351</v>
      </c>
      <c r="Y26" s="49">
        <f t="shared" si="3"/>
        <v>1800</v>
      </c>
      <c r="Z26" s="48">
        <f>SUM(X26:Y26)</f>
        <v>4151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</row>
    <row r="27" spans="1:71">
      <c r="A27" s="21" t="s">
        <v>39</v>
      </c>
      <c r="B27" s="47">
        <v>0</v>
      </c>
      <c r="C27" s="48">
        <v>0</v>
      </c>
      <c r="D27" s="47">
        <v>0</v>
      </c>
      <c r="E27" s="48">
        <v>0</v>
      </c>
      <c r="F27" s="47">
        <v>0</v>
      </c>
      <c r="G27" s="48">
        <v>1</v>
      </c>
      <c r="H27" s="47">
        <v>3</v>
      </c>
      <c r="I27" s="48">
        <v>2</v>
      </c>
      <c r="J27" s="47">
        <v>2880</v>
      </c>
      <c r="K27" s="48">
        <v>2366</v>
      </c>
      <c r="L27" s="47">
        <v>2210</v>
      </c>
      <c r="M27" s="48">
        <v>1512</v>
      </c>
      <c r="N27" s="47">
        <v>386</v>
      </c>
      <c r="O27" s="48">
        <v>170</v>
      </c>
      <c r="P27" s="47">
        <v>58</v>
      </c>
      <c r="Q27" s="48">
        <v>25</v>
      </c>
      <c r="R27" s="47">
        <v>3</v>
      </c>
      <c r="S27" s="48">
        <v>4</v>
      </c>
      <c r="T27" s="47">
        <v>1</v>
      </c>
      <c r="U27" s="48">
        <v>0</v>
      </c>
      <c r="V27" s="47">
        <v>0</v>
      </c>
      <c r="W27" s="114">
        <v>0</v>
      </c>
      <c r="X27" s="50">
        <f t="shared" si="3"/>
        <v>5541</v>
      </c>
      <c r="Y27" s="49">
        <f t="shared" si="3"/>
        <v>4080</v>
      </c>
      <c r="Z27" s="48">
        <f>SUM(X27:Y27)</f>
        <v>9621</v>
      </c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</row>
    <row r="28" spans="1:71">
      <c r="A28" s="21" t="s">
        <v>40</v>
      </c>
      <c r="B28" s="47">
        <v>0</v>
      </c>
      <c r="C28" s="48">
        <v>0</v>
      </c>
      <c r="D28" s="47">
        <v>0</v>
      </c>
      <c r="E28" s="48">
        <v>0</v>
      </c>
      <c r="F28" s="47">
        <v>0</v>
      </c>
      <c r="G28" s="48">
        <v>0</v>
      </c>
      <c r="H28" s="47">
        <v>0</v>
      </c>
      <c r="I28" s="48">
        <v>0</v>
      </c>
      <c r="J28" s="47">
        <v>357</v>
      </c>
      <c r="K28" s="48">
        <v>147</v>
      </c>
      <c r="L28" s="47">
        <v>317</v>
      </c>
      <c r="M28" s="48">
        <v>154</v>
      </c>
      <c r="N28" s="47">
        <v>43</v>
      </c>
      <c r="O28" s="48">
        <v>27</v>
      </c>
      <c r="P28" s="47">
        <v>12</v>
      </c>
      <c r="Q28" s="48">
        <v>4</v>
      </c>
      <c r="R28" s="47">
        <v>0</v>
      </c>
      <c r="S28" s="48">
        <v>2</v>
      </c>
      <c r="T28" s="47">
        <v>0</v>
      </c>
      <c r="U28" s="48">
        <v>2</v>
      </c>
      <c r="V28" s="47">
        <v>1</v>
      </c>
      <c r="W28" s="114">
        <v>0</v>
      </c>
      <c r="X28" s="50">
        <f t="shared" si="3"/>
        <v>730</v>
      </c>
      <c r="Y28" s="49">
        <f t="shared" si="3"/>
        <v>336</v>
      </c>
      <c r="Z28" s="48">
        <f>SUM(X28:Y28)</f>
        <v>1066</v>
      </c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</row>
    <row r="29" spans="1:71">
      <c r="A29" s="21" t="s">
        <v>41</v>
      </c>
      <c r="B29" s="47">
        <v>0</v>
      </c>
      <c r="C29" s="48">
        <v>0</v>
      </c>
      <c r="D29" s="47">
        <v>0</v>
      </c>
      <c r="E29" s="48">
        <v>0</v>
      </c>
      <c r="F29" s="47">
        <v>0</v>
      </c>
      <c r="G29" s="48">
        <v>0</v>
      </c>
      <c r="H29" s="47">
        <v>0</v>
      </c>
      <c r="I29" s="48">
        <v>0</v>
      </c>
      <c r="J29" s="47">
        <v>359</v>
      </c>
      <c r="K29" s="48">
        <v>168</v>
      </c>
      <c r="L29" s="47">
        <v>346</v>
      </c>
      <c r="M29" s="48">
        <v>168</v>
      </c>
      <c r="N29" s="47">
        <v>72</v>
      </c>
      <c r="O29" s="48">
        <v>47</v>
      </c>
      <c r="P29" s="47">
        <v>22</v>
      </c>
      <c r="Q29" s="48">
        <v>7</v>
      </c>
      <c r="R29" s="47">
        <v>1</v>
      </c>
      <c r="S29" s="48">
        <v>2</v>
      </c>
      <c r="T29" s="47">
        <v>0</v>
      </c>
      <c r="U29" s="48">
        <v>0</v>
      </c>
      <c r="V29" s="47">
        <v>0</v>
      </c>
      <c r="W29" s="114">
        <v>0</v>
      </c>
      <c r="X29" s="50">
        <f t="shared" si="3"/>
        <v>800</v>
      </c>
      <c r="Y29" s="49">
        <f t="shared" si="3"/>
        <v>392</v>
      </c>
      <c r="Z29" s="48">
        <f>SUM(X29:Y29)</f>
        <v>1192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</row>
    <row r="30" spans="1:71" s="16" customFormat="1">
      <c r="A30" s="8" t="s">
        <v>29</v>
      </c>
      <c r="B30" s="54">
        <v>0</v>
      </c>
      <c r="C30" s="53">
        <v>0</v>
      </c>
      <c r="D30" s="54">
        <v>0</v>
      </c>
      <c r="E30" s="53">
        <v>0</v>
      </c>
      <c r="F30" s="54">
        <v>1</v>
      </c>
      <c r="G30" s="53">
        <v>1</v>
      </c>
      <c r="H30" s="54">
        <v>5</v>
      </c>
      <c r="I30" s="53">
        <v>2</v>
      </c>
      <c r="J30" s="54">
        <v>4662</v>
      </c>
      <c r="K30" s="53">
        <v>3515</v>
      </c>
      <c r="L30" s="54">
        <v>3887</v>
      </c>
      <c r="M30" s="53">
        <v>2617</v>
      </c>
      <c r="N30" s="54">
        <v>725</v>
      </c>
      <c r="O30" s="53">
        <v>395</v>
      </c>
      <c r="P30" s="54">
        <v>127</v>
      </c>
      <c r="Q30" s="53">
        <v>64</v>
      </c>
      <c r="R30" s="54">
        <v>11</v>
      </c>
      <c r="S30" s="53">
        <v>10</v>
      </c>
      <c r="T30" s="54">
        <v>2</v>
      </c>
      <c r="U30" s="53">
        <v>4</v>
      </c>
      <c r="V30" s="54">
        <v>2</v>
      </c>
      <c r="W30" s="115">
        <v>0</v>
      </c>
      <c r="X30" s="54">
        <f t="shared" si="3"/>
        <v>9422</v>
      </c>
      <c r="Y30" s="53">
        <f t="shared" si="3"/>
        <v>6608</v>
      </c>
      <c r="Z30" s="53">
        <f>SUM(X30:Y30)</f>
        <v>16030</v>
      </c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</row>
    <row r="31" spans="1:71">
      <c r="A31" s="21"/>
      <c r="B31" s="47"/>
      <c r="C31" s="48"/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47"/>
      <c r="O31" s="48"/>
      <c r="P31" s="47"/>
      <c r="Q31" s="48"/>
      <c r="R31" s="47"/>
      <c r="S31" s="48"/>
      <c r="T31" s="47"/>
      <c r="U31" s="48"/>
      <c r="V31" s="47"/>
      <c r="W31" s="114"/>
      <c r="X31" s="50"/>
      <c r="Y31" s="49"/>
      <c r="Z31" s="48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</row>
    <row r="32" spans="1:71">
      <c r="A32" s="34" t="s">
        <v>88</v>
      </c>
      <c r="B32" s="47"/>
      <c r="C32" s="48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  <c r="P32" s="47"/>
      <c r="Q32" s="48"/>
      <c r="R32" s="47"/>
      <c r="S32" s="48"/>
      <c r="T32" s="47"/>
      <c r="U32" s="48"/>
      <c r="V32" s="47"/>
      <c r="W32" s="114"/>
      <c r="X32" s="50"/>
      <c r="Y32" s="49"/>
      <c r="Z32" s="48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</row>
    <row r="33" spans="1:71" s="16" customFormat="1">
      <c r="A33" s="34" t="s">
        <v>55</v>
      </c>
      <c r="B33" s="55"/>
      <c r="C33" s="56"/>
      <c r="D33" s="55"/>
      <c r="E33" s="56"/>
      <c r="F33" s="55"/>
      <c r="G33" s="56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55"/>
      <c r="S33" s="56"/>
      <c r="T33" s="55"/>
      <c r="U33" s="56"/>
      <c r="V33" s="55"/>
      <c r="W33" s="96"/>
      <c r="X33" s="55"/>
      <c r="Y33" s="56"/>
      <c r="Z33" s="56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</row>
    <row r="34" spans="1:71">
      <c r="A34" s="21" t="s">
        <v>38</v>
      </c>
      <c r="B34" s="47">
        <v>0</v>
      </c>
      <c r="C34" s="48">
        <v>0</v>
      </c>
      <c r="D34" s="47">
        <v>0</v>
      </c>
      <c r="E34" s="48">
        <v>0</v>
      </c>
      <c r="F34" s="47">
        <v>0</v>
      </c>
      <c r="G34" s="48">
        <v>1</v>
      </c>
      <c r="H34" s="47">
        <v>1</v>
      </c>
      <c r="I34" s="48">
        <v>2</v>
      </c>
      <c r="J34" s="47">
        <v>89</v>
      </c>
      <c r="K34" s="48">
        <v>70</v>
      </c>
      <c r="L34" s="47">
        <v>2410</v>
      </c>
      <c r="M34" s="48">
        <v>3085</v>
      </c>
      <c r="N34" s="47">
        <v>418</v>
      </c>
      <c r="O34" s="48">
        <v>422</v>
      </c>
      <c r="P34" s="47">
        <v>69</v>
      </c>
      <c r="Q34" s="48">
        <v>86</v>
      </c>
      <c r="R34" s="47">
        <v>4</v>
      </c>
      <c r="S34" s="48">
        <v>7</v>
      </c>
      <c r="T34" s="47">
        <v>0</v>
      </c>
      <c r="U34" s="48">
        <v>2</v>
      </c>
      <c r="V34" s="47">
        <v>0</v>
      </c>
      <c r="W34" s="114">
        <v>0</v>
      </c>
      <c r="X34" s="50">
        <f t="shared" ref="X34:Y38" si="4">SUM(V34,T34,R34,P34,N34,L34,J34,H34,F34,D34,B34)</f>
        <v>2991</v>
      </c>
      <c r="Y34" s="49">
        <f t="shared" si="4"/>
        <v>3675</v>
      </c>
      <c r="Z34" s="48">
        <f>SUM(X34:Y34)</f>
        <v>6666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</row>
    <row r="35" spans="1:71">
      <c r="A35" s="21" t="s">
        <v>39</v>
      </c>
      <c r="B35" s="47">
        <v>0</v>
      </c>
      <c r="C35" s="48">
        <v>0</v>
      </c>
      <c r="D35" s="47">
        <v>0</v>
      </c>
      <c r="E35" s="48">
        <v>0</v>
      </c>
      <c r="F35" s="47">
        <v>1</v>
      </c>
      <c r="G35" s="48">
        <v>1</v>
      </c>
      <c r="H35" s="47">
        <v>9</v>
      </c>
      <c r="I35" s="48">
        <v>2</v>
      </c>
      <c r="J35" s="47">
        <v>368</v>
      </c>
      <c r="K35" s="48">
        <v>294</v>
      </c>
      <c r="L35" s="47">
        <v>9670</v>
      </c>
      <c r="M35" s="48">
        <v>12825</v>
      </c>
      <c r="N35" s="47">
        <v>826</v>
      </c>
      <c r="O35" s="48">
        <v>790</v>
      </c>
      <c r="P35" s="47">
        <v>48</v>
      </c>
      <c r="Q35" s="48">
        <v>73</v>
      </c>
      <c r="R35" s="47">
        <v>3</v>
      </c>
      <c r="S35" s="48">
        <v>2</v>
      </c>
      <c r="T35" s="47">
        <v>0</v>
      </c>
      <c r="U35" s="48">
        <v>0</v>
      </c>
      <c r="V35" s="47">
        <v>0</v>
      </c>
      <c r="W35" s="114">
        <v>0</v>
      </c>
      <c r="X35" s="50">
        <f t="shared" si="4"/>
        <v>10925</v>
      </c>
      <c r="Y35" s="49">
        <f t="shared" si="4"/>
        <v>13987</v>
      </c>
      <c r="Z35" s="48">
        <f>SUM(X35:Y35)</f>
        <v>24912</v>
      </c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</row>
    <row r="36" spans="1:71">
      <c r="A36" s="21" t="s">
        <v>40</v>
      </c>
      <c r="B36" s="47">
        <v>0</v>
      </c>
      <c r="C36" s="48">
        <v>0</v>
      </c>
      <c r="D36" s="47">
        <v>0</v>
      </c>
      <c r="E36" s="48">
        <v>0</v>
      </c>
      <c r="F36" s="47">
        <v>0</v>
      </c>
      <c r="G36" s="48">
        <v>0</v>
      </c>
      <c r="H36" s="47">
        <v>0</v>
      </c>
      <c r="I36" s="48">
        <v>0</v>
      </c>
      <c r="J36" s="47">
        <v>1</v>
      </c>
      <c r="K36" s="48">
        <v>3</v>
      </c>
      <c r="L36" s="47">
        <v>68</v>
      </c>
      <c r="M36" s="48">
        <v>88</v>
      </c>
      <c r="N36" s="47">
        <v>8</v>
      </c>
      <c r="O36" s="48">
        <v>12</v>
      </c>
      <c r="P36" s="47">
        <v>2</v>
      </c>
      <c r="Q36" s="48">
        <v>7</v>
      </c>
      <c r="R36" s="47">
        <v>1</v>
      </c>
      <c r="S36" s="48">
        <v>0</v>
      </c>
      <c r="T36" s="47">
        <v>0</v>
      </c>
      <c r="U36" s="48">
        <v>0</v>
      </c>
      <c r="V36" s="47">
        <v>0</v>
      </c>
      <c r="W36" s="114">
        <v>0</v>
      </c>
      <c r="X36" s="50">
        <f t="shared" si="4"/>
        <v>80</v>
      </c>
      <c r="Y36" s="49">
        <f t="shared" si="4"/>
        <v>110</v>
      </c>
      <c r="Z36" s="48">
        <f>SUM(X36:Y36)</f>
        <v>190</v>
      </c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</row>
    <row r="37" spans="1:71">
      <c r="A37" s="21" t="s">
        <v>41</v>
      </c>
      <c r="B37" s="47">
        <v>0</v>
      </c>
      <c r="C37" s="48">
        <v>0</v>
      </c>
      <c r="D37" s="47">
        <v>0</v>
      </c>
      <c r="E37" s="48">
        <v>0</v>
      </c>
      <c r="F37" s="47">
        <v>0</v>
      </c>
      <c r="G37" s="48">
        <v>0</v>
      </c>
      <c r="H37" s="47">
        <v>1</v>
      </c>
      <c r="I37" s="48">
        <v>0</v>
      </c>
      <c r="J37" s="47">
        <v>9</v>
      </c>
      <c r="K37" s="48">
        <v>4</v>
      </c>
      <c r="L37" s="47">
        <v>316</v>
      </c>
      <c r="M37" s="48">
        <v>374</v>
      </c>
      <c r="N37" s="47">
        <v>45</v>
      </c>
      <c r="O37" s="48">
        <v>76</v>
      </c>
      <c r="P37" s="47">
        <v>13</v>
      </c>
      <c r="Q37" s="48">
        <v>7</v>
      </c>
      <c r="R37" s="47">
        <v>1</v>
      </c>
      <c r="S37" s="48">
        <v>2</v>
      </c>
      <c r="T37" s="47">
        <v>0</v>
      </c>
      <c r="U37" s="48">
        <v>0</v>
      </c>
      <c r="V37" s="47">
        <v>0</v>
      </c>
      <c r="W37" s="114">
        <v>0</v>
      </c>
      <c r="X37" s="50">
        <f t="shared" si="4"/>
        <v>385</v>
      </c>
      <c r="Y37" s="49">
        <f t="shared" si="4"/>
        <v>463</v>
      </c>
      <c r="Z37" s="48">
        <f>SUM(X37:Y37)</f>
        <v>848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</row>
    <row r="38" spans="1:71" s="16" customFormat="1">
      <c r="A38" s="8" t="s">
        <v>29</v>
      </c>
      <c r="B38" s="54">
        <v>0</v>
      </c>
      <c r="C38" s="53">
        <v>0</v>
      </c>
      <c r="D38" s="54">
        <v>0</v>
      </c>
      <c r="E38" s="53">
        <v>0</v>
      </c>
      <c r="F38" s="54">
        <v>1</v>
      </c>
      <c r="G38" s="53">
        <v>2</v>
      </c>
      <c r="H38" s="54">
        <v>11</v>
      </c>
      <c r="I38" s="53">
        <v>4</v>
      </c>
      <c r="J38" s="54">
        <v>467</v>
      </c>
      <c r="K38" s="53">
        <v>371</v>
      </c>
      <c r="L38" s="54">
        <v>12464</v>
      </c>
      <c r="M38" s="53">
        <v>16372</v>
      </c>
      <c r="N38" s="54">
        <v>1297</v>
      </c>
      <c r="O38" s="53">
        <v>1300</v>
      </c>
      <c r="P38" s="54">
        <v>132</v>
      </c>
      <c r="Q38" s="53">
        <v>173</v>
      </c>
      <c r="R38" s="54">
        <v>9</v>
      </c>
      <c r="S38" s="53">
        <v>11</v>
      </c>
      <c r="T38" s="54">
        <v>0</v>
      </c>
      <c r="U38" s="53">
        <v>2</v>
      </c>
      <c r="V38" s="54">
        <v>0</v>
      </c>
      <c r="W38" s="115">
        <v>0</v>
      </c>
      <c r="X38" s="54">
        <f t="shared" si="4"/>
        <v>14381</v>
      </c>
      <c r="Y38" s="53">
        <f t="shared" si="4"/>
        <v>18235</v>
      </c>
      <c r="Z38" s="53">
        <f>SUM(X38:Y38)</f>
        <v>32616</v>
      </c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</row>
    <row r="39" spans="1:71">
      <c r="A39" s="34" t="s">
        <v>56</v>
      </c>
      <c r="B39" s="47"/>
      <c r="C39" s="48"/>
      <c r="D39" s="47"/>
      <c r="E39" s="48"/>
      <c r="F39" s="47"/>
      <c r="G39" s="48"/>
      <c r="H39" s="47"/>
      <c r="I39" s="48"/>
      <c r="J39" s="47"/>
      <c r="K39" s="48"/>
      <c r="L39" s="47"/>
      <c r="M39" s="48"/>
      <c r="N39" s="47"/>
      <c r="O39" s="48"/>
      <c r="P39" s="47"/>
      <c r="Q39" s="48"/>
      <c r="R39" s="47"/>
      <c r="S39" s="48"/>
      <c r="T39" s="47"/>
      <c r="U39" s="48"/>
      <c r="V39" s="47"/>
      <c r="W39" s="114"/>
      <c r="X39" s="50"/>
      <c r="Y39" s="49"/>
      <c r="Z39" s="48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</row>
    <row r="40" spans="1:71">
      <c r="A40" s="21" t="s">
        <v>38</v>
      </c>
      <c r="B40" s="47">
        <v>0</v>
      </c>
      <c r="C40" s="48">
        <v>0</v>
      </c>
      <c r="D40" s="47">
        <v>0</v>
      </c>
      <c r="E40" s="48">
        <v>0</v>
      </c>
      <c r="F40" s="47">
        <v>0</v>
      </c>
      <c r="G40" s="114">
        <v>0</v>
      </c>
      <c r="H40" s="47">
        <v>0</v>
      </c>
      <c r="I40" s="48">
        <v>0</v>
      </c>
      <c r="J40" s="47">
        <v>13</v>
      </c>
      <c r="K40" s="48">
        <v>5</v>
      </c>
      <c r="L40" s="47">
        <v>1216</v>
      </c>
      <c r="M40" s="48">
        <v>971</v>
      </c>
      <c r="N40" s="47">
        <v>702</v>
      </c>
      <c r="O40" s="48">
        <v>467</v>
      </c>
      <c r="P40" s="47">
        <v>204</v>
      </c>
      <c r="Q40" s="48">
        <v>138</v>
      </c>
      <c r="R40" s="47">
        <v>33</v>
      </c>
      <c r="S40" s="48">
        <v>19</v>
      </c>
      <c r="T40" s="47">
        <v>3</v>
      </c>
      <c r="U40" s="48">
        <v>3</v>
      </c>
      <c r="V40" s="47">
        <v>0</v>
      </c>
      <c r="W40" s="114">
        <v>1</v>
      </c>
      <c r="X40" s="50">
        <f t="shared" ref="X40:Y44" si="5">SUM(V40,T40,R40,P40,N40,L40,J40,H40,F40,D40,B40)</f>
        <v>2171</v>
      </c>
      <c r="Y40" s="49">
        <f t="shared" si="5"/>
        <v>1604</v>
      </c>
      <c r="Z40" s="48">
        <f>SUM(X40:Y40)</f>
        <v>3775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</row>
    <row r="41" spans="1:71">
      <c r="A41" s="21" t="s">
        <v>39</v>
      </c>
      <c r="B41" s="47">
        <v>0</v>
      </c>
      <c r="C41" s="48">
        <v>0</v>
      </c>
      <c r="D41" s="47">
        <v>0</v>
      </c>
      <c r="E41" s="48">
        <v>0</v>
      </c>
      <c r="F41" s="47">
        <v>0</v>
      </c>
      <c r="G41" s="114">
        <v>0</v>
      </c>
      <c r="H41" s="47">
        <v>2</v>
      </c>
      <c r="I41" s="48">
        <v>0</v>
      </c>
      <c r="J41" s="47">
        <v>42</v>
      </c>
      <c r="K41" s="48">
        <v>21</v>
      </c>
      <c r="L41" s="47">
        <v>6332</v>
      </c>
      <c r="M41" s="48">
        <v>5265</v>
      </c>
      <c r="N41" s="47">
        <v>1968</v>
      </c>
      <c r="O41" s="48">
        <v>1426</v>
      </c>
      <c r="P41" s="47">
        <v>407</v>
      </c>
      <c r="Q41" s="48">
        <v>246</v>
      </c>
      <c r="R41" s="47">
        <v>35</v>
      </c>
      <c r="S41" s="48">
        <v>21</v>
      </c>
      <c r="T41" s="47">
        <v>2</v>
      </c>
      <c r="U41" s="48">
        <v>0</v>
      </c>
      <c r="V41" s="47">
        <v>0</v>
      </c>
      <c r="W41" s="114">
        <v>0</v>
      </c>
      <c r="X41" s="50">
        <f t="shared" si="5"/>
        <v>8788</v>
      </c>
      <c r="Y41" s="49">
        <f t="shared" si="5"/>
        <v>6979</v>
      </c>
      <c r="Z41" s="48">
        <f>SUM(X41:Y41)</f>
        <v>15767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</row>
    <row r="42" spans="1:71">
      <c r="A42" s="21" t="s">
        <v>40</v>
      </c>
      <c r="B42" s="47">
        <v>0</v>
      </c>
      <c r="C42" s="48">
        <v>0</v>
      </c>
      <c r="D42" s="47">
        <v>0</v>
      </c>
      <c r="E42" s="48">
        <v>0</v>
      </c>
      <c r="F42" s="47">
        <v>0</v>
      </c>
      <c r="G42" s="114">
        <v>0</v>
      </c>
      <c r="H42" s="47">
        <v>0</v>
      </c>
      <c r="I42" s="48">
        <v>0</v>
      </c>
      <c r="J42" s="47">
        <v>2</v>
      </c>
      <c r="K42" s="48">
        <v>0</v>
      </c>
      <c r="L42" s="47">
        <v>550</v>
      </c>
      <c r="M42" s="48">
        <v>195</v>
      </c>
      <c r="N42" s="47">
        <v>160</v>
      </c>
      <c r="O42" s="48">
        <v>77</v>
      </c>
      <c r="P42" s="47">
        <v>39</v>
      </c>
      <c r="Q42" s="48">
        <v>13</v>
      </c>
      <c r="R42" s="47">
        <v>3</v>
      </c>
      <c r="S42" s="48">
        <v>4</v>
      </c>
      <c r="T42" s="47">
        <v>1</v>
      </c>
      <c r="U42" s="48">
        <v>0</v>
      </c>
      <c r="V42" s="47">
        <v>0</v>
      </c>
      <c r="W42" s="114">
        <v>1</v>
      </c>
      <c r="X42" s="50">
        <f t="shared" si="5"/>
        <v>755</v>
      </c>
      <c r="Y42" s="49">
        <f t="shared" si="5"/>
        <v>290</v>
      </c>
      <c r="Z42" s="48">
        <f>SUM(X42:Y42)</f>
        <v>1045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</row>
    <row r="43" spans="1:71">
      <c r="A43" s="21" t="s">
        <v>41</v>
      </c>
      <c r="B43" s="47">
        <v>0</v>
      </c>
      <c r="C43" s="48">
        <v>0</v>
      </c>
      <c r="D43" s="47">
        <v>0</v>
      </c>
      <c r="E43" s="48">
        <v>0</v>
      </c>
      <c r="F43" s="47">
        <v>0</v>
      </c>
      <c r="G43" s="114">
        <v>0</v>
      </c>
      <c r="H43" s="47">
        <v>0</v>
      </c>
      <c r="I43" s="48">
        <v>0</v>
      </c>
      <c r="J43" s="47">
        <v>8</v>
      </c>
      <c r="K43" s="48">
        <v>3</v>
      </c>
      <c r="L43" s="47">
        <v>467</v>
      </c>
      <c r="M43" s="48">
        <v>140</v>
      </c>
      <c r="N43" s="47">
        <v>183</v>
      </c>
      <c r="O43" s="48">
        <v>74</v>
      </c>
      <c r="P43" s="47">
        <v>47</v>
      </c>
      <c r="Q43" s="48">
        <v>26</v>
      </c>
      <c r="R43" s="47">
        <v>8</v>
      </c>
      <c r="S43" s="48">
        <v>7</v>
      </c>
      <c r="T43" s="47">
        <v>1</v>
      </c>
      <c r="U43" s="48">
        <v>1</v>
      </c>
      <c r="V43" s="47">
        <v>0</v>
      </c>
      <c r="W43" s="114">
        <v>0</v>
      </c>
      <c r="X43" s="50">
        <f t="shared" si="5"/>
        <v>714</v>
      </c>
      <c r="Y43" s="49">
        <f t="shared" si="5"/>
        <v>251</v>
      </c>
      <c r="Z43" s="48">
        <f>SUM(X43:Y43)</f>
        <v>965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</row>
    <row r="44" spans="1:71" s="16" customFormat="1">
      <c r="A44" s="8" t="s">
        <v>29</v>
      </c>
      <c r="B44" s="54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2</v>
      </c>
      <c r="I44" s="53">
        <v>0</v>
      </c>
      <c r="J44" s="54">
        <v>65</v>
      </c>
      <c r="K44" s="53">
        <v>29</v>
      </c>
      <c r="L44" s="54">
        <v>8565</v>
      </c>
      <c r="M44" s="53">
        <v>6571</v>
      </c>
      <c r="N44" s="54">
        <v>3013</v>
      </c>
      <c r="O44" s="53">
        <v>2044</v>
      </c>
      <c r="P44" s="54">
        <v>697</v>
      </c>
      <c r="Q44" s="53">
        <v>423</v>
      </c>
      <c r="R44" s="54">
        <v>79</v>
      </c>
      <c r="S44" s="53">
        <v>51</v>
      </c>
      <c r="T44" s="54">
        <v>7</v>
      </c>
      <c r="U44" s="53">
        <v>4</v>
      </c>
      <c r="V44" s="54">
        <v>0</v>
      </c>
      <c r="W44" s="115">
        <v>2</v>
      </c>
      <c r="X44" s="54">
        <f t="shared" si="5"/>
        <v>12428</v>
      </c>
      <c r="Y44" s="53">
        <f t="shared" si="5"/>
        <v>9124</v>
      </c>
      <c r="Z44" s="53">
        <f>SUM(X44:Y44)</f>
        <v>21552</v>
      </c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</row>
    <row r="45" spans="1:71" s="16" customFormat="1">
      <c r="A45" s="34" t="s">
        <v>57</v>
      </c>
      <c r="B45" s="55"/>
      <c r="C45" s="56"/>
      <c r="D45" s="55"/>
      <c r="E45" s="56"/>
      <c r="F45" s="55"/>
      <c r="G45" s="56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55"/>
      <c r="S45" s="56"/>
      <c r="T45" s="55"/>
      <c r="U45" s="56"/>
      <c r="V45" s="55"/>
      <c r="W45" s="96"/>
      <c r="X45" s="55"/>
      <c r="Y45" s="56"/>
      <c r="Z45" s="56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</row>
    <row r="46" spans="1:71">
      <c r="A46" s="21" t="s">
        <v>38</v>
      </c>
      <c r="B46" s="47">
        <v>0</v>
      </c>
      <c r="C46" s="48">
        <v>0</v>
      </c>
      <c r="D46" s="47">
        <v>0</v>
      </c>
      <c r="E46" s="48">
        <v>0</v>
      </c>
      <c r="F46" s="47">
        <v>0</v>
      </c>
      <c r="G46" s="114">
        <v>0</v>
      </c>
      <c r="H46" s="47">
        <v>0</v>
      </c>
      <c r="I46" s="48">
        <v>0</v>
      </c>
      <c r="J46" s="47">
        <v>6</v>
      </c>
      <c r="K46" s="48">
        <v>4</v>
      </c>
      <c r="L46" s="47">
        <v>83</v>
      </c>
      <c r="M46" s="48">
        <v>202</v>
      </c>
      <c r="N46" s="47">
        <v>26</v>
      </c>
      <c r="O46" s="48">
        <v>41</v>
      </c>
      <c r="P46" s="47">
        <v>7</v>
      </c>
      <c r="Q46" s="48">
        <v>9</v>
      </c>
      <c r="R46" s="47">
        <v>0</v>
      </c>
      <c r="S46" s="48">
        <v>2</v>
      </c>
      <c r="T46" s="47">
        <v>0</v>
      </c>
      <c r="U46" s="114">
        <v>0</v>
      </c>
      <c r="V46" s="47">
        <v>0</v>
      </c>
      <c r="W46" s="114">
        <v>0</v>
      </c>
      <c r="X46" s="50">
        <f t="shared" ref="X46:Y50" si="6">SUM(V46,T46,R46,P46,N46,L46,J46,H46,F46,D46,B46)</f>
        <v>122</v>
      </c>
      <c r="Y46" s="49">
        <f t="shared" si="6"/>
        <v>258</v>
      </c>
      <c r="Z46" s="48">
        <f>SUM(X46:Y46)</f>
        <v>380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</row>
    <row r="47" spans="1:71">
      <c r="A47" s="21" t="s">
        <v>39</v>
      </c>
      <c r="B47" s="47">
        <v>0</v>
      </c>
      <c r="C47" s="48">
        <v>0</v>
      </c>
      <c r="D47" s="47">
        <v>0</v>
      </c>
      <c r="E47" s="48">
        <v>0</v>
      </c>
      <c r="F47" s="47">
        <v>0</v>
      </c>
      <c r="G47" s="114">
        <v>0</v>
      </c>
      <c r="H47" s="47">
        <v>0</v>
      </c>
      <c r="I47" s="48">
        <v>1</v>
      </c>
      <c r="J47" s="47">
        <v>4</v>
      </c>
      <c r="K47" s="48">
        <v>11</v>
      </c>
      <c r="L47" s="47">
        <v>142</v>
      </c>
      <c r="M47" s="48">
        <v>560</v>
      </c>
      <c r="N47" s="47">
        <v>56</v>
      </c>
      <c r="O47" s="48">
        <v>136</v>
      </c>
      <c r="P47" s="47">
        <v>14</v>
      </c>
      <c r="Q47" s="48">
        <v>28</v>
      </c>
      <c r="R47" s="47">
        <v>1</v>
      </c>
      <c r="S47" s="48">
        <v>3</v>
      </c>
      <c r="T47" s="47">
        <v>0</v>
      </c>
      <c r="U47" s="114">
        <v>0</v>
      </c>
      <c r="V47" s="47">
        <v>0</v>
      </c>
      <c r="W47" s="114">
        <v>0</v>
      </c>
      <c r="X47" s="50">
        <f t="shared" si="6"/>
        <v>217</v>
      </c>
      <c r="Y47" s="49">
        <f t="shared" si="6"/>
        <v>739</v>
      </c>
      <c r="Z47" s="48">
        <f>SUM(X47:Y47)</f>
        <v>956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</row>
    <row r="48" spans="1:71">
      <c r="A48" s="21" t="s">
        <v>40</v>
      </c>
      <c r="B48" s="47">
        <v>0</v>
      </c>
      <c r="C48" s="48">
        <v>0</v>
      </c>
      <c r="D48" s="47">
        <v>0</v>
      </c>
      <c r="E48" s="48">
        <v>0</v>
      </c>
      <c r="F48" s="47">
        <v>0</v>
      </c>
      <c r="G48" s="114">
        <v>0</v>
      </c>
      <c r="H48" s="47">
        <v>0</v>
      </c>
      <c r="I48" s="48">
        <v>0</v>
      </c>
      <c r="J48" s="47">
        <v>0</v>
      </c>
      <c r="K48" s="48">
        <v>1</v>
      </c>
      <c r="L48" s="47">
        <v>45</v>
      </c>
      <c r="M48" s="48">
        <v>131</v>
      </c>
      <c r="N48" s="47">
        <v>15</v>
      </c>
      <c r="O48" s="48">
        <v>30</v>
      </c>
      <c r="P48" s="47">
        <v>1</v>
      </c>
      <c r="Q48" s="48">
        <v>4</v>
      </c>
      <c r="R48" s="47">
        <v>0</v>
      </c>
      <c r="S48" s="48">
        <v>0</v>
      </c>
      <c r="T48" s="47">
        <v>0</v>
      </c>
      <c r="U48" s="114">
        <v>0</v>
      </c>
      <c r="V48" s="47">
        <v>0</v>
      </c>
      <c r="W48" s="114">
        <v>0</v>
      </c>
      <c r="X48" s="50">
        <f t="shared" si="6"/>
        <v>61</v>
      </c>
      <c r="Y48" s="49">
        <f t="shared" si="6"/>
        <v>166</v>
      </c>
      <c r="Z48" s="48">
        <f>SUM(X48:Y48)</f>
        <v>227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</row>
    <row r="49" spans="1:71">
      <c r="A49" s="21" t="s">
        <v>41</v>
      </c>
      <c r="B49" s="47">
        <v>0</v>
      </c>
      <c r="C49" s="48">
        <v>0</v>
      </c>
      <c r="D49" s="47">
        <v>0</v>
      </c>
      <c r="E49" s="48">
        <v>0</v>
      </c>
      <c r="F49" s="47">
        <v>0</v>
      </c>
      <c r="G49" s="114">
        <v>0</v>
      </c>
      <c r="H49" s="47">
        <v>0</v>
      </c>
      <c r="I49" s="48">
        <v>0</v>
      </c>
      <c r="J49" s="47">
        <v>0</v>
      </c>
      <c r="K49" s="48">
        <v>2</v>
      </c>
      <c r="L49" s="47">
        <v>64</v>
      </c>
      <c r="M49" s="48">
        <v>153</v>
      </c>
      <c r="N49" s="47">
        <v>26</v>
      </c>
      <c r="O49" s="48">
        <v>64</v>
      </c>
      <c r="P49" s="47">
        <v>13</v>
      </c>
      <c r="Q49" s="48">
        <v>5</v>
      </c>
      <c r="R49" s="47">
        <v>1</v>
      </c>
      <c r="S49" s="48">
        <v>0</v>
      </c>
      <c r="T49" s="47">
        <v>0</v>
      </c>
      <c r="U49" s="114">
        <v>0</v>
      </c>
      <c r="V49" s="47">
        <v>0</v>
      </c>
      <c r="W49" s="114">
        <v>1</v>
      </c>
      <c r="X49" s="50">
        <f t="shared" si="6"/>
        <v>104</v>
      </c>
      <c r="Y49" s="49">
        <f t="shared" si="6"/>
        <v>225</v>
      </c>
      <c r="Z49" s="48">
        <f>SUM(X49:Y49)</f>
        <v>329</v>
      </c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</row>
    <row r="50" spans="1:71" s="16" customFormat="1">
      <c r="A50" s="8" t="s">
        <v>29</v>
      </c>
      <c r="B50" s="54">
        <v>0</v>
      </c>
      <c r="C50" s="53">
        <v>0</v>
      </c>
      <c r="D50" s="54">
        <v>0</v>
      </c>
      <c r="E50" s="53">
        <v>0</v>
      </c>
      <c r="F50" s="54">
        <v>0</v>
      </c>
      <c r="G50" s="53">
        <v>0</v>
      </c>
      <c r="H50" s="54">
        <v>0</v>
      </c>
      <c r="I50" s="53">
        <v>1</v>
      </c>
      <c r="J50" s="54">
        <v>10</v>
      </c>
      <c r="K50" s="53">
        <v>18</v>
      </c>
      <c r="L50" s="54">
        <v>334</v>
      </c>
      <c r="M50" s="53">
        <v>1046</v>
      </c>
      <c r="N50" s="54">
        <v>123</v>
      </c>
      <c r="O50" s="53">
        <v>271</v>
      </c>
      <c r="P50" s="54">
        <v>35</v>
      </c>
      <c r="Q50" s="53">
        <v>46</v>
      </c>
      <c r="R50" s="54">
        <v>2</v>
      </c>
      <c r="S50" s="53">
        <v>5</v>
      </c>
      <c r="T50" s="54">
        <v>0</v>
      </c>
      <c r="U50" s="53">
        <v>0</v>
      </c>
      <c r="V50" s="54">
        <v>0</v>
      </c>
      <c r="W50" s="115">
        <v>1</v>
      </c>
      <c r="X50" s="54">
        <f t="shared" si="6"/>
        <v>504</v>
      </c>
      <c r="Y50" s="53">
        <f t="shared" si="6"/>
        <v>1388</v>
      </c>
      <c r="Z50" s="53">
        <f>SUM(X50:Y50)</f>
        <v>1892</v>
      </c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</row>
    <row r="51" spans="1:71" s="16" customFormat="1">
      <c r="A51" s="34" t="s">
        <v>58</v>
      </c>
      <c r="B51" s="55"/>
      <c r="C51" s="56"/>
      <c r="D51" s="55"/>
      <c r="E51" s="56"/>
      <c r="F51" s="55"/>
      <c r="G51" s="56"/>
      <c r="H51" s="55"/>
      <c r="I51" s="56"/>
      <c r="J51" s="55"/>
      <c r="K51" s="56"/>
      <c r="L51" s="55"/>
      <c r="M51" s="56"/>
      <c r="N51" s="55"/>
      <c r="O51" s="56"/>
      <c r="P51" s="55"/>
      <c r="Q51" s="56"/>
      <c r="R51" s="55"/>
      <c r="S51" s="56"/>
      <c r="T51" s="55"/>
      <c r="U51" s="56"/>
      <c r="V51" s="55"/>
      <c r="W51" s="96"/>
      <c r="X51" s="55"/>
      <c r="Y51" s="56"/>
      <c r="Z51" s="56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</row>
    <row r="52" spans="1:71">
      <c r="A52" s="21" t="s">
        <v>38</v>
      </c>
      <c r="B52" s="47">
        <v>0</v>
      </c>
      <c r="C52" s="48">
        <v>0</v>
      </c>
      <c r="D52" s="47">
        <v>0</v>
      </c>
      <c r="E52" s="48">
        <v>0</v>
      </c>
      <c r="F52" s="47">
        <v>0</v>
      </c>
      <c r="G52" s="48">
        <v>0</v>
      </c>
      <c r="H52" s="47">
        <v>1</v>
      </c>
      <c r="I52" s="48">
        <v>0</v>
      </c>
      <c r="J52" s="47">
        <v>2</v>
      </c>
      <c r="K52" s="48">
        <v>2</v>
      </c>
      <c r="L52" s="47">
        <v>903</v>
      </c>
      <c r="M52" s="48">
        <v>862</v>
      </c>
      <c r="N52" s="47">
        <v>994</v>
      </c>
      <c r="O52" s="48">
        <v>830</v>
      </c>
      <c r="P52" s="47">
        <v>301</v>
      </c>
      <c r="Q52" s="48">
        <v>159</v>
      </c>
      <c r="R52" s="47">
        <v>35</v>
      </c>
      <c r="S52" s="48">
        <v>19</v>
      </c>
      <c r="T52" s="47">
        <v>10</v>
      </c>
      <c r="U52" s="48">
        <v>4</v>
      </c>
      <c r="V52" s="47">
        <v>1</v>
      </c>
      <c r="W52" s="114">
        <v>1</v>
      </c>
      <c r="X52" s="50">
        <f t="shared" ref="X52:Y56" si="7">SUM(V52,T52,R52,P52,N52,L52,J52,H52,F52,D52,B52)</f>
        <v>2247</v>
      </c>
      <c r="Y52" s="49">
        <f t="shared" si="7"/>
        <v>1877</v>
      </c>
      <c r="Z52" s="48">
        <f>SUM(X52:Y52)</f>
        <v>4124</v>
      </c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</row>
    <row r="53" spans="1:71">
      <c r="A53" s="21" t="s">
        <v>39</v>
      </c>
      <c r="B53" s="47">
        <v>0</v>
      </c>
      <c r="C53" s="48">
        <v>0</v>
      </c>
      <c r="D53" s="47">
        <v>0</v>
      </c>
      <c r="E53" s="48">
        <v>0</v>
      </c>
      <c r="F53" s="47">
        <v>1</v>
      </c>
      <c r="G53" s="48">
        <v>1</v>
      </c>
      <c r="H53" s="47">
        <v>0</v>
      </c>
      <c r="I53" s="48">
        <v>0</v>
      </c>
      <c r="J53" s="47">
        <v>2</v>
      </c>
      <c r="K53" s="48">
        <v>0</v>
      </c>
      <c r="L53" s="47">
        <v>2640</v>
      </c>
      <c r="M53" s="48">
        <v>2284</v>
      </c>
      <c r="N53" s="47">
        <v>2095</v>
      </c>
      <c r="O53" s="48">
        <v>1624</v>
      </c>
      <c r="P53" s="47">
        <v>445</v>
      </c>
      <c r="Q53" s="48">
        <v>250</v>
      </c>
      <c r="R53" s="47">
        <v>51</v>
      </c>
      <c r="S53" s="48">
        <v>20</v>
      </c>
      <c r="T53" s="47">
        <v>5</v>
      </c>
      <c r="U53" s="48">
        <v>4</v>
      </c>
      <c r="V53" s="47">
        <v>1</v>
      </c>
      <c r="W53" s="114">
        <v>4</v>
      </c>
      <c r="X53" s="50">
        <f t="shared" si="7"/>
        <v>5240</v>
      </c>
      <c r="Y53" s="49">
        <f t="shared" si="7"/>
        <v>4187</v>
      </c>
      <c r="Z53" s="48">
        <f>SUM(X53:Y53)</f>
        <v>9427</v>
      </c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</row>
    <row r="54" spans="1:71">
      <c r="A54" s="21" t="s">
        <v>40</v>
      </c>
      <c r="B54" s="47">
        <v>0</v>
      </c>
      <c r="C54" s="48">
        <v>0</v>
      </c>
      <c r="D54" s="47">
        <v>0</v>
      </c>
      <c r="E54" s="48">
        <v>0</v>
      </c>
      <c r="F54" s="47">
        <v>0</v>
      </c>
      <c r="G54" s="48">
        <v>0</v>
      </c>
      <c r="H54" s="47">
        <v>0</v>
      </c>
      <c r="I54" s="48">
        <v>0</v>
      </c>
      <c r="J54" s="47">
        <v>1</v>
      </c>
      <c r="K54" s="48">
        <v>0</v>
      </c>
      <c r="L54" s="47">
        <v>343</v>
      </c>
      <c r="M54" s="48">
        <v>146</v>
      </c>
      <c r="N54" s="47">
        <v>271</v>
      </c>
      <c r="O54" s="48">
        <v>149</v>
      </c>
      <c r="P54" s="47">
        <v>67</v>
      </c>
      <c r="Q54" s="48">
        <v>35</v>
      </c>
      <c r="R54" s="47">
        <v>5</v>
      </c>
      <c r="S54" s="48">
        <v>4</v>
      </c>
      <c r="T54" s="47">
        <v>1</v>
      </c>
      <c r="U54" s="48">
        <v>2</v>
      </c>
      <c r="V54" s="47">
        <v>0</v>
      </c>
      <c r="W54" s="114">
        <v>1</v>
      </c>
      <c r="X54" s="50">
        <f t="shared" si="7"/>
        <v>688</v>
      </c>
      <c r="Y54" s="49">
        <f t="shared" si="7"/>
        <v>337</v>
      </c>
      <c r="Z54" s="48">
        <f>SUM(X54:Y54)</f>
        <v>1025</v>
      </c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</row>
    <row r="55" spans="1:71">
      <c r="A55" s="21" t="s">
        <v>41</v>
      </c>
      <c r="B55" s="47">
        <v>0</v>
      </c>
      <c r="C55" s="48">
        <v>0</v>
      </c>
      <c r="D55" s="47">
        <v>0</v>
      </c>
      <c r="E55" s="48">
        <v>0</v>
      </c>
      <c r="F55" s="47">
        <v>0</v>
      </c>
      <c r="G55" s="48">
        <v>0</v>
      </c>
      <c r="H55" s="47">
        <v>0</v>
      </c>
      <c r="I55" s="48">
        <v>0</v>
      </c>
      <c r="J55" s="47">
        <v>0</v>
      </c>
      <c r="K55" s="48">
        <v>0</v>
      </c>
      <c r="L55" s="47">
        <v>265</v>
      </c>
      <c r="M55" s="48">
        <v>128</v>
      </c>
      <c r="N55" s="47">
        <v>304</v>
      </c>
      <c r="O55" s="48">
        <v>141</v>
      </c>
      <c r="P55" s="47">
        <v>83</v>
      </c>
      <c r="Q55" s="48">
        <v>54</v>
      </c>
      <c r="R55" s="47">
        <v>17</v>
      </c>
      <c r="S55" s="48">
        <v>7</v>
      </c>
      <c r="T55" s="47">
        <v>2</v>
      </c>
      <c r="U55" s="48">
        <v>5</v>
      </c>
      <c r="V55" s="47">
        <v>1</v>
      </c>
      <c r="W55" s="114">
        <v>1</v>
      </c>
      <c r="X55" s="50">
        <f t="shared" si="7"/>
        <v>672</v>
      </c>
      <c r="Y55" s="49">
        <f t="shared" si="7"/>
        <v>336</v>
      </c>
      <c r="Z55" s="48">
        <f>SUM(X55:Y55)</f>
        <v>1008</v>
      </c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</row>
    <row r="56" spans="1:71" s="16" customFormat="1">
      <c r="A56" s="8" t="s">
        <v>29</v>
      </c>
      <c r="B56" s="54">
        <v>0</v>
      </c>
      <c r="C56" s="53">
        <v>0</v>
      </c>
      <c r="D56" s="54">
        <v>0</v>
      </c>
      <c r="E56" s="53">
        <v>0</v>
      </c>
      <c r="F56" s="54">
        <v>1</v>
      </c>
      <c r="G56" s="53">
        <v>1</v>
      </c>
      <c r="H56" s="54">
        <v>1</v>
      </c>
      <c r="I56" s="53">
        <v>0</v>
      </c>
      <c r="J56" s="54">
        <v>5</v>
      </c>
      <c r="K56" s="53">
        <v>2</v>
      </c>
      <c r="L56" s="54">
        <v>4151</v>
      </c>
      <c r="M56" s="53">
        <v>3420</v>
      </c>
      <c r="N56" s="54">
        <v>3664</v>
      </c>
      <c r="O56" s="53">
        <v>2744</v>
      </c>
      <c r="P56" s="54">
        <v>896</v>
      </c>
      <c r="Q56" s="53">
        <v>498</v>
      </c>
      <c r="R56" s="54">
        <v>108</v>
      </c>
      <c r="S56" s="53">
        <v>50</v>
      </c>
      <c r="T56" s="54">
        <v>18</v>
      </c>
      <c r="U56" s="53">
        <v>15</v>
      </c>
      <c r="V56" s="54">
        <v>3</v>
      </c>
      <c r="W56" s="115">
        <v>7</v>
      </c>
      <c r="X56" s="54">
        <f t="shared" si="7"/>
        <v>8847</v>
      </c>
      <c r="Y56" s="53">
        <f t="shared" si="7"/>
        <v>6737</v>
      </c>
      <c r="Z56" s="53">
        <f>SUM(X56:Y56)</f>
        <v>15584</v>
      </c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</row>
    <row r="57" spans="1:71" s="5" customFormat="1">
      <c r="A57" s="20" t="s">
        <v>47</v>
      </c>
      <c r="B57" s="51"/>
      <c r="C57" s="52"/>
      <c r="D57" s="51"/>
      <c r="E57" s="52"/>
      <c r="F57" s="51"/>
      <c r="G57" s="52"/>
      <c r="H57" s="51"/>
      <c r="I57" s="52"/>
      <c r="J57" s="51"/>
      <c r="K57" s="52"/>
      <c r="L57" s="51"/>
      <c r="M57" s="52"/>
      <c r="N57" s="51"/>
      <c r="O57" s="52"/>
      <c r="P57" s="51"/>
      <c r="Q57" s="52"/>
      <c r="R57" s="51"/>
      <c r="S57" s="52"/>
      <c r="T57" s="51"/>
      <c r="U57" s="52"/>
      <c r="V57" s="51"/>
      <c r="W57" s="97"/>
      <c r="X57" s="54"/>
      <c r="Y57" s="53"/>
      <c r="Z57" s="52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</row>
    <row r="58" spans="1:71" s="5" customFormat="1">
      <c r="A58" s="5" t="s">
        <v>74</v>
      </c>
      <c r="B58" s="57"/>
      <c r="C58" s="58"/>
      <c r="D58" s="57"/>
      <c r="E58" s="58"/>
      <c r="F58" s="57"/>
      <c r="G58" s="58"/>
      <c r="H58" s="57"/>
      <c r="I58" s="58"/>
      <c r="J58" s="57"/>
      <c r="K58" s="58"/>
      <c r="L58" s="57"/>
      <c r="M58" s="58"/>
      <c r="N58" s="57"/>
      <c r="O58" s="58"/>
      <c r="P58" s="57"/>
      <c r="Q58" s="58"/>
      <c r="R58" s="57"/>
      <c r="S58" s="58"/>
      <c r="T58" s="57"/>
      <c r="U58" s="58"/>
      <c r="V58" s="57"/>
      <c r="W58" s="98"/>
      <c r="X58" s="55"/>
      <c r="Y58" s="56"/>
      <c r="Z58" s="58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</row>
    <row r="59" spans="1:71">
      <c r="A59" t="s">
        <v>38</v>
      </c>
      <c r="B59" s="47">
        <f>SUM(B8,B14,B20,B26,B34,B40,B46,B52)</f>
        <v>0</v>
      </c>
      <c r="C59" s="48">
        <f t="shared" ref="C59:Z59" si="8">SUM(C8,C14,C20,C26,C34,C40,C46,C52)</f>
        <v>0</v>
      </c>
      <c r="D59" s="47">
        <f t="shared" si="8"/>
        <v>1</v>
      </c>
      <c r="E59" s="48">
        <f t="shared" si="8"/>
        <v>0</v>
      </c>
      <c r="F59" s="47">
        <f t="shared" si="8"/>
        <v>3</v>
      </c>
      <c r="G59" s="48">
        <f t="shared" si="8"/>
        <v>4</v>
      </c>
      <c r="H59" s="47">
        <f t="shared" si="8"/>
        <v>117</v>
      </c>
      <c r="I59" s="48">
        <f t="shared" si="8"/>
        <v>99</v>
      </c>
      <c r="J59" s="47">
        <f t="shared" si="8"/>
        <v>5387</v>
      </c>
      <c r="K59" s="48">
        <f t="shared" si="8"/>
        <v>5680</v>
      </c>
      <c r="L59" s="47">
        <f t="shared" si="8"/>
        <v>6878</v>
      </c>
      <c r="M59" s="48">
        <f t="shared" si="8"/>
        <v>7034</v>
      </c>
      <c r="N59" s="47">
        <f t="shared" si="8"/>
        <v>2630</v>
      </c>
      <c r="O59" s="48">
        <f t="shared" si="8"/>
        <v>2101</v>
      </c>
      <c r="P59" s="47">
        <f t="shared" si="8"/>
        <v>650</v>
      </c>
      <c r="Q59" s="48">
        <f t="shared" si="8"/>
        <v>439</v>
      </c>
      <c r="R59" s="47">
        <f t="shared" si="8"/>
        <v>80</v>
      </c>
      <c r="S59" s="48">
        <f t="shared" si="8"/>
        <v>49</v>
      </c>
      <c r="T59" s="47">
        <f t="shared" si="8"/>
        <v>15</v>
      </c>
      <c r="U59" s="48">
        <f t="shared" si="8"/>
        <v>11</v>
      </c>
      <c r="V59" s="47">
        <f>(SUM(V8,V14,V20,V26,V34,V40,V46,V52))</f>
        <v>2</v>
      </c>
      <c r="W59" s="48">
        <f>(SUM(W8,W14,W20,W26,W34,W40,W46,W52))</f>
        <v>2</v>
      </c>
      <c r="X59" s="50">
        <f t="shared" si="8"/>
        <v>15763</v>
      </c>
      <c r="Y59" s="49">
        <f t="shared" si="8"/>
        <v>15419</v>
      </c>
      <c r="Z59" s="48">
        <f t="shared" si="8"/>
        <v>31182</v>
      </c>
      <c r="AA59" s="37"/>
      <c r="AB59" s="48"/>
      <c r="AC59" s="48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</row>
    <row r="60" spans="1:71">
      <c r="A60" t="s">
        <v>39</v>
      </c>
      <c r="B60" s="47">
        <f>SUM(B9,B15,B21,B27,B35,B41,B47,B53)</f>
        <v>0</v>
      </c>
      <c r="C60" s="48">
        <f t="shared" ref="C60:Z60" si="9">SUM(C9,C15,C21,C27,C35,C41,C47,C53)</f>
        <v>0</v>
      </c>
      <c r="D60" s="47">
        <f t="shared" si="9"/>
        <v>1</v>
      </c>
      <c r="E60" s="48">
        <f t="shared" si="9"/>
        <v>1</v>
      </c>
      <c r="F60" s="47">
        <f t="shared" si="9"/>
        <v>12</v>
      </c>
      <c r="G60" s="48">
        <f t="shared" si="9"/>
        <v>11</v>
      </c>
      <c r="H60" s="47">
        <f t="shared" si="9"/>
        <v>464</v>
      </c>
      <c r="I60" s="48">
        <f t="shared" si="9"/>
        <v>376</v>
      </c>
      <c r="J60" s="47">
        <f t="shared" si="9"/>
        <v>21733</v>
      </c>
      <c r="K60" s="48">
        <f t="shared" si="9"/>
        <v>23034</v>
      </c>
      <c r="L60" s="47">
        <f t="shared" si="9"/>
        <v>23926</v>
      </c>
      <c r="M60" s="48">
        <f t="shared" si="9"/>
        <v>24993</v>
      </c>
      <c r="N60" s="47">
        <f t="shared" si="9"/>
        <v>5768</v>
      </c>
      <c r="O60" s="48">
        <f t="shared" si="9"/>
        <v>4471</v>
      </c>
      <c r="P60" s="47">
        <f t="shared" si="9"/>
        <v>1002</v>
      </c>
      <c r="Q60" s="48">
        <f t="shared" si="9"/>
        <v>653</v>
      </c>
      <c r="R60" s="47">
        <f t="shared" si="9"/>
        <v>97</v>
      </c>
      <c r="S60" s="48">
        <f t="shared" si="9"/>
        <v>50</v>
      </c>
      <c r="T60" s="47">
        <f t="shared" si="9"/>
        <v>9</v>
      </c>
      <c r="U60" s="48">
        <f t="shared" si="9"/>
        <v>4</v>
      </c>
      <c r="V60" s="47">
        <f t="shared" si="9"/>
        <v>1</v>
      </c>
      <c r="W60" s="48">
        <f t="shared" si="9"/>
        <v>4</v>
      </c>
      <c r="X60" s="50">
        <f t="shared" si="9"/>
        <v>53013</v>
      </c>
      <c r="Y60" s="49">
        <f t="shared" si="9"/>
        <v>53597</v>
      </c>
      <c r="Z60" s="48">
        <f t="shared" si="9"/>
        <v>106610</v>
      </c>
      <c r="AA60" s="37"/>
      <c r="AB60" s="48"/>
      <c r="AC60" s="48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</row>
    <row r="61" spans="1:71">
      <c r="A61" t="s">
        <v>40</v>
      </c>
      <c r="B61" s="47">
        <f>SUM(B10,B16,B22,B28,B36,B42,B48,B54)</f>
        <v>0</v>
      </c>
      <c r="C61" s="48">
        <f t="shared" ref="C61:Z61" si="10">SUM(C10,C16,C22,C28,C36,C42,C48,C54)</f>
        <v>0</v>
      </c>
      <c r="D61" s="47">
        <f t="shared" si="10"/>
        <v>0</v>
      </c>
      <c r="E61" s="48">
        <f t="shared" si="10"/>
        <v>0</v>
      </c>
      <c r="F61" s="47">
        <f t="shared" si="10"/>
        <v>0</v>
      </c>
      <c r="G61" s="48">
        <f t="shared" si="10"/>
        <v>0</v>
      </c>
      <c r="H61" s="47">
        <f t="shared" si="10"/>
        <v>5</v>
      </c>
      <c r="I61" s="48">
        <f t="shared" si="10"/>
        <v>3</v>
      </c>
      <c r="J61" s="47">
        <f t="shared" si="10"/>
        <v>1055</v>
      </c>
      <c r="K61" s="48">
        <f t="shared" si="10"/>
        <v>616</v>
      </c>
      <c r="L61" s="47">
        <f t="shared" si="10"/>
        <v>1531</v>
      </c>
      <c r="M61" s="48">
        <f t="shared" si="10"/>
        <v>837</v>
      </c>
      <c r="N61" s="47">
        <f t="shared" si="10"/>
        <v>534</v>
      </c>
      <c r="O61" s="48">
        <f t="shared" si="10"/>
        <v>324</v>
      </c>
      <c r="P61" s="47">
        <f t="shared" si="10"/>
        <v>123</v>
      </c>
      <c r="Q61" s="48">
        <f t="shared" si="10"/>
        <v>65</v>
      </c>
      <c r="R61" s="47">
        <f t="shared" si="10"/>
        <v>9</v>
      </c>
      <c r="S61" s="48">
        <f t="shared" si="10"/>
        <v>10</v>
      </c>
      <c r="T61" s="47">
        <f t="shared" si="10"/>
        <v>2</v>
      </c>
      <c r="U61" s="48">
        <f t="shared" si="10"/>
        <v>4</v>
      </c>
      <c r="V61" s="47">
        <f t="shared" si="10"/>
        <v>1</v>
      </c>
      <c r="W61" s="48">
        <f t="shared" si="10"/>
        <v>2</v>
      </c>
      <c r="X61" s="50">
        <f t="shared" si="10"/>
        <v>3260</v>
      </c>
      <c r="Y61" s="49">
        <f t="shared" si="10"/>
        <v>1861</v>
      </c>
      <c r="Z61" s="48">
        <f t="shared" si="10"/>
        <v>5121</v>
      </c>
      <c r="AA61" s="37"/>
      <c r="AB61" s="48"/>
      <c r="AC61" s="48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</row>
    <row r="62" spans="1:71">
      <c r="A62" t="s">
        <v>41</v>
      </c>
      <c r="B62" s="47">
        <f>SUM(B11,B17,B23,B29,B37,B43,B49,B55)</f>
        <v>0</v>
      </c>
      <c r="C62" s="48">
        <f t="shared" ref="C62:Z62" si="11">SUM(C11,C17,C23,C29,C37,C43,C49,C55)</f>
        <v>0</v>
      </c>
      <c r="D62" s="47">
        <f t="shared" si="11"/>
        <v>0</v>
      </c>
      <c r="E62" s="48">
        <f t="shared" si="11"/>
        <v>0</v>
      </c>
      <c r="F62" s="47">
        <f t="shared" si="11"/>
        <v>1</v>
      </c>
      <c r="G62" s="48">
        <f t="shared" si="11"/>
        <v>0</v>
      </c>
      <c r="H62" s="47">
        <f t="shared" si="11"/>
        <v>22</v>
      </c>
      <c r="I62" s="48">
        <f t="shared" si="11"/>
        <v>16</v>
      </c>
      <c r="J62" s="47">
        <f t="shared" si="11"/>
        <v>1319</v>
      </c>
      <c r="K62" s="48">
        <f t="shared" si="11"/>
        <v>916</v>
      </c>
      <c r="L62" s="47">
        <f t="shared" si="11"/>
        <v>1760</v>
      </c>
      <c r="M62" s="48">
        <f t="shared" si="11"/>
        <v>1158</v>
      </c>
      <c r="N62" s="47">
        <f t="shared" si="11"/>
        <v>674</v>
      </c>
      <c r="O62" s="48">
        <f t="shared" si="11"/>
        <v>433</v>
      </c>
      <c r="P62" s="47">
        <f t="shared" si="11"/>
        <v>185</v>
      </c>
      <c r="Q62" s="48">
        <f t="shared" si="11"/>
        <v>105</v>
      </c>
      <c r="R62" s="47">
        <f t="shared" si="11"/>
        <v>28</v>
      </c>
      <c r="S62" s="48">
        <f t="shared" si="11"/>
        <v>19</v>
      </c>
      <c r="T62" s="47">
        <f t="shared" si="11"/>
        <v>3</v>
      </c>
      <c r="U62" s="48">
        <f t="shared" si="11"/>
        <v>6</v>
      </c>
      <c r="V62" s="47">
        <f t="shared" si="11"/>
        <v>1</v>
      </c>
      <c r="W62" s="48">
        <f t="shared" si="11"/>
        <v>2</v>
      </c>
      <c r="X62" s="50">
        <f t="shared" si="11"/>
        <v>3993</v>
      </c>
      <c r="Y62" s="49">
        <f t="shared" si="11"/>
        <v>2655</v>
      </c>
      <c r="Z62" s="48">
        <f t="shared" si="11"/>
        <v>6648</v>
      </c>
      <c r="AA62" s="37"/>
      <c r="AB62" s="48"/>
      <c r="AC62" s="48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</row>
    <row r="63" spans="1:71" s="16" customFormat="1">
      <c r="A63" s="8" t="s">
        <v>29</v>
      </c>
      <c r="B63" s="54">
        <f>SUM(B59:B62)</f>
        <v>0</v>
      </c>
      <c r="C63" s="53">
        <f t="shared" ref="C63:Z63" si="12">SUM(C59:C62)</f>
        <v>0</v>
      </c>
      <c r="D63" s="54">
        <f t="shared" si="12"/>
        <v>2</v>
      </c>
      <c r="E63" s="53">
        <f t="shared" si="12"/>
        <v>1</v>
      </c>
      <c r="F63" s="54">
        <f t="shared" si="12"/>
        <v>16</v>
      </c>
      <c r="G63" s="53">
        <f t="shared" si="12"/>
        <v>15</v>
      </c>
      <c r="H63" s="54">
        <f t="shared" si="12"/>
        <v>608</v>
      </c>
      <c r="I63" s="53">
        <f t="shared" si="12"/>
        <v>494</v>
      </c>
      <c r="J63" s="54">
        <f t="shared" si="12"/>
        <v>29494</v>
      </c>
      <c r="K63" s="53">
        <f t="shared" si="12"/>
        <v>30246</v>
      </c>
      <c r="L63" s="54">
        <f t="shared" si="12"/>
        <v>34095</v>
      </c>
      <c r="M63" s="53">
        <f t="shared" si="12"/>
        <v>34022</v>
      </c>
      <c r="N63" s="54">
        <f t="shared" si="12"/>
        <v>9606</v>
      </c>
      <c r="O63" s="53">
        <f t="shared" si="12"/>
        <v>7329</v>
      </c>
      <c r="P63" s="54">
        <f t="shared" si="12"/>
        <v>1960</v>
      </c>
      <c r="Q63" s="53">
        <f t="shared" si="12"/>
        <v>1262</v>
      </c>
      <c r="R63" s="54">
        <f t="shared" si="12"/>
        <v>214</v>
      </c>
      <c r="S63" s="53">
        <f t="shared" si="12"/>
        <v>128</v>
      </c>
      <c r="T63" s="54">
        <f t="shared" si="12"/>
        <v>29</v>
      </c>
      <c r="U63" s="53">
        <f t="shared" si="12"/>
        <v>25</v>
      </c>
      <c r="V63" s="54">
        <f t="shared" si="12"/>
        <v>5</v>
      </c>
      <c r="W63" s="53">
        <f t="shared" si="12"/>
        <v>10</v>
      </c>
      <c r="X63" s="54">
        <f t="shared" si="12"/>
        <v>76029</v>
      </c>
      <c r="Y63" s="53">
        <f t="shared" si="12"/>
        <v>73532</v>
      </c>
      <c r="Z63" s="53">
        <f t="shared" si="12"/>
        <v>149561</v>
      </c>
      <c r="AA63" s="38"/>
      <c r="AB63" s="48"/>
      <c r="AC63" s="4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</row>
    <row r="65" spans="1:26">
      <c r="A65" s="117" t="s">
        <v>21</v>
      </c>
    </row>
    <row r="67" spans="1:26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</sheetData>
  <mergeCells count="13">
    <mergeCell ref="B4:C4"/>
    <mergeCell ref="A2:Z2"/>
    <mergeCell ref="N4:O4"/>
    <mergeCell ref="L4:M4"/>
    <mergeCell ref="J4:K4"/>
    <mergeCell ref="H4:I4"/>
    <mergeCell ref="X4:Z4"/>
    <mergeCell ref="V4:W4"/>
    <mergeCell ref="R4:S4"/>
    <mergeCell ref="P4:Q4"/>
    <mergeCell ref="T4:U4"/>
    <mergeCell ref="F4:G4"/>
    <mergeCell ref="D4:E4"/>
  </mergeCells>
  <phoneticPr fontId="8" type="noConversion"/>
  <pageMargins left="0.19685039370078741" right="0.19685039370078741" top="0.39370078740157483" bottom="0.59055118110236227" header="0.51181102362204722" footer="0.51181102362204722"/>
  <pageSetup paperSize="9" scale="80" orientation="portrait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CFB07F8B6A634DA136D429608D4A16" ma:contentTypeVersion="16" ma:contentTypeDescription="Een nieuw document maken." ma:contentTypeScope="" ma:versionID="d52b55770e51521b83aac0cd7feb1e35">
  <xsd:schema xmlns:xsd="http://www.w3.org/2001/XMLSchema" xmlns:xs="http://www.w3.org/2001/XMLSchema" xmlns:p="http://schemas.microsoft.com/office/2006/metadata/properties" xmlns:ns2="c3712c5a-a8d0-44e8-9b9d-678a904abb54" xmlns:ns3="http://schemas.microsoft.com/sharepoint/v3/fields" xmlns:ns4="e1183e09-c796-41a2-ba5a-4d319536ae41" xmlns:ns5="9a9ec0f0-7796-43d0-ac1f-4c8c46ee0bd1" targetNamespace="http://schemas.microsoft.com/office/2006/metadata/properties" ma:root="true" ma:fieldsID="b5a51f4c2fbb39675768813fa3f7fa8e" ns2:_="" ns3:_="" ns4:_="" ns5:_="">
    <xsd:import namespace="c3712c5a-a8d0-44e8-9b9d-678a904abb54"/>
    <xsd:import namespace="http://schemas.microsoft.com/sharepoint/v3/fields"/>
    <xsd:import namespace="e1183e09-c796-41a2-ba5a-4d319536ae41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_Version" minOccurs="0"/>
                <xsd:element ref="ns2:MediaServiceDateTaken" minOccurs="0"/>
                <xsd:element ref="ns2:MediaLengthInSeconds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5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12c5a-a8d0-44e8-9b9d-678a904ab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2" nillable="true" ma:displayName="Versie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7197e86-4d33-40b3-83a0-6f4c8f991a54}" ma:internalName="TaxCatchAll" ma:showField="CatchAllData" ma:web="e1183e09-c796-41a2-ba5a-4d319536ae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 ma:index="13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c3712c5a-a8d0-44e8-9b9d-678a904abb54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FF19FC15-C31C-4F47-8FB5-7A4ED07CA1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29FFD7-3BAA-4CC5-8035-E77591896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12c5a-a8d0-44e8-9b9d-678a904abb54"/>
    <ds:schemaRef ds:uri="http://schemas.microsoft.com/sharepoint/v3/fields"/>
    <ds:schemaRef ds:uri="e1183e09-c796-41a2-ba5a-4d319536ae41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7D469F-C2D5-45E2-857B-3E2D08385497}">
  <ds:schemaRefs>
    <ds:schemaRef ds:uri="9a9ec0f0-7796-43d0-ac1f-4c8c46ee0bd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e1183e09-c796-41a2-ba5a-4d319536ae41"/>
    <ds:schemaRef ds:uri="c3712c5a-a8d0-44e8-9b9d-678a904abb54"/>
    <ds:schemaRef ds:uri="http://purl.org/dc/terms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INHOUD</vt:lpstr>
      <vt:lpstr>21sec01</vt:lpstr>
      <vt:lpstr>21sec02</vt:lpstr>
      <vt:lpstr>21sec03</vt:lpstr>
      <vt:lpstr>21sec04</vt:lpstr>
      <vt:lpstr>21sec05</vt:lpstr>
      <vt:lpstr>21sec06</vt:lpstr>
      <vt:lpstr>21sec07</vt:lpstr>
      <vt:lpstr>21sec08</vt:lpstr>
      <vt:lpstr>21sec09</vt:lpstr>
    </vt:vector>
  </TitlesOfParts>
  <Manager/>
  <Company>SBS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Van Impe Hannah</cp:lastModifiedBy>
  <cp:revision/>
  <dcterms:created xsi:type="dcterms:W3CDTF">2002-06-06T14:11:57Z</dcterms:created>
  <dcterms:modified xsi:type="dcterms:W3CDTF">2023-05-04T09:20:38Z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0x01010036CFB07F8B6A634DA136D429608D4A16</vt:lpwstr>
  </property>
  <property fmtid="{D5CDD505-2E9C-101B-9397-08002B2CF9AE}" pid="3" name="Order">
    <vt:r8>426700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