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vanimpha\Desktop\"/>
    </mc:Choice>
  </mc:AlternateContent>
  <xr:revisionPtr revIDLastSave="0" documentId="8_{A2C90A1D-C0B5-4A54-ABC5-53DF1BDBB93E}" xr6:coauthVersionLast="47" xr6:coauthVersionMax="47" xr10:uidLastSave="{00000000-0000-0000-0000-000000000000}"/>
  <bookViews>
    <workbookView xWindow="144" yWindow="1164" windowWidth="22896" windowHeight="11796" tabRatio="717" xr2:uid="{00000000-000D-0000-FFFF-FFFF00000000}"/>
  </bookViews>
  <sheets>
    <sheet name="INHOUD" sheetId="16" r:id="rId1"/>
    <sheet name="SV_SO_2122_1a" sheetId="12" r:id="rId2"/>
    <sheet name="SV_SO_2122_1b" sheetId="13" r:id="rId3"/>
    <sheet name="SV_SO_2122_2a" sheetId="14" r:id="rId4"/>
    <sheet name="SV_SO_2122_2b" sheetId="15" r:id="rId5"/>
    <sheet name="ZBL_SO_2122_1" sheetId="9" r:id="rId6"/>
    <sheet name="ZBL_SO_2122_2" sheetId="11" r:id="rId7"/>
  </sheets>
  <definedNames>
    <definedName name="_p412">#REF!</definedName>
    <definedName name="_p413">#REF!</definedName>
    <definedName name="_xlnm.Print_Area" localSheetId="4">SV_SO_2122_2b!$A$1:$V$137</definedName>
    <definedName name="_xlnm.Print_Area" localSheetId="5">ZBL_SO_2122_1!$A$1:$Q$200</definedName>
    <definedName name="_xlnm.Print_Area" localSheetId="6">ZBL_SO_2122_2!$A$1:$Q$132</definedName>
    <definedName name="_xlnm.Database">#REF!</definedName>
    <definedName name="eentabel">#REF!</definedName>
    <definedName name="jaarboek_per_land">#REF!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15" i="12" l="1"/>
  <c r="O116" i="12"/>
  <c r="O117" i="12"/>
  <c r="O114" i="12"/>
  <c r="O109" i="12"/>
  <c r="O110" i="12"/>
  <c r="O111" i="12"/>
  <c r="O108" i="12"/>
  <c r="O100" i="12"/>
  <c r="O101" i="12"/>
  <c r="O102" i="12"/>
  <c r="O99" i="12"/>
  <c r="O94" i="12"/>
  <c r="O95" i="12"/>
  <c r="O96" i="12"/>
  <c r="O93" i="12"/>
  <c r="O87" i="12"/>
  <c r="O86" i="12"/>
  <c r="O83" i="12"/>
  <c r="O82" i="12"/>
  <c r="H115" i="12"/>
  <c r="H116" i="12"/>
  <c r="H117" i="12"/>
  <c r="H114" i="12"/>
  <c r="H109" i="12"/>
  <c r="H110" i="12"/>
  <c r="H111" i="12"/>
  <c r="H108" i="12"/>
  <c r="H100" i="12"/>
  <c r="H101" i="12"/>
  <c r="H102" i="12"/>
  <c r="H99" i="12"/>
  <c r="H94" i="12"/>
  <c r="H95" i="12"/>
  <c r="H96" i="12"/>
  <c r="H93" i="12"/>
  <c r="H87" i="12"/>
  <c r="H86" i="12"/>
  <c r="H83" i="12"/>
  <c r="H82" i="12"/>
  <c r="B97" i="12"/>
  <c r="O48" i="12"/>
  <c r="O47" i="12"/>
  <c r="O46" i="12"/>
  <c r="O45" i="12"/>
  <c r="O42" i="12"/>
  <c r="O41" i="12"/>
  <c r="O40" i="12"/>
  <c r="O39" i="12"/>
  <c r="O33" i="12"/>
  <c r="O32" i="12"/>
  <c r="O31" i="12"/>
  <c r="O30" i="12"/>
  <c r="O27" i="12"/>
  <c r="O26" i="12"/>
  <c r="O25" i="12"/>
  <c r="O24" i="12"/>
  <c r="O18" i="12"/>
  <c r="O17" i="12"/>
  <c r="O14" i="12"/>
  <c r="O13" i="12"/>
  <c r="H46" i="12"/>
  <c r="H47" i="12"/>
  <c r="H48" i="12"/>
  <c r="H45" i="12"/>
  <c r="H40" i="12"/>
  <c r="H41" i="12"/>
  <c r="H42" i="12"/>
  <c r="H39" i="12"/>
  <c r="H31" i="12"/>
  <c r="H32" i="12"/>
  <c r="H33" i="12"/>
  <c r="H30" i="12"/>
  <c r="H25" i="12"/>
  <c r="H26" i="12"/>
  <c r="H27" i="12"/>
  <c r="H24" i="12"/>
  <c r="H18" i="12"/>
  <c r="H17" i="12"/>
  <c r="H14" i="12"/>
  <c r="H13" i="12"/>
  <c r="M116" i="9"/>
  <c r="L116" i="9"/>
  <c r="K116" i="9"/>
  <c r="M115" i="9"/>
  <c r="L115" i="9"/>
  <c r="K115" i="9"/>
  <c r="M114" i="9"/>
  <c r="L114" i="9"/>
  <c r="K114" i="9"/>
  <c r="M113" i="9"/>
  <c r="L113" i="9"/>
  <c r="K113" i="9"/>
  <c r="M110" i="9"/>
  <c r="L110" i="9"/>
  <c r="K110" i="9"/>
  <c r="M109" i="9"/>
  <c r="L109" i="9"/>
  <c r="K109" i="9"/>
  <c r="M108" i="9"/>
  <c r="L108" i="9"/>
  <c r="K108" i="9"/>
  <c r="M107" i="9"/>
  <c r="L107" i="9"/>
  <c r="K107" i="9"/>
  <c r="M101" i="9"/>
  <c r="L101" i="9"/>
  <c r="K101" i="9"/>
  <c r="M100" i="9"/>
  <c r="L100" i="9"/>
  <c r="K100" i="9"/>
  <c r="M99" i="9"/>
  <c r="L99" i="9"/>
  <c r="K99" i="9"/>
  <c r="M98" i="9"/>
  <c r="L98" i="9"/>
  <c r="K98" i="9"/>
  <c r="M95" i="9"/>
  <c r="L95" i="9"/>
  <c r="K95" i="9"/>
  <c r="M94" i="9"/>
  <c r="L94" i="9"/>
  <c r="K94" i="9"/>
  <c r="M93" i="9"/>
  <c r="L93" i="9"/>
  <c r="K93" i="9"/>
  <c r="M92" i="9"/>
  <c r="L92" i="9"/>
  <c r="K92" i="9"/>
  <c r="M86" i="9"/>
  <c r="L86" i="9"/>
  <c r="K86" i="9"/>
  <c r="M85" i="9"/>
  <c r="L85" i="9"/>
  <c r="K85" i="9"/>
  <c r="M82" i="9"/>
  <c r="L82" i="9"/>
  <c r="K82" i="9"/>
  <c r="M81" i="9"/>
  <c r="L81" i="9"/>
  <c r="K81" i="9"/>
  <c r="M47" i="9"/>
  <c r="L47" i="9"/>
  <c r="K47" i="9"/>
  <c r="M46" i="9"/>
  <c r="L46" i="9"/>
  <c r="K46" i="9"/>
  <c r="M45" i="9"/>
  <c r="L45" i="9"/>
  <c r="K45" i="9"/>
  <c r="M44" i="9"/>
  <c r="L44" i="9"/>
  <c r="K44" i="9"/>
  <c r="M41" i="9"/>
  <c r="L41" i="9"/>
  <c r="K41" i="9"/>
  <c r="M40" i="9"/>
  <c r="L40" i="9"/>
  <c r="K40" i="9"/>
  <c r="M39" i="9"/>
  <c r="L39" i="9"/>
  <c r="K39" i="9"/>
  <c r="M38" i="9"/>
  <c r="L38" i="9"/>
  <c r="K38" i="9"/>
  <c r="M32" i="9"/>
  <c r="L32" i="9"/>
  <c r="K32" i="9"/>
  <c r="M31" i="9"/>
  <c r="L31" i="9"/>
  <c r="K31" i="9"/>
  <c r="M30" i="9"/>
  <c r="L30" i="9"/>
  <c r="K30" i="9"/>
  <c r="M29" i="9"/>
  <c r="L29" i="9"/>
  <c r="K29" i="9"/>
  <c r="M26" i="9"/>
  <c r="L26" i="9"/>
  <c r="K26" i="9"/>
  <c r="M25" i="9"/>
  <c r="L25" i="9"/>
  <c r="K25" i="9"/>
  <c r="M24" i="9"/>
  <c r="L24" i="9"/>
  <c r="K24" i="9"/>
  <c r="M23" i="9"/>
  <c r="L23" i="9"/>
  <c r="K23" i="9"/>
  <c r="M17" i="9"/>
  <c r="L17" i="9"/>
  <c r="K17" i="9"/>
  <c r="M16" i="9"/>
  <c r="L16" i="9"/>
  <c r="K16" i="9"/>
  <c r="M13" i="9"/>
  <c r="L13" i="9"/>
  <c r="K13" i="9"/>
  <c r="M12" i="9"/>
  <c r="L12" i="9"/>
  <c r="K12" i="9"/>
  <c r="O118" i="12" l="1"/>
  <c r="J21" i="11"/>
  <c r="I21" i="11"/>
  <c r="H21" i="11"/>
  <c r="G21" i="11"/>
  <c r="F21" i="11"/>
  <c r="E21" i="11"/>
  <c r="D21" i="11"/>
  <c r="C21" i="11"/>
  <c r="B21" i="11"/>
  <c r="J20" i="11"/>
  <c r="I20" i="11"/>
  <c r="H20" i="11"/>
  <c r="G20" i="11"/>
  <c r="F20" i="11"/>
  <c r="E20" i="11"/>
  <c r="D20" i="11"/>
  <c r="C20" i="11"/>
  <c r="B20" i="11"/>
  <c r="J19" i="11"/>
  <c r="I19" i="11"/>
  <c r="H19" i="11"/>
  <c r="G19" i="11"/>
  <c r="F19" i="11"/>
  <c r="E19" i="11"/>
  <c r="D19" i="11"/>
  <c r="C19" i="11"/>
  <c r="B19" i="11"/>
  <c r="J18" i="11"/>
  <c r="I18" i="11"/>
  <c r="H18" i="11"/>
  <c r="G18" i="11"/>
  <c r="F18" i="11"/>
  <c r="E18" i="11"/>
  <c r="D18" i="11"/>
  <c r="Q18" i="11" s="1"/>
  <c r="C18" i="11"/>
  <c r="J14" i="11"/>
  <c r="I14" i="11"/>
  <c r="H14" i="11"/>
  <c r="G14" i="11"/>
  <c r="F14" i="11"/>
  <c r="E14" i="11"/>
  <c r="D14" i="11"/>
  <c r="C14" i="11"/>
  <c r="B14" i="11"/>
  <c r="J13" i="11"/>
  <c r="J26" i="11" s="1"/>
  <c r="I13" i="11"/>
  <c r="H13" i="11"/>
  <c r="G13" i="11"/>
  <c r="F13" i="11"/>
  <c r="E13" i="11"/>
  <c r="D13" i="11"/>
  <c r="C13" i="11"/>
  <c r="P13" i="11" s="1"/>
  <c r="B13" i="11"/>
  <c r="J12" i="11"/>
  <c r="I12" i="11"/>
  <c r="H12" i="11"/>
  <c r="G12" i="11"/>
  <c r="F12" i="11"/>
  <c r="E12" i="11"/>
  <c r="D12" i="11"/>
  <c r="C12" i="11"/>
  <c r="P12" i="11" s="1"/>
  <c r="B12" i="11"/>
  <c r="J11" i="11"/>
  <c r="I11" i="11"/>
  <c r="H11" i="11"/>
  <c r="G11" i="11"/>
  <c r="F11" i="11"/>
  <c r="E11" i="11"/>
  <c r="D11" i="11"/>
  <c r="C11" i="11"/>
  <c r="J58" i="11"/>
  <c r="I58" i="11"/>
  <c r="H58" i="11"/>
  <c r="G58" i="11"/>
  <c r="F58" i="11"/>
  <c r="E58" i="11"/>
  <c r="D58" i="11"/>
  <c r="C58" i="11"/>
  <c r="B58" i="11"/>
  <c r="J57" i="11"/>
  <c r="J101" i="11" s="1"/>
  <c r="I57" i="11"/>
  <c r="H57" i="11"/>
  <c r="G57" i="11"/>
  <c r="F57" i="11"/>
  <c r="E57" i="11"/>
  <c r="D57" i="11"/>
  <c r="C57" i="11"/>
  <c r="P57" i="11" s="1"/>
  <c r="B57" i="11"/>
  <c r="J56" i="11"/>
  <c r="I56" i="11"/>
  <c r="H56" i="11"/>
  <c r="H100" i="11" s="1"/>
  <c r="G56" i="11"/>
  <c r="F56" i="11"/>
  <c r="E56" i="11"/>
  <c r="D56" i="11"/>
  <c r="C56" i="11"/>
  <c r="P56" i="11" s="1"/>
  <c r="B56" i="11"/>
  <c r="O56" i="11" s="1"/>
  <c r="J55" i="11"/>
  <c r="I55" i="11"/>
  <c r="H55" i="11"/>
  <c r="G55" i="11"/>
  <c r="F55" i="11"/>
  <c r="E55" i="11"/>
  <c r="D55" i="11"/>
  <c r="D59" i="11"/>
  <c r="C55" i="11"/>
  <c r="J65" i="11"/>
  <c r="I65" i="11"/>
  <c r="H65" i="11"/>
  <c r="H71" i="11" s="1"/>
  <c r="G65" i="11"/>
  <c r="F65" i="11"/>
  <c r="E65" i="11"/>
  <c r="D65" i="11"/>
  <c r="C65" i="11"/>
  <c r="C71" i="11" s="1"/>
  <c r="B65" i="11"/>
  <c r="O65" i="11" s="1"/>
  <c r="J64" i="11"/>
  <c r="I64" i="11"/>
  <c r="H64" i="11"/>
  <c r="G64" i="11"/>
  <c r="G108" i="11" s="1"/>
  <c r="F64" i="11"/>
  <c r="E64" i="11"/>
  <c r="D64" i="11"/>
  <c r="D70" i="11" s="1"/>
  <c r="C64" i="11"/>
  <c r="B64" i="11"/>
  <c r="J63" i="11"/>
  <c r="I63" i="11"/>
  <c r="H63" i="11"/>
  <c r="G63" i="11"/>
  <c r="F63" i="11"/>
  <c r="F69" i="11"/>
  <c r="E63" i="11"/>
  <c r="D63" i="11"/>
  <c r="C63" i="11"/>
  <c r="B63" i="11"/>
  <c r="J62" i="11"/>
  <c r="J106" i="11" s="1"/>
  <c r="I62" i="11"/>
  <c r="H62" i="11"/>
  <c r="G62" i="11"/>
  <c r="F62" i="11"/>
  <c r="E62" i="11"/>
  <c r="D62" i="11"/>
  <c r="C62" i="11"/>
  <c r="B62" i="11"/>
  <c r="B66" i="11"/>
  <c r="B55" i="11"/>
  <c r="B18" i="11"/>
  <c r="B11" i="11"/>
  <c r="O67" i="14"/>
  <c r="N67" i="14"/>
  <c r="M67" i="14"/>
  <c r="L67" i="14"/>
  <c r="K67" i="14"/>
  <c r="J67" i="14"/>
  <c r="I67" i="14"/>
  <c r="H67" i="14"/>
  <c r="G67" i="14"/>
  <c r="F67" i="14"/>
  <c r="T67" i="14"/>
  <c r="E67" i="14"/>
  <c r="D67" i="14"/>
  <c r="C67" i="14"/>
  <c r="B67" i="14"/>
  <c r="O66" i="14"/>
  <c r="N66" i="14"/>
  <c r="M66" i="14"/>
  <c r="L66" i="14"/>
  <c r="K66" i="14"/>
  <c r="J66" i="14"/>
  <c r="I66" i="14"/>
  <c r="H66" i="14"/>
  <c r="G66" i="14"/>
  <c r="U66" i="14" s="1"/>
  <c r="F66" i="14"/>
  <c r="E66" i="14"/>
  <c r="D66" i="14"/>
  <c r="C66" i="14"/>
  <c r="B66" i="14"/>
  <c r="O65" i="14"/>
  <c r="O64" i="15" s="1"/>
  <c r="N65" i="14"/>
  <c r="M65" i="14"/>
  <c r="L65" i="14"/>
  <c r="K65" i="14"/>
  <c r="J65" i="14"/>
  <c r="I65" i="14"/>
  <c r="H65" i="14"/>
  <c r="H64" i="15" s="1"/>
  <c r="G65" i="14"/>
  <c r="F65" i="14"/>
  <c r="E65" i="14"/>
  <c r="D65" i="14"/>
  <c r="C65" i="14"/>
  <c r="B65" i="14"/>
  <c r="O64" i="14"/>
  <c r="N64" i="14"/>
  <c r="M64" i="14"/>
  <c r="L64" i="14"/>
  <c r="K64" i="14"/>
  <c r="J64" i="14"/>
  <c r="I64" i="14"/>
  <c r="H64" i="14"/>
  <c r="G64" i="14"/>
  <c r="G68" i="14" s="1"/>
  <c r="F64" i="14"/>
  <c r="E64" i="14"/>
  <c r="D64" i="14"/>
  <c r="C64" i="14"/>
  <c r="B64" i="14"/>
  <c r="O60" i="14"/>
  <c r="N60" i="14"/>
  <c r="M60" i="14"/>
  <c r="L60" i="14"/>
  <c r="K60" i="14"/>
  <c r="K73" i="14" s="1"/>
  <c r="J60" i="14"/>
  <c r="I60" i="14"/>
  <c r="H60" i="14"/>
  <c r="G60" i="14"/>
  <c r="F60" i="14"/>
  <c r="E60" i="14"/>
  <c r="D60" i="14"/>
  <c r="C60" i="14"/>
  <c r="B60" i="14"/>
  <c r="O59" i="14"/>
  <c r="O58" i="15" s="1"/>
  <c r="N59" i="14"/>
  <c r="M59" i="14"/>
  <c r="L59" i="14"/>
  <c r="K59" i="14"/>
  <c r="J59" i="14"/>
  <c r="I59" i="14"/>
  <c r="H59" i="14"/>
  <c r="G59" i="14"/>
  <c r="F59" i="14"/>
  <c r="E59" i="14"/>
  <c r="D59" i="14"/>
  <c r="C59" i="14"/>
  <c r="B59" i="14"/>
  <c r="O58" i="14"/>
  <c r="N58" i="14"/>
  <c r="M58" i="14"/>
  <c r="L58" i="14"/>
  <c r="K58" i="14"/>
  <c r="J58" i="14"/>
  <c r="I58" i="14"/>
  <c r="H58" i="14"/>
  <c r="G58" i="14"/>
  <c r="F58" i="14"/>
  <c r="E58" i="14"/>
  <c r="D58" i="14"/>
  <c r="C58" i="14"/>
  <c r="B58" i="14"/>
  <c r="O57" i="14"/>
  <c r="N57" i="14"/>
  <c r="M57" i="14"/>
  <c r="L57" i="14"/>
  <c r="K57" i="14"/>
  <c r="J57" i="14"/>
  <c r="I57" i="14"/>
  <c r="H57" i="14"/>
  <c r="G57" i="14"/>
  <c r="F57" i="14"/>
  <c r="E57" i="14"/>
  <c r="D57" i="14"/>
  <c r="D61" i="14" s="1"/>
  <c r="C57" i="14"/>
  <c r="B57" i="14"/>
  <c r="O22" i="14"/>
  <c r="N22" i="14"/>
  <c r="M22" i="14"/>
  <c r="L22" i="14"/>
  <c r="K22" i="14"/>
  <c r="J22" i="14"/>
  <c r="I22" i="14"/>
  <c r="H22" i="14"/>
  <c r="G22" i="14"/>
  <c r="U22" i="14" s="1"/>
  <c r="F22" i="14"/>
  <c r="E22" i="14"/>
  <c r="D22" i="14"/>
  <c r="C22" i="14"/>
  <c r="Q22" i="14" s="1"/>
  <c r="B22" i="14"/>
  <c r="O21" i="14"/>
  <c r="O21" i="15" s="1"/>
  <c r="N21" i="14"/>
  <c r="M21" i="14"/>
  <c r="L21" i="14"/>
  <c r="K21" i="14"/>
  <c r="J21" i="14"/>
  <c r="I21" i="14"/>
  <c r="I109" i="14" s="1"/>
  <c r="H21" i="14"/>
  <c r="G21" i="14"/>
  <c r="F21" i="14"/>
  <c r="E21" i="14"/>
  <c r="D21" i="14"/>
  <c r="C21" i="14"/>
  <c r="B21" i="14"/>
  <c r="O20" i="14"/>
  <c r="N20" i="14"/>
  <c r="M20" i="14"/>
  <c r="L20" i="14"/>
  <c r="K20" i="14"/>
  <c r="J20" i="14"/>
  <c r="I20" i="14"/>
  <c r="I108" i="14" s="1"/>
  <c r="H20" i="14"/>
  <c r="G20" i="14"/>
  <c r="F20" i="14"/>
  <c r="T20" i="14" s="1"/>
  <c r="E20" i="14"/>
  <c r="D20" i="14"/>
  <c r="C20" i="14"/>
  <c r="B20" i="14"/>
  <c r="O19" i="14"/>
  <c r="N19" i="14"/>
  <c r="M19" i="14"/>
  <c r="L19" i="14"/>
  <c r="K19" i="14"/>
  <c r="J19" i="14"/>
  <c r="I19" i="14"/>
  <c r="H19" i="14"/>
  <c r="G19" i="14"/>
  <c r="U19" i="14" s="1"/>
  <c r="F19" i="14"/>
  <c r="T19" i="14" s="1"/>
  <c r="E19" i="14"/>
  <c r="S19" i="14" s="1"/>
  <c r="D19" i="14"/>
  <c r="R19" i="14" s="1"/>
  <c r="C19" i="14"/>
  <c r="C107" i="14" s="1"/>
  <c r="B19" i="14"/>
  <c r="O15" i="14"/>
  <c r="O15" i="15" s="1"/>
  <c r="N15" i="14"/>
  <c r="M15" i="14"/>
  <c r="L15" i="14"/>
  <c r="K15" i="14"/>
  <c r="J15" i="14"/>
  <c r="J28" i="14" s="1"/>
  <c r="I15" i="14"/>
  <c r="H15" i="14"/>
  <c r="G15" i="14"/>
  <c r="F15" i="14"/>
  <c r="E15" i="14"/>
  <c r="E28" i="14" s="1"/>
  <c r="D15" i="14"/>
  <c r="C15" i="14"/>
  <c r="B15" i="14"/>
  <c r="O14" i="14"/>
  <c r="O14" i="15" s="1"/>
  <c r="N14" i="14"/>
  <c r="M14" i="14"/>
  <c r="L14" i="14"/>
  <c r="K14" i="14"/>
  <c r="J14" i="14"/>
  <c r="I14" i="14"/>
  <c r="I102" i="14" s="1"/>
  <c r="H14" i="14"/>
  <c r="G14" i="14"/>
  <c r="F14" i="14"/>
  <c r="E14" i="14"/>
  <c r="D14" i="14"/>
  <c r="C14" i="14"/>
  <c r="B14" i="14"/>
  <c r="O13" i="14"/>
  <c r="N13" i="14"/>
  <c r="M13" i="14"/>
  <c r="L13" i="14"/>
  <c r="K13" i="14"/>
  <c r="J13" i="14"/>
  <c r="I13" i="14"/>
  <c r="H13" i="14"/>
  <c r="G13" i="14"/>
  <c r="F13" i="14"/>
  <c r="E13" i="14"/>
  <c r="D13" i="14"/>
  <c r="C13" i="14"/>
  <c r="B13" i="14"/>
  <c r="O12" i="14"/>
  <c r="N12" i="14"/>
  <c r="M12" i="14"/>
  <c r="M100" i="14"/>
  <c r="L12" i="14"/>
  <c r="K12" i="14"/>
  <c r="J12" i="14"/>
  <c r="I12" i="14"/>
  <c r="H12" i="14"/>
  <c r="G12" i="14"/>
  <c r="F12" i="14"/>
  <c r="T12" i="14" s="1"/>
  <c r="E12" i="14"/>
  <c r="E25" i="14" s="1"/>
  <c r="D12" i="14"/>
  <c r="C12" i="14"/>
  <c r="B12" i="14"/>
  <c r="L168" i="9"/>
  <c r="L166" i="9"/>
  <c r="K161" i="9"/>
  <c r="J87" i="9"/>
  <c r="I87" i="9"/>
  <c r="H87" i="9"/>
  <c r="G87" i="9"/>
  <c r="F87" i="9"/>
  <c r="E87" i="9"/>
  <c r="D87" i="9"/>
  <c r="C87" i="9"/>
  <c r="P87" i="9" s="1"/>
  <c r="J83" i="9"/>
  <c r="I83" i="9"/>
  <c r="H83" i="9"/>
  <c r="H88" i="9" s="1"/>
  <c r="G83" i="9"/>
  <c r="F83" i="9"/>
  <c r="E83" i="9"/>
  <c r="D83" i="9"/>
  <c r="C83" i="9"/>
  <c r="B87" i="9"/>
  <c r="O87" i="9"/>
  <c r="B83" i="9"/>
  <c r="B88" i="9" s="1"/>
  <c r="J117" i="9"/>
  <c r="I117" i="9"/>
  <c r="H117" i="9"/>
  <c r="G117" i="9"/>
  <c r="F117" i="9"/>
  <c r="E117" i="9"/>
  <c r="D117" i="9"/>
  <c r="C117" i="9"/>
  <c r="B117" i="9"/>
  <c r="J111" i="9"/>
  <c r="I111" i="9"/>
  <c r="H111" i="9"/>
  <c r="G111" i="9"/>
  <c r="F111" i="9"/>
  <c r="E111" i="9"/>
  <c r="D111" i="9"/>
  <c r="C111" i="9"/>
  <c r="B111" i="9"/>
  <c r="J102" i="9"/>
  <c r="I102" i="9"/>
  <c r="H102" i="9"/>
  <c r="G102" i="9"/>
  <c r="F102" i="9"/>
  <c r="E102" i="9"/>
  <c r="D102" i="9"/>
  <c r="C102" i="9"/>
  <c r="P102" i="9"/>
  <c r="B102" i="9"/>
  <c r="O102" i="9" s="1"/>
  <c r="J96" i="9"/>
  <c r="I96" i="9"/>
  <c r="H96" i="9"/>
  <c r="G96" i="9"/>
  <c r="F96" i="9"/>
  <c r="E96" i="9"/>
  <c r="D96" i="9"/>
  <c r="D103" i="9"/>
  <c r="C96" i="9"/>
  <c r="P96" i="9" s="1"/>
  <c r="B96" i="9"/>
  <c r="O96" i="9" s="1"/>
  <c r="J48" i="9"/>
  <c r="I48" i="9"/>
  <c r="H48" i="9"/>
  <c r="H184" i="9" s="1"/>
  <c r="G48" i="9"/>
  <c r="F48" i="9"/>
  <c r="E48" i="9"/>
  <c r="D48" i="9"/>
  <c r="Q48" i="9" s="1"/>
  <c r="C48" i="9"/>
  <c r="P48" i="9"/>
  <c r="B48" i="9"/>
  <c r="J42" i="9"/>
  <c r="I42" i="9"/>
  <c r="H42" i="9"/>
  <c r="G42" i="9"/>
  <c r="F42" i="9"/>
  <c r="E42" i="9"/>
  <c r="E178" i="9" s="1"/>
  <c r="D42" i="9"/>
  <c r="C42" i="9"/>
  <c r="C178" i="9"/>
  <c r="B42" i="9"/>
  <c r="O42" i="9" s="1"/>
  <c r="J33" i="9"/>
  <c r="I33" i="9"/>
  <c r="H33" i="9"/>
  <c r="G33" i="9"/>
  <c r="F33" i="9"/>
  <c r="E33" i="9"/>
  <c r="D33" i="9"/>
  <c r="C33" i="9"/>
  <c r="P33" i="9" s="1"/>
  <c r="B33" i="9"/>
  <c r="I27" i="9"/>
  <c r="H27" i="9"/>
  <c r="G27" i="9"/>
  <c r="F27" i="9"/>
  <c r="E27" i="9"/>
  <c r="D27" i="9"/>
  <c r="C27" i="9"/>
  <c r="B27" i="9"/>
  <c r="O27" i="9" s="1"/>
  <c r="J18" i="9"/>
  <c r="J154" i="9"/>
  <c r="I18" i="9"/>
  <c r="I154" i="9" s="1"/>
  <c r="H18" i="9"/>
  <c r="H154" i="9" s="1"/>
  <c r="G18" i="9"/>
  <c r="F18" i="9"/>
  <c r="F154" i="9" s="1"/>
  <c r="E18" i="9"/>
  <c r="E154" i="9"/>
  <c r="D18" i="9"/>
  <c r="Q18" i="9"/>
  <c r="C18" i="9"/>
  <c r="P18" i="9" s="1"/>
  <c r="J14" i="9"/>
  <c r="I14" i="9"/>
  <c r="H14" i="9"/>
  <c r="G14" i="9"/>
  <c r="F14" i="9"/>
  <c r="E14" i="9"/>
  <c r="E150" i="9"/>
  <c r="D14" i="9"/>
  <c r="C14" i="9"/>
  <c r="C19" i="9" s="1"/>
  <c r="B18" i="9"/>
  <c r="B14" i="9"/>
  <c r="O88" i="12"/>
  <c r="N88" i="12"/>
  <c r="M88" i="12"/>
  <c r="L88" i="12"/>
  <c r="K88" i="12"/>
  <c r="J88" i="12"/>
  <c r="I88" i="12"/>
  <c r="H88" i="12"/>
  <c r="G88" i="12"/>
  <c r="F88" i="12"/>
  <c r="E88" i="12"/>
  <c r="D88" i="12"/>
  <c r="C88" i="12"/>
  <c r="O84" i="12"/>
  <c r="O83" i="13" s="1"/>
  <c r="N84" i="12"/>
  <c r="M84" i="12"/>
  <c r="M89" i="12" s="1"/>
  <c r="L84" i="12"/>
  <c r="K84" i="12"/>
  <c r="J84" i="12"/>
  <c r="I84" i="12"/>
  <c r="I83" i="13"/>
  <c r="H84" i="12"/>
  <c r="G84" i="12"/>
  <c r="G89" i="12" s="1"/>
  <c r="F84" i="12"/>
  <c r="E84" i="12"/>
  <c r="D84" i="12"/>
  <c r="C84" i="12"/>
  <c r="C89" i="12"/>
  <c r="B88" i="12"/>
  <c r="P88" i="12" s="1"/>
  <c r="B84" i="12"/>
  <c r="B83" i="13" s="1"/>
  <c r="N118" i="12"/>
  <c r="M118" i="12"/>
  <c r="M117" i="13"/>
  <c r="L118" i="12"/>
  <c r="K118" i="12"/>
  <c r="J118" i="12"/>
  <c r="I118" i="12"/>
  <c r="H118" i="12"/>
  <c r="G118" i="12"/>
  <c r="F118" i="12"/>
  <c r="E118" i="12"/>
  <c r="E117" i="13" s="1"/>
  <c r="D118" i="12"/>
  <c r="C118" i="12"/>
  <c r="B118" i="12"/>
  <c r="O112" i="12"/>
  <c r="O111" i="13" s="1"/>
  <c r="N112" i="12"/>
  <c r="M112" i="12"/>
  <c r="L112" i="12"/>
  <c r="K112" i="12"/>
  <c r="J112" i="12"/>
  <c r="I112" i="12"/>
  <c r="H112" i="12"/>
  <c r="H111" i="13" s="1"/>
  <c r="G112" i="12"/>
  <c r="G119" i="12" s="1"/>
  <c r="F112" i="12"/>
  <c r="T112" i="12" s="1"/>
  <c r="E112" i="12"/>
  <c r="D112" i="12"/>
  <c r="C112" i="12"/>
  <c r="C119" i="12" s="1"/>
  <c r="B112" i="12"/>
  <c r="O103" i="12"/>
  <c r="O102" i="13" s="1"/>
  <c r="N103" i="12"/>
  <c r="M103" i="12"/>
  <c r="L103" i="12"/>
  <c r="K103" i="12"/>
  <c r="J103" i="12"/>
  <c r="I103" i="12"/>
  <c r="H103" i="12"/>
  <c r="G103" i="12"/>
  <c r="F103" i="12"/>
  <c r="E103" i="12"/>
  <c r="D103" i="12"/>
  <c r="C103" i="12"/>
  <c r="B103" i="12"/>
  <c r="O97" i="12"/>
  <c r="N97" i="12"/>
  <c r="M97" i="12"/>
  <c r="L97" i="12"/>
  <c r="K97" i="12"/>
  <c r="K104" i="12" s="1"/>
  <c r="J97" i="12"/>
  <c r="I97" i="12"/>
  <c r="H97" i="12"/>
  <c r="G97" i="12"/>
  <c r="F97" i="12"/>
  <c r="T97" i="12" s="1"/>
  <c r="E97" i="12"/>
  <c r="D97" i="12"/>
  <c r="D96" i="13" s="1"/>
  <c r="C97" i="12"/>
  <c r="Q97" i="12" s="1"/>
  <c r="O49" i="12"/>
  <c r="N49" i="12"/>
  <c r="M49" i="12"/>
  <c r="L49" i="12"/>
  <c r="K49" i="12"/>
  <c r="J49" i="12"/>
  <c r="I49" i="12"/>
  <c r="H49" i="12"/>
  <c r="G49" i="12"/>
  <c r="F49" i="12"/>
  <c r="E49" i="12"/>
  <c r="D49" i="12"/>
  <c r="C49" i="12"/>
  <c r="B49" i="12"/>
  <c r="O43" i="12"/>
  <c r="N43" i="12"/>
  <c r="M43" i="12"/>
  <c r="L43" i="12"/>
  <c r="K43" i="12"/>
  <c r="J43" i="12"/>
  <c r="I43" i="12"/>
  <c r="I178" i="12" s="1"/>
  <c r="H43" i="12"/>
  <c r="G43" i="12"/>
  <c r="F43" i="12"/>
  <c r="E43" i="12"/>
  <c r="D43" i="12"/>
  <c r="D178" i="12" s="1"/>
  <c r="C43" i="12"/>
  <c r="B43" i="12"/>
  <c r="O34" i="12"/>
  <c r="N34" i="12"/>
  <c r="M34" i="12"/>
  <c r="L34" i="12"/>
  <c r="K34" i="12"/>
  <c r="J34" i="12"/>
  <c r="I34" i="12"/>
  <c r="H34" i="12"/>
  <c r="G34" i="12"/>
  <c r="F34" i="12"/>
  <c r="E34" i="12"/>
  <c r="D34" i="12"/>
  <c r="C34" i="12"/>
  <c r="B34" i="12"/>
  <c r="O28" i="12"/>
  <c r="N28" i="12"/>
  <c r="N163" i="12" s="1"/>
  <c r="M28" i="12"/>
  <c r="L28" i="12"/>
  <c r="K28" i="12"/>
  <c r="J28" i="12"/>
  <c r="I28" i="12"/>
  <c r="H28" i="12"/>
  <c r="H28" i="13" s="1"/>
  <c r="G28" i="12"/>
  <c r="F28" i="12"/>
  <c r="E28" i="12"/>
  <c r="D28" i="12"/>
  <c r="C28" i="12"/>
  <c r="B28" i="12"/>
  <c r="B163" i="12" s="1"/>
  <c r="O19" i="12"/>
  <c r="N19" i="12"/>
  <c r="M19" i="12"/>
  <c r="L19" i="12"/>
  <c r="K19" i="12"/>
  <c r="J19" i="12"/>
  <c r="I19" i="12"/>
  <c r="H19" i="12"/>
  <c r="H19" i="13" s="1"/>
  <c r="G19" i="12"/>
  <c r="U19" i="12"/>
  <c r="F19" i="12"/>
  <c r="E19" i="12"/>
  <c r="S19" i="12" s="1"/>
  <c r="D19" i="12"/>
  <c r="C19" i="12"/>
  <c r="O15" i="12"/>
  <c r="N15" i="12"/>
  <c r="M15" i="12"/>
  <c r="L15" i="12"/>
  <c r="K15" i="12"/>
  <c r="K150" i="12" s="1"/>
  <c r="J15" i="12"/>
  <c r="I15" i="12"/>
  <c r="H15" i="12"/>
  <c r="H150" i="12" s="1"/>
  <c r="G15" i="12"/>
  <c r="F15" i="12"/>
  <c r="E15" i="12"/>
  <c r="E150" i="12" s="1"/>
  <c r="D15" i="12"/>
  <c r="C15" i="12"/>
  <c r="B19" i="12"/>
  <c r="B15" i="12"/>
  <c r="V117" i="12"/>
  <c r="U117" i="12"/>
  <c r="T117" i="12"/>
  <c r="S117" i="12"/>
  <c r="R117" i="12"/>
  <c r="Q117" i="12"/>
  <c r="P117" i="12"/>
  <c r="V116" i="12"/>
  <c r="U116" i="12"/>
  <c r="T116" i="12"/>
  <c r="S116" i="12"/>
  <c r="R116" i="12"/>
  <c r="Q116" i="12"/>
  <c r="P116" i="12"/>
  <c r="V115" i="12"/>
  <c r="U115" i="12"/>
  <c r="T115" i="12"/>
  <c r="S115" i="12"/>
  <c r="R115" i="12"/>
  <c r="Q115" i="12"/>
  <c r="P115" i="12"/>
  <c r="V114" i="12"/>
  <c r="U114" i="12"/>
  <c r="T114" i="12"/>
  <c r="S114" i="12"/>
  <c r="R114" i="12"/>
  <c r="Q114" i="12"/>
  <c r="P114" i="12"/>
  <c r="V111" i="12"/>
  <c r="U111" i="12"/>
  <c r="T111" i="12"/>
  <c r="S111" i="12"/>
  <c r="R111" i="12"/>
  <c r="Q111" i="12"/>
  <c r="P111" i="12"/>
  <c r="V110" i="12"/>
  <c r="U110" i="12"/>
  <c r="T110" i="12"/>
  <c r="S110" i="12"/>
  <c r="R110" i="12"/>
  <c r="Q110" i="12"/>
  <c r="P110" i="12"/>
  <c r="V109" i="12"/>
  <c r="U109" i="12"/>
  <c r="T109" i="12"/>
  <c r="S109" i="12"/>
  <c r="R109" i="12"/>
  <c r="Q109" i="12"/>
  <c r="P109" i="12"/>
  <c r="V108" i="12"/>
  <c r="U108" i="12"/>
  <c r="T108" i="12"/>
  <c r="S108" i="12"/>
  <c r="R108" i="12"/>
  <c r="Q108" i="12"/>
  <c r="P108" i="12"/>
  <c r="V102" i="12"/>
  <c r="V101" i="13" s="1"/>
  <c r="U102" i="12"/>
  <c r="T102" i="12"/>
  <c r="S102" i="12"/>
  <c r="R102" i="12"/>
  <c r="Q102" i="12"/>
  <c r="P102" i="12"/>
  <c r="V101" i="12"/>
  <c r="U101" i="12"/>
  <c r="U100" i="13" s="1"/>
  <c r="T101" i="12"/>
  <c r="S101" i="12"/>
  <c r="R101" i="12"/>
  <c r="R100" i="13" s="1"/>
  <c r="Q101" i="12"/>
  <c r="Q100" i="13" s="1"/>
  <c r="P101" i="12"/>
  <c r="V100" i="12"/>
  <c r="U100" i="12"/>
  <c r="T100" i="12"/>
  <c r="S100" i="12"/>
  <c r="R100" i="12"/>
  <c r="R99" i="13" s="1"/>
  <c r="Q100" i="12"/>
  <c r="P100" i="12"/>
  <c r="P99" i="13" s="1"/>
  <c r="V99" i="12"/>
  <c r="U99" i="12"/>
  <c r="T99" i="12"/>
  <c r="S99" i="12"/>
  <c r="R99" i="12"/>
  <c r="Q99" i="12"/>
  <c r="P99" i="12"/>
  <c r="V96" i="12"/>
  <c r="V95" i="13" s="1"/>
  <c r="U96" i="12"/>
  <c r="T96" i="12"/>
  <c r="S96" i="12"/>
  <c r="R96" i="12"/>
  <c r="Q96" i="12"/>
  <c r="P96" i="12"/>
  <c r="V95" i="12"/>
  <c r="V94" i="13" s="1"/>
  <c r="U95" i="12"/>
  <c r="T95" i="12"/>
  <c r="S95" i="12"/>
  <c r="R95" i="12"/>
  <c r="Q95" i="12"/>
  <c r="P95" i="12"/>
  <c r="V94" i="12"/>
  <c r="U94" i="12"/>
  <c r="T94" i="12"/>
  <c r="S94" i="12"/>
  <c r="R94" i="12"/>
  <c r="R93" i="13" s="1"/>
  <c r="Q94" i="12"/>
  <c r="P94" i="12"/>
  <c r="V93" i="12"/>
  <c r="U93" i="12"/>
  <c r="T93" i="12"/>
  <c r="S93" i="12"/>
  <c r="R93" i="12"/>
  <c r="R92" i="13" s="1"/>
  <c r="Q93" i="12"/>
  <c r="P93" i="12"/>
  <c r="D39" i="13"/>
  <c r="K180" i="9"/>
  <c r="L167" i="9"/>
  <c r="M161" i="9"/>
  <c r="L160" i="9"/>
  <c r="L159" i="9"/>
  <c r="M153" i="9"/>
  <c r="M87" i="9"/>
  <c r="L87" i="9"/>
  <c r="K87" i="9"/>
  <c r="K149" i="9"/>
  <c r="M148" i="9"/>
  <c r="L83" i="9"/>
  <c r="K83" i="9"/>
  <c r="K183" i="9"/>
  <c r="M182" i="9"/>
  <c r="K182" i="9"/>
  <c r="M180" i="9"/>
  <c r="M176" i="9"/>
  <c r="L176" i="9"/>
  <c r="L175" i="9"/>
  <c r="K174" i="9"/>
  <c r="L18" i="9"/>
  <c r="L14" i="9"/>
  <c r="K148" i="9"/>
  <c r="U87" i="12"/>
  <c r="T87" i="12"/>
  <c r="S87" i="12"/>
  <c r="R87" i="12"/>
  <c r="Q87" i="12"/>
  <c r="P87" i="12"/>
  <c r="U86" i="12"/>
  <c r="T86" i="12"/>
  <c r="S86" i="12"/>
  <c r="R86" i="12"/>
  <c r="Q86" i="12"/>
  <c r="P86" i="12"/>
  <c r="U83" i="12"/>
  <c r="T83" i="12"/>
  <c r="S83" i="12"/>
  <c r="R83" i="12"/>
  <c r="Q83" i="12"/>
  <c r="P83" i="12"/>
  <c r="U82" i="12"/>
  <c r="T82" i="12"/>
  <c r="S82" i="12"/>
  <c r="R82" i="12"/>
  <c r="Q82" i="12"/>
  <c r="P82" i="12"/>
  <c r="U48" i="12"/>
  <c r="T48" i="12"/>
  <c r="S48" i="12"/>
  <c r="R48" i="12"/>
  <c r="Q48" i="12"/>
  <c r="P48" i="12"/>
  <c r="P183" i="12" s="1"/>
  <c r="U47" i="12"/>
  <c r="T47" i="12"/>
  <c r="T182" i="12" s="1"/>
  <c r="S47" i="12"/>
  <c r="R47" i="12"/>
  <c r="Q47" i="12"/>
  <c r="P47" i="12"/>
  <c r="U46" i="12"/>
  <c r="T46" i="12"/>
  <c r="T181" i="12" s="1"/>
  <c r="S46" i="12"/>
  <c r="S181" i="12" s="1"/>
  <c r="R46" i="12"/>
  <c r="Q46" i="12"/>
  <c r="P46" i="12"/>
  <c r="U45" i="12"/>
  <c r="T45" i="12"/>
  <c r="T180" i="12" s="1"/>
  <c r="S45" i="12"/>
  <c r="R45" i="12"/>
  <c r="Q45" i="12"/>
  <c r="Q180" i="12" s="1"/>
  <c r="P45" i="12"/>
  <c r="U42" i="12"/>
  <c r="T42" i="12"/>
  <c r="S42" i="12"/>
  <c r="R42" i="12"/>
  <c r="Q42" i="12"/>
  <c r="P42" i="12"/>
  <c r="U41" i="12"/>
  <c r="T41" i="12"/>
  <c r="T176" i="12" s="1"/>
  <c r="S41" i="12"/>
  <c r="R41" i="12"/>
  <c r="Q41" i="12"/>
  <c r="P41" i="12"/>
  <c r="U40" i="12"/>
  <c r="T40" i="12"/>
  <c r="S40" i="12"/>
  <c r="S175" i="12" s="1"/>
  <c r="R40" i="12"/>
  <c r="R175" i="12" s="1"/>
  <c r="Q40" i="12"/>
  <c r="P40" i="12"/>
  <c r="U39" i="12"/>
  <c r="T39" i="12"/>
  <c r="T174" i="12" s="1"/>
  <c r="S39" i="12"/>
  <c r="R39" i="12"/>
  <c r="Q39" i="12"/>
  <c r="P39" i="12"/>
  <c r="U33" i="12"/>
  <c r="T33" i="12"/>
  <c r="S33" i="12"/>
  <c r="R33" i="12"/>
  <c r="Q33" i="12"/>
  <c r="P33" i="12"/>
  <c r="U32" i="12"/>
  <c r="U167" i="12" s="1"/>
  <c r="T32" i="12"/>
  <c r="T167" i="12" s="1"/>
  <c r="S32" i="12"/>
  <c r="R32" i="12"/>
  <c r="Q32" i="12"/>
  <c r="P32" i="12"/>
  <c r="U31" i="12"/>
  <c r="T31" i="12"/>
  <c r="S31" i="12"/>
  <c r="S166" i="12" s="1"/>
  <c r="R31" i="12"/>
  <c r="Q31" i="12"/>
  <c r="P31" i="12"/>
  <c r="U30" i="12"/>
  <c r="T30" i="12"/>
  <c r="S30" i="12"/>
  <c r="R30" i="12"/>
  <c r="Q30" i="12"/>
  <c r="P30" i="12"/>
  <c r="U27" i="12"/>
  <c r="T27" i="12"/>
  <c r="S27" i="12"/>
  <c r="S162" i="12" s="1"/>
  <c r="R27" i="12"/>
  <c r="Q27" i="12"/>
  <c r="P27" i="12"/>
  <c r="U26" i="12"/>
  <c r="T26" i="12"/>
  <c r="S26" i="12"/>
  <c r="R26" i="12"/>
  <c r="Q26" i="12"/>
  <c r="P26" i="12"/>
  <c r="U25" i="12"/>
  <c r="T25" i="12"/>
  <c r="T160" i="12" s="1"/>
  <c r="S25" i="12"/>
  <c r="R25" i="12"/>
  <c r="Q25" i="12"/>
  <c r="P25" i="12"/>
  <c r="U24" i="12"/>
  <c r="T24" i="12"/>
  <c r="S24" i="12"/>
  <c r="R24" i="12"/>
  <c r="Q24" i="12"/>
  <c r="P24" i="12"/>
  <c r="U18" i="12"/>
  <c r="T18" i="12"/>
  <c r="S18" i="12"/>
  <c r="R18" i="12"/>
  <c r="Q18" i="12"/>
  <c r="P18" i="12"/>
  <c r="U17" i="12"/>
  <c r="T17" i="12"/>
  <c r="S17" i="12"/>
  <c r="R17" i="12"/>
  <c r="Q17" i="12"/>
  <c r="P17" i="12"/>
  <c r="U14" i="12"/>
  <c r="T14" i="12"/>
  <c r="T149" i="12" s="1"/>
  <c r="S14" i="12"/>
  <c r="R14" i="12"/>
  <c r="Q14" i="12"/>
  <c r="P14" i="12"/>
  <c r="U13" i="12"/>
  <c r="T13" i="12"/>
  <c r="T148" i="12" s="1"/>
  <c r="S13" i="12"/>
  <c r="R13" i="12"/>
  <c r="Q13" i="12"/>
  <c r="P13" i="12"/>
  <c r="V13" i="12"/>
  <c r="V13" i="13" s="1"/>
  <c r="V14" i="12"/>
  <c r="V17" i="12"/>
  <c r="V17" i="13" s="1"/>
  <c r="V18" i="12"/>
  <c r="V18" i="13" s="1"/>
  <c r="V48" i="12"/>
  <c r="O183" i="12"/>
  <c r="N183" i="12"/>
  <c r="M183" i="12"/>
  <c r="L183" i="12"/>
  <c r="K183" i="12"/>
  <c r="J183" i="12"/>
  <c r="I183" i="12"/>
  <c r="H183" i="12"/>
  <c r="G183" i="12"/>
  <c r="F183" i="12"/>
  <c r="E183" i="12"/>
  <c r="D183" i="12"/>
  <c r="C183" i="12"/>
  <c r="B183" i="12"/>
  <c r="V47" i="12"/>
  <c r="V47" i="13" s="1"/>
  <c r="O182" i="12"/>
  <c r="O182" i="13" s="1"/>
  <c r="N182" i="12"/>
  <c r="M182" i="12"/>
  <c r="L182" i="12"/>
  <c r="K182" i="12"/>
  <c r="J182" i="12"/>
  <c r="I182" i="12"/>
  <c r="H182" i="12"/>
  <c r="H182" i="13" s="1"/>
  <c r="G182" i="12"/>
  <c r="F182" i="12"/>
  <c r="E182" i="12"/>
  <c r="D182" i="12"/>
  <c r="C182" i="12"/>
  <c r="B182" i="12"/>
  <c r="V46" i="12"/>
  <c r="T46" i="13" s="1"/>
  <c r="O181" i="12"/>
  <c r="N181" i="12"/>
  <c r="M181" i="12"/>
  <c r="L181" i="12"/>
  <c r="K181" i="12"/>
  <c r="J181" i="12"/>
  <c r="I181" i="12"/>
  <c r="H181" i="12"/>
  <c r="G181" i="12"/>
  <c r="F181" i="12"/>
  <c r="E181" i="12"/>
  <c r="D181" i="12"/>
  <c r="C181" i="12"/>
  <c r="B181" i="12"/>
  <c r="V45" i="12"/>
  <c r="S45" i="13" s="1"/>
  <c r="O180" i="12"/>
  <c r="N180" i="12"/>
  <c r="M180" i="12"/>
  <c r="L180" i="12"/>
  <c r="K180" i="12"/>
  <c r="J180" i="12"/>
  <c r="I180" i="12"/>
  <c r="H180" i="12"/>
  <c r="H180" i="13" s="1"/>
  <c r="G180" i="12"/>
  <c r="F180" i="12"/>
  <c r="E180" i="12"/>
  <c r="D180" i="12"/>
  <c r="C180" i="12"/>
  <c r="B180" i="12"/>
  <c r="V42" i="12"/>
  <c r="O177" i="12"/>
  <c r="O177" i="13" s="1"/>
  <c r="N177" i="12"/>
  <c r="M177" i="12"/>
  <c r="L177" i="12"/>
  <c r="K177" i="12"/>
  <c r="J177" i="12"/>
  <c r="I177" i="12"/>
  <c r="H177" i="12"/>
  <c r="G177" i="12"/>
  <c r="F177" i="12"/>
  <c r="E177" i="12"/>
  <c r="D177" i="12"/>
  <c r="C177" i="12"/>
  <c r="B177" i="12"/>
  <c r="V41" i="12"/>
  <c r="V41" i="13" s="1"/>
  <c r="O176" i="12"/>
  <c r="N176" i="12"/>
  <c r="M176" i="12"/>
  <c r="L176" i="12"/>
  <c r="K176" i="12"/>
  <c r="K176" i="13" s="1"/>
  <c r="J176" i="12"/>
  <c r="I176" i="12"/>
  <c r="I176" i="13" s="1"/>
  <c r="H176" i="12"/>
  <c r="G176" i="12"/>
  <c r="F176" i="12"/>
  <c r="E176" i="12"/>
  <c r="D176" i="12"/>
  <c r="C176" i="12"/>
  <c r="B176" i="12"/>
  <c r="V40" i="12"/>
  <c r="O175" i="12"/>
  <c r="N175" i="12"/>
  <c r="M175" i="12"/>
  <c r="L175" i="12"/>
  <c r="K175" i="12"/>
  <c r="J175" i="12"/>
  <c r="I175" i="12"/>
  <c r="H175" i="12"/>
  <c r="G175" i="12"/>
  <c r="F175" i="12"/>
  <c r="E175" i="12"/>
  <c r="D175" i="12"/>
  <c r="D175" i="13" s="1"/>
  <c r="C175" i="12"/>
  <c r="B175" i="12"/>
  <c r="V39" i="12"/>
  <c r="Q39" i="13" s="1"/>
  <c r="O174" i="12"/>
  <c r="O174" i="13" s="1"/>
  <c r="N174" i="12"/>
  <c r="M174" i="12"/>
  <c r="L174" i="12"/>
  <c r="K174" i="12"/>
  <c r="J174" i="12"/>
  <c r="I174" i="12"/>
  <c r="H174" i="12"/>
  <c r="G174" i="12"/>
  <c r="F174" i="12"/>
  <c r="E174" i="12"/>
  <c r="D174" i="12"/>
  <c r="C174" i="12"/>
  <c r="B174" i="12"/>
  <c r="V33" i="12"/>
  <c r="V33" i="13" s="1"/>
  <c r="O168" i="12"/>
  <c r="N168" i="12"/>
  <c r="M168" i="12"/>
  <c r="L168" i="12"/>
  <c r="K168" i="12"/>
  <c r="J168" i="12"/>
  <c r="I168" i="12"/>
  <c r="H168" i="12"/>
  <c r="G168" i="12"/>
  <c r="F168" i="12"/>
  <c r="E168" i="12"/>
  <c r="D168" i="12"/>
  <c r="D168" i="13" s="1"/>
  <c r="C168" i="12"/>
  <c r="B168" i="12"/>
  <c r="V32" i="12"/>
  <c r="U32" i="13" s="1"/>
  <c r="O167" i="12"/>
  <c r="N167" i="12"/>
  <c r="M167" i="12"/>
  <c r="L167" i="12"/>
  <c r="K167" i="12"/>
  <c r="K167" i="13" s="1"/>
  <c r="J167" i="12"/>
  <c r="I167" i="12"/>
  <c r="H167" i="12"/>
  <c r="H167" i="13" s="1"/>
  <c r="G167" i="12"/>
  <c r="F167" i="12"/>
  <c r="E167" i="12"/>
  <c r="D167" i="12"/>
  <c r="C167" i="12"/>
  <c r="B167" i="12"/>
  <c r="V31" i="12"/>
  <c r="V31" i="13" s="1"/>
  <c r="O166" i="12"/>
  <c r="O166" i="13" s="1"/>
  <c r="N166" i="12"/>
  <c r="M166" i="12"/>
  <c r="L166" i="12"/>
  <c r="K166" i="12"/>
  <c r="J166" i="12"/>
  <c r="I166" i="12"/>
  <c r="H166" i="12"/>
  <c r="G166" i="12"/>
  <c r="F166" i="12"/>
  <c r="E166" i="12"/>
  <c r="D166" i="12"/>
  <c r="C166" i="12"/>
  <c r="B166" i="12"/>
  <c r="V30" i="12"/>
  <c r="O165" i="12"/>
  <c r="N165" i="12"/>
  <c r="M165" i="12"/>
  <c r="L165" i="12"/>
  <c r="K165" i="12"/>
  <c r="J165" i="12"/>
  <c r="I165" i="12"/>
  <c r="H165" i="12"/>
  <c r="G165" i="12"/>
  <c r="F165" i="12"/>
  <c r="E165" i="12"/>
  <c r="D165" i="12"/>
  <c r="C165" i="12"/>
  <c r="B165" i="12"/>
  <c r="V27" i="12"/>
  <c r="P27" i="13" s="1"/>
  <c r="O162" i="12"/>
  <c r="O162" i="13" s="1"/>
  <c r="N162" i="12"/>
  <c r="M162" i="12"/>
  <c r="L162" i="12"/>
  <c r="K162" i="12"/>
  <c r="J162" i="12"/>
  <c r="J162" i="13" s="1"/>
  <c r="I162" i="12"/>
  <c r="H162" i="12"/>
  <c r="H162" i="13" s="1"/>
  <c r="G162" i="12"/>
  <c r="F162" i="12"/>
  <c r="E162" i="12"/>
  <c r="D162" i="12"/>
  <c r="C162" i="12"/>
  <c r="B162" i="12"/>
  <c r="V26" i="12"/>
  <c r="P26" i="13" s="1"/>
  <c r="O161" i="12"/>
  <c r="O161" i="13" s="1"/>
  <c r="N161" i="12"/>
  <c r="M161" i="12"/>
  <c r="L161" i="12"/>
  <c r="K161" i="12"/>
  <c r="K161" i="13" s="1"/>
  <c r="J161" i="12"/>
  <c r="I161" i="12"/>
  <c r="H161" i="12"/>
  <c r="G161" i="12"/>
  <c r="F161" i="12"/>
  <c r="E161" i="12"/>
  <c r="D161" i="12"/>
  <c r="C161" i="12"/>
  <c r="B161" i="12"/>
  <c r="V25" i="12"/>
  <c r="V160" i="12" s="1"/>
  <c r="O160" i="12"/>
  <c r="N160" i="12"/>
  <c r="M160" i="12"/>
  <c r="L160" i="12"/>
  <c r="K160" i="12"/>
  <c r="J160" i="12"/>
  <c r="I160" i="12"/>
  <c r="H160" i="12"/>
  <c r="G160" i="12"/>
  <c r="F160" i="12"/>
  <c r="E160" i="12"/>
  <c r="D160" i="12"/>
  <c r="C160" i="12"/>
  <c r="B160" i="12"/>
  <c r="B160" i="13" s="1"/>
  <c r="V24" i="12"/>
  <c r="V159" i="12" s="1"/>
  <c r="O159" i="12"/>
  <c r="O159" i="13" s="1"/>
  <c r="N159" i="12"/>
  <c r="M159" i="12"/>
  <c r="L159" i="12"/>
  <c r="K159" i="12"/>
  <c r="J159" i="12"/>
  <c r="I159" i="12"/>
  <c r="H159" i="12"/>
  <c r="H159" i="13" s="1"/>
  <c r="G159" i="12"/>
  <c r="F159" i="12"/>
  <c r="E159" i="12"/>
  <c r="D159" i="12"/>
  <c r="C159" i="12"/>
  <c r="B159" i="12"/>
  <c r="V87" i="12"/>
  <c r="V86" i="13" s="1"/>
  <c r="O153" i="12"/>
  <c r="O153" i="13" s="1"/>
  <c r="N153" i="12"/>
  <c r="M153" i="12"/>
  <c r="L153" i="12"/>
  <c r="K153" i="12"/>
  <c r="J153" i="12"/>
  <c r="I153" i="12"/>
  <c r="H153" i="12"/>
  <c r="H153" i="13" s="1"/>
  <c r="G153" i="12"/>
  <c r="F153" i="12"/>
  <c r="E153" i="12"/>
  <c r="D153" i="12"/>
  <c r="C153" i="12"/>
  <c r="B153" i="12"/>
  <c r="V86" i="12"/>
  <c r="O152" i="12"/>
  <c r="N152" i="12"/>
  <c r="M152" i="12"/>
  <c r="L152" i="12"/>
  <c r="L152" i="13" s="1"/>
  <c r="K152" i="12"/>
  <c r="J152" i="12"/>
  <c r="I152" i="12"/>
  <c r="H152" i="12"/>
  <c r="H152" i="13" s="1"/>
  <c r="G152" i="12"/>
  <c r="F152" i="12"/>
  <c r="E152" i="12"/>
  <c r="D152" i="12"/>
  <c r="C152" i="12"/>
  <c r="B152" i="12"/>
  <c r="V83" i="12"/>
  <c r="T82" i="13" s="1"/>
  <c r="O149" i="12"/>
  <c r="N149" i="12"/>
  <c r="M149" i="12"/>
  <c r="L149" i="12"/>
  <c r="K149" i="12"/>
  <c r="K149" i="13" s="1"/>
  <c r="J149" i="12"/>
  <c r="I149" i="12"/>
  <c r="I149" i="13" s="1"/>
  <c r="H149" i="12"/>
  <c r="H149" i="13" s="1"/>
  <c r="G149" i="12"/>
  <c r="F149" i="12"/>
  <c r="E149" i="12"/>
  <c r="D149" i="12"/>
  <c r="C149" i="12"/>
  <c r="B149" i="12"/>
  <c r="V82" i="12"/>
  <c r="V81" i="13" s="1"/>
  <c r="O148" i="12"/>
  <c r="N148" i="12"/>
  <c r="M148" i="12"/>
  <c r="L148" i="12"/>
  <c r="K148" i="12"/>
  <c r="J148" i="12"/>
  <c r="I148" i="12"/>
  <c r="H148" i="12"/>
  <c r="H148" i="13" s="1"/>
  <c r="G148" i="12"/>
  <c r="F148" i="12"/>
  <c r="E148" i="12"/>
  <c r="D148" i="12"/>
  <c r="C148" i="12"/>
  <c r="B148" i="12"/>
  <c r="O116" i="13"/>
  <c r="N116" i="13"/>
  <c r="M116" i="13"/>
  <c r="L116" i="13"/>
  <c r="K116" i="13"/>
  <c r="H116" i="13"/>
  <c r="G116" i="13"/>
  <c r="F116" i="13"/>
  <c r="E116" i="13"/>
  <c r="D116" i="13"/>
  <c r="C116" i="13"/>
  <c r="O115" i="13"/>
  <c r="N115" i="13"/>
  <c r="M115" i="13"/>
  <c r="L115" i="13"/>
  <c r="K115" i="13"/>
  <c r="H115" i="13"/>
  <c r="G115" i="13"/>
  <c r="F115" i="13"/>
  <c r="E115" i="13"/>
  <c r="D115" i="13"/>
  <c r="O114" i="13"/>
  <c r="N114" i="13"/>
  <c r="M114" i="13"/>
  <c r="L114" i="13"/>
  <c r="K114" i="13"/>
  <c r="J114" i="13"/>
  <c r="H114" i="13"/>
  <c r="G114" i="13"/>
  <c r="F114" i="13"/>
  <c r="E114" i="13"/>
  <c r="D114" i="13"/>
  <c r="C114" i="13"/>
  <c r="O113" i="13"/>
  <c r="N113" i="13"/>
  <c r="M113" i="13"/>
  <c r="L113" i="13"/>
  <c r="K113" i="13"/>
  <c r="J113" i="13"/>
  <c r="I113" i="13"/>
  <c r="H113" i="13"/>
  <c r="G113" i="13"/>
  <c r="F113" i="13"/>
  <c r="E113" i="13"/>
  <c r="D113" i="13"/>
  <c r="C113" i="13"/>
  <c r="O110" i="13"/>
  <c r="N110" i="13"/>
  <c r="M110" i="13"/>
  <c r="L110" i="13"/>
  <c r="K110" i="13"/>
  <c r="H110" i="13"/>
  <c r="G110" i="13"/>
  <c r="F110" i="13"/>
  <c r="E110" i="13"/>
  <c r="D110" i="13"/>
  <c r="C110" i="13"/>
  <c r="O109" i="13"/>
  <c r="N109" i="13"/>
  <c r="M109" i="13"/>
  <c r="L109" i="13"/>
  <c r="K109" i="13"/>
  <c r="H109" i="13"/>
  <c r="G109" i="13"/>
  <c r="F109" i="13"/>
  <c r="E109" i="13"/>
  <c r="D109" i="13"/>
  <c r="O108" i="13"/>
  <c r="N108" i="13"/>
  <c r="M108" i="13"/>
  <c r="L108" i="13"/>
  <c r="K108" i="13"/>
  <c r="J108" i="13"/>
  <c r="H108" i="13"/>
  <c r="G108" i="13"/>
  <c r="F108" i="13"/>
  <c r="E108" i="13"/>
  <c r="D108" i="13"/>
  <c r="C108" i="13"/>
  <c r="O107" i="13"/>
  <c r="N107" i="13"/>
  <c r="M107" i="13"/>
  <c r="L107" i="13"/>
  <c r="K107" i="13"/>
  <c r="J107" i="13"/>
  <c r="H107" i="13"/>
  <c r="G107" i="13"/>
  <c r="F107" i="13"/>
  <c r="E107" i="13"/>
  <c r="D107" i="13"/>
  <c r="C107" i="13"/>
  <c r="O101" i="13"/>
  <c r="N101" i="13"/>
  <c r="M101" i="13"/>
  <c r="L101" i="13"/>
  <c r="K101" i="13"/>
  <c r="I101" i="13"/>
  <c r="H101" i="13"/>
  <c r="G101" i="13"/>
  <c r="F101" i="13"/>
  <c r="E101" i="13"/>
  <c r="D101" i="13"/>
  <c r="C101" i="13"/>
  <c r="B101" i="13"/>
  <c r="O100" i="13"/>
  <c r="N100" i="13"/>
  <c r="M100" i="13"/>
  <c r="L100" i="13"/>
  <c r="K100" i="13"/>
  <c r="J100" i="13"/>
  <c r="H100" i="13"/>
  <c r="G100" i="13"/>
  <c r="F100" i="13"/>
  <c r="E100" i="13"/>
  <c r="D100" i="13"/>
  <c r="O99" i="13"/>
  <c r="N99" i="13"/>
  <c r="M99" i="13"/>
  <c r="L99" i="13"/>
  <c r="K99" i="13"/>
  <c r="J99" i="13"/>
  <c r="H99" i="13"/>
  <c r="G99" i="13"/>
  <c r="F99" i="13"/>
  <c r="E99" i="13"/>
  <c r="D99" i="13"/>
  <c r="C99" i="13"/>
  <c r="O98" i="13"/>
  <c r="N98" i="13"/>
  <c r="M98" i="13"/>
  <c r="L98" i="13"/>
  <c r="K98" i="13"/>
  <c r="J98" i="13"/>
  <c r="H98" i="13"/>
  <c r="G98" i="13"/>
  <c r="F98" i="13"/>
  <c r="E98" i="13"/>
  <c r="D98" i="13"/>
  <c r="C98" i="13"/>
  <c r="B98" i="13"/>
  <c r="O95" i="13"/>
  <c r="N95" i="13"/>
  <c r="M95" i="13"/>
  <c r="L95" i="13"/>
  <c r="K95" i="13"/>
  <c r="J95" i="13"/>
  <c r="I95" i="13"/>
  <c r="H95" i="13"/>
  <c r="G95" i="13"/>
  <c r="F95" i="13"/>
  <c r="E95" i="13"/>
  <c r="D95" i="13"/>
  <c r="C95" i="13"/>
  <c r="B95" i="13"/>
  <c r="O94" i="13"/>
  <c r="M94" i="13"/>
  <c r="L94" i="13"/>
  <c r="K94" i="13"/>
  <c r="H94" i="13"/>
  <c r="G94" i="13"/>
  <c r="F94" i="13"/>
  <c r="E94" i="13"/>
  <c r="D94" i="13"/>
  <c r="C94" i="13"/>
  <c r="O93" i="13"/>
  <c r="N93" i="13"/>
  <c r="M93" i="13"/>
  <c r="L93" i="13"/>
  <c r="K93" i="13"/>
  <c r="J93" i="13"/>
  <c r="H93" i="13"/>
  <c r="G93" i="13"/>
  <c r="F93" i="13"/>
  <c r="E93" i="13"/>
  <c r="D93" i="13"/>
  <c r="C93" i="13"/>
  <c r="O92" i="13"/>
  <c r="N92" i="13"/>
  <c r="M92" i="13"/>
  <c r="L92" i="13"/>
  <c r="K92" i="13"/>
  <c r="J92" i="13"/>
  <c r="H92" i="13"/>
  <c r="G92" i="13"/>
  <c r="F92" i="13"/>
  <c r="E92" i="13"/>
  <c r="D92" i="13"/>
  <c r="C92" i="13"/>
  <c r="B92" i="13"/>
  <c r="O86" i="13"/>
  <c r="N86" i="13"/>
  <c r="M86" i="13"/>
  <c r="L86" i="13"/>
  <c r="K86" i="13"/>
  <c r="J86" i="13"/>
  <c r="I86" i="13"/>
  <c r="H86" i="13"/>
  <c r="G86" i="13"/>
  <c r="F86" i="13"/>
  <c r="E86" i="13"/>
  <c r="D86" i="13"/>
  <c r="B86" i="13"/>
  <c r="O85" i="13"/>
  <c r="N85" i="13"/>
  <c r="M85" i="13"/>
  <c r="L85" i="13"/>
  <c r="K85" i="13"/>
  <c r="J85" i="13"/>
  <c r="I85" i="13"/>
  <c r="H85" i="13"/>
  <c r="G85" i="13"/>
  <c r="F85" i="13"/>
  <c r="E85" i="13"/>
  <c r="D85" i="13"/>
  <c r="C85" i="13"/>
  <c r="O82" i="13"/>
  <c r="N82" i="13"/>
  <c r="M82" i="13"/>
  <c r="L82" i="13"/>
  <c r="K82" i="13"/>
  <c r="H82" i="13"/>
  <c r="G82" i="13"/>
  <c r="F82" i="13"/>
  <c r="E82" i="13"/>
  <c r="D82" i="13"/>
  <c r="O81" i="13"/>
  <c r="N81" i="13"/>
  <c r="M81" i="13"/>
  <c r="L81" i="13"/>
  <c r="K81" i="13"/>
  <c r="J81" i="13"/>
  <c r="I81" i="13"/>
  <c r="H81" i="13"/>
  <c r="G81" i="13"/>
  <c r="F81" i="13"/>
  <c r="E81" i="13"/>
  <c r="D81" i="13"/>
  <c r="C81" i="13"/>
  <c r="B81" i="13"/>
  <c r="O48" i="13"/>
  <c r="N48" i="13"/>
  <c r="M48" i="13"/>
  <c r="L48" i="13"/>
  <c r="K48" i="13"/>
  <c r="J48" i="13"/>
  <c r="H48" i="13"/>
  <c r="G48" i="13"/>
  <c r="F48" i="13"/>
  <c r="E48" i="13"/>
  <c r="D48" i="13"/>
  <c r="C48" i="13"/>
  <c r="O47" i="13"/>
  <c r="N47" i="13"/>
  <c r="M47" i="13"/>
  <c r="L47" i="13"/>
  <c r="K47" i="13"/>
  <c r="J47" i="13"/>
  <c r="H47" i="13"/>
  <c r="G47" i="13"/>
  <c r="F47" i="13"/>
  <c r="E47" i="13"/>
  <c r="D47" i="13"/>
  <c r="C47" i="13"/>
  <c r="O46" i="13"/>
  <c r="N46" i="13"/>
  <c r="M46" i="13"/>
  <c r="L46" i="13"/>
  <c r="K46" i="13"/>
  <c r="J46" i="13"/>
  <c r="H46" i="13"/>
  <c r="G46" i="13"/>
  <c r="F46" i="13"/>
  <c r="E46" i="13"/>
  <c r="D46" i="13"/>
  <c r="C46" i="13"/>
  <c r="O45" i="13"/>
  <c r="N45" i="13"/>
  <c r="M45" i="13"/>
  <c r="L45" i="13"/>
  <c r="K45" i="13"/>
  <c r="J45" i="13"/>
  <c r="I45" i="13"/>
  <c r="H45" i="13"/>
  <c r="G45" i="13"/>
  <c r="F45" i="13"/>
  <c r="E45" i="13"/>
  <c r="D45" i="13"/>
  <c r="C45" i="13"/>
  <c r="B45" i="13"/>
  <c r="O42" i="13"/>
  <c r="N42" i="13"/>
  <c r="M42" i="13"/>
  <c r="L42" i="13"/>
  <c r="K42" i="13"/>
  <c r="J42" i="13"/>
  <c r="H42" i="13"/>
  <c r="G42" i="13"/>
  <c r="F42" i="13"/>
  <c r="E42" i="13"/>
  <c r="D42" i="13"/>
  <c r="C42" i="13"/>
  <c r="O41" i="13"/>
  <c r="N41" i="13"/>
  <c r="M41" i="13"/>
  <c r="L41" i="13"/>
  <c r="K41" i="13"/>
  <c r="J41" i="13"/>
  <c r="H41" i="13"/>
  <c r="G41" i="13"/>
  <c r="F41" i="13"/>
  <c r="E41" i="13"/>
  <c r="D41" i="13"/>
  <c r="C41" i="13"/>
  <c r="O40" i="13"/>
  <c r="N40" i="13"/>
  <c r="M40" i="13"/>
  <c r="L40" i="13"/>
  <c r="K40" i="13"/>
  <c r="J40" i="13"/>
  <c r="H40" i="13"/>
  <c r="G40" i="13"/>
  <c r="F40" i="13"/>
  <c r="E40" i="13"/>
  <c r="D40" i="13"/>
  <c r="C40" i="13"/>
  <c r="B40" i="13"/>
  <c r="O39" i="13"/>
  <c r="N39" i="13"/>
  <c r="M39" i="13"/>
  <c r="L39" i="13"/>
  <c r="K39" i="13"/>
  <c r="J39" i="13"/>
  <c r="I39" i="13"/>
  <c r="H39" i="13"/>
  <c r="G39" i="13"/>
  <c r="F39" i="13"/>
  <c r="E39" i="13"/>
  <c r="C39" i="13"/>
  <c r="B39" i="13"/>
  <c r="O33" i="13"/>
  <c r="N33" i="13"/>
  <c r="M33" i="13"/>
  <c r="L33" i="13"/>
  <c r="K33" i="13"/>
  <c r="J33" i="13"/>
  <c r="H33" i="13"/>
  <c r="G33" i="13"/>
  <c r="F33" i="13"/>
  <c r="E33" i="13"/>
  <c r="D33" i="13"/>
  <c r="C33" i="13"/>
  <c r="B33" i="13"/>
  <c r="O32" i="13"/>
  <c r="N32" i="13"/>
  <c r="M32" i="13"/>
  <c r="L32" i="13"/>
  <c r="K32" i="13"/>
  <c r="J32" i="13"/>
  <c r="I32" i="13"/>
  <c r="H32" i="13"/>
  <c r="G32" i="13"/>
  <c r="F32" i="13"/>
  <c r="E32" i="13"/>
  <c r="D32" i="13"/>
  <c r="C32" i="13"/>
  <c r="O31" i="13"/>
  <c r="N31" i="13"/>
  <c r="M31" i="13"/>
  <c r="L31" i="13"/>
  <c r="K31" i="13"/>
  <c r="J31" i="13"/>
  <c r="H31" i="13"/>
  <c r="G31" i="13"/>
  <c r="F31" i="13"/>
  <c r="E31" i="13"/>
  <c r="D31" i="13"/>
  <c r="C31" i="13"/>
  <c r="B31" i="13"/>
  <c r="O30" i="13"/>
  <c r="N30" i="13"/>
  <c r="M30" i="13"/>
  <c r="L30" i="13"/>
  <c r="K30" i="13"/>
  <c r="J30" i="13"/>
  <c r="I30" i="13"/>
  <c r="H30" i="13"/>
  <c r="G30" i="13"/>
  <c r="F30" i="13"/>
  <c r="E30" i="13"/>
  <c r="D30" i="13"/>
  <c r="C30" i="13"/>
  <c r="B30" i="13"/>
  <c r="O27" i="13"/>
  <c r="N27" i="13"/>
  <c r="M27" i="13"/>
  <c r="L27" i="13"/>
  <c r="K27" i="13"/>
  <c r="H27" i="13"/>
  <c r="G27" i="13"/>
  <c r="F27" i="13"/>
  <c r="E27" i="13"/>
  <c r="D27" i="13"/>
  <c r="C27" i="13"/>
  <c r="O26" i="13"/>
  <c r="N26" i="13"/>
  <c r="M26" i="13"/>
  <c r="L26" i="13"/>
  <c r="K26" i="13"/>
  <c r="J26" i="13"/>
  <c r="I26" i="13"/>
  <c r="H26" i="13"/>
  <c r="G26" i="13"/>
  <c r="F26" i="13"/>
  <c r="E26" i="13"/>
  <c r="D26" i="13"/>
  <c r="C26" i="13"/>
  <c r="O25" i="13"/>
  <c r="N25" i="13"/>
  <c r="M25" i="13"/>
  <c r="L25" i="13"/>
  <c r="K25" i="13"/>
  <c r="J25" i="13"/>
  <c r="I25" i="13"/>
  <c r="H25" i="13"/>
  <c r="G25" i="13"/>
  <c r="F25" i="13"/>
  <c r="E25" i="13"/>
  <c r="D25" i="13"/>
  <c r="C25" i="13"/>
  <c r="O24" i="13"/>
  <c r="N24" i="13"/>
  <c r="M24" i="13"/>
  <c r="L24" i="13"/>
  <c r="K24" i="13"/>
  <c r="J24" i="13"/>
  <c r="I24" i="13"/>
  <c r="H24" i="13"/>
  <c r="G24" i="13"/>
  <c r="F24" i="13"/>
  <c r="E24" i="13"/>
  <c r="D24" i="13"/>
  <c r="C24" i="13"/>
  <c r="B24" i="13"/>
  <c r="O18" i="13"/>
  <c r="N18" i="13"/>
  <c r="M18" i="13"/>
  <c r="L18" i="13"/>
  <c r="K18" i="13"/>
  <c r="J18" i="13"/>
  <c r="H18" i="13"/>
  <c r="G18" i="13"/>
  <c r="F18" i="13"/>
  <c r="E18" i="13"/>
  <c r="D18" i="13"/>
  <c r="O17" i="13"/>
  <c r="N17" i="13"/>
  <c r="M17" i="13"/>
  <c r="L17" i="13"/>
  <c r="K17" i="13"/>
  <c r="J17" i="13"/>
  <c r="I17" i="13"/>
  <c r="H17" i="13"/>
  <c r="G17" i="13"/>
  <c r="F17" i="13"/>
  <c r="E17" i="13"/>
  <c r="D17" i="13"/>
  <c r="C17" i="13"/>
  <c r="B17" i="13"/>
  <c r="O14" i="13"/>
  <c r="M14" i="13"/>
  <c r="L14" i="13"/>
  <c r="K14" i="13"/>
  <c r="J14" i="13"/>
  <c r="H14" i="13"/>
  <c r="F14" i="13"/>
  <c r="E14" i="13"/>
  <c r="D14" i="13"/>
  <c r="O13" i="13"/>
  <c r="N13" i="13"/>
  <c r="M13" i="13"/>
  <c r="L13" i="13"/>
  <c r="K13" i="13"/>
  <c r="J13" i="13"/>
  <c r="I13" i="13"/>
  <c r="H13" i="13"/>
  <c r="G13" i="13"/>
  <c r="F13" i="13"/>
  <c r="E13" i="13"/>
  <c r="D13" i="13"/>
  <c r="C13" i="13"/>
  <c r="B13" i="13"/>
  <c r="D183" i="9"/>
  <c r="G183" i="9"/>
  <c r="C183" i="9"/>
  <c r="F183" i="9"/>
  <c r="B183" i="9"/>
  <c r="E183" i="9"/>
  <c r="D182" i="9"/>
  <c r="G182" i="9"/>
  <c r="C182" i="9"/>
  <c r="F182" i="9"/>
  <c r="B182" i="9"/>
  <c r="E182" i="9"/>
  <c r="D181" i="9"/>
  <c r="G181" i="9"/>
  <c r="C181" i="9"/>
  <c r="F181" i="9"/>
  <c r="P181" i="9" s="1"/>
  <c r="B181" i="9"/>
  <c r="E181" i="9"/>
  <c r="D180" i="9"/>
  <c r="G180" i="9"/>
  <c r="Q180" i="9" s="1"/>
  <c r="C180" i="9"/>
  <c r="F180" i="9"/>
  <c r="B180" i="9"/>
  <c r="E180" i="9"/>
  <c r="D177" i="9"/>
  <c r="G177" i="9"/>
  <c r="C177" i="9"/>
  <c r="F177" i="9"/>
  <c r="B177" i="9"/>
  <c r="E177" i="9"/>
  <c r="D176" i="9"/>
  <c r="G176" i="9"/>
  <c r="C176" i="9"/>
  <c r="F176" i="9"/>
  <c r="B176" i="9"/>
  <c r="E176" i="9"/>
  <c r="D175" i="9"/>
  <c r="G175" i="9"/>
  <c r="C175" i="9"/>
  <c r="F175" i="9"/>
  <c r="B175" i="9"/>
  <c r="E175" i="9"/>
  <c r="D174" i="9"/>
  <c r="G174" i="9"/>
  <c r="C174" i="9"/>
  <c r="F174" i="9"/>
  <c r="B174" i="9"/>
  <c r="E174" i="9"/>
  <c r="D168" i="9"/>
  <c r="G168" i="9"/>
  <c r="Q168" i="9" s="1"/>
  <c r="C168" i="9"/>
  <c r="F168" i="9"/>
  <c r="B168" i="9"/>
  <c r="E168" i="9"/>
  <c r="O168" i="9" s="1"/>
  <c r="D167" i="9"/>
  <c r="G167" i="9"/>
  <c r="C167" i="9"/>
  <c r="F167" i="9"/>
  <c r="P167" i="9" s="1"/>
  <c r="B167" i="9"/>
  <c r="E167" i="9"/>
  <c r="D166" i="9"/>
  <c r="G166" i="9"/>
  <c r="Q166" i="9" s="1"/>
  <c r="C166" i="9"/>
  <c r="F166" i="9"/>
  <c r="B166" i="9"/>
  <c r="E166" i="9"/>
  <c r="D165" i="9"/>
  <c r="G165" i="9"/>
  <c r="C165" i="9"/>
  <c r="F165" i="9"/>
  <c r="P165" i="9" s="1"/>
  <c r="B165" i="9"/>
  <c r="E165" i="9"/>
  <c r="D162" i="9"/>
  <c r="G162" i="9"/>
  <c r="C162" i="9"/>
  <c r="F162" i="9"/>
  <c r="B162" i="9"/>
  <c r="E162" i="9"/>
  <c r="D161" i="9"/>
  <c r="G161" i="9"/>
  <c r="C161" i="9"/>
  <c r="F161" i="9"/>
  <c r="B161" i="9"/>
  <c r="E161" i="9"/>
  <c r="D160" i="9"/>
  <c r="G160" i="9"/>
  <c r="C160" i="9"/>
  <c r="F160" i="9"/>
  <c r="B160" i="9"/>
  <c r="E160" i="9"/>
  <c r="D159" i="9"/>
  <c r="G159" i="9"/>
  <c r="C159" i="9"/>
  <c r="F159" i="9"/>
  <c r="B159" i="9"/>
  <c r="E159" i="9"/>
  <c r="D153" i="9"/>
  <c r="G153" i="9"/>
  <c r="C153" i="9"/>
  <c r="F153" i="9"/>
  <c r="B153" i="9"/>
  <c r="E153" i="9"/>
  <c r="D152" i="9"/>
  <c r="G152" i="9"/>
  <c r="C152" i="9"/>
  <c r="F152" i="9"/>
  <c r="B152" i="9"/>
  <c r="E152" i="9"/>
  <c r="D149" i="9"/>
  <c r="G149" i="9"/>
  <c r="C149" i="9"/>
  <c r="F149" i="9"/>
  <c r="B149" i="9"/>
  <c r="E149" i="9"/>
  <c r="D148" i="9"/>
  <c r="G148" i="9"/>
  <c r="C148" i="9"/>
  <c r="F148" i="9"/>
  <c r="B148" i="9"/>
  <c r="E148" i="9"/>
  <c r="O148" i="9" s="1"/>
  <c r="Q116" i="9"/>
  <c r="P116" i="9"/>
  <c r="O116" i="9"/>
  <c r="Q115" i="9"/>
  <c r="P115" i="9"/>
  <c r="O115" i="9"/>
  <c r="Q114" i="9"/>
  <c r="P114" i="9"/>
  <c r="O114" i="9"/>
  <c r="Q113" i="9"/>
  <c r="P113" i="9"/>
  <c r="O113" i="9"/>
  <c r="Q110" i="9"/>
  <c r="P110" i="9"/>
  <c r="O110" i="9"/>
  <c r="Q109" i="9"/>
  <c r="P109" i="9"/>
  <c r="O109" i="9"/>
  <c r="Q108" i="9"/>
  <c r="P108" i="9"/>
  <c r="O108" i="9"/>
  <c r="Q107" i="9"/>
  <c r="P107" i="9"/>
  <c r="O107" i="9"/>
  <c r="Q101" i="9"/>
  <c r="P101" i="9"/>
  <c r="O101" i="9"/>
  <c r="Q100" i="9"/>
  <c r="P100" i="9"/>
  <c r="O100" i="9"/>
  <c r="Q99" i="9"/>
  <c r="P99" i="9"/>
  <c r="O99" i="9"/>
  <c r="Q98" i="9"/>
  <c r="P98" i="9"/>
  <c r="O98" i="9"/>
  <c r="Q95" i="9"/>
  <c r="P95" i="9"/>
  <c r="O95" i="9"/>
  <c r="Q94" i="9"/>
  <c r="P94" i="9"/>
  <c r="O94" i="9"/>
  <c r="Q93" i="9"/>
  <c r="P93" i="9"/>
  <c r="O93" i="9"/>
  <c r="Q92" i="9"/>
  <c r="P92" i="9"/>
  <c r="O92" i="9"/>
  <c r="Q86" i="9"/>
  <c r="P86" i="9"/>
  <c r="O86" i="9"/>
  <c r="Q85" i="9"/>
  <c r="P85" i="9"/>
  <c r="O85" i="9"/>
  <c r="Q82" i="9"/>
  <c r="P82" i="9"/>
  <c r="O82" i="9"/>
  <c r="Q81" i="9"/>
  <c r="P81" i="9"/>
  <c r="O81" i="9"/>
  <c r="Q47" i="9"/>
  <c r="P47" i="9"/>
  <c r="O47" i="9"/>
  <c r="Q46" i="9"/>
  <c r="P46" i="9"/>
  <c r="O46" i="9"/>
  <c r="Q45" i="9"/>
  <c r="P45" i="9"/>
  <c r="O45" i="9"/>
  <c r="Q44" i="9"/>
  <c r="P44" i="9"/>
  <c r="O44" i="9"/>
  <c r="Q41" i="9"/>
  <c r="P41" i="9"/>
  <c r="O41" i="9"/>
  <c r="Q40" i="9"/>
  <c r="P40" i="9"/>
  <c r="O40" i="9"/>
  <c r="Q39" i="9"/>
  <c r="P39" i="9"/>
  <c r="O39" i="9"/>
  <c r="Q38" i="9"/>
  <c r="P38" i="9"/>
  <c r="O38" i="9"/>
  <c r="Q32" i="9"/>
  <c r="P32" i="9"/>
  <c r="O32" i="9"/>
  <c r="Q31" i="9"/>
  <c r="P31" i="9"/>
  <c r="O31" i="9"/>
  <c r="Q30" i="9"/>
  <c r="P30" i="9"/>
  <c r="O30" i="9"/>
  <c r="Q29" i="9"/>
  <c r="P29" i="9"/>
  <c r="O29" i="9"/>
  <c r="Q26" i="9"/>
  <c r="P26" i="9"/>
  <c r="O26" i="9"/>
  <c r="Q25" i="9"/>
  <c r="P25" i="9"/>
  <c r="O25" i="9"/>
  <c r="Q24" i="9"/>
  <c r="P24" i="9"/>
  <c r="O24" i="9"/>
  <c r="Q23" i="9"/>
  <c r="P23" i="9"/>
  <c r="O23" i="9"/>
  <c r="Q17" i="9"/>
  <c r="P17" i="9"/>
  <c r="O17" i="9"/>
  <c r="Q16" i="9"/>
  <c r="P16" i="9"/>
  <c r="O16" i="9"/>
  <c r="Q13" i="9"/>
  <c r="P13" i="9"/>
  <c r="O13" i="9"/>
  <c r="P12" i="9"/>
  <c r="Q12" i="9"/>
  <c r="O12" i="9"/>
  <c r="J183" i="9"/>
  <c r="I183" i="9"/>
  <c r="H183" i="9"/>
  <c r="J182" i="9"/>
  <c r="I182" i="9"/>
  <c r="H182" i="9"/>
  <c r="J181" i="9"/>
  <c r="I181" i="9"/>
  <c r="H181" i="9"/>
  <c r="J180" i="9"/>
  <c r="I180" i="9"/>
  <c r="H180" i="9"/>
  <c r="J177" i="9"/>
  <c r="I177" i="9"/>
  <c r="H177" i="9"/>
  <c r="J176" i="9"/>
  <c r="I176" i="9"/>
  <c r="H176" i="9"/>
  <c r="J175" i="9"/>
  <c r="I175" i="9"/>
  <c r="H175" i="9"/>
  <c r="J174" i="9"/>
  <c r="I174" i="9"/>
  <c r="H174" i="9"/>
  <c r="J168" i="9"/>
  <c r="I168" i="9"/>
  <c r="H168" i="9"/>
  <c r="J167" i="9"/>
  <c r="I167" i="9"/>
  <c r="H167" i="9"/>
  <c r="J166" i="9"/>
  <c r="I166" i="9"/>
  <c r="H166" i="9"/>
  <c r="J165" i="9"/>
  <c r="I165" i="9"/>
  <c r="H165" i="9"/>
  <c r="J162" i="9"/>
  <c r="I162" i="9"/>
  <c r="H162" i="9"/>
  <c r="J161" i="9"/>
  <c r="I161" i="9"/>
  <c r="H161" i="9"/>
  <c r="J160" i="9"/>
  <c r="I160" i="9"/>
  <c r="H160" i="9"/>
  <c r="J159" i="9"/>
  <c r="I159" i="9"/>
  <c r="H159" i="9"/>
  <c r="J153" i="9"/>
  <c r="I153" i="9"/>
  <c r="H153" i="9"/>
  <c r="J152" i="9"/>
  <c r="I152" i="9"/>
  <c r="H152" i="9"/>
  <c r="J149" i="9"/>
  <c r="I149" i="9"/>
  <c r="H149" i="9"/>
  <c r="J148" i="9"/>
  <c r="I148" i="9"/>
  <c r="H148" i="9"/>
  <c r="F71" i="11"/>
  <c r="E71" i="11"/>
  <c r="F109" i="11"/>
  <c r="B100" i="11"/>
  <c r="T30" i="13"/>
  <c r="O34" i="13"/>
  <c r="O48" i="9"/>
  <c r="N154" i="12"/>
  <c r="H49" i="13"/>
  <c r="I178" i="9"/>
  <c r="D184" i="9"/>
  <c r="P108" i="13"/>
  <c r="V98" i="13"/>
  <c r="G87" i="13"/>
  <c r="O152" i="13"/>
  <c r="H50" i="12"/>
  <c r="H50" i="13" s="1"/>
  <c r="O19" i="13"/>
  <c r="M19" i="13"/>
  <c r="K20" i="12"/>
  <c r="P55" i="11"/>
  <c r="Q58" i="11"/>
  <c r="F178" i="9"/>
  <c r="P178" i="9" s="1"/>
  <c r="K160" i="9"/>
  <c r="B169" i="9"/>
  <c r="H66" i="15"/>
  <c r="J100" i="14"/>
  <c r="D119" i="12"/>
  <c r="H174" i="13"/>
  <c r="N28" i="13"/>
  <c r="V82" i="13"/>
  <c r="I111" i="13"/>
  <c r="M154" i="12"/>
  <c r="V108" i="13"/>
  <c r="V114" i="13"/>
  <c r="T114" i="13"/>
  <c r="K117" i="13"/>
  <c r="O117" i="13"/>
  <c r="O18" i="9"/>
  <c r="O64" i="11"/>
  <c r="M183" i="9"/>
  <c r="M117" i="9"/>
  <c r="K176" i="9"/>
  <c r="M160" i="9"/>
  <c r="E70" i="11"/>
  <c r="P21" i="11"/>
  <c r="F49" i="9"/>
  <c r="C27" i="11"/>
  <c r="I49" i="9"/>
  <c r="I100" i="14"/>
  <c r="H83" i="13"/>
  <c r="D83" i="13"/>
  <c r="N34" i="13"/>
  <c r="H12" i="15"/>
  <c r="N20" i="12"/>
  <c r="L21" i="11"/>
  <c r="F184" i="9"/>
  <c r="F118" i="9"/>
  <c r="G109" i="11"/>
  <c r="E108" i="11"/>
  <c r="M165" i="9"/>
  <c r="F103" i="9"/>
  <c r="L152" i="9"/>
  <c r="M152" i="9"/>
  <c r="Q20" i="11"/>
  <c r="Q21" i="11"/>
  <c r="G26" i="11"/>
  <c r="E109" i="11"/>
  <c r="D27" i="11"/>
  <c r="I119" i="12"/>
  <c r="D64" i="15"/>
  <c r="R108" i="13"/>
  <c r="O119" i="12"/>
  <c r="O118" i="13" s="1"/>
  <c r="K111" i="13"/>
  <c r="M104" i="12"/>
  <c r="M102" i="13"/>
  <c r="T152" i="12"/>
  <c r="L154" i="12"/>
  <c r="C83" i="13"/>
  <c r="H22" i="15"/>
  <c r="T49" i="12"/>
  <c r="O20" i="15"/>
  <c r="V34" i="12"/>
  <c r="V34" i="13" s="1"/>
  <c r="M27" i="14"/>
  <c r="U13" i="14"/>
  <c r="R15" i="12"/>
  <c r="O57" i="11"/>
  <c r="B101" i="11"/>
  <c r="F70" i="11"/>
  <c r="M175" i="9"/>
  <c r="L177" i="9"/>
  <c r="B70" i="11"/>
  <c r="Q102" i="9"/>
  <c r="D169" i="9"/>
  <c r="M167" i="9"/>
  <c r="P19" i="11"/>
  <c r="P42" i="9"/>
  <c r="L42" i="9"/>
  <c r="O21" i="11"/>
  <c r="B49" i="9"/>
  <c r="F101" i="11"/>
  <c r="J27" i="11"/>
  <c r="K11" i="11"/>
  <c r="B27" i="11"/>
  <c r="B15" i="11"/>
  <c r="Q27" i="9"/>
  <c r="H24" i="11"/>
  <c r="M18" i="9"/>
  <c r="M154" i="9"/>
  <c r="Q118" i="12"/>
  <c r="K119" i="12"/>
  <c r="R119" i="12" s="1"/>
  <c r="Q175" i="12"/>
  <c r="S112" i="12"/>
  <c r="H165" i="13"/>
  <c r="T103" i="12"/>
  <c r="K59" i="15"/>
  <c r="B96" i="13"/>
  <c r="P97" i="12"/>
  <c r="U152" i="12"/>
  <c r="I89" i="12"/>
  <c r="L89" i="12"/>
  <c r="T21" i="14"/>
  <c r="T39" i="13"/>
  <c r="P39" i="13"/>
  <c r="M50" i="12"/>
  <c r="E178" i="12"/>
  <c r="F13" i="15"/>
  <c r="G13" i="15"/>
  <c r="B13" i="15"/>
  <c r="H13" i="15"/>
  <c r="R19" i="12"/>
  <c r="Q62" i="11"/>
  <c r="P64" i="11"/>
  <c r="P117" i="9"/>
  <c r="M181" i="9"/>
  <c r="D109" i="11"/>
  <c r="D71" i="11"/>
  <c r="C108" i="11"/>
  <c r="J118" i="9"/>
  <c r="B69" i="11"/>
  <c r="Q65" i="11"/>
  <c r="K175" i="9"/>
  <c r="J178" i="9"/>
  <c r="M102" i="9"/>
  <c r="K167" i="9"/>
  <c r="K58" i="11"/>
  <c r="K162" i="9"/>
  <c r="O58" i="11"/>
  <c r="J69" i="11"/>
  <c r="H102" i="11"/>
  <c r="G106" i="11"/>
  <c r="G24" i="11"/>
  <c r="J107" i="11"/>
  <c r="Q42" i="9"/>
  <c r="D49" i="9"/>
  <c r="M42" i="9"/>
  <c r="G34" i="9"/>
  <c r="G169" i="9"/>
  <c r="Q169" i="9" s="1"/>
  <c r="O13" i="11"/>
  <c r="J88" i="9"/>
  <c r="M149" i="9"/>
  <c r="K18" i="9"/>
  <c r="C150" i="9"/>
  <c r="G19" i="9"/>
  <c r="L149" i="9"/>
  <c r="Q14" i="9"/>
  <c r="C87" i="13"/>
  <c r="P19" i="12"/>
  <c r="I19" i="13"/>
  <c r="H117" i="13"/>
  <c r="V118" i="12"/>
  <c r="V117" i="13" s="1"/>
  <c r="T115" i="13"/>
  <c r="I184" i="12"/>
  <c r="R180" i="12"/>
  <c r="U174" i="12"/>
  <c r="D68" i="14"/>
  <c r="M102" i="14"/>
  <c r="H96" i="13"/>
  <c r="F71" i="14"/>
  <c r="C96" i="13"/>
  <c r="J59" i="15"/>
  <c r="H102" i="14"/>
  <c r="H100" i="15" s="1"/>
  <c r="J25" i="14"/>
  <c r="L50" i="12"/>
  <c r="M107" i="14"/>
  <c r="M25" i="14"/>
  <c r="F174" i="13"/>
  <c r="S25" i="13"/>
  <c r="R14" i="14"/>
  <c r="H160" i="13"/>
  <c r="V25" i="13"/>
  <c r="V26" i="13"/>
  <c r="Q26" i="13"/>
  <c r="T25" i="13"/>
  <c r="E35" i="12"/>
  <c r="P25" i="13"/>
  <c r="K27" i="14"/>
  <c r="F12" i="15"/>
  <c r="S26" i="13"/>
  <c r="N117" i="13"/>
  <c r="P162" i="9"/>
  <c r="J99" i="11"/>
  <c r="S182" i="12"/>
  <c r="U108" i="13"/>
  <c r="O12" i="11"/>
  <c r="K12" i="11"/>
  <c r="E26" i="11"/>
  <c r="E114" i="11" s="1"/>
  <c r="E101" i="11"/>
  <c r="F150" i="9"/>
  <c r="P14" i="9"/>
  <c r="T168" i="12"/>
  <c r="O87" i="13"/>
  <c r="L87" i="13"/>
  <c r="K102" i="9"/>
  <c r="H103" i="9"/>
  <c r="H169" i="9"/>
  <c r="M177" i="9"/>
  <c r="L174" i="9"/>
  <c r="Q103" i="12"/>
  <c r="T109" i="13"/>
  <c r="M20" i="12"/>
  <c r="F99" i="11"/>
  <c r="G154" i="12"/>
  <c r="U88" i="12"/>
  <c r="L96" i="9"/>
  <c r="L34" i="13"/>
  <c r="H89" i="12"/>
  <c r="H87" i="13"/>
  <c r="E87" i="13"/>
  <c r="M83" i="9"/>
  <c r="R98" i="13"/>
  <c r="E88" i="9"/>
  <c r="O83" i="9"/>
  <c r="G154" i="9"/>
  <c r="M48" i="9"/>
  <c r="J184" i="9"/>
  <c r="J49" i="9"/>
  <c r="F88" i="9"/>
  <c r="C69" i="11"/>
  <c r="L182" i="9"/>
  <c r="E118" i="9"/>
  <c r="L181" i="9"/>
  <c r="E184" i="9"/>
  <c r="E106" i="11"/>
  <c r="G107" i="11"/>
  <c r="O176" i="9"/>
  <c r="I69" i="11"/>
  <c r="H106" i="11"/>
  <c r="L111" i="9"/>
  <c r="B71" i="11"/>
  <c r="O71" i="11" s="1"/>
  <c r="P111" i="9"/>
  <c r="C118" i="9"/>
  <c r="C103" i="9"/>
  <c r="P103" i="9" s="1"/>
  <c r="Q167" i="9"/>
  <c r="K168" i="9"/>
  <c r="L56" i="11"/>
  <c r="L165" i="9"/>
  <c r="M162" i="9"/>
  <c r="K159" i="9"/>
  <c r="G68" i="11"/>
  <c r="M159" i="9"/>
  <c r="K152" i="9"/>
  <c r="I88" i="9"/>
  <c r="K153" i="9"/>
  <c r="L153" i="9"/>
  <c r="Q153" i="9"/>
  <c r="G150" i="9"/>
  <c r="Q83" i="9"/>
  <c r="F108" i="11"/>
  <c r="P108" i="11" s="1"/>
  <c r="C184" i="9"/>
  <c r="P184" i="9" s="1"/>
  <c r="E27" i="11"/>
  <c r="P20" i="11"/>
  <c r="K21" i="11"/>
  <c r="Q33" i="9"/>
  <c r="K14" i="11"/>
  <c r="K102" i="11" s="1"/>
  <c r="O14" i="11"/>
  <c r="E102" i="11"/>
  <c r="D102" i="11"/>
  <c r="P11" i="11"/>
  <c r="E15" i="11"/>
  <c r="E24" i="11"/>
  <c r="D34" i="9"/>
  <c r="F169" i="9"/>
  <c r="E34" i="9"/>
  <c r="C99" i="11"/>
  <c r="P99" i="11" s="1"/>
  <c r="F27" i="11"/>
  <c r="D150" i="9"/>
  <c r="Q150" i="9" s="1"/>
  <c r="J73" i="14"/>
  <c r="R67" i="14"/>
  <c r="J119" i="12"/>
  <c r="J178" i="12"/>
  <c r="O66" i="15"/>
  <c r="N66" i="15"/>
  <c r="K66" i="15"/>
  <c r="P110" i="13"/>
  <c r="F64" i="15"/>
  <c r="O176" i="13"/>
  <c r="L66" i="15"/>
  <c r="M178" i="12"/>
  <c r="M167" i="13"/>
  <c r="H102" i="13"/>
  <c r="T100" i="13"/>
  <c r="V165" i="12"/>
  <c r="V165" i="13" s="1"/>
  <c r="O167" i="13"/>
  <c r="Q168" i="12"/>
  <c r="V100" i="13"/>
  <c r="U93" i="13"/>
  <c r="J56" i="15"/>
  <c r="P57" i="14"/>
  <c r="F96" i="13"/>
  <c r="G104" i="12"/>
  <c r="P93" i="13"/>
  <c r="T93" i="13"/>
  <c r="V93" i="13"/>
  <c r="Q88" i="12"/>
  <c r="G83" i="13"/>
  <c r="D150" i="12"/>
  <c r="N150" i="12"/>
  <c r="K25" i="14"/>
  <c r="N20" i="15"/>
  <c r="G22" i="15"/>
  <c r="K19" i="15"/>
  <c r="H175" i="13"/>
  <c r="M19" i="15"/>
  <c r="O25" i="14"/>
  <c r="N19" i="15"/>
  <c r="O19" i="15"/>
  <c r="V19" i="14"/>
  <c r="R34" i="12"/>
  <c r="K169" i="12"/>
  <c r="B12" i="15"/>
  <c r="U160" i="12"/>
  <c r="P13" i="14"/>
  <c r="L178" i="9"/>
  <c r="M184" i="12"/>
  <c r="R64" i="14"/>
  <c r="T118" i="12"/>
  <c r="E64" i="15"/>
  <c r="J117" i="13"/>
  <c r="F117" i="13"/>
  <c r="G110" i="14"/>
  <c r="U67" i="14"/>
  <c r="V67" i="14"/>
  <c r="R66" i="15" s="1"/>
  <c r="G66" i="15"/>
  <c r="H110" i="14"/>
  <c r="H108" i="15" s="1"/>
  <c r="S67" i="14"/>
  <c r="R118" i="12"/>
  <c r="D66" i="15"/>
  <c r="V66" i="14"/>
  <c r="V65" i="15" s="1"/>
  <c r="H65" i="15"/>
  <c r="G65" i="15"/>
  <c r="E66" i="15"/>
  <c r="D107" i="14"/>
  <c r="D65" i="15"/>
  <c r="F65" i="15"/>
  <c r="G117" i="13"/>
  <c r="S114" i="13"/>
  <c r="M66" i="15"/>
  <c r="F66" i="15"/>
  <c r="F68" i="14"/>
  <c r="L174" i="13"/>
  <c r="K107" i="14"/>
  <c r="M72" i="14"/>
  <c r="M115" i="14" s="1"/>
  <c r="J104" i="12"/>
  <c r="V99" i="13"/>
  <c r="F168" i="13"/>
  <c r="U99" i="13"/>
  <c r="U103" i="12"/>
  <c r="D58" i="15"/>
  <c r="T57" i="14"/>
  <c r="S97" i="12"/>
  <c r="M70" i="14"/>
  <c r="E96" i="13"/>
  <c r="M163" i="12"/>
  <c r="D72" i="14"/>
  <c r="H59" i="15"/>
  <c r="C160" i="13"/>
  <c r="E163" i="12"/>
  <c r="L161" i="13"/>
  <c r="O25" i="15"/>
  <c r="M28" i="14"/>
  <c r="F184" i="12"/>
  <c r="V46" i="13"/>
  <c r="L26" i="14"/>
  <c r="F22" i="15"/>
  <c r="F110" i="14"/>
  <c r="N107" i="14"/>
  <c r="P40" i="13"/>
  <c r="U175" i="12"/>
  <c r="R174" i="12"/>
  <c r="H168" i="13"/>
  <c r="G15" i="15"/>
  <c r="L14" i="15"/>
  <c r="H14" i="15"/>
  <c r="C13" i="15"/>
  <c r="I160" i="13"/>
  <c r="M14" i="15"/>
  <c r="U15" i="14"/>
  <c r="L160" i="13"/>
  <c r="V14" i="14"/>
  <c r="V14" i="15" s="1"/>
  <c r="I35" i="12"/>
  <c r="O160" i="13"/>
  <c r="C35" i="12"/>
  <c r="J160" i="13"/>
  <c r="M160" i="13"/>
  <c r="G28" i="14"/>
  <c r="M26" i="14"/>
  <c r="J101" i="14"/>
  <c r="M16" i="14"/>
  <c r="K14" i="15"/>
  <c r="U153" i="12"/>
  <c r="Q152" i="12"/>
  <c r="O149" i="13"/>
  <c r="K83" i="13"/>
  <c r="L149" i="13"/>
  <c r="O20" i="12"/>
  <c r="N20" i="13" s="1"/>
  <c r="I15" i="13"/>
  <c r="M15" i="13"/>
  <c r="O15" i="13"/>
  <c r="E154" i="12"/>
  <c r="E20" i="12"/>
  <c r="I20" i="12"/>
  <c r="K117" i="9"/>
  <c r="B109" i="11"/>
  <c r="M63" i="11"/>
  <c r="K65" i="11"/>
  <c r="E66" i="11"/>
  <c r="O117" i="9"/>
  <c r="B184" i="9"/>
  <c r="O62" i="11"/>
  <c r="K181" i="9"/>
  <c r="P118" i="9"/>
  <c r="D66" i="11"/>
  <c r="D69" i="11"/>
  <c r="G69" i="11"/>
  <c r="Q69" i="11" s="1"/>
  <c r="K64" i="11"/>
  <c r="F68" i="11"/>
  <c r="I109" i="11"/>
  <c r="G71" i="11"/>
  <c r="Q71" i="11" s="1"/>
  <c r="I103" i="9"/>
  <c r="I169" i="9"/>
  <c r="E100" i="11"/>
  <c r="O100" i="11" s="1"/>
  <c r="Q56" i="11"/>
  <c r="I100" i="11"/>
  <c r="M56" i="11"/>
  <c r="D163" i="9"/>
  <c r="E163" i="9"/>
  <c r="O161" i="9"/>
  <c r="M49" i="9"/>
  <c r="D106" i="11"/>
  <c r="Q106" i="11"/>
  <c r="G100" i="11"/>
  <c r="Q14" i="11"/>
  <c r="Q12" i="11"/>
  <c r="O15" i="11"/>
  <c r="O11" i="11"/>
  <c r="P27" i="9"/>
  <c r="G102" i="11"/>
  <c r="Q102" i="11" s="1"/>
  <c r="H163" i="9"/>
  <c r="I102" i="11"/>
  <c r="D100" i="11"/>
  <c r="F100" i="11"/>
  <c r="L27" i="9"/>
  <c r="F26" i="11"/>
  <c r="F114" i="11" s="1"/>
  <c r="F25" i="11"/>
  <c r="B154" i="9"/>
  <c r="C88" i="9"/>
  <c r="L88" i="9" s="1"/>
  <c r="C154" i="9"/>
  <c r="P154" i="9" s="1"/>
  <c r="Q87" i="9"/>
  <c r="I19" i="9"/>
  <c r="I155" i="9" s="1"/>
  <c r="H19" i="9"/>
  <c r="J150" i="9"/>
  <c r="K14" i="9"/>
  <c r="M14" i="9"/>
  <c r="O14" i="9"/>
  <c r="I150" i="9"/>
  <c r="B19" i="9"/>
  <c r="B155" i="9" s="1"/>
  <c r="E19" i="9"/>
  <c r="P88" i="9"/>
  <c r="K19" i="9"/>
  <c r="M184" i="9"/>
  <c r="L64" i="11"/>
  <c r="P180" i="9"/>
  <c r="Q63" i="11"/>
  <c r="P63" i="11"/>
  <c r="F107" i="11"/>
  <c r="K63" i="11"/>
  <c r="C68" i="11"/>
  <c r="P68" i="11" s="1"/>
  <c r="F66" i="11"/>
  <c r="L63" i="11"/>
  <c r="L183" i="9"/>
  <c r="O181" i="9"/>
  <c r="O183" i="9"/>
  <c r="L180" i="9"/>
  <c r="P62" i="11"/>
  <c r="O109" i="11"/>
  <c r="Q117" i="9"/>
  <c r="O63" i="11"/>
  <c r="O182" i="9"/>
  <c r="K177" i="9"/>
  <c r="F119" i="9"/>
  <c r="D118" i="9"/>
  <c r="L62" i="11"/>
  <c r="P177" i="9"/>
  <c r="M174" i="9"/>
  <c r="Q175" i="9"/>
  <c r="H66" i="11"/>
  <c r="H107" i="11"/>
  <c r="P176" i="9"/>
  <c r="D72" i="11"/>
  <c r="M168" i="9"/>
  <c r="K165" i="9"/>
  <c r="E103" i="9"/>
  <c r="E170" i="9" s="1"/>
  <c r="K166" i="9"/>
  <c r="D68" i="11"/>
  <c r="Q68" i="11" s="1"/>
  <c r="O70" i="11"/>
  <c r="P166" i="9"/>
  <c r="M166" i="9"/>
  <c r="E169" i="9"/>
  <c r="Q55" i="11"/>
  <c r="D170" i="9"/>
  <c r="E99" i="11"/>
  <c r="E68" i="11"/>
  <c r="E112" i="11" s="1"/>
  <c r="C163" i="9"/>
  <c r="P161" i="9"/>
  <c r="L161" i="9"/>
  <c r="K57" i="11"/>
  <c r="L162" i="9"/>
  <c r="O160" i="9"/>
  <c r="O162" i="9"/>
  <c r="D88" i="9"/>
  <c r="C119" i="9"/>
  <c r="K154" i="9"/>
  <c r="L154" i="9"/>
  <c r="P149" i="9"/>
  <c r="B150" i="9"/>
  <c r="O150" i="9" s="1"/>
  <c r="P148" i="9"/>
  <c r="L148" i="9"/>
  <c r="L150" i="9"/>
  <c r="C22" i="11"/>
  <c r="C49" i="9"/>
  <c r="C25" i="11"/>
  <c r="E22" i="11"/>
  <c r="E28" i="11" s="1"/>
  <c r="J24" i="11"/>
  <c r="E25" i="11"/>
  <c r="H49" i="9"/>
  <c r="G25" i="11"/>
  <c r="E107" i="11"/>
  <c r="C26" i="11"/>
  <c r="E115" i="11"/>
  <c r="L13" i="11"/>
  <c r="I15" i="11"/>
  <c r="I24" i="11"/>
  <c r="O33" i="9"/>
  <c r="C102" i="11"/>
  <c r="M33" i="9"/>
  <c r="G15" i="11"/>
  <c r="J27" i="9"/>
  <c r="B34" i="9"/>
  <c r="D101" i="11"/>
  <c r="I163" i="9"/>
  <c r="L163" i="9"/>
  <c r="Q13" i="11"/>
  <c r="L12" i="11"/>
  <c r="M12" i="11" s="1"/>
  <c r="K27" i="9"/>
  <c r="C15" i="11"/>
  <c r="O154" i="9"/>
  <c r="D154" i="9"/>
  <c r="Q154" i="9" s="1"/>
  <c r="D19" i="9"/>
  <c r="D155" i="9" s="1"/>
  <c r="J19" i="9"/>
  <c r="B117" i="13"/>
  <c r="M108" i="14"/>
  <c r="T65" i="14"/>
  <c r="H72" i="14"/>
  <c r="H71" i="15" s="1"/>
  <c r="I72" i="14"/>
  <c r="J176" i="13"/>
  <c r="K110" i="14"/>
  <c r="M176" i="13"/>
  <c r="L176" i="13"/>
  <c r="N174" i="13"/>
  <c r="S98" i="13"/>
  <c r="O169" i="12"/>
  <c r="O169" i="13" s="1"/>
  <c r="I167" i="13"/>
  <c r="I57" i="15"/>
  <c r="J57" i="15"/>
  <c r="I102" i="13"/>
  <c r="N102" i="13"/>
  <c r="O57" i="15"/>
  <c r="O71" i="14"/>
  <c r="K102" i="13"/>
  <c r="N169" i="12"/>
  <c r="Q60" i="14"/>
  <c r="K57" i="15"/>
  <c r="M57" i="15"/>
  <c r="Q58" i="14"/>
  <c r="G72" i="14"/>
  <c r="M103" i="14"/>
  <c r="V92" i="13"/>
  <c r="L103" i="14"/>
  <c r="K160" i="13"/>
  <c r="T60" i="14"/>
  <c r="P161" i="12"/>
  <c r="T162" i="12"/>
  <c r="R97" i="12"/>
  <c r="F87" i="13"/>
  <c r="F154" i="12"/>
  <c r="F89" i="12"/>
  <c r="E83" i="13"/>
  <c r="M149" i="13"/>
  <c r="F83" i="13"/>
  <c r="F150" i="12"/>
  <c r="E108" i="14"/>
  <c r="K22" i="15"/>
  <c r="C184" i="12"/>
  <c r="M23" i="14"/>
  <c r="Q49" i="12"/>
  <c r="L28" i="14"/>
  <c r="L110" i="14"/>
  <c r="S20" i="14"/>
  <c r="I19" i="15"/>
  <c r="H25" i="14"/>
  <c r="J19" i="15"/>
  <c r="H19" i="15"/>
  <c r="N109" i="14"/>
  <c r="J184" i="12"/>
  <c r="H181" i="13"/>
  <c r="I25" i="14"/>
  <c r="U21" i="14"/>
  <c r="O43" i="13"/>
  <c r="K43" i="13"/>
  <c r="O178" i="12"/>
  <c r="O178" i="13" s="1"/>
  <c r="F19" i="15"/>
  <c r="F23" i="14"/>
  <c r="G109" i="14"/>
  <c r="N178" i="12"/>
  <c r="L43" i="13"/>
  <c r="N23" i="14"/>
  <c r="T22" i="14"/>
  <c r="K23" i="14"/>
  <c r="N110" i="14"/>
  <c r="F27" i="14"/>
  <c r="M110" i="14"/>
  <c r="J43" i="13"/>
  <c r="F50" i="12"/>
  <c r="N28" i="14"/>
  <c r="V39" i="13"/>
  <c r="F107" i="14"/>
  <c r="M43" i="13"/>
  <c r="N50" i="12"/>
  <c r="N43" i="13"/>
  <c r="S33" i="13"/>
  <c r="G12" i="15"/>
  <c r="M34" i="13"/>
  <c r="V30" i="13"/>
  <c r="C34" i="13"/>
  <c r="N35" i="12"/>
  <c r="L27" i="14"/>
  <c r="G16" i="14"/>
  <c r="U34" i="12"/>
  <c r="N100" i="14"/>
  <c r="Q25" i="13"/>
  <c r="N159" i="13"/>
  <c r="K162" i="13"/>
  <c r="R28" i="12"/>
  <c r="N26" i="14"/>
  <c r="T14" i="14"/>
  <c r="U12" i="14"/>
  <c r="L35" i="12"/>
  <c r="D35" i="12"/>
  <c r="D148" i="13"/>
  <c r="S148" i="12"/>
  <c r="L150" i="12"/>
  <c r="L20" i="12"/>
  <c r="S15" i="12"/>
  <c r="J15" i="13"/>
  <c r="D185" i="9"/>
  <c r="D119" i="9"/>
  <c r="C185" i="9"/>
  <c r="P26" i="11"/>
  <c r="O34" i="9"/>
  <c r="B50" i="9"/>
  <c r="M27" i="9"/>
  <c r="J155" i="9"/>
  <c r="M150" i="9" l="1"/>
  <c r="O149" i="9"/>
  <c r="Q149" i="9"/>
  <c r="P152" i="9"/>
  <c r="Q152" i="9"/>
  <c r="O153" i="9"/>
  <c r="P153" i="9"/>
  <c r="O159" i="9"/>
  <c r="P159" i="9"/>
  <c r="P160" i="9"/>
  <c r="Q162" i="9"/>
  <c r="O165" i="9"/>
  <c r="Q165" i="9"/>
  <c r="O166" i="9"/>
  <c r="O167" i="9"/>
  <c r="O174" i="9"/>
  <c r="P174" i="9"/>
  <c r="Q174" i="9"/>
  <c r="O175" i="9"/>
  <c r="O177" i="9"/>
  <c r="Q181" i="9"/>
  <c r="P182" i="9"/>
  <c r="P183" i="9"/>
  <c r="Q183" i="9"/>
  <c r="K150" i="9"/>
  <c r="K33" i="9"/>
  <c r="J34" i="9"/>
  <c r="K42" i="9"/>
  <c r="K48" i="9"/>
  <c r="G49" i="9"/>
  <c r="L48" i="9"/>
  <c r="G163" i="9"/>
  <c r="Q163" i="9" s="1"/>
  <c r="J163" i="9"/>
  <c r="L102" i="9"/>
  <c r="D178" i="9"/>
  <c r="G178" i="9"/>
  <c r="G184" i="9"/>
  <c r="I118" i="9"/>
  <c r="I119" i="9" s="1"/>
  <c r="P83" i="9"/>
  <c r="G88" i="9"/>
  <c r="B24" i="11"/>
  <c r="K62" i="11"/>
  <c r="I66" i="11"/>
  <c r="M55" i="11"/>
  <c r="Q57" i="11"/>
  <c r="P58" i="11"/>
  <c r="M58" i="11"/>
  <c r="F15" i="11"/>
  <c r="F24" i="11"/>
  <c r="B25" i="11"/>
  <c r="K19" i="11"/>
  <c r="I22" i="11"/>
  <c r="J22" i="11"/>
  <c r="L20" i="11"/>
  <c r="G27" i="11"/>
  <c r="R163" i="12"/>
  <c r="F88" i="13"/>
  <c r="L155" i="12"/>
  <c r="I155" i="12"/>
  <c r="B165" i="13"/>
  <c r="M175" i="13"/>
  <c r="G176" i="13"/>
  <c r="B177" i="13"/>
  <c r="N181" i="13"/>
  <c r="K183" i="13"/>
  <c r="Q148" i="12"/>
  <c r="P84" i="12"/>
  <c r="R149" i="12"/>
  <c r="T84" i="12"/>
  <c r="U84" i="12"/>
  <c r="T161" i="12"/>
  <c r="U161" i="12"/>
  <c r="U162" i="12"/>
  <c r="R165" i="12"/>
  <c r="U98" i="13"/>
  <c r="T166" i="12"/>
  <c r="R168" i="12"/>
  <c r="P174" i="12"/>
  <c r="Q174" i="12"/>
  <c r="U107" i="13"/>
  <c r="P175" i="12"/>
  <c r="R176" i="12"/>
  <c r="U109" i="13"/>
  <c r="T110" i="13"/>
  <c r="S180" i="12"/>
  <c r="T113" i="13"/>
  <c r="R181" i="12"/>
  <c r="U182" i="12"/>
  <c r="N19" i="13"/>
  <c r="L28" i="13"/>
  <c r="E34" i="13"/>
  <c r="K50" i="12"/>
  <c r="N49" i="13"/>
  <c r="I163" i="12"/>
  <c r="N96" i="13"/>
  <c r="C169" i="12"/>
  <c r="I104" i="12"/>
  <c r="K178" i="12"/>
  <c r="U112" i="12"/>
  <c r="F119" i="12"/>
  <c r="D117" i="13"/>
  <c r="P118" i="12"/>
  <c r="M119" i="12"/>
  <c r="N184" i="12"/>
  <c r="I150" i="12"/>
  <c r="J150" i="12"/>
  <c r="D89" i="12"/>
  <c r="E89" i="12"/>
  <c r="K154" i="12"/>
  <c r="T88" i="12"/>
  <c r="O154" i="12"/>
  <c r="N154" i="13" s="1"/>
  <c r="I12" i="15"/>
  <c r="J13" i="15"/>
  <c r="E16" i="14"/>
  <c r="N25" i="14"/>
  <c r="M20" i="15"/>
  <c r="J22" i="15"/>
  <c r="L56" i="15"/>
  <c r="G101" i="14"/>
  <c r="F57" i="15"/>
  <c r="I101" i="14"/>
  <c r="T58" i="14"/>
  <c r="F61" i="14"/>
  <c r="L102" i="14"/>
  <c r="N103" i="14"/>
  <c r="F70" i="14"/>
  <c r="I70" i="14"/>
  <c r="L70" i="14"/>
  <c r="N70" i="14"/>
  <c r="L108" i="14"/>
  <c r="N108" i="14"/>
  <c r="E68" i="14"/>
  <c r="M109" i="14"/>
  <c r="M65" i="15"/>
  <c r="F73" i="14"/>
  <c r="I73" i="14"/>
  <c r="J110" i="14"/>
  <c r="M68" i="14"/>
  <c r="J185" i="9"/>
  <c r="C115" i="11"/>
  <c r="B102" i="11"/>
  <c r="H27" i="11"/>
  <c r="M64" i="15"/>
  <c r="K153" i="13"/>
  <c r="L153" i="13"/>
  <c r="M153" i="13"/>
  <c r="J153" i="13"/>
  <c r="K182" i="13"/>
  <c r="I182" i="13"/>
  <c r="J182" i="13"/>
  <c r="P67" i="14"/>
  <c r="V110" i="13"/>
  <c r="V109" i="13"/>
  <c r="P66" i="14"/>
  <c r="P65" i="15" s="1"/>
  <c r="S110" i="13"/>
  <c r="I174" i="13"/>
  <c r="I107" i="14"/>
  <c r="I110" i="14"/>
  <c r="V177" i="12"/>
  <c r="V177" i="13" s="1"/>
  <c r="L117" i="13"/>
  <c r="O73" i="14"/>
  <c r="O72" i="15" s="1"/>
  <c r="U113" i="13"/>
  <c r="I66" i="15"/>
  <c r="I180" i="13"/>
  <c r="R113" i="13"/>
  <c r="O181" i="13"/>
  <c r="P115" i="13"/>
  <c r="V113" i="13"/>
  <c r="I68" i="14"/>
  <c r="S92" i="13"/>
  <c r="K166" i="13"/>
  <c r="Q98" i="13"/>
  <c r="P92" i="13"/>
  <c r="P160" i="12"/>
  <c r="Q92" i="13"/>
  <c r="U92" i="13"/>
  <c r="N160" i="13"/>
  <c r="H88" i="13"/>
  <c r="S86" i="13"/>
  <c r="L83" i="13"/>
  <c r="L148" i="13"/>
  <c r="J180" i="13"/>
  <c r="O183" i="13"/>
  <c r="V65" i="14"/>
  <c r="V64" i="15" s="1"/>
  <c r="V115" i="13"/>
  <c r="L181" i="13"/>
  <c r="J68" i="14"/>
  <c r="J66" i="15"/>
  <c r="R115" i="13"/>
  <c r="U115" i="13"/>
  <c r="S115" i="13"/>
  <c r="Q115" i="13"/>
  <c r="K181" i="13"/>
  <c r="C117" i="13"/>
  <c r="H184" i="12"/>
  <c r="H184" i="13" s="1"/>
  <c r="O65" i="15"/>
  <c r="O109" i="14"/>
  <c r="O107" i="15" s="1"/>
  <c r="T108" i="13"/>
  <c r="I64" i="15"/>
  <c r="S108" i="13"/>
  <c r="N111" i="13"/>
  <c r="M111" i="13"/>
  <c r="P112" i="12"/>
  <c r="P101" i="13"/>
  <c r="I169" i="12"/>
  <c r="M56" i="15"/>
  <c r="O56" i="15"/>
  <c r="O102" i="14"/>
  <c r="M100" i="15" s="1"/>
  <c r="N61" i="14"/>
  <c r="U94" i="13"/>
  <c r="I58" i="15"/>
  <c r="L58" i="15"/>
  <c r="O104" i="12"/>
  <c r="K103" i="13" s="1"/>
  <c r="O72" i="14"/>
  <c r="M71" i="15" s="1"/>
  <c r="M96" i="13"/>
  <c r="I61" i="14"/>
  <c r="P58" i="14"/>
  <c r="K58" i="15"/>
  <c r="M58" i="15"/>
  <c r="I71" i="14"/>
  <c r="I70" i="15" s="1"/>
  <c r="S93" i="13"/>
  <c r="T94" i="13"/>
  <c r="L96" i="13"/>
  <c r="J96" i="13"/>
  <c r="O70" i="14"/>
  <c r="O69" i="15" s="1"/>
  <c r="I96" i="13"/>
  <c r="V97" i="12"/>
  <c r="V96" i="13" s="1"/>
  <c r="I56" i="15"/>
  <c r="O96" i="13"/>
  <c r="J83" i="13"/>
  <c r="J89" i="12"/>
  <c r="O70" i="15"/>
  <c r="M181" i="13"/>
  <c r="J181" i="13"/>
  <c r="Q114" i="13"/>
  <c r="U114" i="13"/>
  <c r="K63" i="15"/>
  <c r="M63" i="15"/>
  <c r="P113" i="13"/>
  <c r="I63" i="15"/>
  <c r="L63" i="15"/>
  <c r="J64" i="15"/>
  <c r="O68" i="14"/>
  <c r="O67" i="15" s="1"/>
  <c r="N63" i="15"/>
  <c r="O107" i="14"/>
  <c r="O63" i="15"/>
  <c r="L180" i="13"/>
  <c r="I65" i="15"/>
  <c r="N65" i="15"/>
  <c r="J111" i="13"/>
  <c r="J65" i="15"/>
  <c r="P109" i="13"/>
  <c r="Q110" i="13"/>
  <c r="M174" i="13"/>
  <c r="J174" i="13"/>
  <c r="L111" i="13"/>
  <c r="V64" i="14"/>
  <c r="V63" i="15" s="1"/>
  <c r="V103" i="12"/>
  <c r="V102" i="13" s="1"/>
  <c r="L102" i="13"/>
  <c r="S100" i="13"/>
  <c r="L57" i="15"/>
  <c r="N58" i="15"/>
  <c r="J102" i="13"/>
  <c r="N56" i="15"/>
  <c r="P98" i="13"/>
  <c r="T98" i="13"/>
  <c r="V60" i="14"/>
  <c r="S95" i="13"/>
  <c r="R95" i="13"/>
  <c r="O61" i="14"/>
  <c r="I59" i="15"/>
  <c r="L59" i="15"/>
  <c r="L162" i="13"/>
  <c r="P95" i="13"/>
  <c r="V59" i="14"/>
  <c r="V72" i="14" s="1"/>
  <c r="V71" i="15" s="1"/>
  <c r="M59" i="15"/>
  <c r="O59" i="15"/>
  <c r="M162" i="13"/>
  <c r="Q95" i="13"/>
  <c r="M159" i="13"/>
  <c r="I159" i="13"/>
  <c r="J103" i="13"/>
  <c r="V57" i="14"/>
  <c r="K159" i="13"/>
  <c r="S96" i="13"/>
  <c r="O89" i="12"/>
  <c r="J88" i="13" s="1"/>
  <c r="V88" i="12"/>
  <c r="V87" i="13" s="1"/>
  <c r="K87" i="13"/>
  <c r="N87" i="13"/>
  <c r="R86" i="13"/>
  <c r="I87" i="13"/>
  <c r="Q82" i="13"/>
  <c r="N149" i="13"/>
  <c r="N83" i="13"/>
  <c r="S64" i="14"/>
  <c r="L107" i="14"/>
  <c r="L104" i="12"/>
  <c r="L163" i="12"/>
  <c r="S57" i="14"/>
  <c r="L72" i="14"/>
  <c r="K163" i="12"/>
  <c r="K96" i="13"/>
  <c r="R59" i="14"/>
  <c r="K102" i="14"/>
  <c r="R167" i="12"/>
  <c r="J71" i="14"/>
  <c r="J70" i="15" s="1"/>
  <c r="J70" i="14"/>
  <c r="J108" i="14"/>
  <c r="Q64" i="14"/>
  <c r="J63" i="15"/>
  <c r="J107" i="14"/>
  <c r="R160" i="12"/>
  <c r="R160" i="13" s="1"/>
  <c r="K61" i="14"/>
  <c r="K72" i="14"/>
  <c r="K71" i="14"/>
  <c r="K70" i="15" s="1"/>
  <c r="Q57" i="14"/>
  <c r="Q161" i="12"/>
  <c r="Q162" i="12"/>
  <c r="Q160" i="12"/>
  <c r="J61" i="14"/>
  <c r="S84" i="12"/>
  <c r="Q84" i="12"/>
  <c r="I148" i="13"/>
  <c r="R116" i="13"/>
  <c r="R66" i="14"/>
  <c r="R65" i="14"/>
  <c r="K64" i="15"/>
  <c r="K65" i="15"/>
  <c r="K68" i="14"/>
  <c r="K67" i="15" s="1"/>
  <c r="K118" i="13"/>
  <c r="K108" i="14"/>
  <c r="K109" i="14"/>
  <c r="R112" i="12"/>
  <c r="K100" i="14"/>
  <c r="K70" i="14"/>
  <c r="K56" i="15"/>
  <c r="K89" i="12"/>
  <c r="K120" i="12" s="1"/>
  <c r="N180" i="13"/>
  <c r="N119" i="12"/>
  <c r="U118" i="12"/>
  <c r="U181" i="12"/>
  <c r="N68" i="14"/>
  <c r="N64" i="15"/>
  <c r="U119" i="12"/>
  <c r="N74" i="14"/>
  <c r="N71" i="14"/>
  <c r="N70" i="15" s="1"/>
  <c r="N101" i="14"/>
  <c r="N59" i="15"/>
  <c r="N57" i="15"/>
  <c r="N165" i="13"/>
  <c r="N104" i="12"/>
  <c r="N103" i="13" s="1"/>
  <c r="N73" i="14"/>
  <c r="N72" i="14"/>
  <c r="U59" i="14"/>
  <c r="U95" i="13"/>
  <c r="U159" i="12"/>
  <c r="N102" i="14"/>
  <c r="U149" i="12"/>
  <c r="N89" i="12"/>
  <c r="N155" i="12"/>
  <c r="I113" i="14"/>
  <c r="I117" i="13"/>
  <c r="P64" i="14"/>
  <c r="P70" i="14" s="1"/>
  <c r="P168" i="12"/>
  <c r="I170" i="12"/>
  <c r="I154" i="12"/>
  <c r="I88" i="13"/>
  <c r="I120" i="12"/>
  <c r="T66" i="14"/>
  <c r="M73" i="14"/>
  <c r="M113" i="14"/>
  <c r="T68" i="14"/>
  <c r="M111" i="14"/>
  <c r="M185" i="12"/>
  <c r="T175" i="12"/>
  <c r="M61" i="14"/>
  <c r="M169" i="12"/>
  <c r="T99" i="13"/>
  <c r="M104" i="14"/>
  <c r="M74" i="14"/>
  <c r="M71" i="14"/>
  <c r="M70" i="15" s="1"/>
  <c r="M101" i="14"/>
  <c r="T87" i="13"/>
  <c r="M87" i="13"/>
  <c r="T85" i="13"/>
  <c r="M120" i="12"/>
  <c r="M155" i="12"/>
  <c r="M150" i="12"/>
  <c r="T89" i="12"/>
  <c r="M83" i="13"/>
  <c r="J183" i="13"/>
  <c r="Q181" i="12"/>
  <c r="Q177" i="12"/>
  <c r="Q177" i="13" s="1"/>
  <c r="Q109" i="13"/>
  <c r="Q176" i="12"/>
  <c r="J109" i="14"/>
  <c r="J58" i="15"/>
  <c r="J72" i="14"/>
  <c r="J163" i="12"/>
  <c r="Q159" i="12"/>
  <c r="J120" i="12"/>
  <c r="J87" i="13"/>
  <c r="J149" i="13"/>
  <c r="S65" i="14"/>
  <c r="L184" i="12"/>
  <c r="L68" i="14"/>
  <c r="L65" i="15"/>
  <c r="L73" i="14"/>
  <c r="L64" i="15"/>
  <c r="L178" i="12"/>
  <c r="L178" i="13" s="1"/>
  <c r="L119" i="12"/>
  <c r="L185" i="12" s="1"/>
  <c r="L116" i="14"/>
  <c r="L169" i="12"/>
  <c r="L61" i="14"/>
  <c r="L71" i="14"/>
  <c r="L70" i="15" s="1"/>
  <c r="V116" i="13"/>
  <c r="S113" i="13"/>
  <c r="P114" i="13"/>
  <c r="T117" i="13"/>
  <c r="R117" i="13"/>
  <c r="U116" i="13"/>
  <c r="B119" i="12"/>
  <c r="P119" i="12" s="1"/>
  <c r="V107" i="13"/>
  <c r="C175" i="13"/>
  <c r="G175" i="13"/>
  <c r="P176" i="12"/>
  <c r="R110" i="13"/>
  <c r="U110" i="13"/>
  <c r="Q107" i="13"/>
  <c r="V174" i="12"/>
  <c r="P174" i="13" s="1"/>
  <c r="R65" i="15"/>
  <c r="B178" i="12"/>
  <c r="T107" i="13"/>
  <c r="P107" i="13"/>
  <c r="R107" i="13"/>
  <c r="V66" i="15"/>
  <c r="S107" i="13"/>
  <c r="V59" i="15"/>
  <c r="T59" i="15"/>
  <c r="R101" i="13"/>
  <c r="H56" i="15"/>
  <c r="B56" i="15"/>
  <c r="T101" i="13"/>
  <c r="C59" i="15"/>
  <c r="G59" i="15"/>
  <c r="H61" i="14"/>
  <c r="H73" i="14"/>
  <c r="H72" i="15" s="1"/>
  <c r="F59" i="15"/>
  <c r="V73" i="14"/>
  <c r="V72" i="15" s="1"/>
  <c r="C168" i="13"/>
  <c r="H100" i="14"/>
  <c r="H98" i="15" s="1"/>
  <c r="Q59" i="15"/>
  <c r="F56" i="15"/>
  <c r="D59" i="15"/>
  <c r="T95" i="13"/>
  <c r="T92" i="13"/>
  <c r="Q93" i="13"/>
  <c r="U81" i="13"/>
  <c r="V89" i="12"/>
  <c r="V88" i="13" s="1"/>
  <c r="V84" i="12"/>
  <c r="Q83" i="13" s="1"/>
  <c r="Q81" i="13"/>
  <c r="T81" i="13"/>
  <c r="R81" i="13"/>
  <c r="E181" i="13"/>
  <c r="V183" i="12"/>
  <c r="V183" i="13" s="1"/>
  <c r="P116" i="13"/>
  <c r="T116" i="13"/>
  <c r="S116" i="13"/>
  <c r="Q116" i="13"/>
  <c r="H63" i="15"/>
  <c r="H70" i="14"/>
  <c r="H69" i="15" s="1"/>
  <c r="D63" i="15"/>
  <c r="H107" i="14"/>
  <c r="H105" i="15" s="1"/>
  <c r="H68" i="14"/>
  <c r="H67" i="15" s="1"/>
  <c r="Q113" i="13"/>
  <c r="U66" i="15"/>
  <c r="V175" i="12"/>
  <c r="V175" i="13" s="1"/>
  <c r="B64" i="15"/>
  <c r="P66" i="15"/>
  <c r="T66" i="15"/>
  <c r="Q108" i="13"/>
  <c r="R109" i="13"/>
  <c r="H108" i="14"/>
  <c r="H106" i="15" s="1"/>
  <c r="C64" i="15"/>
  <c r="G64" i="15"/>
  <c r="T65" i="15"/>
  <c r="S109" i="13"/>
  <c r="U65" i="15"/>
  <c r="S66" i="15"/>
  <c r="S64" i="15"/>
  <c r="H119" i="12"/>
  <c r="B118" i="13" s="1"/>
  <c r="E111" i="13"/>
  <c r="D111" i="13"/>
  <c r="V112" i="12"/>
  <c r="S111" i="13" s="1"/>
  <c r="B111" i="13"/>
  <c r="F111" i="13"/>
  <c r="G111" i="13"/>
  <c r="C63" i="15"/>
  <c r="Q99" i="13"/>
  <c r="S101" i="13"/>
  <c r="H58" i="15"/>
  <c r="E59" i="15"/>
  <c r="G71" i="15"/>
  <c r="S99" i="13"/>
  <c r="P100" i="13"/>
  <c r="Q101" i="13"/>
  <c r="U101" i="13"/>
  <c r="H104" i="12"/>
  <c r="C102" i="13"/>
  <c r="E102" i="13"/>
  <c r="G102" i="13"/>
  <c r="B102" i="13"/>
  <c r="F102" i="13"/>
  <c r="D102" i="13"/>
  <c r="D57" i="15"/>
  <c r="V58" i="14"/>
  <c r="T57" i="15" s="1"/>
  <c r="H74" i="14"/>
  <c r="H73" i="15" s="1"/>
  <c r="G162" i="13"/>
  <c r="H71" i="14"/>
  <c r="H70" i="15" s="1"/>
  <c r="H57" i="15"/>
  <c r="E161" i="13"/>
  <c r="R94" i="13"/>
  <c r="D71" i="15"/>
  <c r="Q94" i="13"/>
  <c r="G57" i="15"/>
  <c r="H101" i="14"/>
  <c r="H99" i="15" s="1"/>
  <c r="E57" i="15"/>
  <c r="F72" i="15"/>
  <c r="G58" i="15"/>
  <c r="E160" i="13"/>
  <c r="B161" i="13"/>
  <c r="P94" i="13"/>
  <c r="S94" i="13"/>
  <c r="C57" i="15"/>
  <c r="C58" i="15"/>
  <c r="H60" i="15"/>
  <c r="T96" i="13"/>
  <c r="G96" i="13"/>
  <c r="P96" i="13"/>
  <c r="G56" i="15"/>
  <c r="P86" i="13"/>
  <c r="T86" i="13"/>
  <c r="Q86" i="13"/>
  <c r="U86" i="13"/>
  <c r="P85" i="13"/>
  <c r="U87" i="13"/>
  <c r="Q87" i="13"/>
  <c r="Q85" i="13"/>
  <c r="P87" i="13"/>
  <c r="U85" i="13"/>
  <c r="R85" i="13"/>
  <c r="V85" i="13"/>
  <c r="S85" i="13"/>
  <c r="S82" i="13"/>
  <c r="P82" i="13"/>
  <c r="U82" i="13"/>
  <c r="C88" i="13"/>
  <c r="P81" i="13"/>
  <c r="P65" i="14"/>
  <c r="B66" i="15"/>
  <c r="B73" i="14"/>
  <c r="B72" i="15" s="1"/>
  <c r="B65" i="15"/>
  <c r="B72" i="14"/>
  <c r="B71" i="15" s="1"/>
  <c r="P180" i="12"/>
  <c r="B68" i="14"/>
  <c r="P177" i="12"/>
  <c r="B110" i="14"/>
  <c r="B63" i="15"/>
  <c r="B70" i="14"/>
  <c r="B101" i="14"/>
  <c r="B71" i="14"/>
  <c r="B57" i="15"/>
  <c r="P149" i="12"/>
  <c r="M118" i="13"/>
  <c r="J118" i="13"/>
  <c r="I118" i="13"/>
  <c r="N118" i="13"/>
  <c r="Q117" i="13"/>
  <c r="P117" i="13"/>
  <c r="V119" i="12"/>
  <c r="U117" i="13"/>
  <c r="S118" i="12"/>
  <c r="S117" i="13" s="1"/>
  <c r="E72" i="14"/>
  <c r="E71" i="15" s="1"/>
  <c r="E119" i="12"/>
  <c r="S183" i="12"/>
  <c r="R182" i="12"/>
  <c r="D108" i="14"/>
  <c r="R114" i="13"/>
  <c r="Q184" i="12"/>
  <c r="S66" i="14"/>
  <c r="S65" i="15" s="1"/>
  <c r="E65" i="15"/>
  <c r="S174" i="12"/>
  <c r="R68" i="14"/>
  <c r="R177" i="12"/>
  <c r="Q112" i="12"/>
  <c r="S103" i="12"/>
  <c r="S165" i="12"/>
  <c r="S165" i="13" s="1"/>
  <c r="E169" i="12"/>
  <c r="S161" i="12"/>
  <c r="E71" i="14"/>
  <c r="S88" i="12"/>
  <c r="S87" i="13" s="1"/>
  <c r="S152" i="12"/>
  <c r="E56" i="15"/>
  <c r="E104" i="12"/>
  <c r="S104" i="12" s="1"/>
  <c r="E101" i="14"/>
  <c r="S58" i="14"/>
  <c r="S71" i="14" s="1"/>
  <c r="S160" i="12"/>
  <c r="D163" i="12"/>
  <c r="R96" i="13"/>
  <c r="D104" i="12"/>
  <c r="D103" i="13" s="1"/>
  <c r="D87" i="13"/>
  <c r="R153" i="12"/>
  <c r="R88" i="12"/>
  <c r="R87" i="13" s="1"/>
  <c r="Q165" i="12"/>
  <c r="Q165" i="13" s="1"/>
  <c r="Q167" i="12"/>
  <c r="C103" i="14"/>
  <c r="B103" i="14"/>
  <c r="P167" i="12"/>
  <c r="P166" i="12"/>
  <c r="B100" i="14"/>
  <c r="R161" i="12"/>
  <c r="C73" i="14"/>
  <c r="C72" i="15" s="1"/>
  <c r="C72" i="14"/>
  <c r="C71" i="15" s="1"/>
  <c r="P59" i="14"/>
  <c r="S81" i="13"/>
  <c r="R152" i="12"/>
  <c r="Q89" i="12"/>
  <c r="Q153" i="12"/>
  <c r="P152" i="12"/>
  <c r="R84" i="12"/>
  <c r="R82" i="13"/>
  <c r="Q149" i="12"/>
  <c r="C150" i="12"/>
  <c r="D73" i="14"/>
  <c r="D72" i="15" s="1"/>
  <c r="R72" i="14"/>
  <c r="D177" i="13"/>
  <c r="R107" i="14"/>
  <c r="D70" i="14"/>
  <c r="R58" i="14"/>
  <c r="D71" i="14"/>
  <c r="D70" i="15" s="1"/>
  <c r="R103" i="12"/>
  <c r="D169" i="12"/>
  <c r="R102" i="14"/>
  <c r="D60" i="15"/>
  <c r="R61" i="14"/>
  <c r="D74" i="14"/>
  <c r="R57" i="14"/>
  <c r="D100" i="14"/>
  <c r="D98" i="15" s="1"/>
  <c r="D56" i="15"/>
  <c r="R60" i="14"/>
  <c r="D102" i="14"/>
  <c r="D100" i="15" s="1"/>
  <c r="D88" i="13"/>
  <c r="G67" i="15"/>
  <c r="U68" i="14"/>
  <c r="U64" i="14"/>
  <c r="G63" i="15"/>
  <c r="U177" i="12"/>
  <c r="G73" i="14"/>
  <c r="G72" i="15" s="1"/>
  <c r="U65" i="14"/>
  <c r="G108" i="14"/>
  <c r="G70" i="14"/>
  <c r="U176" i="12"/>
  <c r="U72" i="14"/>
  <c r="U58" i="15"/>
  <c r="U168" i="12"/>
  <c r="U58" i="14"/>
  <c r="U169" i="12"/>
  <c r="G61" i="14"/>
  <c r="G60" i="15" s="1"/>
  <c r="G71" i="14"/>
  <c r="G70" i="15" s="1"/>
  <c r="G100" i="14"/>
  <c r="G98" i="15" s="1"/>
  <c r="G74" i="14"/>
  <c r="U60" i="14"/>
  <c r="U103" i="14" s="1"/>
  <c r="G116" i="14"/>
  <c r="G103" i="14"/>
  <c r="G103" i="13"/>
  <c r="G161" i="13"/>
  <c r="U97" i="12"/>
  <c r="U96" i="13" s="1"/>
  <c r="U61" i="14"/>
  <c r="U57" i="14"/>
  <c r="U100" i="14" s="1"/>
  <c r="U154" i="12"/>
  <c r="G88" i="13"/>
  <c r="U89" i="12"/>
  <c r="G120" i="12"/>
  <c r="U148" i="12"/>
  <c r="G150" i="12"/>
  <c r="P103" i="12"/>
  <c r="B104" i="12"/>
  <c r="P57" i="15"/>
  <c r="B58" i="15"/>
  <c r="P162" i="12"/>
  <c r="B59" i="15"/>
  <c r="P60" i="14"/>
  <c r="P73" i="14" s="1"/>
  <c r="P101" i="14"/>
  <c r="B61" i="14"/>
  <c r="B87" i="13"/>
  <c r="B154" i="12"/>
  <c r="P153" i="12"/>
  <c r="P154" i="12"/>
  <c r="B89" i="12"/>
  <c r="F118" i="13"/>
  <c r="T119" i="12"/>
  <c r="T110" i="14"/>
  <c r="T73" i="14"/>
  <c r="F67" i="15"/>
  <c r="F63" i="15"/>
  <c r="T183" i="12"/>
  <c r="T64" i="14"/>
  <c r="T109" i="14"/>
  <c r="F109" i="14"/>
  <c r="F102" i="14"/>
  <c r="T59" i="14"/>
  <c r="T102" i="14" s="1"/>
  <c r="F104" i="12"/>
  <c r="T165" i="12"/>
  <c r="T165" i="13" s="1"/>
  <c r="F74" i="14"/>
  <c r="F60" i="15"/>
  <c r="T61" i="14"/>
  <c r="F72" i="14"/>
  <c r="F71" i="15" s="1"/>
  <c r="T71" i="14"/>
  <c r="T159" i="12"/>
  <c r="T159" i="13" s="1"/>
  <c r="F58" i="15"/>
  <c r="F120" i="12"/>
  <c r="T153" i="12"/>
  <c r="Q65" i="14"/>
  <c r="C68" i="14"/>
  <c r="Q68" i="14" s="1"/>
  <c r="Q182" i="12"/>
  <c r="C71" i="14"/>
  <c r="C70" i="15" s="1"/>
  <c r="Q119" i="12"/>
  <c r="C118" i="13"/>
  <c r="C66" i="15"/>
  <c r="Q66" i="14"/>
  <c r="Q65" i="15" s="1"/>
  <c r="C111" i="13"/>
  <c r="C109" i="14"/>
  <c r="C65" i="15"/>
  <c r="Q67" i="14"/>
  <c r="Q110" i="14" s="1"/>
  <c r="Q71" i="14"/>
  <c r="C104" i="12"/>
  <c r="Q166" i="12"/>
  <c r="Q59" i="14"/>
  <c r="C61" i="14"/>
  <c r="C100" i="14"/>
  <c r="C56" i="15"/>
  <c r="C170" i="12"/>
  <c r="C70" i="14"/>
  <c r="E63" i="15"/>
  <c r="E70" i="14"/>
  <c r="E166" i="13"/>
  <c r="S167" i="12"/>
  <c r="E58" i="15"/>
  <c r="S60" i="14"/>
  <c r="S59" i="15" s="1"/>
  <c r="S168" i="12"/>
  <c r="E73" i="14"/>
  <c r="E72" i="15" s="1"/>
  <c r="E61" i="14"/>
  <c r="S59" i="14"/>
  <c r="S159" i="12"/>
  <c r="E88" i="13"/>
  <c r="S89" i="12"/>
  <c r="S149" i="12"/>
  <c r="S48" i="13"/>
  <c r="L182" i="13"/>
  <c r="O49" i="13"/>
  <c r="M177" i="13"/>
  <c r="N177" i="13"/>
  <c r="I22" i="15"/>
  <c r="J177" i="13"/>
  <c r="L177" i="13"/>
  <c r="V40" i="13"/>
  <c r="I43" i="13"/>
  <c r="I50" i="12"/>
  <c r="I185" i="12" s="1"/>
  <c r="I175" i="13"/>
  <c r="G181" i="13"/>
  <c r="C49" i="13"/>
  <c r="U42" i="13"/>
  <c r="G177" i="13"/>
  <c r="H177" i="13"/>
  <c r="P43" i="12"/>
  <c r="P178" i="12" s="1"/>
  <c r="V168" i="12"/>
  <c r="V168" i="13" s="1"/>
  <c r="N169" i="13"/>
  <c r="I34" i="13"/>
  <c r="H169" i="12"/>
  <c r="H169" i="13" s="1"/>
  <c r="H34" i="13"/>
  <c r="F167" i="13"/>
  <c r="K28" i="13"/>
  <c r="I28" i="13"/>
  <c r="B32" i="13" s="1"/>
  <c r="O163" i="12"/>
  <c r="O35" i="12"/>
  <c r="O35" i="13" s="1"/>
  <c r="J28" i="13"/>
  <c r="O28" i="13"/>
  <c r="T27" i="13"/>
  <c r="F162" i="13"/>
  <c r="C161" i="13"/>
  <c r="U26" i="13"/>
  <c r="V161" i="12"/>
  <c r="V161" i="13" s="1"/>
  <c r="P28" i="12"/>
  <c r="P163" i="12" s="1"/>
  <c r="N15" i="13"/>
  <c r="N51" i="12"/>
  <c r="I181" i="13"/>
  <c r="S49" i="12"/>
  <c r="I183" i="13"/>
  <c r="K49" i="13"/>
  <c r="L49" i="13"/>
  <c r="R49" i="12"/>
  <c r="N183" i="13"/>
  <c r="J49" i="13"/>
  <c r="K184" i="12"/>
  <c r="V49" i="12"/>
  <c r="V49" i="13" s="1"/>
  <c r="O184" i="12"/>
  <c r="J184" i="13" s="1"/>
  <c r="L183" i="13"/>
  <c r="I49" i="13"/>
  <c r="M183" i="13"/>
  <c r="M182" i="13"/>
  <c r="M49" i="13"/>
  <c r="D182" i="13"/>
  <c r="S22" i="14"/>
  <c r="I177" i="13"/>
  <c r="K26" i="14"/>
  <c r="K20" i="15"/>
  <c r="K15" i="15"/>
  <c r="V166" i="12"/>
  <c r="V166" i="13" s="1"/>
  <c r="T31" i="13"/>
  <c r="L168" i="13"/>
  <c r="K169" i="13"/>
  <c r="L167" i="13"/>
  <c r="R42" i="13"/>
  <c r="V42" i="13"/>
  <c r="N176" i="13"/>
  <c r="O50" i="12"/>
  <c r="O185" i="12" s="1"/>
  <c r="L20" i="15"/>
  <c r="P21" i="14"/>
  <c r="S32" i="13"/>
  <c r="S30" i="13"/>
  <c r="I169" i="13"/>
  <c r="T17" i="13"/>
  <c r="K19" i="13"/>
  <c r="L19" i="13"/>
  <c r="L51" i="12"/>
  <c r="L100" i="15"/>
  <c r="J167" i="13"/>
  <c r="V13" i="14"/>
  <c r="K35" i="12"/>
  <c r="M13" i="15"/>
  <c r="L165" i="13"/>
  <c r="J166" i="13"/>
  <c r="O165" i="13"/>
  <c r="N166" i="13"/>
  <c r="L166" i="13"/>
  <c r="M168" i="13"/>
  <c r="J165" i="13"/>
  <c r="M165" i="13"/>
  <c r="M166" i="13"/>
  <c r="I16" i="14"/>
  <c r="I166" i="13"/>
  <c r="K165" i="13"/>
  <c r="I162" i="13"/>
  <c r="I28" i="14"/>
  <c r="O20" i="13"/>
  <c r="O150" i="12"/>
  <c r="L150" i="13" s="1"/>
  <c r="O154" i="13"/>
  <c r="I153" i="13"/>
  <c r="P18" i="13"/>
  <c r="L154" i="13"/>
  <c r="U17" i="13"/>
  <c r="N153" i="13"/>
  <c r="P17" i="13"/>
  <c r="V152" i="12"/>
  <c r="V152" i="13" s="1"/>
  <c r="L20" i="13"/>
  <c r="M20" i="13"/>
  <c r="J19" i="13"/>
  <c r="Q27" i="13"/>
  <c r="K103" i="14"/>
  <c r="I13" i="15"/>
  <c r="J161" i="13"/>
  <c r="O26" i="14"/>
  <c r="O26" i="15" s="1"/>
  <c r="M15" i="15"/>
  <c r="S27" i="13"/>
  <c r="V27" i="13"/>
  <c r="O13" i="15"/>
  <c r="O103" i="14"/>
  <c r="O101" i="15" s="1"/>
  <c r="I161" i="13"/>
  <c r="I15" i="15"/>
  <c r="K28" i="14"/>
  <c r="K116" i="14" s="1"/>
  <c r="O101" i="14"/>
  <c r="I99" i="15" s="1"/>
  <c r="U27" i="13"/>
  <c r="V162" i="12"/>
  <c r="V162" i="13" s="1"/>
  <c r="N15" i="15"/>
  <c r="L15" i="13"/>
  <c r="E162" i="13"/>
  <c r="U15" i="12"/>
  <c r="U150" i="12" s="1"/>
  <c r="F149" i="13"/>
  <c r="F148" i="13"/>
  <c r="H161" i="13"/>
  <c r="D160" i="13"/>
  <c r="F100" i="15"/>
  <c r="B28" i="13"/>
  <c r="S17" i="13"/>
  <c r="D19" i="13"/>
  <c r="D183" i="13"/>
  <c r="B49" i="13"/>
  <c r="H28" i="14"/>
  <c r="H116" i="14" s="1"/>
  <c r="H114" i="15" s="1"/>
  <c r="F175" i="13"/>
  <c r="B181" i="13"/>
  <c r="C181" i="13"/>
  <c r="G49" i="13"/>
  <c r="C180" i="13"/>
  <c r="D180" i="13"/>
  <c r="E180" i="13"/>
  <c r="F181" i="13"/>
  <c r="V180" i="12"/>
  <c r="Q180" i="13" s="1"/>
  <c r="Q45" i="13"/>
  <c r="V45" i="13"/>
  <c r="E177" i="13"/>
  <c r="B43" i="13"/>
  <c r="U40" i="13"/>
  <c r="Q42" i="13"/>
  <c r="P13" i="15"/>
  <c r="C165" i="13"/>
  <c r="D165" i="13"/>
  <c r="E165" i="13"/>
  <c r="D161" i="13"/>
  <c r="F160" i="13"/>
  <c r="P175" i="13"/>
  <c r="H176" i="13"/>
  <c r="D174" i="13"/>
  <c r="G43" i="13"/>
  <c r="D176" i="13"/>
  <c r="F108" i="15"/>
  <c r="C174" i="13"/>
  <c r="P33" i="13"/>
  <c r="E168" i="13"/>
  <c r="U30" i="13"/>
  <c r="G165" i="13"/>
  <c r="D16" i="14"/>
  <c r="H16" i="14"/>
  <c r="G16" i="15" s="1"/>
  <c r="G168" i="13"/>
  <c r="D34" i="13"/>
  <c r="Q33" i="13"/>
  <c r="R32" i="13"/>
  <c r="F34" i="13"/>
  <c r="C15" i="15"/>
  <c r="G28" i="13"/>
  <c r="F161" i="13"/>
  <c r="R26" i="13"/>
  <c r="H35" i="12"/>
  <c r="E35" i="13" s="1"/>
  <c r="H103" i="14"/>
  <c r="V15" i="14"/>
  <c r="V15" i="15" s="1"/>
  <c r="D28" i="13"/>
  <c r="E28" i="13"/>
  <c r="H15" i="15"/>
  <c r="H163" i="12"/>
  <c r="H163" i="13" s="1"/>
  <c r="V28" i="12"/>
  <c r="D162" i="13"/>
  <c r="D154" i="12"/>
  <c r="E152" i="13"/>
  <c r="D20" i="12"/>
  <c r="R20" i="12" s="1"/>
  <c r="C152" i="13"/>
  <c r="Q13" i="13"/>
  <c r="H150" i="13"/>
  <c r="D150" i="13"/>
  <c r="Q14" i="13"/>
  <c r="B15" i="13"/>
  <c r="E15" i="13"/>
  <c r="H15" i="13"/>
  <c r="C15" i="13"/>
  <c r="D15" i="13"/>
  <c r="V15" i="12"/>
  <c r="V15" i="13" s="1"/>
  <c r="F15" i="13"/>
  <c r="H20" i="12"/>
  <c r="V20" i="12" s="1"/>
  <c r="V155" i="12" s="1"/>
  <c r="V155" i="13" s="1"/>
  <c r="H154" i="12"/>
  <c r="E154" i="13" s="1"/>
  <c r="E19" i="13"/>
  <c r="V19" i="12"/>
  <c r="V19" i="13" s="1"/>
  <c r="F19" i="13"/>
  <c r="U14" i="13"/>
  <c r="S14" i="13"/>
  <c r="V14" i="13"/>
  <c r="R14" i="13"/>
  <c r="V149" i="12"/>
  <c r="V149" i="13" s="1"/>
  <c r="N22" i="15"/>
  <c r="V19" i="15"/>
  <c r="O180" i="13"/>
  <c r="K180" i="13"/>
  <c r="O23" i="14"/>
  <c r="K23" i="15" s="1"/>
  <c r="V22" i="14"/>
  <c r="S22" i="15" s="1"/>
  <c r="M180" i="13"/>
  <c r="M22" i="15"/>
  <c r="N182" i="13"/>
  <c r="O22" i="15"/>
  <c r="O110" i="14"/>
  <c r="M108" i="15" s="1"/>
  <c r="O28" i="14"/>
  <c r="I28" i="15" s="1"/>
  <c r="S174" i="13"/>
  <c r="N178" i="13"/>
  <c r="N175" i="13"/>
  <c r="M178" i="13"/>
  <c r="O175" i="13"/>
  <c r="O108" i="14"/>
  <c r="M106" i="15" s="1"/>
  <c r="U175" i="13"/>
  <c r="K175" i="13"/>
  <c r="K177" i="13"/>
  <c r="I21" i="15"/>
  <c r="J178" i="13"/>
  <c r="J175" i="13"/>
  <c r="V176" i="12"/>
  <c r="V176" i="13" s="1"/>
  <c r="L21" i="15"/>
  <c r="L22" i="15"/>
  <c r="K178" i="13"/>
  <c r="K21" i="15"/>
  <c r="K174" i="13"/>
  <c r="L175" i="13"/>
  <c r="M21" i="15"/>
  <c r="R41" i="13"/>
  <c r="N21" i="15"/>
  <c r="P41" i="13"/>
  <c r="O27" i="14"/>
  <c r="I178" i="13"/>
  <c r="O99" i="15"/>
  <c r="K168" i="13"/>
  <c r="J12" i="15"/>
  <c r="K12" i="15"/>
  <c r="V32" i="13"/>
  <c r="O168" i="13"/>
  <c r="L15" i="15"/>
  <c r="I100" i="15"/>
  <c r="J34" i="13"/>
  <c r="N12" i="15"/>
  <c r="I25" i="15"/>
  <c r="M25" i="15"/>
  <c r="O16" i="14"/>
  <c r="I16" i="15" s="1"/>
  <c r="N168" i="13"/>
  <c r="O12" i="15"/>
  <c r="P32" i="13"/>
  <c r="I165" i="13"/>
  <c r="J168" i="13"/>
  <c r="K34" i="13"/>
  <c r="I168" i="13"/>
  <c r="J25" i="15"/>
  <c r="L169" i="13"/>
  <c r="O100" i="14"/>
  <c r="I98" i="15" s="1"/>
  <c r="M12" i="15"/>
  <c r="M169" i="13"/>
  <c r="V12" i="14"/>
  <c r="T12" i="15" s="1"/>
  <c r="V167" i="12"/>
  <c r="T167" i="13" s="1"/>
  <c r="N167" i="13"/>
  <c r="R30" i="13"/>
  <c r="U31" i="13"/>
  <c r="J159" i="13"/>
  <c r="L13" i="15"/>
  <c r="N100" i="15"/>
  <c r="L159" i="13"/>
  <c r="M161" i="13"/>
  <c r="N162" i="13"/>
  <c r="R27" i="13"/>
  <c r="M28" i="13"/>
  <c r="N161" i="13"/>
  <c r="N163" i="13"/>
  <c r="N13" i="15"/>
  <c r="P161" i="13"/>
  <c r="I14" i="15"/>
  <c r="T24" i="13"/>
  <c r="M163" i="13"/>
  <c r="K25" i="15"/>
  <c r="K100" i="15"/>
  <c r="M152" i="13"/>
  <c r="N152" i="13"/>
  <c r="I152" i="13"/>
  <c r="M154" i="13"/>
  <c r="K154" i="13"/>
  <c r="J152" i="13"/>
  <c r="K152" i="13"/>
  <c r="I154" i="13"/>
  <c r="N148" i="13"/>
  <c r="I20" i="13"/>
  <c r="M148" i="13"/>
  <c r="J148" i="13"/>
  <c r="O148" i="13"/>
  <c r="K148" i="13"/>
  <c r="P48" i="13"/>
  <c r="H26" i="14"/>
  <c r="H26" i="15" s="1"/>
  <c r="V181" i="12"/>
  <c r="S181" i="13" s="1"/>
  <c r="H183" i="13"/>
  <c r="U47" i="13"/>
  <c r="H23" i="14"/>
  <c r="G182" i="13"/>
  <c r="F182" i="13"/>
  <c r="T48" i="13"/>
  <c r="H20" i="15"/>
  <c r="V48" i="13"/>
  <c r="B182" i="13"/>
  <c r="B183" i="13"/>
  <c r="Q48" i="13"/>
  <c r="V182" i="12"/>
  <c r="V20" i="14"/>
  <c r="C182" i="13"/>
  <c r="C183" i="13"/>
  <c r="P47" i="13"/>
  <c r="R48" i="13"/>
  <c r="R47" i="13"/>
  <c r="D181" i="13"/>
  <c r="E183" i="13"/>
  <c r="P46" i="13"/>
  <c r="S47" i="13"/>
  <c r="E182" i="13"/>
  <c r="F183" i="13"/>
  <c r="Q46" i="13"/>
  <c r="U48" i="13"/>
  <c r="G183" i="13"/>
  <c r="R46" i="13"/>
  <c r="F180" i="13"/>
  <c r="U45" i="13"/>
  <c r="C184" i="13"/>
  <c r="G180" i="13"/>
  <c r="F184" i="13"/>
  <c r="B180" i="13"/>
  <c r="R45" i="13"/>
  <c r="F49" i="13"/>
  <c r="G108" i="15"/>
  <c r="E176" i="13"/>
  <c r="F177" i="13"/>
  <c r="R177" i="13"/>
  <c r="B108" i="15"/>
  <c r="H109" i="14"/>
  <c r="H107" i="15" s="1"/>
  <c r="H21" i="15"/>
  <c r="E175" i="13"/>
  <c r="F176" i="13"/>
  <c r="S42" i="13"/>
  <c r="G21" i="15"/>
  <c r="T42" i="13"/>
  <c r="B20" i="15"/>
  <c r="D22" i="15"/>
  <c r="F21" i="15"/>
  <c r="Q40" i="13"/>
  <c r="S41" i="13"/>
  <c r="U177" i="13"/>
  <c r="C20" i="15"/>
  <c r="V21" i="14"/>
  <c r="U21" i="15" s="1"/>
  <c r="B176" i="13"/>
  <c r="C177" i="13"/>
  <c r="E20" i="15"/>
  <c r="H27" i="14"/>
  <c r="F27" i="15" s="1"/>
  <c r="B175" i="13"/>
  <c r="C176" i="13"/>
  <c r="P177" i="13"/>
  <c r="F50" i="13"/>
  <c r="V43" i="12"/>
  <c r="H185" i="12"/>
  <c r="H185" i="13" s="1"/>
  <c r="H178" i="12"/>
  <c r="H178" i="13" s="1"/>
  <c r="E174" i="13"/>
  <c r="U39" i="13"/>
  <c r="H43" i="13"/>
  <c r="B19" i="15"/>
  <c r="G174" i="13"/>
  <c r="E43" i="13"/>
  <c r="B174" i="13"/>
  <c r="R39" i="13"/>
  <c r="F43" i="13"/>
  <c r="G167" i="13"/>
  <c r="R34" i="13"/>
  <c r="R33" i="13"/>
  <c r="E167" i="13"/>
  <c r="H166" i="13"/>
  <c r="B166" i="13"/>
  <c r="B167" i="13"/>
  <c r="C166" i="13"/>
  <c r="C167" i="13"/>
  <c r="P31" i="13"/>
  <c r="T33" i="13"/>
  <c r="D167" i="13"/>
  <c r="Q166" i="13"/>
  <c r="U33" i="13"/>
  <c r="B34" i="13"/>
  <c r="B168" i="13"/>
  <c r="R31" i="13"/>
  <c r="D166" i="13"/>
  <c r="F166" i="13"/>
  <c r="S166" i="13"/>
  <c r="G166" i="13"/>
  <c r="G34" i="13"/>
  <c r="F165" i="13"/>
  <c r="R165" i="13"/>
  <c r="P30" i="13"/>
  <c r="E169" i="13"/>
  <c r="S160" i="13"/>
  <c r="P160" i="13"/>
  <c r="V160" i="13"/>
  <c r="G160" i="13"/>
  <c r="Q161" i="13"/>
  <c r="E14" i="15"/>
  <c r="F15" i="15"/>
  <c r="U161" i="13"/>
  <c r="F14" i="15"/>
  <c r="Q160" i="13"/>
  <c r="E99" i="15"/>
  <c r="V13" i="15"/>
  <c r="B162" i="13"/>
  <c r="T26" i="13"/>
  <c r="S161" i="13"/>
  <c r="C162" i="13"/>
  <c r="T160" i="13"/>
  <c r="C101" i="15"/>
  <c r="U160" i="13"/>
  <c r="U13" i="15"/>
  <c r="U25" i="13"/>
  <c r="D15" i="15"/>
  <c r="V159" i="13"/>
  <c r="U159" i="13"/>
  <c r="V24" i="13"/>
  <c r="B98" i="15"/>
  <c r="C98" i="15"/>
  <c r="B159" i="13"/>
  <c r="C12" i="15"/>
  <c r="E159" i="13"/>
  <c r="C159" i="13"/>
  <c r="P24" i="13"/>
  <c r="D159" i="13"/>
  <c r="Q159" i="13"/>
  <c r="R24" i="13"/>
  <c r="H25" i="15"/>
  <c r="F159" i="13"/>
  <c r="S159" i="13"/>
  <c r="G159" i="13"/>
  <c r="U18" i="13"/>
  <c r="F152" i="13"/>
  <c r="G152" i="13"/>
  <c r="U152" i="13"/>
  <c r="B19" i="13"/>
  <c r="B152" i="13"/>
  <c r="C19" i="13"/>
  <c r="Q17" i="13"/>
  <c r="D152" i="13"/>
  <c r="G149" i="13"/>
  <c r="F150" i="13"/>
  <c r="C150" i="13"/>
  <c r="B149" i="13"/>
  <c r="C149" i="13"/>
  <c r="D149" i="13"/>
  <c r="E149" i="13"/>
  <c r="V148" i="12"/>
  <c r="V148" i="13" s="1"/>
  <c r="G148" i="13"/>
  <c r="B148" i="13"/>
  <c r="P13" i="13"/>
  <c r="G150" i="13"/>
  <c r="C148" i="13"/>
  <c r="R13" i="13"/>
  <c r="E148" i="13"/>
  <c r="S13" i="13"/>
  <c r="U13" i="13"/>
  <c r="T13" i="13"/>
  <c r="E150" i="13"/>
  <c r="K50" i="13"/>
  <c r="K185" i="12"/>
  <c r="R21" i="14"/>
  <c r="R109" i="14" s="1"/>
  <c r="R40" i="13"/>
  <c r="K101" i="14"/>
  <c r="K99" i="15" s="1"/>
  <c r="K114" i="14"/>
  <c r="K170" i="12"/>
  <c r="K35" i="13"/>
  <c r="R13" i="14"/>
  <c r="R13" i="15" s="1"/>
  <c r="K51" i="12"/>
  <c r="R35" i="12"/>
  <c r="K16" i="14"/>
  <c r="K13" i="15"/>
  <c r="N113" i="14"/>
  <c r="N25" i="15"/>
  <c r="N185" i="12"/>
  <c r="N16" i="14"/>
  <c r="U165" i="12"/>
  <c r="U165" i="13" s="1"/>
  <c r="U14" i="14"/>
  <c r="N27" i="14"/>
  <c r="N14" i="15"/>
  <c r="N114" i="14"/>
  <c r="U28" i="12"/>
  <c r="P181" i="12"/>
  <c r="I23" i="14"/>
  <c r="I29" i="14" s="1"/>
  <c r="P20" i="14"/>
  <c r="I26" i="14"/>
  <c r="I20" i="15"/>
  <c r="I103" i="14"/>
  <c r="I27" i="14"/>
  <c r="P14" i="14"/>
  <c r="P165" i="12"/>
  <c r="P165" i="13" s="1"/>
  <c r="I116" i="14"/>
  <c r="P159" i="12"/>
  <c r="P159" i="13" s="1"/>
  <c r="M35" i="12"/>
  <c r="M29" i="14"/>
  <c r="M116" i="14"/>
  <c r="T13" i="14"/>
  <c r="T26" i="14" s="1"/>
  <c r="T114" i="14" s="1"/>
  <c r="J50" i="12"/>
  <c r="J185" i="12" s="1"/>
  <c r="J20" i="15"/>
  <c r="J21" i="15"/>
  <c r="Q43" i="12"/>
  <c r="J27" i="14"/>
  <c r="J26" i="14"/>
  <c r="J23" i="14"/>
  <c r="J35" i="12"/>
  <c r="J169" i="12"/>
  <c r="J169" i="13" s="1"/>
  <c r="Q34" i="12"/>
  <c r="Q169" i="12" s="1"/>
  <c r="J16" i="14"/>
  <c r="J116" i="14"/>
  <c r="J102" i="14"/>
  <c r="J100" i="15" s="1"/>
  <c r="J103" i="14"/>
  <c r="Q14" i="14"/>
  <c r="Q14" i="15" s="1"/>
  <c r="J15" i="15"/>
  <c r="Q13" i="14"/>
  <c r="Q101" i="14" s="1"/>
  <c r="J14" i="15"/>
  <c r="Q28" i="12"/>
  <c r="J154" i="12"/>
  <c r="J154" i="13" s="1"/>
  <c r="J20" i="12"/>
  <c r="L19" i="15"/>
  <c r="L25" i="14"/>
  <c r="L113" i="14" s="1"/>
  <c r="S176" i="12"/>
  <c r="S21" i="14"/>
  <c r="L109" i="14"/>
  <c r="L23" i="14"/>
  <c r="S34" i="12"/>
  <c r="S31" i="13"/>
  <c r="L100" i="14"/>
  <c r="L16" i="14"/>
  <c r="S16" i="14" s="1"/>
  <c r="L27" i="15"/>
  <c r="L12" i="15"/>
  <c r="L170" i="12"/>
  <c r="L101" i="14"/>
  <c r="L99" i="15" s="1"/>
  <c r="S28" i="12"/>
  <c r="S150" i="12"/>
  <c r="D28" i="14"/>
  <c r="D19" i="15"/>
  <c r="R43" i="12"/>
  <c r="R178" i="12" s="1"/>
  <c r="D43" i="13"/>
  <c r="D103" i="14"/>
  <c r="D101" i="15" s="1"/>
  <c r="R15" i="14"/>
  <c r="D14" i="15"/>
  <c r="G27" i="14"/>
  <c r="U166" i="12"/>
  <c r="U166" i="13" s="1"/>
  <c r="U24" i="13"/>
  <c r="P45" i="13"/>
  <c r="P15" i="14"/>
  <c r="P12" i="14"/>
  <c r="B150" i="12"/>
  <c r="B150" i="13" s="1"/>
  <c r="B20" i="12"/>
  <c r="P15" i="12"/>
  <c r="F169" i="12"/>
  <c r="F169" i="13" s="1"/>
  <c r="T19" i="12"/>
  <c r="T154" i="12" s="1"/>
  <c r="T14" i="13"/>
  <c r="Q13" i="15"/>
  <c r="Q34" i="13"/>
  <c r="C14" i="15"/>
  <c r="C102" i="14"/>
  <c r="C100" i="15" s="1"/>
  <c r="Q12" i="14"/>
  <c r="Q15" i="14"/>
  <c r="C101" i="14"/>
  <c r="Q31" i="13"/>
  <c r="Q19" i="12"/>
  <c r="Q154" i="12" s="1"/>
  <c r="C154" i="12"/>
  <c r="S177" i="12"/>
  <c r="S177" i="13" s="1"/>
  <c r="S24" i="13"/>
  <c r="C26" i="14"/>
  <c r="Q47" i="13"/>
  <c r="T184" i="12"/>
  <c r="B22" i="15"/>
  <c r="Q20" i="14"/>
  <c r="E49" i="13"/>
  <c r="D49" i="13"/>
  <c r="B26" i="14"/>
  <c r="U180" i="12"/>
  <c r="P182" i="12"/>
  <c r="U27" i="14"/>
  <c r="B23" i="14"/>
  <c r="P22" i="14"/>
  <c r="P110" i="14" s="1"/>
  <c r="Q183" i="12"/>
  <c r="R183" i="12"/>
  <c r="C108" i="14"/>
  <c r="U46" i="13"/>
  <c r="D184" i="12"/>
  <c r="D184" i="13" s="1"/>
  <c r="E184" i="12"/>
  <c r="E184" i="13" s="1"/>
  <c r="B108" i="14"/>
  <c r="R19" i="15"/>
  <c r="B109" i="14"/>
  <c r="E50" i="12"/>
  <c r="E185" i="12" s="1"/>
  <c r="R184" i="12"/>
  <c r="C22" i="15"/>
  <c r="U49" i="12"/>
  <c r="C110" i="14"/>
  <c r="C108" i="15" s="1"/>
  <c r="D21" i="15"/>
  <c r="D23" i="14"/>
  <c r="G50" i="12"/>
  <c r="G50" i="13" s="1"/>
  <c r="U183" i="12"/>
  <c r="D109" i="14"/>
  <c r="R20" i="14"/>
  <c r="D27" i="14"/>
  <c r="G184" i="12"/>
  <c r="G184" i="13" s="1"/>
  <c r="T47" i="13"/>
  <c r="D20" i="15"/>
  <c r="T45" i="13"/>
  <c r="S46" i="13"/>
  <c r="D50" i="12"/>
  <c r="E21" i="15"/>
  <c r="R22" i="14"/>
  <c r="F108" i="14"/>
  <c r="F106" i="15" s="1"/>
  <c r="T40" i="13"/>
  <c r="P42" i="13"/>
  <c r="S39" i="13"/>
  <c r="S40" i="13"/>
  <c r="D110" i="14"/>
  <c r="D108" i="15" s="1"/>
  <c r="E109" i="14"/>
  <c r="F26" i="14"/>
  <c r="F114" i="14" s="1"/>
  <c r="F20" i="15"/>
  <c r="U41" i="13"/>
  <c r="E23" i="14"/>
  <c r="S23" i="14" s="1"/>
  <c r="E25" i="15"/>
  <c r="E113" i="14"/>
  <c r="T100" i="14"/>
  <c r="T34" i="12"/>
  <c r="T32" i="13"/>
  <c r="R166" i="12"/>
  <c r="R166" i="13" s="1"/>
  <c r="Q30" i="13"/>
  <c r="F100" i="14"/>
  <c r="F98" i="15" s="1"/>
  <c r="E12" i="15"/>
  <c r="E103" i="14"/>
  <c r="E13" i="15"/>
  <c r="G169" i="12"/>
  <c r="G169" i="13" s="1"/>
  <c r="F16" i="14"/>
  <c r="T16" i="14" s="1"/>
  <c r="S13" i="14"/>
  <c r="S26" i="14" s="1"/>
  <c r="S15" i="14"/>
  <c r="T15" i="14"/>
  <c r="F28" i="14"/>
  <c r="F25" i="14"/>
  <c r="F25" i="15" s="1"/>
  <c r="E102" i="14"/>
  <c r="E100" i="15" s="1"/>
  <c r="E100" i="14"/>
  <c r="E98" i="15" s="1"/>
  <c r="F103" i="14"/>
  <c r="F101" i="15" s="1"/>
  <c r="E15" i="15"/>
  <c r="F101" i="14"/>
  <c r="F99" i="15" s="1"/>
  <c r="S14" i="14"/>
  <c r="S27" i="14" s="1"/>
  <c r="U34" i="13"/>
  <c r="E27" i="14"/>
  <c r="E115" i="14" s="1"/>
  <c r="S12" i="14"/>
  <c r="S100" i="14" s="1"/>
  <c r="C25" i="14"/>
  <c r="C25" i="15" s="1"/>
  <c r="T25" i="14"/>
  <c r="F35" i="12"/>
  <c r="F28" i="13"/>
  <c r="D12" i="15"/>
  <c r="Q24" i="13"/>
  <c r="S18" i="13"/>
  <c r="S154" i="12"/>
  <c r="B153" i="13"/>
  <c r="D153" i="13"/>
  <c r="C153" i="13"/>
  <c r="T18" i="13"/>
  <c r="Q18" i="13"/>
  <c r="E153" i="13"/>
  <c r="G19" i="13"/>
  <c r="V153" i="12"/>
  <c r="T153" i="13" s="1"/>
  <c r="F153" i="13"/>
  <c r="G153" i="13"/>
  <c r="R148" i="12"/>
  <c r="P148" i="12"/>
  <c r="T15" i="12"/>
  <c r="T150" i="12" s="1"/>
  <c r="P14" i="13"/>
  <c r="G23" i="14"/>
  <c r="G29" i="14" s="1"/>
  <c r="G20" i="15"/>
  <c r="U107" i="14"/>
  <c r="U25" i="14"/>
  <c r="U19" i="15"/>
  <c r="U28" i="14"/>
  <c r="U110" i="14"/>
  <c r="G19" i="15"/>
  <c r="G25" i="14"/>
  <c r="G107" i="14"/>
  <c r="U43" i="12"/>
  <c r="G178" i="12"/>
  <c r="G26" i="14"/>
  <c r="G114" i="14" s="1"/>
  <c r="U109" i="14"/>
  <c r="U20" i="14"/>
  <c r="U163" i="12"/>
  <c r="G115" i="14"/>
  <c r="G163" i="12"/>
  <c r="G14" i="15"/>
  <c r="G102" i="14"/>
  <c r="G100" i="15" s="1"/>
  <c r="G35" i="12"/>
  <c r="G15" i="13"/>
  <c r="G20" i="12"/>
  <c r="P49" i="12"/>
  <c r="B107" i="14"/>
  <c r="B184" i="12"/>
  <c r="B184" i="13" s="1"/>
  <c r="P109" i="14"/>
  <c r="P19" i="14"/>
  <c r="B25" i="14"/>
  <c r="B50" i="12"/>
  <c r="B21" i="15"/>
  <c r="B14" i="15"/>
  <c r="B169" i="12"/>
  <c r="B169" i="13" s="1"/>
  <c r="B15" i="15"/>
  <c r="B28" i="14"/>
  <c r="P34" i="12"/>
  <c r="B27" i="14"/>
  <c r="B35" i="12"/>
  <c r="P35" i="12" s="1"/>
  <c r="B16" i="14"/>
  <c r="P16" i="14" s="1"/>
  <c r="B102" i="14"/>
  <c r="B100" i="15" s="1"/>
  <c r="T108" i="14"/>
  <c r="T23" i="14"/>
  <c r="F111" i="14"/>
  <c r="F185" i="12"/>
  <c r="T19" i="15"/>
  <c r="F178" i="12"/>
  <c r="T41" i="13"/>
  <c r="T177" i="12"/>
  <c r="T177" i="13" s="1"/>
  <c r="T43" i="12"/>
  <c r="T27" i="14"/>
  <c r="T14" i="15"/>
  <c r="F170" i="12"/>
  <c r="F163" i="12"/>
  <c r="T28" i="12"/>
  <c r="T13" i="15"/>
  <c r="F20" i="12"/>
  <c r="C19" i="15"/>
  <c r="Q108" i="14"/>
  <c r="Q19" i="14"/>
  <c r="C50" i="12"/>
  <c r="C185" i="12" s="1"/>
  <c r="Q50" i="12"/>
  <c r="C178" i="12"/>
  <c r="Q41" i="13"/>
  <c r="C28" i="14"/>
  <c r="Q21" i="14"/>
  <c r="C21" i="15"/>
  <c r="C27" i="14"/>
  <c r="C23" i="14"/>
  <c r="C43" i="13"/>
  <c r="Q32" i="13"/>
  <c r="C16" i="14"/>
  <c r="C163" i="12"/>
  <c r="C28" i="13"/>
  <c r="Q35" i="12"/>
  <c r="Q15" i="12"/>
  <c r="C20" i="12"/>
  <c r="E19" i="15"/>
  <c r="E107" i="14"/>
  <c r="E105" i="15" s="1"/>
  <c r="E22" i="15"/>
  <c r="E110" i="14"/>
  <c r="E108" i="15" s="1"/>
  <c r="E26" i="14"/>
  <c r="S110" i="14"/>
  <c r="S19" i="15"/>
  <c r="S108" i="14"/>
  <c r="S43" i="12"/>
  <c r="S35" i="12"/>
  <c r="S153" i="12"/>
  <c r="S20" i="12"/>
  <c r="E155" i="12"/>
  <c r="R25" i="13"/>
  <c r="R159" i="12"/>
  <c r="R159" i="13" s="1"/>
  <c r="R162" i="12"/>
  <c r="R162" i="13" s="1"/>
  <c r="R14" i="15"/>
  <c r="R12" i="14"/>
  <c r="D26" i="14"/>
  <c r="R16" i="14"/>
  <c r="D104" i="14"/>
  <c r="D25" i="14"/>
  <c r="R27" i="14"/>
  <c r="D13" i="15"/>
  <c r="D101" i="14"/>
  <c r="D99" i="15" s="1"/>
  <c r="R18" i="13"/>
  <c r="R17" i="13"/>
  <c r="K15" i="13"/>
  <c r="K20" i="13"/>
  <c r="O169" i="9"/>
  <c r="Q34" i="9"/>
  <c r="M100" i="11"/>
  <c r="G66" i="11"/>
  <c r="Q66" i="11"/>
  <c r="M169" i="9"/>
  <c r="J70" i="11"/>
  <c r="J114" i="11" s="1"/>
  <c r="J59" i="11"/>
  <c r="J103" i="9"/>
  <c r="J119" i="9" s="1"/>
  <c r="J71" i="11"/>
  <c r="M71" i="11" s="1"/>
  <c r="J102" i="11"/>
  <c r="J68" i="11"/>
  <c r="M68" i="11" s="1"/>
  <c r="M62" i="11"/>
  <c r="Q111" i="9"/>
  <c r="G118" i="9"/>
  <c r="Q118" i="9" s="1"/>
  <c r="M111" i="9"/>
  <c r="M118" i="9" s="1"/>
  <c r="M185" i="9" s="1"/>
  <c r="M65" i="11"/>
  <c r="Q177" i="9"/>
  <c r="Q160" i="9"/>
  <c r="Q100" i="11"/>
  <c r="Q159" i="9"/>
  <c r="I184" i="9"/>
  <c r="L117" i="9"/>
  <c r="L118" i="9" s="1"/>
  <c r="H118" i="9"/>
  <c r="H185" i="9" s="1"/>
  <c r="I71" i="11"/>
  <c r="L71" i="11" s="1"/>
  <c r="I68" i="11"/>
  <c r="L68" i="11" s="1"/>
  <c r="I185" i="9"/>
  <c r="O184" i="9"/>
  <c r="Q184" i="9"/>
  <c r="O180" i="9"/>
  <c r="Q182" i="9"/>
  <c r="P69" i="11"/>
  <c r="H108" i="11"/>
  <c r="O66" i="11"/>
  <c r="H70" i="11"/>
  <c r="K70" i="11" s="1"/>
  <c r="K184" i="9"/>
  <c r="B118" i="9"/>
  <c r="B185" i="9" s="1"/>
  <c r="K66" i="11"/>
  <c r="J109" i="11"/>
  <c r="B178" i="9"/>
  <c r="O178" i="9" s="1"/>
  <c r="C109" i="11"/>
  <c r="P109" i="11" s="1"/>
  <c r="C106" i="11"/>
  <c r="L108" i="11"/>
  <c r="H178" i="9"/>
  <c r="O111" i="9"/>
  <c r="C66" i="11"/>
  <c r="C110" i="11" s="1"/>
  <c r="C107" i="11"/>
  <c r="P107" i="11" s="1"/>
  <c r="B108" i="11"/>
  <c r="J108" i="11"/>
  <c r="L69" i="11"/>
  <c r="L65" i="11"/>
  <c r="L109" i="11" s="1"/>
  <c r="K109" i="11"/>
  <c r="Q178" i="9"/>
  <c r="D108" i="11"/>
  <c r="Q108" i="11" s="1"/>
  <c r="M64" i="11"/>
  <c r="J66" i="11"/>
  <c r="Q64" i="11"/>
  <c r="K111" i="9"/>
  <c r="K118" i="9" s="1"/>
  <c r="P65" i="11"/>
  <c r="E69" i="11"/>
  <c r="O69" i="11" s="1"/>
  <c r="Q109" i="11"/>
  <c r="G185" i="9"/>
  <c r="P175" i="9"/>
  <c r="Q176" i="9"/>
  <c r="B68" i="11"/>
  <c r="H68" i="11"/>
  <c r="K68" i="11" s="1"/>
  <c r="I106" i="11"/>
  <c r="M57" i="11"/>
  <c r="L103" i="9"/>
  <c r="G101" i="11"/>
  <c r="H69" i="11"/>
  <c r="K69" i="11" s="1"/>
  <c r="L58" i="11"/>
  <c r="P168" i="9"/>
  <c r="I59" i="11"/>
  <c r="I72" i="11" s="1"/>
  <c r="K71" i="11"/>
  <c r="G99" i="11"/>
  <c r="I99" i="11"/>
  <c r="G59" i="11"/>
  <c r="L55" i="11"/>
  <c r="F113" i="11"/>
  <c r="G70" i="11"/>
  <c r="G112" i="11"/>
  <c r="O102" i="11"/>
  <c r="M69" i="11"/>
  <c r="F59" i="11"/>
  <c r="F72" i="11" s="1"/>
  <c r="P71" i="11"/>
  <c r="E119" i="9"/>
  <c r="F115" i="11"/>
  <c r="O68" i="11"/>
  <c r="I103" i="11"/>
  <c r="H59" i="11"/>
  <c r="I101" i="11"/>
  <c r="B99" i="11"/>
  <c r="O99" i="11" s="1"/>
  <c r="B59" i="11"/>
  <c r="Q161" i="9"/>
  <c r="G103" i="9"/>
  <c r="Q103" i="9" s="1"/>
  <c r="K56" i="11"/>
  <c r="K100" i="11" s="1"/>
  <c r="G115" i="11"/>
  <c r="I70" i="11"/>
  <c r="B103" i="9"/>
  <c r="H99" i="11"/>
  <c r="C101" i="11"/>
  <c r="P101" i="11" s="1"/>
  <c r="E59" i="11"/>
  <c r="L57" i="11"/>
  <c r="L101" i="11" s="1"/>
  <c r="K96" i="9"/>
  <c r="C59" i="11"/>
  <c r="C70" i="11"/>
  <c r="P70" i="11" s="1"/>
  <c r="K55" i="11"/>
  <c r="K99" i="11" s="1"/>
  <c r="O55" i="11"/>
  <c r="H101" i="11"/>
  <c r="F112" i="11"/>
  <c r="B163" i="9"/>
  <c r="O163" i="9" s="1"/>
  <c r="G113" i="11"/>
  <c r="M96" i="9"/>
  <c r="L119" i="9"/>
  <c r="Q96" i="9"/>
  <c r="O101" i="11"/>
  <c r="B113" i="11"/>
  <c r="P119" i="9"/>
  <c r="Q88" i="9"/>
  <c r="M88" i="9"/>
  <c r="G155" i="9"/>
  <c r="O152" i="9"/>
  <c r="Q155" i="9"/>
  <c r="H119" i="9"/>
  <c r="K88" i="9"/>
  <c r="H155" i="9"/>
  <c r="O88" i="9"/>
  <c r="H150" i="9"/>
  <c r="P150" i="9"/>
  <c r="K155" i="9"/>
  <c r="Q148" i="9"/>
  <c r="L184" i="9"/>
  <c r="L49" i="9"/>
  <c r="L185" i="9" s="1"/>
  <c r="K107" i="11"/>
  <c r="O19" i="11"/>
  <c r="L19" i="11"/>
  <c r="L107" i="11" s="1"/>
  <c r="Q185" i="9"/>
  <c r="C24" i="11"/>
  <c r="C112" i="11" s="1"/>
  <c r="I25" i="11"/>
  <c r="I113" i="11" s="1"/>
  <c r="G22" i="11"/>
  <c r="P49" i="9"/>
  <c r="H25" i="11"/>
  <c r="Q19" i="11"/>
  <c r="O108" i="11"/>
  <c r="E110" i="11"/>
  <c r="K20" i="11"/>
  <c r="M20" i="11" s="1"/>
  <c r="I107" i="11"/>
  <c r="Q49" i="9"/>
  <c r="Q27" i="11"/>
  <c r="J25" i="11"/>
  <c r="J113" i="11" s="1"/>
  <c r="I26" i="11"/>
  <c r="D24" i="11"/>
  <c r="D112" i="11" s="1"/>
  <c r="H22" i="11"/>
  <c r="C28" i="11"/>
  <c r="B22" i="11"/>
  <c r="O22" i="11" s="1"/>
  <c r="B107" i="11"/>
  <c r="O107" i="11" s="1"/>
  <c r="P115" i="11"/>
  <c r="D26" i="11"/>
  <c r="D114" i="11" s="1"/>
  <c r="K27" i="11"/>
  <c r="H115" i="11"/>
  <c r="K49" i="9"/>
  <c r="K24" i="11"/>
  <c r="O24" i="11"/>
  <c r="B112" i="11"/>
  <c r="O112" i="11" s="1"/>
  <c r="B28" i="11"/>
  <c r="M21" i="11"/>
  <c r="M109" i="11" s="1"/>
  <c r="B26" i="11"/>
  <c r="H109" i="11"/>
  <c r="I108" i="11"/>
  <c r="D50" i="9"/>
  <c r="K18" i="11"/>
  <c r="O20" i="11"/>
  <c r="L25" i="11"/>
  <c r="F185" i="9"/>
  <c r="P185" i="9" s="1"/>
  <c r="D115" i="11"/>
  <c r="B106" i="11"/>
  <c r="O106" i="11" s="1"/>
  <c r="E49" i="9"/>
  <c r="E185" i="9" s="1"/>
  <c r="I27" i="11"/>
  <c r="I110" i="11"/>
  <c r="D25" i="11"/>
  <c r="D113" i="11" s="1"/>
  <c r="D22" i="11"/>
  <c r="D107" i="11"/>
  <c r="Q107" i="11" s="1"/>
  <c r="O27" i="11"/>
  <c r="O18" i="11"/>
  <c r="L18" i="11"/>
  <c r="L106" i="11" s="1"/>
  <c r="G28" i="11"/>
  <c r="P18" i="11"/>
  <c r="F106" i="11"/>
  <c r="P106" i="11" s="1"/>
  <c r="F22" i="11"/>
  <c r="F28" i="11" s="1"/>
  <c r="P28" i="11" s="1"/>
  <c r="I28" i="11"/>
  <c r="K34" i="9"/>
  <c r="K169" i="9"/>
  <c r="F103" i="11"/>
  <c r="L15" i="11"/>
  <c r="J50" i="9"/>
  <c r="Q24" i="11"/>
  <c r="L100" i="11"/>
  <c r="P15" i="11"/>
  <c r="G103" i="11"/>
  <c r="P27" i="11"/>
  <c r="J169" i="9"/>
  <c r="B115" i="11"/>
  <c r="O115" i="11" s="1"/>
  <c r="F102" i="11"/>
  <c r="P102" i="11" s="1"/>
  <c r="K13" i="11"/>
  <c r="D15" i="11"/>
  <c r="J15" i="11"/>
  <c r="D99" i="11"/>
  <c r="G170" i="9"/>
  <c r="Q170" i="9" s="1"/>
  <c r="F34" i="9"/>
  <c r="F170" i="9" s="1"/>
  <c r="K25" i="11"/>
  <c r="M34" i="9"/>
  <c r="Q11" i="11"/>
  <c r="P25" i="11"/>
  <c r="H15" i="11"/>
  <c r="J100" i="11"/>
  <c r="C113" i="11"/>
  <c r="P113" i="11" s="1"/>
  <c r="L33" i="9"/>
  <c r="Q25" i="11"/>
  <c r="C34" i="9"/>
  <c r="C170" i="9" s="1"/>
  <c r="H34" i="9"/>
  <c r="H50" i="9" s="1"/>
  <c r="C100" i="11"/>
  <c r="P100" i="11" s="1"/>
  <c r="Q101" i="11"/>
  <c r="H26" i="11"/>
  <c r="I34" i="9"/>
  <c r="I170" i="9" s="1"/>
  <c r="L11" i="11"/>
  <c r="M11" i="11" s="1"/>
  <c r="M99" i="11" s="1"/>
  <c r="P14" i="11"/>
  <c r="E113" i="11"/>
  <c r="O113" i="11" s="1"/>
  <c r="C169" i="9"/>
  <c r="P169" i="9" s="1"/>
  <c r="O25" i="11"/>
  <c r="K101" i="11"/>
  <c r="M13" i="11"/>
  <c r="L26" i="11"/>
  <c r="I115" i="11"/>
  <c r="L27" i="11"/>
  <c r="M25" i="11"/>
  <c r="Q26" i="11"/>
  <c r="F163" i="9"/>
  <c r="P163" i="9" s="1"/>
  <c r="L14" i="11"/>
  <c r="G50" i="9"/>
  <c r="Q19" i="9"/>
  <c r="O19" i="9"/>
  <c r="F19" i="9"/>
  <c r="M19" i="9"/>
  <c r="M155" i="9" s="1"/>
  <c r="C155" i="9"/>
  <c r="P19" i="9"/>
  <c r="E155" i="9"/>
  <c r="O155" i="9" s="1"/>
  <c r="D186" i="9"/>
  <c r="K22" i="11" l="1"/>
  <c r="T35" i="12"/>
  <c r="U28" i="13"/>
  <c r="Q102" i="14"/>
  <c r="J104" i="14"/>
  <c r="Q70" i="14"/>
  <c r="Q56" i="15"/>
  <c r="L105" i="15"/>
  <c r="I72" i="15"/>
  <c r="J72" i="15"/>
  <c r="N105" i="15"/>
  <c r="T64" i="15"/>
  <c r="R174" i="13"/>
  <c r="V108" i="14"/>
  <c r="V106" i="15" s="1"/>
  <c r="Q174" i="13"/>
  <c r="L72" i="15"/>
  <c r="N72" i="15"/>
  <c r="P72" i="14"/>
  <c r="I74" i="14"/>
  <c r="L69" i="15"/>
  <c r="J105" i="15"/>
  <c r="Q64" i="15"/>
  <c r="T63" i="15"/>
  <c r="R63" i="15"/>
  <c r="K69" i="15"/>
  <c r="J69" i="15"/>
  <c r="U183" i="13"/>
  <c r="R183" i="13"/>
  <c r="U64" i="15"/>
  <c r="P64" i="15"/>
  <c r="M72" i="15"/>
  <c r="R64" i="15"/>
  <c r="K72" i="15"/>
  <c r="S63" i="15"/>
  <c r="V102" i="14"/>
  <c r="V100" i="15" s="1"/>
  <c r="L103" i="13"/>
  <c r="M103" i="13"/>
  <c r="O113" i="14"/>
  <c r="O111" i="15" s="1"/>
  <c r="J99" i="15"/>
  <c r="N99" i="15"/>
  <c r="V101" i="14"/>
  <c r="V99" i="15" s="1"/>
  <c r="L111" i="15"/>
  <c r="R102" i="13"/>
  <c r="L88" i="13"/>
  <c r="N107" i="15"/>
  <c r="U63" i="15"/>
  <c r="Q63" i="15"/>
  <c r="M69" i="15"/>
  <c r="S107" i="14"/>
  <c r="P183" i="13"/>
  <c r="K105" i="15"/>
  <c r="S70" i="14"/>
  <c r="P63" i="15"/>
  <c r="I111" i="15"/>
  <c r="N69" i="15"/>
  <c r="I69" i="15"/>
  <c r="P182" i="13"/>
  <c r="I107" i="15"/>
  <c r="K71" i="15"/>
  <c r="Q183" i="13"/>
  <c r="L107" i="15"/>
  <c r="T183" i="13"/>
  <c r="M107" i="15"/>
  <c r="S183" i="13"/>
  <c r="P71" i="14"/>
  <c r="E107" i="15"/>
  <c r="D67" i="15"/>
  <c r="K107" i="15"/>
  <c r="J107" i="15"/>
  <c r="U174" i="13"/>
  <c r="V68" i="14"/>
  <c r="V67" i="15" s="1"/>
  <c r="J67" i="15"/>
  <c r="T174" i="13"/>
  <c r="V174" i="13"/>
  <c r="Q111" i="13"/>
  <c r="S102" i="13"/>
  <c r="U102" i="13"/>
  <c r="Q102" i="13"/>
  <c r="T102" i="13"/>
  <c r="I104" i="14"/>
  <c r="V169" i="12"/>
  <c r="V169" i="13" s="1"/>
  <c r="P102" i="13"/>
  <c r="I60" i="15"/>
  <c r="O100" i="15"/>
  <c r="R71" i="15"/>
  <c r="Q96" i="13"/>
  <c r="O120" i="12"/>
  <c r="O119" i="13" s="1"/>
  <c r="R58" i="15"/>
  <c r="V58" i="15"/>
  <c r="N71" i="15"/>
  <c r="L71" i="15"/>
  <c r="J71" i="15"/>
  <c r="O71" i="15"/>
  <c r="I71" i="15"/>
  <c r="O103" i="13"/>
  <c r="I103" i="13"/>
  <c r="P56" i="15"/>
  <c r="V56" i="15"/>
  <c r="J60" i="15"/>
  <c r="T56" i="15"/>
  <c r="V70" i="14"/>
  <c r="V69" i="15" s="1"/>
  <c r="V61" i="14"/>
  <c r="V60" i="15" s="1"/>
  <c r="M60" i="15"/>
  <c r="N60" i="15"/>
  <c r="K60" i="15"/>
  <c r="O155" i="12"/>
  <c r="O155" i="13" s="1"/>
  <c r="M88" i="13"/>
  <c r="O88" i="13"/>
  <c r="U88" i="13"/>
  <c r="I67" i="15"/>
  <c r="V107" i="14"/>
  <c r="V105" i="15" s="1"/>
  <c r="L67" i="15"/>
  <c r="M67" i="15"/>
  <c r="O105" i="15"/>
  <c r="M105" i="15"/>
  <c r="I105" i="15"/>
  <c r="M99" i="15"/>
  <c r="N111" i="15"/>
  <c r="M111" i="15"/>
  <c r="R161" i="13"/>
  <c r="O74" i="14"/>
  <c r="M73" i="15" s="1"/>
  <c r="O60" i="15"/>
  <c r="J163" i="13"/>
  <c r="S56" i="15"/>
  <c r="T88" i="13"/>
  <c r="K150" i="13"/>
  <c r="S88" i="13"/>
  <c r="Q88" i="13"/>
  <c r="L115" i="14"/>
  <c r="K74" i="14"/>
  <c r="K115" i="14"/>
  <c r="J113" i="14"/>
  <c r="R89" i="12"/>
  <c r="R88" i="13" s="1"/>
  <c r="K155" i="12"/>
  <c r="K88" i="13"/>
  <c r="J74" i="14"/>
  <c r="K111" i="14"/>
  <c r="K113" i="14"/>
  <c r="K111" i="15" s="1"/>
  <c r="K186" i="12"/>
  <c r="N67" i="15"/>
  <c r="N111" i="14"/>
  <c r="U104" i="12"/>
  <c r="N170" i="12"/>
  <c r="N116" i="14"/>
  <c r="U115" i="14"/>
  <c r="N115" i="14"/>
  <c r="N120" i="12"/>
  <c r="N88" i="13"/>
  <c r="M114" i="14"/>
  <c r="Q178" i="12"/>
  <c r="L118" i="13"/>
  <c r="S109" i="14"/>
  <c r="L120" i="12"/>
  <c r="S184" i="12"/>
  <c r="S68" i="14"/>
  <c r="L114" i="14"/>
  <c r="L74" i="14"/>
  <c r="L73" i="15" s="1"/>
  <c r="L60" i="15"/>
  <c r="E70" i="15"/>
  <c r="C105" i="15"/>
  <c r="D105" i="15"/>
  <c r="Q175" i="13"/>
  <c r="G106" i="15"/>
  <c r="G69" i="15"/>
  <c r="D69" i="15"/>
  <c r="B69" i="15"/>
  <c r="H113" i="14"/>
  <c r="H111" i="15" s="1"/>
  <c r="T111" i="13"/>
  <c r="T175" i="13"/>
  <c r="D106" i="15"/>
  <c r="E106" i="15"/>
  <c r="E69" i="15"/>
  <c r="F69" i="15"/>
  <c r="B105" i="15"/>
  <c r="G105" i="15"/>
  <c r="B106" i="15"/>
  <c r="C106" i="15"/>
  <c r="S175" i="13"/>
  <c r="R175" i="13"/>
  <c r="C69" i="15"/>
  <c r="F73" i="15"/>
  <c r="G73" i="15"/>
  <c r="U71" i="15"/>
  <c r="P71" i="15"/>
  <c r="B70" i="15"/>
  <c r="C99" i="15"/>
  <c r="Q99" i="15"/>
  <c r="T168" i="13"/>
  <c r="R168" i="13"/>
  <c r="U168" i="13"/>
  <c r="Q168" i="13"/>
  <c r="B99" i="15"/>
  <c r="P168" i="13"/>
  <c r="G99" i="15"/>
  <c r="C169" i="13"/>
  <c r="T72" i="15"/>
  <c r="P72" i="15"/>
  <c r="V83" i="13"/>
  <c r="T83" i="13"/>
  <c r="S83" i="13"/>
  <c r="P83" i="13"/>
  <c r="U83" i="13"/>
  <c r="R83" i="13"/>
  <c r="Q118" i="13"/>
  <c r="D73" i="15"/>
  <c r="E111" i="15"/>
  <c r="F105" i="15"/>
  <c r="E67" i="15"/>
  <c r="H118" i="13"/>
  <c r="G118" i="13"/>
  <c r="P111" i="13"/>
  <c r="U111" i="13"/>
  <c r="V111" i="13"/>
  <c r="R111" i="13"/>
  <c r="D118" i="13"/>
  <c r="T166" i="13"/>
  <c r="P166" i="13"/>
  <c r="S168" i="13"/>
  <c r="P69" i="15"/>
  <c r="D169" i="13"/>
  <c r="H103" i="13"/>
  <c r="H120" i="12"/>
  <c r="V104" i="12"/>
  <c r="P99" i="15"/>
  <c r="F70" i="15"/>
  <c r="V57" i="15"/>
  <c r="Q57" i="15"/>
  <c r="V71" i="14"/>
  <c r="V70" i="15" s="1"/>
  <c r="P148" i="13"/>
  <c r="P68" i="14"/>
  <c r="B67" i="15"/>
  <c r="P102" i="14"/>
  <c r="P100" i="15" s="1"/>
  <c r="P58" i="15"/>
  <c r="P118" i="13"/>
  <c r="V118" i="13"/>
  <c r="U118" i="13"/>
  <c r="T118" i="13"/>
  <c r="R118" i="13"/>
  <c r="E118" i="13"/>
  <c r="S119" i="12"/>
  <c r="S118" i="13" s="1"/>
  <c r="C67" i="15"/>
  <c r="D116" i="14"/>
  <c r="D170" i="12"/>
  <c r="D120" i="12"/>
  <c r="R104" i="12"/>
  <c r="E103" i="13"/>
  <c r="E120" i="12"/>
  <c r="S120" i="12" s="1"/>
  <c r="E170" i="12"/>
  <c r="S57" i="15"/>
  <c r="S114" i="14"/>
  <c r="S103" i="14"/>
  <c r="R154" i="12"/>
  <c r="P103" i="14"/>
  <c r="B101" i="15"/>
  <c r="R150" i="12"/>
  <c r="R169" i="12"/>
  <c r="R57" i="15"/>
  <c r="R71" i="14"/>
  <c r="R70" i="14"/>
  <c r="R69" i="15" s="1"/>
  <c r="R56" i="15"/>
  <c r="R74" i="14"/>
  <c r="R59" i="15"/>
  <c r="R73" i="14"/>
  <c r="R72" i="15" s="1"/>
  <c r="U71" i="14"/>
  <c r="U101" i="14"/>
  <c r="U99" i="15" s="1"/>
  <c r="U57" i="15"/>
  <c r="G104" i="14"/>
  <c r="U73" i="14"/>
  <c r="U72" i="15" s="1"/>
  <c r="U59" i="15"/>
  <c r="U56" i="15"/>
  <c r="U70" i="14"/>
  <c r="U69" i="15" s="1"/>
  <c r="U74" i="14"/>
  <c r="P104" i="12"/>
  <c r="B103" i="13"/>
  <c r="P59" i="15"/>
  <c r="P61" i="14"/>
  <c r="B60" i="15"/>
  <c r="B74" i="14"/>
  <c r="B73" i="15" s="1"/>
  <c r="B120" i="12"/>
  <c r="P89" i="12"/>
  <c r="P88" i="13" s="1"/>
  <c r="B88" i="13"/>
  <c r="T107" i="14"/>
  <c r="T70" i="14"/>
  <c r="T69" i="15" s="1"/>
  <c r="F103" i="13"/>
  <c r="T104" i="12"/>
  <c r="T58" i="15"/>
  <c r="T72" i="14"/>
  <c r="T71" i="15" s="1"/>
  <c r="T74" i="14"/>
  <c r="F115" i="14"/>
  <c r="T120" i="12"/>
  <c r="Q66" i="15"/>
  <c r="Q73" i="14"/>
  <c r="Q72" i="15" s="1"/>
  <c r="C120" i="12"/>
  <c r="Q104" i="12"/>
  <c r="C103" i="13"/>
  <c r="C60" i="15"/>
  <c r="Q61" i="14"/>
  <c r="C74" i="14"/>
  <c r="C73" i="15" s="1"/>
  <c r="Q58" i="15"/>
  <c r="Q72" i="14"/>
  <c r="Q71" i="15" s="1"/>
  <c r="S73" i="14"/>
  <c r="S72" i="15" s="1"/>
  <c r="E116" i="14"/>
  <c r="E114" i="15" s="1"/>
  <c r="E60" i="15"/>
  <c r="S61" i="14"/>
  <c r="S104" i="14" s="1"/>
  <c r="E74" i="14"/>
  <c r="E73" i="15" s="1"/>
  <c r="S58" i="15"/>
  <c r="S72" i="14"/>
  <c r="S71" i="15" s="1"/>
  <c r="E104" i="14"/>
  <c r="R49" i="13"/>
  <c r="V184" i="12"/>
  <c r="V184" i="13" s="1"/>
  <c r="T49" i="13"/>
  <c r="I51" i="12"/>
  <c r="I186" i="12" s="1"/>
  <c r="N23" i="15"/>
  <c r="K106" i="15"/>
  <c r="M23" i="15"/>
  <c r="S49" i="13"/>
  <c r="Q49" i="13"/>
  <c r="E28" i="15"/>
  <c r="O170" i="12"/>
  <c r="O170" i="13" s="1"/>
  <c r="P27" i="14"/>
  <c r="P115" i="14" s="1"/>
  <c r="I163" i="13"/>
  <c r="O163" i="13"/>
  <c r="I35" i="13"/>
  <c r="N35" i="13"/>
  <c r="L35" i="13"/>
  <c r="L163" i="13"/>
  <c r="K163" i="13"/>
  <c r="L28" i="15"/>
  <c r="P14" i="15"/>
  <c r="T161" i="13"/>
  <c r="P19" i="13"/>
  <c r="V154" i="12"/>
  <c r="S19" i="13"/>
  <c r="U19" i="13"/>
  <c r="K155" i="13"/>
  <c r="M184" i="13"/>
  <c r="K184" i="13"/>
  <c r="L184" i="13"/>
  <c r="O184" i="13"/>
  <c r="N184" i="13"/>
  <c r="I184" i="13"/>
  <c r="J50" i="13"/>
  <c r="M50" i="13"/>
  <c r="L26" i="15"/>
  <c r="N28" i="15"/>
  <c r="I50" i="13"/>
  <c r="L50" i="13"/>
  <c r="L106" i="15"/>
  <c r="L108" i="15"/>
  <c r="O51" i="12"/>
  <c r="N51" i="13" s="1"/>
  <c r="N50" i="13"/>
  <c r="N108" i="15"/>
  <c r="I108" i="15"/>
  <c r="O50" i="13"/>
  <c r="L185" i="13"/>
  <c r="M185" i="13"/>
  <c r="J185" i="13"/>
  <c r="N185" i="13"/>
  <c r="K185" i="13"/>
  <c r="K108" i="15"/>
  <c r="L25" i="15"/>
  <c r="P152" i="13"/>
  <c r="R152" i="13"/>
  <c r="T19" i="13"/>
  <c r="T152" i="13"/>
  <c r="R19" i="13"/>
  <c r="S152" i="13"/>
  <c r="K26" i="15"/>
  <c r="N26" i="15"/>
  <c r="M26" i="15"/>
  <c r="O114" i="14"/>
  <c r="O112" i="15" s="1"/>
  <c r="U167" i="13"/>
  <c r="S167" i="13"/>
  <c r="Q167" i="13"/>
  <c r="N98" i="15"/>
  <c r="I101" i="15"/>
  <c r="M101" i="15"/>
  <c r="J101" i="15"/>
  <c r="L101" i="15"/>
  <c r="I150" i="13"/>
  <c r="M150" i="13"/>
  <c r="P15" i="15"/>
  <c r="D35" i="13"/>
  <c r="G28" i="15"/>
  <c r="S162" i="13"/>
  <c r="Q162" i="13"/>
  <c r="F35" i="13"/>
  <c r="P162" i="13"/>
  <c r="U162" i="13"/>
  <c r="T162" i="13"/>
  <c r="T149" i="13"/>
  <c r="O150" i="13"/>
  <c r="J150" i="13"/>
  <c r="N150" i="13"/>
  <c r="Q152" i="13"/>
  <c r="L155" i="13"/>
  <c r="M155" i="13"/>
  <c r="N101" i="15"/>
  <c r="K101" i="15"/>
  <c r="R148" i="13"/>
  <c r="P149" i="13"/>
  <c r="S149" i="13"/>
  <c r="U149" i="13"/>
  <c r="Q149" i="13"/>
  <c r="D155" i="12"/>
  <c r="F28" i="15"/>
  <c r="E101" i="15"/>
  <c r="C28" i="15"/>
  <c r="R100" i="15"/>
  <c r="D114" i="15"/>
  <c r="H154" i="13"/>
  <c r="H51" i="12"/>
  <c r="E20" i="13"/>
  <c r="R149" i="13"/>
  <c r="H20" i="13"/>
  <c r="Q106" i="15"/>
  <c r="C185" i="13"/>
  <c r="D28" i="15"/>
  <c r="G114" i="15"/>
  <c r="B107" i="15"/>
  <c r="T20" i="15"/>
  <c r="H28" i="15"/>
  <c r="T22" i="15"/>
  <c r="V180" i="13"/>
  <c r="R180" i="13"/>
  <c r="U180" i="13"/>
  <c r="P180" i="13"/>
  <c r="S180" i="13"/>
  <c r="T180" i="13"/>
  <c r="Q176" i="13"/>
  <c r="G27" i="15"/>
  <c r="T176" i="13"/>
  <c r="G107" i="15"/>
  <c r="Q169" i="13"/>
  <c r="H16" i="15"/>
  <c r="C35" i="13"/>
  <c r="F163" i="13"/>
  <c r="Q100" i="15"/>
  <c r="G163" i="13"/>
  <c r="E16" i="15"/>
  <c r="C163" i="13"/>
  <c r="C16" i="15"/>
  <c r="T100" i="15"/>
  <c r="D16" i="15"/>
  <c r="H29" i="14"/>
  <c r="H29" i="15" s="1"/>
  <c r="H104" i="14"/>
  <c r="P176" i="13"/>
  <c r="R176" i="13"/>
  <c r="D23" i="15"/>
  <c r="G23" i="15"/>
  <c r="U176" i="13"/>
  <c r="F23" i="15"/>
  <c r="H111" i="14"/>
  <c r="H109" i="15" s="1"/>
  <c r="S176" i="13"/>
  <c r="V23" i="14"/>
  <c r="V23" i="15" s="1"/>
  <c r="E178" i="13"/>
  <c r="H23" i="15"/>
  <c r="R50" i="12"/>
  <c r="R185" i="12" s="1"/>
  <c r="C26" i="15"/>
  <c r="R26" i="14"/>
  <c r="R114" i="14" s="1"/>
  <c r="U12" i="15"/>
  <c r="H101" i="15"/>
  <c r="G101" i="15"/>
  <c r="R101" i="14"/>
  <c r="R99" i="15" s="1"/>
  <c r="D163" i="13"/>
  <c r="U15" i="15"/>
  <c r="P28" i="13"/>
  <c r="H35" i="13"/>
  <c r="H170" i="12"/>
  <c r="F170" i="13" s="1"/>
  <c r="V35" i="12"/>
  <c r="Q35" i="13" s="1"/>
  <c r="V28" i="13"/>
  <c r="R28" i="13"/>
  <c r="V163" i="12"/>
  <c r="V25" i="14"/>
  <c r="E163" i="13"/>
  <c r="V103" i="14"/>
  <c r="V101" i="15" s="1"/>
  <c r="Q28" i="13"/>
  <c r="B163" i="13"/>
  <c r="H155" i="12"/>
  <c r="H155" i="13" s="1"/>
  <c r="Q148" i="13"/>
  <c r="T15" i="13"/>
  <c r="R15" i="13"/>
  <c r="U15" i="13"/>
  <c r="S15" i="13"/>
  <c r="V150" i="12"/>
  <c r="T150" i="13" s="1"/>
  <c r="P15" i="13"/>
  <c r="C154" i="13"/>
  <c r="D20" i="13"/>
  <c r="G154" i="13"/>
  <c r="F154" i="13"/>
  <c r="B154" i="13"/>
  <c r="D154" i="13"/>
  <c r="T148" i="13"/>
  <c r="J28" i="15"/>
  <c r="P20" i="15"/>
  <c r="M28" i="15"/>
  <c r="V22" i="15"/>
  <c r="V28" i="14"/>
  <c r="U28" i="15" s="1"/>
  <c r="T181" i="13"/>
  <c r="O23" i="15"/>
  <c r="O111" i="14"/>
  <c r="R181" i="13"/>
  <c r="Q22" i="15"/>
  <c r="O185" i="13"/>
  <c r="I185" i="13"/>
  <c r="O28" i="15"/>
  <c r="O116" i="14"/>
  <c r="I114" i="15" s="1"/>
  <c r="K28" i="15"/>
  <c r="U22" i="15"/>
  <c r="V110" i="14"/>
  <c r="S108" i="15" s="1"/>
  <c r="J108" i="15"/>
  <c r="O108" i="15"/>
  <c r="K27" i="15"/>
  <c r="O27" i="15"/>
  <c r="O115" i="14"/>
  <c r="Q20" i="15"/>
  <c r="J27" i="15"/>
  <c r="J106" i="15"/>
  <c r="I106" i="15"/>
  <c r="S106" i="15"/>
  <c r="T106" i="15"/>
  <c r="V20" i="15"/>
  <c r="Q43" i="13"/>
  <c r="S20" i="15"/>
  <c r="V26" i="14"/>
  <c r="S26" i="15" s="1"/>
  <c r="M27" i="15"/>
  <c r="N106" i="15"/>
  <c r="O106" i="15"/>
  <c r="M16" i="15"/>
  <c r="O16" i="15"/>
  <c r="J16" i="15"/>
  <c r="K98" i="15"/>
  <c r="O98" i="15"/>
  <c r="J98" i="15"/>
  <c r="M98" i="15"/>
  <c r="R169" i="13"/>
  <c r="L98" i="15"/>
  <c r="V12" i="15"/>
  <c r="V100" i="14"/>
  <c r="V98" i="15" s="1"/>
  <c r="V167" i="13"/>
  <c r="R167" i="13"/>
  <c r="P167" i="13"/>
  <c r="V16" i="14"/>
  <c r="S16" i="15" s="1"/>
  <c r="O104" i="14"/>
  <c r="J102" i="15" s="1"/>
  <c r="O29" i="14"/>
  <c r="M29" i="15" s="1"/>
  <c r="U148" i="13"/>
  <c r="V20" i="13"/>
  <c r="S148" i="13"/>
  <c r="E26" i="15"/>
  <c r="D27" i="15"/>
  <c r="R182" i="13"/>
  <c r="V182" i="13"/>
  <c r="Q181" i="13"/>
  <c r="V181" i="13"/>
  <c r="C27" i="15"/>
  <c r="D107" i="15"/>
  <c r="B26" i="15"/>
  <c r="P181" i="13"/>
  <c r="C107" i="15"/>
  <c r="Q184" i="13"/>
  <c r="F185" i="13"/>
  <c r="E185" i="13"/>
  <c r="H114" i="14"/>
  <c r="H112" i="15" s="1"/>
  <c r="U182" i="13"/>
  <c r="U181" i="13"/>
  <c r="S182" i="13"/>
  <c r="Q182" i="13"/>
  <c r="F107" i="15"/>
  <c r="T182" i="13"/>
  <c r="P21" i="15"/>
  <c r="R21" i="15"/>
  <c r="H27" i="15"/>
  <c r="H115" i="14"/>
  <c r="H113" i="15" s="1"/>
  <c r="G178" i="13"/>
  <c r="V109" i="14"/>
  <c r="V21" i="15"/>
  <c r="V27" i="14"/>
  <c r="U27" i="15" s="1"/>
  <c r="S21" i="15"/>
  <c r="F178" i="13"/>
  <c r="T21" i="15"/>
  <c r="D178" i="13"/>
  <c r="C178" i="13"/>
  <c r="B178" i="13"/>
  <c r="V43" i="13"/>
  <c r="V178" i="12"/>
  <c r="R178" i="13" s="1"/>
  <c r="V50" i="12"/>
  <c r="Q50" i="13" s="1"/>
  <c r="P43" i="13"/>
  <c r="R43" i="13"/>
  <c r="U169" i="13"/>
  <c r="R153" i="13"/>
  <c r="R170" i="12"/>
  <c r="K29" i="14"/>
  <c r="K104" i="14"/>
  <c r="K16" i="15"/>
  <c r="N27" i="15"/>
  <c r="N16" i="15"/>
  <c r="N104" i="14"/>
  <c r="N29" i="14"/>
  <c r="U16" i="14"/>
  <c r="U102" i="14"/>
  <c r="U100" i="15" s="1"/>
  <c r="U14" i="15"/>
  <c r="I111" i="14"/>
  <c r="I23" i="15"/>
  <c r="P26" i="14"/>
  <c r="P114" i="14" s="1"/>
  <c r="P108" i="14"/>
  <c r="P106" i="15" s="1"/>
  <c r="P23" i="14"/>
  <c r="P29" i="14" s="1"/>
  <c r="I26" i="15"/>
  <c r="I114" i="14"/>
  <c r="I117" i="14"/>
  <c r="I115" i="14"/>
  <c r="I27" i="15"/>
  <c r="P150" i="12"/>
  <c r="T101" i="14"/>
  <c r="T99" i="15" s="1"/>
  <c r="M51" i="12"/>
  <c r="M170" i="12"/>
  <c r="M35" i="13"/>
  <c r="M117" i="14"/>
  <c r="J115" i="14"/>
  <c r="J111" i="14"/>
  <c r="J23" i="15"/>
  <c r="J114" i="14"/>
  <c r="J26" i="15"/>
  <c r="J29" i="14"/>
  <c r="Q26" i="14"/>
  <c r="J170" i="12"/>
  <c r="J35" i="13"/>
  <c r="Q163" i="12"/>
  <c r="J155" i="12"/>
  <c r="J51" i="12"/>
  <c r="J20" i="13"/>
  <c r="L111" i="14"/>
  <c r="L23" i="15"/>
  <c r="S169" i="12"/>
  <c r="S169" i="13" s="1"/>
  <c r="S34" i="13"/>
  <c r="S29" i="14"/>
  <c r="S28" i="13"/>
  <c r="S163" i="12"/>
  <c r="L16" i="15"/>
  <c r="L104" i="14"/>
  <c r="L29" i="14"/>
  <c r="R23" i="14"/>
  <c r="R29" i="14" s="1"/>
  <c r="R15" i="15"/>
  <c r="R103" i="14"/>
  <c r="G185" i="12"/>
  <c r="G185" i="13" s="1"/>
  <c r="B114" i="14"/>
  <c r="P12" i="15"/>
  <c r="P100" i="14"/>
  <c r="B20" i="13"/>
  <c r="P20" i="12"/>
  <c r="B155" i="12"/>
  <c r="F113" i="14"/>
  <c r="Q103" i="14"/>
  <c r="Q15" i="15"/>
  <c r="Q100" i="14"/>
  <c r="Q12" i="15"/>
  <c r="Q28" i="14"/>
  <c r="C114" i="14"/>
  <c r="Q19" i="13"/>
  <c r="S111" i="14"/>
  <c r="E111" i="14"/>
  <c r="E29" i="14"/>
  <c r="E23" i="15"/>
  <c r="S25" i="14"/>
  <c r="S15" i="15"/>
  <c r="S28" i="14"/>
  <c r="S12" i="15"/>
  <c r="P28" i="14"/>
  <c r="C113" i="14"/>
  <c r="P22" i="15"/>
  <c r="C29" i="14"/>
  <c r="E51" i="12"/>
  <c r="E50" i="13"/>
  <c r="E27" i="15"/>
  <c r="D111" i="14"/>
  <c r="B23" i="15"/>
  <c r="B111" i="14"/>
  <c r="U23" i="14"/>
  <c r="D115" i="14"/>
  <c r="F26" i="15"/>
  <c r="D29" i="14"/>
  <c r="U184" i="12"/>
  <c r="U49" i="13"/>
  <c r="R108" i="14"/>
  <c r="R106" i="15" s="1"/>
  <c r="R20" i="15"/>
  <c r="D50" i="13"/>
  <c r="D185" i="12"/>
  <c r="D185" i="13" s="1"/>
  <c r="D51" i="12"/>
  <c r="F116" i="14"/>
  <c r="F114" i="15" s="1"/>
  <c r="R110" i="14"/>
  <c r="R28" i="14"/>
  <c r="R22" i="15"/>
  <c r="S102" i="14"/>
  <c r="S100" i="15" s="1"/>
  <c r="S14" i="15"/>
  <c r="Q16" i="14"/>
  <c r="T28" i="14"/>
  <c r="T15" i="15"/>
  <c r="T103" i="14"/>
  <c r="C104" i="14"/>
  <c r="F29" i="14"/>
  <c r="B35" i="13"/>
  <c r="S13" i="15"/>
  <c r="S101" i="14"/>
  <c r="S99" i="15" s="1"/>
  <c r="C116" i="14"/>
  <c r="C114" i="15" s="1"/>
  <c r="F104" i="14"/>
  <c r="F16" i="15"/>
  <c r="T34" i="13"/>
  <c r="T169" i="12"/>
  <c r="T169" i="13" s="1"/>
  <c r="T104" i="14"/>
  <c r="P153" i="13"/>
  <c r="U153" i="13"/>
  <c r="Q153" i="13"/>
  <c r="V153" i="13"/>
  <c r="S153" i="13"/>
  <c r="S154" i="13"/>
  <c r="G117" i="14"/>
  <c r="G111" i="14"/>
  <c r="U111" i="14"/>
  <c r="U43" i="13"/>
  <c r="U50" i="12"/>
  <c r="U178" i="12"/>
  <c r="G113" i="14"/>
  <c r="G111" i="15" s="1"/>
  <c r="G25" i="15"/>
  <c r="U116" i="14"/>
  <c r="G26" i="15"/>
  <c r="U108" i="14"/>
  <c r="U106" i="15" s="1"/>
  <c r="U20" i="15"/>
  <c r="U26" i="14"/>
  <c r="U104" i="14"/>
  <c r="U29" i="14"/>
  <c r="U35" i="12"/>
  <c r="G170" i="12"/>
  <c r="G35" i="13"/>
  <c r="G155" i="12"/>
  <c r="G20" i="13"/>
  <c r="G51" i="12"/>
  <c r="U20" i="12"/>
  <c r="P184" i="12"/>
  <c r="P50" i="12"/>
  <c r="P49" i="13"/>
  <c r="B50" i="13"/>
  <c r="B185" i="12"/>
  <c r="B185" i="13" s="1"/>
  <c r="B113" i="14"/>
  <c r="B25" i="15"/>
  <c r="P107" i="14"/>
  <c r="P25" i="14"/>
  <c r="P19" i="15"/>
  <c r="B51" i="12"/>
  <c r="P169" i="12"/>
  <c r="P169" i="13" s="1"/>
  <c r="P34" i="13"/>
  <c r="B28" i="15"/>
  <c r="B116" i="14"/>
  <c r="B114" i="15" s="1"/>
  <c r="B104" i="14"/>
  <c r="B29" i="14"/>
  <c r="B16" i="15"/>
  <c r="B27" i="15"/>
  <c r="B115" i="14"/>
  <c r="B170" i="12"/>
  <c r="T111" i="14"/>
  <c r="T29" i="14"/>
  <c r="T50" i="12"/>
  <c r="T43" i="13"/>
  <c r="T178" i="12"/>
  <c r="T170" i="12"/>
  <c r="T163" i="12"/>
  <c r="T28" i="13"/>
  <c r="F20" i="13"/>
  <c r="F51" i="12"/>
  <c r="F155" i="12"/>
  <c r="T20" i="12"/>
  <c r="Q25" i="14"/>
  <c r="Q19" i="15"/>
  <c r="Q107" i="14"/>
  <c r="C50" i="13"/>
  <c r="C115" i="14"/>
  <c r="Q109" i="14"/>
  <c r="Q21" i="15"/>
  <c r="Q27" i="14"/>
  <c r="Q23" i="14"/>
  <c r="C111" i="14"/>
  <c r="C23" i="15"/>
  <c r="Q185" i="12"/>
  <c r="C155" i="12"/>
  <c r="Q20" i="12"/>
  <c r="C20" i="13"/>
  <c r="C51" i="12"/>
  <c r="Q150" i="12"/>
  <c r="Q15" i="13"/>
  <c r="E114" i="14"/>
  <c r="S43" i="13"/>
  <c r="S50" i="12"/>
  <c r="S178" i="12"/>
  <c r="S170" i="12"/>
  <c r="S155" i="12"/>
  <c r="S155" i="13" s="1"/>
  <c r="S20" i="13"/>
  <c r="R104" i="14"/>
  <c r="D114" i="14"/>
  <c r="D26" i="15"/>
  <c r="R115" i="14"/>
  <c r="R12" i="15"/>
  <c r="R100" i="14"/>
  <c r="R25" i="14"/>
  <c r="D113" i="14"/>
  <c r="D25" i="15"/>
  <c r="R51" i="12"/>
  <c r="R155" i="12"/>
  <c r="R155" i="13" s="1"/>
  <c r="R20" i="13"/>
  <c r="H170" i="9"/>
  <c r="C50" i="9"/>
  <c r="I50" i="9"/>
  <c r="I186" i="9" s="1"/>
  <c r="M178" i="9"/>
  <c r="J170" i="9"/>
  <c r="J115" i="11"/>
  <c r="G110" i="11"/>
  <c r="M66" i="11"/>
  <c r="J186" i="9"/>
  <c r="J72" i="11"/>
  <c r="J112" i="11"/>
  <c r="M108" i="11"/>
  <c r="Q112" i="11"/>
  <c r="Q99" i="11"/>
  <c r="G119" i="9"/>
  <c r="Q119" i="9" s="1"/>
  <c r="I112" i="11"/>
  <c r="M113" i="11"/>
  <c r="I116" i="11"/>
  <c r="L59" i="11"/>
  <c r="H112" i="11"/>
  <c r="L113" i="11"/>
  <c r="B119" i="9"/>
  <c r="O118" i="9"/>
  <c r="L70" i="11"/>
  <c r="L114" i="11" s="1"/>
  <c r="P112" i="11"/>
  <c r="O185" i="9"/>
  <c r="P66" i="11"/>
  <c r="L66" i="11"/>
  <c r="K185" i="9"/>
  <c r="K178" i="9"/>
  <c r="J110" i="11"/>
  <c r="O119" i="9"/>
  <c r="B186" i="9"/>
  <c r="K115" i="11"/>
  <c r="Q115" i="11"/>
  <c r="Q59" i="11"/>
  <c r="G72" i="11"/>
  <c r="I114" i="11"/>
  <c r="C114" i="11"/>
  <c r="P114" i="11" s="1"/>
  <c r="Q113" i="11"/>
  <c r="M101" i="11"/>
  <c r="K113" i="11"/>
  <c r="Q70" i="11"/>
  <c r="G114" i="11"/>
  <c r="Q114" i="11" s="1"/>
  <c r="M70" i="11"/>
  <c r="M59" i="11"/>
  <c r="H113" i="11"/>
  <c r="K59" i="11"/>
  <c r="H72" i="11"/>
  <c r="K163" i="9"/>
  <c r="K103" i="9"/>
  <c r="P170" i="9"/>
  <c r="E103" i="11"/>
  <c r="E72" i="11"/>
  <c r="E116" i="11" s="1"/>
  <c r="K112" i="11"/>
  <c r="K119" i="9"/>
  <c r="L103" i="11"/>
  <c r="M103" i="9"/>
  <c r="M170" i="9" s="1"/>
  <c r="M163" i="9"/>
  <c r="O103" i="9"/>
  <c r="B170" i="9"/>
  <c r="O170" i="9" s="1"/>
  <c r="B103" i="11"/>
  <c r="B72" i="11"/>
  <c r="B116" i="11" s="1"/>
  <c r="O59" i="11"/>
  <c r="P59" i="11"/>
  <c r="C72" i="11"/>
  <c r="L72" i="11" s="1"/>
  <c r="C103" i="11"/>
  <c r="P103" i="11" s="1"/>
  <c r="H186" i="9"/>
  <c r="P24" i="11"/>
  <c r="L22" i="11"/>
  <c r="H110" i="11"/>
  <c r="M19" i="11"/>
  <c r="M107" i="11" s="1"/>
  <c r="L24" i="11"/>
  <c r="K108" i="11"/>
  <c r="B110" i="11"/>
  <c r="O110" i="11" s="1"/>
  <c r="B114" i="11"/>
  <c r="O114" i="11" s="1"/>
  <c r="O26" i="11"/>
  <c r="M22" i="11"/>
  <c r="K110" i="11"/>
  <c r="F110" i="11"/>
  <c r="P110" i="11" s="1"/>
  <c r="P22" i="11"/>
  <c r="M18" i="11"/>
  <c r="M106" i="11" s="1"/>
  <c r="K106" i="11"/>
  <c r="O28" i="11"/>
  <c r="Q22" i="11"/>
  <c r="D110" i="11"/>
  <c r="Q110" i="11" s="1"/>
  <c r="E50" i="9"/>
  <c r="O49" i="9"/>
  <c r="L34" i="9"/>
  <c r="L170" i="9" s="1"/>
  <c r="L169" i="9"/>
  <c r="H103" i="11"/>
  <c r="H28" i="11"/>
  <c r="K15" i="11"/>
  <c r="J103" i="11"/>
  <c r="J28" i="11"/>
  <c r="K170" i="9"/>
  <c r="K50" i="9"/>
  <c r="H114" i="11"/>
  <c r="K26" i="11"/>
  <c r="K114" i="11" s="1"/>
  <c r="P34" i="9"/>
  <c r="L99" i="11"/>
  <c r="D103" i="11"/>
  <c r="Q103" i="11" s="1"/>
  <c r="Q15" i="11"/>
  <c r="D28" i="11"/>
  <c r="L28" i="11"/>
  <c r="F116" i="11"/>
  <c r="L102" i="11"/>
  <c r="M14" i="11"/>
  <c r="M102" i="11" s="1"/>
  <c r="L115" i="11"/>
  <c r="M27" i="11"/>
  <c r="M115" i="11" s="1"/>
  <c r="Q50" i="9"/>
  <c r="F50" i="9"/>
  <c r="F186" i="9" s="1"/>
  <c r="F155" i="9"/>
  <c r="P155" i="9" s="1"/>
  <c r="M50" i="9"/>
  <c r="L19" i="9"/>
  <c r="L155" i="9"/>
  <c r="C186" i="9"/>
  <c r="T105" i="15" l="1"/>
  <c r="Q105" i="15"/>
  <c r="P105" i="15"/>
  <c r="Q69" i="15"/>
  <c r="U105" i="15"/>
  <c r="J111" i="15"/>
  <c r="S105" i="15"/>
  <c r="H186" i="12"/>
  <c r="H186" i="13" s="1"/>
  <c r="J155" i="13"/>
  <c r="I155" i="13"/>
  <c r="N155" i="13"/>
  <c r="R105" i="15"/>
  <c r="S113" i="14"/>
  <c r="S107" i="15"/>
  <c r="I112" i="15"/>
  <c r="R67" i="15"/>
  <c r="S67" i="15"/>
  <c r="U67" i="15"/>
  <c r="P67" i="15"/>
  <c r="T67" i="15"/>
  <c r="S69" i="15"/>
  <c r="V113" i="14"/>
  <c r="V111" i="15" s="1"/>
  <c r="Q67" i="15"/>
  <c r="I119" i="13"/>
  <c r="N119" i="13"/>
  <c r="U60" i="15"/>
  <c r="R60" i="15"/>
  <c r="V74" i="14"/>
  <c r="V73" i="15" s="1"/>
  <c r="L119" i="13"/>
  <c r="M119" i="13"/>
  <c r="T60" i="15"/>
  <c r="J119" i="13"/>
  <c r="K119" i="13"/>
  <c r="S184" i="13"/>
  <c r="L170" i="13"/>
  <c r="M170" i="13"/>
  <c r="K73" i="15"/>
  <c r="O73" i="15"/>
  <c r="I73" i="15"/>
  <c r="K170" i="13"/>
  <c r="J73" i="15"/>
  <c r="N73" i="15"/>
  <c r="I170" i="13"/>
  <c r="R154" i="13"/>
  <c r="U120" i="12"/>
  <c r="N186" i="12"/>
  <c r="L186" i="12"/>
  <c r="C111" i="15"/>
  <c r="F111" i="15"/>
  <c r="D111" i="15"/>
  <c r="B111" i="15"/>
  <c r="U70" i="15"/>
  <c r="T70" i="15"/>
  <c r="R70" i="15"/>
  <c r="T103" i="13"/>
  <c r="P103" i="13"/>
  <c r="R103" i="13"/>
  <c r="H119" i="13"/>
  <c r="V120" i="12"/>
  <c r="V119" i="13" s="1"/>
  <c r="Q103" i="13"/>
  <c r="D119" i="13"/>
  <c r="V103" i="13"/>
  <c r="U103" i="13"/>
  <c r="F119" i="13"/>
  <c r="G119" i="13"/>
  <c r="S103" i="13"/>
  <c r="S70" i="15"/>
  <c r="P70" i="15"/>
  <c r="Q70" i="15"/>
  <c r="B186" i="12"/>
  <c r="P184" i="13"/>
  <c r="U184" i="13"/>
  <c r="D186" i="12"/>
  <c r="R120" i="12"/>
  <c r="S116" i="14"/>
  <c r="E119" i="13"/>
  <c r="Q170" i="12"/>
  <c r="U113" i="14"/>
  <c r="U111" i="15" s="1"/>
  <c r="P170" i="12"/>
  <c r="P74" i="14"/>
  <c r="P60" i="15"/>
  <c r="P104" i="14"/>
  <c r="B119" i="13"/>
  <c r="P120" i="12"/>
  <c r="T113" i="14"/>
  <c r="T115" i="14"/>
  <c r="C119" i="13"/>
  <c r="Q120" i="12"/>
  <c r="Q74" i="14"/>
  <c r="Q60" i="15"/>
  <c r="S115" i="14"/>
  <c r="E117" i="14"/>
  <c r="S74" i="14"/>
  <c r="S60" i="15"/>
  <c r="R184" i="13"/>
  <c r="T184" i="13"/>
  <c r="L109" i="15"/>
  <c r="J112" i="15"/>
  <c r="N112" i="15"/>
  <c r="M112" i="15"/>
  <c r="P111" i="14"/>
  <c r="J170" i="13"/>
  <c r="N170" i="13"/>
  <c r="B170" i="13"/>
  <c r="R16" i="15"/>
  <c r="P154" i="13"/>
  <c r="V154" i="13"/>
  <c r="Q154" i="13"/>
  <c r="T154" i="13"/>
  <c r="U154" i="13"/>
  <c r="K51" i="13"/>
  <c r="O186" i="12"/>
  <c r="K186" i="13" s="1"/>
  <c r="I51" i="13"/>
  <c r="L112" i="15"/>
  <c r="O51" i="13"/>
  <c r="L51" i="13"/>
  <c r="B102" i="15"/>
  <c r="C102" i="15"/>
  <c r="K112" i="15"/>
  <c r="T101" i="15"/>
  <c r="R101" i="15"/>
  <c r="Q101" i="15"/>
  <c r="G170" i="13"/>
  <c r="I102" i="15"/>
  <c r="U16" i="15"/>
  <c r="Q16" i="15"/>
  <c r="D155" i="13"/>
  <c r="H51" i="13"/>
  <c r="E51" i="13"/>
  <c r="B155" i="13"/>
  <c r="C29" i="15"/>
  <c r="P26" i="15"/>
  <c r="H117" i="14"/>
  <c r="H115" i="15" s="1"/>
  <c r="G29" i="15"/>
  <c r="F29" i="15"/>
  <c r="B109" i="15"/>
  <c r="E109" i="15"/>
  <c r="G109" i="15"/>
  <c r="C109" i="15"/>
  <c r="U25" i="15"/>
  <c r="D109" i="15"/>
  <c r="Q98" i="15"/>
  <c r="F102" i="15"/>
  <c r="V25" i="15"/>
  <c r="S25" i="15"/>
  <c r="H102" i="15"/>
  <c r="G102" i="15"/>
  <c r="E102" i="15"/>
  <c r="T25" i="15"/>
  <c r="V26" i="15"/>
  <c r="D102" i="15"/>
  <c r="T23" i="15"/>
  <c r="U23" i="15"/>
  <c r="T26" i="15"/>
  <c r="V29" i="14"/>
  <c r="V29" i="15" s="1"/>
  <c r="Q178" i="13"/>
  <c r="S23" i="15"/>
  <c r="V111" i="14"/>
  <c r="V109" i="15" s="1"/>
  <c r="U108" i="15"/>
  <c r="P108" i="15"/>
  <c r="U178" i="13"/>
  <c r="R108" i="15"/>
  <c r="P23" i="15"/>
  <c r="F109" i="15"/>
  <c r="Q108" i="15"/>
  <c r="G113" i="15"/>
  <c r="P101" i="15"/>
  <c r="S101" i="15"/>
  <c r="V163" i="13"/>
  <c r="P163" i="13"/>
  <c r="R163" i="13"/>
  <c r="D112" i="15"/>
  <c r="T35" i="13"/>
  <c r="P35" i="13"/>
  <c r="G112" i="15"/>
  <c r="C112" i="15"/>
  <c r="Q163" i="13"/>
  <c r="U163" i="13"/>
  <c r="T16" i="15"/>
  <c r="P16" i="15"/>
  <c r="R35" i="13"/>
  <c r="E112" i="15"/>
  <c r="H170" i="13"/>
  <c r="C170" i="13"/>
  <c r="D170" i="13"/>
  <c r="E170" i="13"/>
  <c r="B112" i="15"/>
  <c r="S163" i="13"/>
  <c r="T98" i="15"/>
  <c r="V170" i="12"/>
  <c r="S170" i="13" s="1"/>
  <c r="V35" i="13"/>
  <c r="S35" i="13"/>
  <c r="T163" i="13"/>
  <c r="U101" i="15"/>
  <c r="C155" i="13"/>
  <c r="F155" i="13"/>
  <c r="E155" i="13"/>
  <c r="G155" i="13"/>
  <c r="P150" i="13"/>
  <c r="S150" i="13"/>
  <c r="Q150" i="13"/>
  <c r="V150" i="13"/>
  <c r="U150" i="13"/>
  <c r="R150" i="13"/>
  <c r="S27" i="15"/>
  <c r="O114" i="15"/>
  <c r="K114" i="15"/>
  <c r="L114" i="15"/>
  <c r="N114" i="15"/>
  <c r="O109" i="15"/>
  <c r="N109" i="15"/>
  <c r="K109" i="15"/>
  <c r="M109" i="15"/>
  <c r="J109" i="15"/>
  <c r="M114" i="15"/>
  <c r="I109" i="15"/>
  <c r="V108" i="15"/>
  <c r="T108" i="15"/>
  <c r="V28" i="15"/>
  <c r="V116" i="14"/>
  <c r="V114" i="15" s="1"/>
  <c r="J114" i="15"/>
  <c r="J113" i="15"/>
  <c r="Q26" i="15"/>
  <c r="I113" i="15"/>
  <c r="O113" i="15"/>
  <c r="L113" i="15"/>
  <c r="M113" i="15"/>
  <c r="K113" i="15"/>
  <c r="N113" i="15"/>
  <c r="V114" i="14"/>
  <c r="V112" i="15" s="1"/>
  <c r="R26" i="15"/>
  <c r="S98" i="15"/>
  <c r="P98" i="15"/>
  <c r="L102" i="15"/>
  <c r="N102" i="15"/>
  <c r="O29" i="15"/>
  <c r="O117" i="14"/>
  <c r="O115" i="15" s="1"/>
  <c r="V16" i="15"/>
  <c r="V104" i="14"/>
  <c r="V102" i="15" s="1"/>
  <c r="O102" i="15"/>
  <c r="M102" i="15"/>
  <c r="Q27" i="15"/>
  <c r="I29" i="15"/>
  <c r="U98" i="15"/>
  <c r="P27" i="15"/>
  <c r="R98" i="15"/>
  <c r="K102" i="15"/>
  <c r="S111" i="15"/>
  <c r="F112" i="15"/>
  <c r="R50" i="13"/>
  <c r="R27" i="15"/>
  <c r="Q107" i="15"/>
  <c r="R107" i="15"/>
  <c r="C113" i="15"/>
  <c r="B113" i="15"/>
  <c r="F113" i="15"/>
  <c r="P107" i="15"/>
  <c r="D113" i="15"/>
  <c r="V27" i="15"/>
  <c r="V115" i="14"/>
  <c r="T113" i="15" s="1"/>
  <c r="T27" i="15"/>
  <c r="E113" i="15"/>
  <c r="V107" i="15"/>
  <c r="T107" i="15"/>
  <c r="U107" i="15"/>
  <c r="V185" i="12"/>
  <c r="V185" i="13" s="1"/>
  <c r="V50" i="13"/>
  <c r="V51" i="12"/>
  <c r="R51" i="13" s="1"/>
  <c r="S178" i="13"/>
  <c r="V178" i="13"/>
  <c r="P178" i="13"/>
  <c r="T178" i="13"/>
  <c r="B186" i="13"/>
  <c r="D186" i="13"/>
  <c r="R23" i="15"/>
  <c r="R111" i="14"/>
  <c r="K117" i="14"/>
  <c r="K29" i="15"/>
  <c r="N29" i="15"/>
  <c r="N117" i="14"/>
  <c r="M186" i="12"/>
  <c r="M51" i="13"/>
  <c r="J29" i="15"/>
  <c r="J117" i="14"/>
  <c r="Q114" i="14"/>
  <c r="J51" i="13"/>
  <c r="J186" i="12"/>
  <c r="L117" i="14"/>
  <c r="L29" i="15"/>
  <c r="P20" i="13"/>
  <c r="P155" i="12"/>
  <c r="P155" i="13" s="1"/>
  <c r="Q28" i="15"/>
  <c r="Q116" i="14"/>
  <c r="C117" i="14"/>
  <c r="Q104" i="14"/>
  <c r="Q29" i="14"/>
  <c r="S28" i="15"/>
  <c r="E29" i="15"/>
  <c r="E186" i="12"/>
  <c r="E186" i="13" s="1"/>
  <c r="P28" i="15"/>
  <c r="P116" i="14"/>
  <c r="F117" i="14"/>
  <c r="D117" i="14"/>
  <c r="D29" i="15"/>
  <c r="D51" i="13"/>
  <c r="R116" i="14"/>
  <c r="R28" i="15"/>
  <c r="T28" i="15"/>
  <c r="T116" i="14"/>
  <c r="Q115" i="14"/>
  <c r="B51" i="13"/>
  <c r="U114" i="14"/>
  <c r="U26" i="15"/>
  <c r="U50" i="13"/>
  <c r="U185" i="12"/>
  <c r="U117" i="14"/>
  <c r="U170" i="12"/>
  <c r="U35" i="13"/>
  <c r="U51" i="12"/>
  <c r="U20" i="13"/>
  <c r="U155" i="12"/>
  <c r="U155" i="13" s="1"/>
  <c r="G186" i="12"/>
  <c r="G186" i="13" s="1"/>
  <c r="G51" i="13"/>
  <c r="P50" i="13"/>
  <c r="P185" i="12"/>
  <c r="P51" i="12"/>
  <c r="P25" i="15"/>
  <c r="P113" i="14"/>
  <c r="P111" i="15" s="1"/>
  <c r="B117" i="14"/>
  <c r="B29" i="15"/>
  <c r="T117" i="14"/>
  <c r="T50" i="13"/>
  <c r="T185" i="12"/>
  <c r="F186" i="12"/>
  <c r="F186" i="13" s="1"/>
  <c r="F51" i="13"/>
  <c r="T20" i="13"/>
  <c r="T155" i="12"/>
  <c r="T155" i="13" s="1"/>
  <c r="T51" i="12"/>
  <c r="Q113" i="14"/>
  <c r="Q111" i="15" s="1"/>
  <c r="Q25" i="15"/>
  <c r="Q111" i="14"/>
  <c r="Q23" i="15"/>
  <c r="C186" i="12"/>
  <c r="C186" i="13" s="1"/>
  <c r="C51" i="13"/>
  <c r="Q20" i="13"/>
  <c r="Q155" i="12"/>
  <c r="Q155" i="13" s="1"/>
  <c r="Q51" i="12"/>
  <c r="S50" i="13"/>
  <c r="S185" i="12"/>
  <c r="S51" i="12"/>
  <c r="R117" i="14"/>
  <c r="R113" i="14"/>
  <c r="R111" i="15" s="1"/>
  <c r="R25" i="15"/>
  <c r="R186" i="12"/>
  <c r="M110" i="11"/>
  <c r="J116" i="11"/>
  <c r="G186" i="9"/>
  <c r="Q186" i="9" s="1"/>
  <c r="L110" i="11"/>
  <c r="K186" i="9"/>
  <c r="M72" i="11"/>
  <c r="Q72" i="11"/>
  <c r="M119" i="9"/>
  <c r="M186" i="9" s="1"/>
  <c r="G116" i="11"/>
  <c r="L116" i="11"/>
  <c r="O116" i="11"/>
  <c r="O72" i="11"/>
  <c r="P72" i="11"/>
  <c r="C116" i="11"/>
  <c r="P116" i="11" s="1"/>
  <c r="O103" i="11"/>
  <c r="K72" i="11"/>
  <c r="M24" i="11"/>
  <c r="M112" i="11" s="1"/>
  <c r="L112" i="11"/>
  <c r="O50" i="9"/>
  <c r="E186" i="9"/>
  <c r="O186" i="9" s="1"/>
  <c r="Q28" i="11"/>
  <c r="D116" i="11"/>
  <c r="K103" i="11"/>
  <c r="M15" i="11"/>
  <c r="M103" i="11" s="1"/>
  <c r="M26" i="11"/>
  <c r="M114" i="11" s="1"/>
  <c r="H116" i="11"/>
  <c r="K28" i="11"/>
  <c r="L50" i="9"/>
  <c r="L186" i="9" s="1"/>
  <c r="P186" i="9"/>
  <c r="P50" i="9"/>
  <c r="T111" i="15" l="1"/>
  <c r="S73" i="15"/>
  <c r="Q73" i="15"/>
  <c r="U73" i="15"/>
  <c r="P73" i="15"/>
  <c r="R73" i="15"/>
  <c r="T73" i="15"/>
  <c r="P119" i="13"/>
  <c r="R119" i="13"/>
  <c r="Q119" i="13"/>
  <c r="R109" i="15"/>
  <c r="S119" i="13"/>
  <c r="U119" i="13"/>
  <c r="T119" i="13"/>
  <c r="M186" i="13"/>
  <c r="Q117" i="14"/>
  <c r="P117" i="14"/>
  <c r="S117" i="14"/>
  <c r="I186" i="13"/>
  <c r="J186" i="13"/>
  <c r="L186" i="13"/>
  <c r="O186" i="13"/>
  <c r="N186" i="13"/>
  <c r="B115" i="15"/>
  <c r="R29" i="15"/>
  <c r="G115" i="15"/>
  <c r="D115" i="15"/>
  <c r="F115" i="15"/>
  <c r="C115" i="15"/>
  <c r="E115" i="15"/>
  <c r="U109" i="15"/>
  <c r="P109" i="15"/>
  <c r="T109" i="15"/>
  <c r="Q109" i="15"/>
  <c r="S29" i="15"/>
  <c r="T29" i="15"/>
  <c r="P29" i="15"/>
  <c r="U29" i="15"/>
  <c r="V117" i="14"/>
  <c r="V115" i="15" s="1"/>
  <c r="T114" i="15"/>
  <c r="P114" i="15"/>
  <c r="Q114" i="15"/>
  <c r="R114" i="15"/>
  <c r="S109" i="15"/>
  <c r="R170" i="13"/>
  <c r="U114" i="15"/>
  <c r="U170" i="13"/>
  <c r="V170" i="13"/>
  <c r="P170" i="13"/>
  <c r="Q170" i="13"/>
  <c r="T170" i="13"/>
  <c r="S114" i="15"/>
  <c r="U112" i="15"/>
  <c r="L115" i="15"/>
  <c r="N115" i="15"/>
  <c r="T112" i="15"/>
  <c r="S112" i="15"/>
  <c r="Q112" i="15"/>
  <c r="P112" i="15"/>
  <c r="R112" i="15"/>
  <c r="J115" i="15"/>
  <c r="M115" i="15"/>
  <c r="U102" i="15"/>
  <c r="I115" i="15"/>
  <c r="P102" i="15"/>
  <c r="Q102" i="15"/>
  <c r="R102" i="15"/>
  <c r="S102" i="15"/>
  <c r="K115" i="15"/>
  <c r="T102" i="15"/>
  <c r="P185" i="13"/>
  <c r="R185" i="13"/>
  <c r="T185" i="13"/>
  <c r="U185" i="13"/>
  <c r="S185" i="13"/>
  <c r="Q113" i="15"/>
  <c r="V113" i="15"/>
  <c r="U113" i="15"/>
  <c r="S113" i="15"/>
  <c r="Q185" i="13"/>
  <c r="R113" i="15"/>
  <c r="P113" i="15"/>
  <c r="S51" i="13"/>
  <c r="V51" i="13"/>
  <c r="V186" i="12"/>
  <c r="V186" i="13" s="1"/>
  <c r="Q29" i="15"/>
  <c r="S186" i="12"/>
  <c r="U186" i="12"/>
  <c r="U51" i="13"/>
  <c r="P186" i="12"/>
  <c r="P51" i="13"/>
  <c r="T51" i="13"/>
  <c r="T186" i="12"/>
  <c r="Q51" i="13"/>
  <c r="Q186" i="12"/>
  <c r="Q116" i="11"/>
  <c r="M28" i="11"/>
  <c r="M116" i="11" s="1"/>
  <c r="K116" i="11"/>
  <c r="T115" i="15" l="1"/>
  <c r="S115" i="15"/>
  <c r="P115" i="15"/>
  <c r="R115" i="15"/>
  <c r="Q115" i="15"/>
  <c r="U115" i="15"/>
  <c r="P186" i="13"/>
  <c r="U186" i="13"/>
  <c r="Q186" i="13"/>
  <c r="S186" i="13"/>
  <c r="T186" i="13"/>
  <c r="R186" i="13"/>
</calcChain>
</file>

<file path=xl/sharedStrings.xml><?xml version="1.0" encoding="utf-8"?>
<sst xmlns="http://schemas.openxmlformats.org/spreadsheetml/2006/main" count="1272" uniqueCount="80">
  <si>
    <t>SCHOOLSE VORDERINGEN EN ZITTENBLIJVEN IN HET VOLTIJDS GEWOON SECUNDAIR ONDERWIJS</t>
  </si>
  <si>
    <t>Schooljaar 2021-2022</t>
  </si>
  <si>
    <t>Schoolse vorderingen</t>
  </si>
  <si>
    <t>Schoolse vorderingen per graad, leerjaar, onderwijsvorm en geslacht</t>
  </si>
  <si>
    <t>SV_SO_2122_1a</t>
  </si>
  <si>
    <t>Leerlingenaantallen</t>
  </si>
  <si>
    <t>SV_SO_2122_1b</t>
  </si>
  <si>
    <t>Percentages</t>
  </si>
  <si>
    <t>Samenvatting schoolse vorderingen in de 2de en 3de graad, per graad, onderwijsvorm en geslacht</t>
  </si>
  <si>
    <t>SV_SO_2122_2a</t>
  </si>
  <si>
    <t>SV_SO_2122_2b</t>
  </si>
  <si>
    <t>Zittenblijven</t>
  </si>
  <si>
    <t>Zittenblijven per graad, leerjaar, onderwijsvorm en geslacht</t>
  </si>
  <si>
    <t>ZBL_SO_2122_1</t>
  </si>
  <si>
    <t>Leerlingenaantallen en percentages</t>
  </si>
  <si>
    <t>Samenvatting zittenblijven in de 2de en 3de graad, per graad, onderwijsvorm en geslacht</t>
  </si>
  <si>
    <t>ZBL_SO_2122_2</t>
  </si>
  <si>
    <t xml:space="preserve">(1) De cijfers voor voltijds gewoon secundair onderwijs zijn deze zonder de leerlingen duaal leren aangeboden in CDO en Syntra-campussen. </t>
  </si>
  <si>
    <t xml:space="preserve">Tabellen met een combinatie van schoolse vorderingen en leerlingenkenmerken zijn opgenomen in het hoofdstuk 'Leerlingenkenmerken secundair onderwijs' van Deel 1: Schoolbevolking. </t>
  </si>
  <si>
    <t>GEWOON SECUNDAIR ONDERWIJS</t>
  </si>
  <si>
    <t>Schoolse vorderingen per graad, leerjaar, onderwijsvorm en geslacht (1)</t>
  </si>
  <si>
    <t>(anderstalige nieuwkomers, modulair onderwijs, derde leerjaar van de derde graad en Se-n-Se zijn niet inbegrepen in de cijfers)</t>
  </si>
  <si>
    <t>Leerlingen met Belgische nationaliteit</t>
  </si>
  <si>
    <t>Jongens</t>
  </si>
  <si>
    <t>Meisjes</t>
  </si>
  <si>
    <t>Totaal</t>
  </si>
  <si>
    <t>voorsprong</t>
  </si>
  <si>
    <t>op leeftijd</t>
  </si>
  <si>
    <t>achterstand</t>
  </si>
  <si>
    <t>aantal jaar</t>
  </si>
  <si>
    <t>&gt;1</t>
  </si>
  <si>
    <t xml:space="preserve">  0</t>
  </si>
  <si>
    <t xml:space="preserve">  1</t>
  </si>
  <si>
    <t xml:space="preserve">  2</t>
  </si>
  <si>
    <t>&gt;2</t>
  </si>
  <si>
    <t>1ste graad</t>
  </si>
  <si>
    <t>1ste leerjaar</t>
  </si>
  <si>
    <t xml:space="preserve">   1ste leerjaar A</t>
  </si>
  <si>
    <t xml:space="preserve">   1ste leerjaar B</t>
  </si>
  <si>
    <t>-</t>
  </si>
  <si>
    <t>Totaal 1ste leerjaar</t>
  </si>
  <si>
    <t>2de leerjaar</t>
  </si>
  <si>
    <t xml:space="preserve">   2de leerjaar A</t>
  </si>
  <si>
    <t xml:space="preserve">   2de leerjaar B</t>
  </si>
  <si>
    <t>Totaal 2de leerjaar</t>
  </si>
  <si>
    <t>Totaal 1ste graad</t>
  </si>
  <si>
    <t>2de graad</t>
  </si>
  <si>
    <t xml:space="preserve">   ASO</t>
  </si>
  <si>
    <t xml:space="preserve">   TSO</t>
  </si>
  <si>
    <t xml:space="preserve">   KSO</t>
  </si>
  <si>
    <t xml:space="preserve">   BSO</t>
  </si>
  <si>
    <t>Totaal 2de graad</t>
  </si>
  <si>
    <t>3de graad</t>
  </si>
  <si>
    <t>Totaal 3de graad</t>
  </si>
  <si>
    <t>Algemeen totaal</t>
  </si>
  <si>
    <t>Leerlingen met vreemde nationaliteit</t>
  </si>
  <si>
    <t>Schoolse vorderingen per graad, leerjaar, onderwijsvorm en geslacht - procentueel (1)</t>
  </si>
  <si>
    <t>ASO</t>
  </si>
  <si>
    <t>TSO</t>
  </si>
  <si>
    <t>KSO</t>
  </si>
  <si>
    <t>BSO</t>
  </si>
  <si>
    <t>Samenvatting schoolse vorderingen in de tweede en derde graad, per onderwijsvorm en geslacht (1)</t>
  </si>
  <si>
    <t>(modulair onderwijs, derde leerjaar van de derde graad en Se-n-Se zijn niet inbegrepen in de cijfers)</t>
  </si>
  <si>
    <t>Totaal 2de + 3de graad</t>
  </si>
  <si>
    <t>Samenvatting schoolse vorderingen in de tweede en derde graad, per onderwijsvorm en geslacht - procentueel (1)</t>
  </si>
  <si>
    <t>Zittenblijven per graad, leerjaar, onderwijsvorm en geslacht (1)</t>
  </si>
  <si>
    <t>Zittenblijver</t>
  </si>
  <si>
    <t>Geen zittenblijver</t>
  </si>
  <si>
    <t>Onbekend of NVT</t>
  </si>
  <si>
    <t>Percentage zittenblijven</t>
  </si>
  <si>
    <t>J</t>
  </si>
  <si>
    <t>M</t>
  </si>
  <si>
    <t>T</t>
  </si>
  <si>
    <t>1ste leerjaar A</t>
  </si>
  <si>
    <t>1ste leerjaar B</t>
  </si>
  <si>
    <t>2de leerjaar A</t>
  </si>
  <si>
    <t>2de leerjaar B</t>
  </si>
  <si>
    <t>2e graad</t>
  </si>
  <si>
    <t>Totaal aantal leerlingen</t>
  </si>
  <si>
    <t>Samenvatting zittenblijven tweede en derde graad, per graad, onderwijsvorm en geslacht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</si>
</sst>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quot;-&quot;"/>
    <numFmt numFmtId="165" formatCode="#,##0.00;0.00;&quot;-&quot;"/>
    <numFmt numFmtId="166" formatCode="0.000000"/>
    <numFmt numFmtId="167" formatCode="0.0"/>
    <numFmt numFmtId="168" formatCode="0.0%"/>
    <numFmt numFmtId="169" formatCode="#,##0.0"/>
    <numFmt numFmtId="170" formatCode="0.000%"/>
    <numFmt numFmtId="171" formatCode="0.0000%"/>
    <numFmt numFmtId="172" formatCode="0.00000%"/>
  </numFmts>
  <fonts count="19">
    <font>
      <sz val="10"/>
      <name val="Arial"/>
    </font>
    <font>
      <b/>
      <sz val="10"/>
      <name val="Arial"/>
      <family val="2"/>
    </font>
    <font>
      <sz val="10"/>
      <name val="Arial"/>
      <family val="2"/>
    </font>
    <font>
      <sz val="10"/>
      <color indexed="8"/>
      <name val="Arial"/>
      <family val="2"/>
    </font>
    <font>
      <b/>
      <sz val="10"/>
      <color indexed="8"/>
      <name val="Arial"/>
      <family val="2"/>
    </font>
    <font>
      <sz val="8"/>
      <name val="Arial"/>
      <family val="2"/>
    </font>
    <font>
      <sz val="10"/>
      <name val="Helv"/>
    </font>
    <font>
      <sz val="10"/>
      <name val="Optimum"/>
    </font>
    <font>
      <sz val="10"/>
      <name val="MS Sans Serif"/>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b/>
      <u/>
      <sz val="11"/>
      <name val="Arial"/>
      <family val="2"/>
    </font>
    <font>
      <b/>
      <sz val="11.5"/>
      <name val="Arial"/>
      <family val="2"/>
    </font>
    <font>
      <u/>
      <sz val="10"/>
      <color theme="10"/>
      <name val="Arial"/>
      <family val="2"/>
    </font>
    <font>
      <sz val="10"/>
      <name val="Arial"/>
      <family val="2"/>
    </font>
    <font>
      <sz val="9"/>
      <color rgb="FF000000"/>
      <name val="Arial"/>
      <family val="2"/>
    </font>
  </fonts>
  <fills count="3">
    <fill>
      <patternFill patternType="none"/>
    </fill>
    <fill>
      <patternFill patternType="gray125"/>
    </fill>
    <fill>
      <patternFill patternType="solid">
        <fgColor indexed="8"/>
      </patternFill>
    </fill>
  </fills>
  <borders count="45">
    <border>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22"/>
      </left>
      <right/>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style="thin">
        <color indexed="65"/>
      </top>
      <bottom/>
      <diagonal/>
    </border>
    <border>
      <left/>
      <right style="thin">
        <color indexed="8"/>
      </right>
      <top style="thin">
        <color indexed="8"/>
      </top>
      <bottom/>
      <diagonal/>
    </border>
    <border>
      <left/>
      <right style="thin">
        <color indexed="8"/>
      </right>
      <top/>
      <bottom/>
      <diagonal/>
    </border>
    <border>
      <left style="thin">
        <color indexed="8"/>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bottom style="thin">
        <color indexed="64"/>
      </bottom>
      <diagonal/>
    </border>
    <border>
      <left style="thin">
        <color indexed="8"/>
      </left>
      <right/>
      <top style="thin">
        <color indexed="64"/>
      </top>
      <bottom/>
      <diagonal/>
    </border>
    <border>
      <left style="thin">
        <color indexed="8"/>
      </left>
      <right style="thin">
        <color indexed="8"/>
      </right>
      <top style="thin">
        <color indexed="64"/>
      </top>
      <bottom/>
      <diagonal/>
    </border>
    <border>
      <left/>
      <right style="thin">
        <color indexed="8"/>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21">
    <xf numFmtId="0" fontId="0" fillId="0" borderId="0"/>
    <xf numFmtId="1" fontId="6" fillId="0" borderId="0" applyFont="0" applyFill="0" applyBorder="0" applyAlignment="0" applyProtection="0"/>
    <xf numFmtId="167" fontId="7" fillId="0" borderId="0" applyFont="0" applyFill="0" applyBorder="0" applyAlignment="0" applyProtection="0">
      <protection locked="0"/>
    </xf>
    <xf numFmtId="166" fontId="7" fillId="0" borderId="0" applyFont="0" applyFill="0" applyBorder="0" applyAlignment="0" applyProtection="0">
      <protection locked="0"/>
    </xf>
    <xf numFmtId="3" fontId="8" fillId="0" borderId="0" applyFont="0" applyFill="0" applyBorder="0" applyAlignment="0" applyProtection="0"/>
    <xf numFmtId="4" fontId="6" fillId="0" borderId="0" applyFont="0" applyFill="0" applyBorder="0" applyAlignment="0" applyProtection="0"/>
    <xf numFmtId="3" fontId="5" fillId="1" borderId="1" applyBorder="0"/>
    <xf numFmtId="0" fontId="16" fillId="0" borderId="0" applyNumberFormat="0" applyFill="0" applyBorder="0" applyAlignment="0" applyProtection="0"/>
    <xf numFmtId="169" fontId="8" fillId="0" borderId="0" applyFont="0" applyFill="0" applyBorder="0" applyAlignment="0" applyProtection="0"/>
    <xf numFmtId="2" fontId="8" fillId="0" borderId="0" applyFont="0" applyFill="0" applyBorder="0" applyAlignment="0" applyProtection="0">
      <protection locked="0"/>
    </xf>
    <xf numFmtId="0" fontId="9" fillId="1" borderId="2">
      <alignment horizontal="center" vertical="top" textRotation="90"/>
    </xf>
    <xf numFmtId="4" fontId="6" fillId="0" borderId="0" applyFont="0" applyFill="0" applyBorder="0" applyAlignment="0" applyProtection="0"/>
    <xf numFmtId="0" fontId="10" fillId="0" borderId="3"/>
    <xf numFmtId="168" fontId="8" fillId="0" borderId="0" applyFont="0" applyFill="0" applyBorder="0" applyAlignment="0" applyProtection="0"/>
    <xf numFmtId="10" fontId="8" fillId="0" borderId="0"/>
    <xf numFmtId="170" fontId="8" fillId="0" borderId="0" applyFont="0" applyFill="0" applyBorder="0" applyAlignment="0" applyProtection="0"/>
    <xf numFmtId="171" fontId="7" fillId="0" borderId="0" applyFont="0" applyFill="0" applyBorder="0" applyAlignment="0" applyProtection="0">
      <protection locked="0"/>
    </xf>
    <xf numFmtId="0" fontId="11" fillId="0" borderId="3" applyBorder="0" applyAlignment="0"/>
    <xf numFmtId="0" fontId="12" fillId="0" borderId="0"/>
    <xf numFmtId="0" fontId="13" fillId="2" borderId="3" applyBorder="0"/>
    <xf numFmtId="9" fontId="17" fillId="0" borderId="0" applyFont="0" applyFill="0" applyBorder="0" applyAlignment="0" applyProtection="0"/>
  </cellStyleXfs>
  <cellXfs count="195">
    <xf numFmtId="0" fontId="0" fillId="0" borderId="0" xfId="0"/>
    <xf numFmtId="0" fontId="1" fillId="0" borderId="0" xfId="0" applyFont="1"/>
    <xf numFmtId="0" fontId="2" fillId="0" borderId="0" xfId="0" applyFont="1"/>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4" fillId="0" borderId="9" xfId="0" applyFont="1" applyBorder="1" applyAlignment="1">
      <alignment vertical="top" wrapText="1"/>
    </xf>
    <xf numFmtId="164" fontId="4" fillId="0" borderId="9" xfId="0" applyNumberFormat="1" applyFont="1" applyBorder="1" applyAlignment="1">
      <alignment horizontal="center" vertical="top" wrapText="1"/>
    </xf>
    <xf numFmtId="164" fontId="3" fillId="0" borderId="10" xfId="0" applyNumberFormat="1" applyFont="1" applyBorder="1" applyAlignment="1">
      <alignment horizontal="right" vertical="top"/>
    </xf>
    <xf numFmtId="164" fontId="3" fillId="0" borderId="0" xfId="0" applyNumberFormat="1" applyFont="1" applyAlignment="1">
      <alignment horizontal="right" vertical="top"/>
    </xf>
    <xf numFmtId="164" fontId="3" fillId="0" borderId="11" xfId="0" applyNumberFormat="1" applyFont="1" applyBorder="1" applyAlignment="1">
      <alignment horizontal="right" vertical="top"/>
    </xf>
    <xf numFmtId="164" fontId="3" fillId="0" borderId="12" xfId="0" applyNumberFormat="1" applyFont="1" applyBorder="1" applyAlignment="1">
      <alignment horizontal="right" vertical="top"/>
    </xf>
    <xf numFmtId="164" fontId="3" fillId="0" borderId="5" xfId="0" applyNumberFormat="1" applyFont="1" applyBorder="1" applyAlignment="1">
      <alignment horizontal="right" vertical="top"/>
    </xf>
    <xf numFmtId="164" fontId="3" fillId="0" borderId="13" xfId="0" applyNumberFormat="1" applyFont="1" applyBorder="1" applyAlignment="1">
      <alignment horizontal="right" vertical="top"/>
    </xf>
    <xf numFmtId="0" fontId="4" fillId="0" borderId="0" xfId="0" applyFont="1" applyAlignment="1">
      <alignment vertical="top" wrapText="1"/>
    </xf>
    <xf numFmtId="164" fontId="4" fillId="0" borderId="1" xfId="0" applyNumberFormat="1" applyFont="1" applyBorder="1" applyAlignment="1">
      <alignment horizontal="right" vertical="top"/>
    </xf>
    <xf numFmtId="164" fontId="4" fillId="0" borderId="9" xfId="0" applyNumberFormat="1" applyFont="1" applyBorder="1" applyAlignment="1">
      <alignment horizontal="right" vertical="top"/>
    </xf>
    <xf numFmtId="164" fontId="4" fillId="0" borderId="14" xfId="0" applyNumberFormat="1" applyFont="1" applyBorder="1" applyAlignment="1">
      <alignment horizontal="right" vertical="top"/>
    </xf>
    <xf numFmtId="164" fontId="4" fillId="0" borderId="6" xfId="0" applyNumberFormat="1" applyFont="1" applyBorder="1" applyAlignment="1">
      <alignment horizontal="right" vertical="top"/>
    </xf>
    <xf numFmtId="164" fontId="4" fillId="0" borderId="7" xfId="0" applyNumberFormat="1" applyFont="1" applyBorder="1" applyAlignment="1">
      <alignment horizontal="right" vertical="top"/>
    </xf>
    <xf numFmtId="164" fontId="4" fillId="0" borderId="8" xfId="0" applyNumberFormat="1" applyFont="1" applyBorder="1" applyAlignment="1">
      <alignment horizontal="right" vertical="top"/>
    </xf>
    <xf numFmtId="0" fontId="4" fillId="0" borderId="0" xfId="0" applyFont="1" applyAlignment="1">
      <alignment horizontal="right" vertical="top" wrapText="1"/>
    </xf>
    <xf numFmtId="164" fontId="4" fillId="0" borderId="10" xfId="0" applyNumberFormat="1" applyFont="1" applyBorder="1" applyAlignment="1">
      <alignment horizontal="right" vertical="top"/>
    </xf>
    <xf numFmtId="164" fontId="4" fillId="0" borderId="0" xfId="0" applyNumberFormat="1" applyFont="1" applyAlignment="1">
      <alignment horizontal="right" vertical="top"/>
    </xf>
    <xf numFmtId="164" fontId="4" fillId="0" borderId="11" xfId="0" applyNumberFormat="1" applyFont="1" applyBorder="1" applyAlignment="1">
      <alignment horizontal="right" vertical="top"/>
    </xf>
    <xf numFmtId="0" fontId="4" fillId="0" borderId="0" xfId="0" applyFont="1" applyAlignment="1">
      <alignment horizontal="left" vertical="top" wrapText="1"/>
    </xf>
    <xf numFmtId="0" fontId="1" fillId="0" borderId="0" xfId="0" applyFont="1" applyAlignment="1">
      <alignment horizontal="right"/>
    </xf>
    <xf numFmtId="0" fontId="3" fillId="0" borderId="0" xfId="0" applyFont="1" applyAlignment="1">
      <alignment horizontal="center" vertical="top" wrapText="1"/>
    </xf>
    <xf numFmtId="0" fontId="4" fillId="0" borderId="1" xfId="0" applyFont="1" applyBorder="1" applyAlignment="1">
      <alignment horizontal="center" vertical="top" wrapText="1"/>
    </xf>
    <xf numFmtId="0" fontId="4" fillId="0" borderId="9" xfId="0" applyFont="1" applyBorder="1" applyAlignment="1">
      <alignment horizontal="center" vertical="top" wrapText="1"/>
    </xf>
    <xf numFmtId="0" fontId="4" fillId="0" borderId="14" xfId="0" applyFont="1" applyBorder="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right" vertical="top"/>
    </xf>
    <xf numFmtId="0" fontId="4" fillId="0" borderId="15" xfId="0" applyFont="1" applyBorder="1" applyAlignment="1">
      <alignment vertical="top" wrapText="1"/>
    </xf>
    <xf numFmtId="164" fontId="3" fillId="0" borderId="16" xfId="0" applyNumberFormat="1" applyFont="1" applyBorder="1" applyAlignment="1">
      <alignment horizontal="right" vertical="top"/>
    </xf>
    <xf numFmtId="164" fontId="3" fillId="0" borderId="17" xfId="0" applyNumberFormat="1" applyFont="1" applyBorder="1" applyAlignment="1">
      <alignment horizontal="right" vertical="top"/>
    </xf>
    <xf numFmtId="164" fontId="3" fillId="0" borderId="18" xfId="0" applyNumberFormat="1" applyFont="1" applyBorder="1" applyAlignment="1">
      <alignment horizontal="right" vertical="top"/>
    </xf>
    <xf numFmtId="164" fontId="4" fillId="0" borderId="19" xfId="0" applyNumberFormat="1" applyFont="1" applyBorder="1" applyAlignment="1">
      <alignment horizontal="right" vertical="top"/>
    </xf>
    <xf numFmtId="164" fontId="4" fillId="0" borderId="20" xfId="0" applyNumberFormat="1" applyFont="1" applyBorder="1" applyAlignment="1">
      <alignment horizontal="right" vertical="top"/>
    </xf>
    <xf numFmtId="164" fontId="4" fillId="0" borderId="21" xfId="0" applyNumberFormat="1" applyFont="1" applyBorder="1" applyAlignment="1">
      <alignment horizontal="right" vertical="top"/>
    </xf>
    <xf numFmtId="164" fontId="4" fillId="0" borderId="22" xfId="0" applyNumberFormat="1" applyFont="1" applyBorder="1" applyAlignment="1">
      <alignment horizontal="right" vertical="top"/>
    </xf>
    <xf numFmtId="164" fontId="4" fillId="0" borderId="23" xfId="0" applyNumberFormat="1" applyFont="1" applyBorder="1" applyAlignment="1">
      <alignment horizontal="right" vertical="top"/>
    </xf>
    <xf numFmtId="164" fontId="4" fillId="0" borderId="24" xfId="0" applyNumberFormat="1" applyFont="1" applyBorder="1" applyAlignment="1">
      <alignment horizontal="right" vertical="top"/>
    </xf>
    <xf numFmtId="3" fontId="4" fillId="0" borderId="0" xfId="0" applyNumberFormat="1" applyFont="1" applyAlignment="1">
      <alignment horizontal="right" vertical="top"/>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1" fillId="0" borderId="0" xfId="0" applyFont="1" applyAlignment="1">
      <alignment horizontal="center"/>
    </xf>
    <xf numFmtId="165" fontId="3" fillId="0" borderId="0" xfId="0" applyNumberFormat="1" applyFont="1" applyAlignment="1">
      <alignment horizontal="right" vertical="top"/>
    </xf>
    <xf numFmtId="165" fontId="3" fillId="0" borderId="5" xfId="0" applyNumberFormat="1" applyFont="1" applyBorder="1" applyAlignment="1">
      <alignment horizontal="right" vertical="top"/>
    </xf>
    <xf numFmtId="165" fontId="4" fillId="0" borderId="0" xfId="0" applyNumberFormat="1" applyFont="1" applyAlignment="1">
      <alignment horizontal="right" vertical="top"/>
    </xf>
    <xf numFmtId="0" fontId="2" fillId="0" borderId="25" xfId="0" applyFont="1" applyBorder="1"/>
    <xf numFmtId="0" fontId="2" fillId="0" borderId="26" xfId="0" applyFont="1" applyBorder="1"/>
    <xf numFmtId="0" fontId="1" fillId="0" borderId="26" xfId="0" applyFont="1" applyBorder="1"/>
    <xf numFmtId="165" fontId="4" fillId="0" borderId="9" xfId="0" applyNumberFormat="1" applyFont="1" applyBorder="1" applyAlignment="1">
      <alignment horizontal="right" vertical="top"/>
    </xf>
    <xf numFmtId="165" fontId="4" fillId="0" borderId="7" xfId="0" applyNumberFormat="1" applyFont="1" applyBorder="1" applyAlignment="1">
      <alignment horizontal="right" vertical="top"/>
    </xf>
    <xf numFmtId="0" fontId="1" fillId="0" borderId="26" xfId="0" applyFont="1" applyBorder="1" applyAlignment="1">
      <alignment horizontal="right"/>
    </xf>
    <xf numFmtId="0" fontId="2" fillId="0" borderId="26" xfId="0" applyFont="1" applyBorder="1" applyAlignment="1">
      <alignment horizontal="right"/>
    </xf>
    <xf numFmtId="0" fontId="2" fillId="0" borderId="0" xfId="0" applyFont="1" applyAlignment="1">
      <alignment horizontal="right"/>
    </xf>
    <xf numFmtId="165" fontId="4" fillId="0" borderId="1" xfId="0" applyNumberFormat="1" applyFont="1" applyBorder="1" applyAlignment="1">
      <alignment horizontal="right" vertical="top"/>
    </xf>
    <xf numFmtId="0" fontId="4" fillId="0" borderId="15" xfId="0" applyFont="1" applyBorder="1" applyAlignment="1">
      <alignment horizontal="right" vertical="top" wrapText="1"/>
    </xf>
    <xf numFmtId="0" fontId="2" fillId="0" borderId="10" xfId="0" applyFont="1" applyBorder="1"/>
    <xf numFmtId="0" fontId="2" fillId="0" borderId="11" xfId="0" applyFont="1" applyBorder="1"/>
    <xf numFmtId="164" fontId="3" fillId="0" borderId="1" xfId="0" applyNumberFormat="1" applyFont="1" applyBorder="1" applyAlignment="1">
      <alignment horizontal="right" vertical="top"/>
    </xf>
    <xf numFmtId="164" fontId="3" fillId="0" borderId="9" xfId="0" applyNumberFormat="1" applyFont="1" applyBorder="1" applyAlignment="1">
      <alignment horizontal="right" vertical="top"/>
    </xf>
    <xf numFmtId="164" fontId="3" fillId="0" borderId="14" xfId="0" applyNumberFormat="1" applyFont="1" applyBorder="1" applyAlignment="1">
      <alignment horizontal="right" vertical="top"/>
    </xf>
    <xf numFmtId="165" fontId="3" fillId="0" borderId="9" xfId="0" applyNumberFormat="1" applyFont="1" applyBorder="1" applyAlignment="1">
      <alignment horizontal="right" vertical="top"/>
    </xf>
    <xf numFmtId="0" fontId="3" fillId="0" borderId="0" xfId="0" applyFont="1" applyAlignment="1">
      <alignment horizontal="left" vertical="top" wrapText="1" indent="1"/>
    </xf>
    <xf numFmtId="0" fontId="2" fillId="0" borderId="0" xfId="0" applyFont="1" applyAlignment="1">
      <alignment horizontal="center"/>
    </xf>
    <xf numFmtId="0" fontId="0" fillId="0" borderId="4" xfId="0" applyBorder="1"/>
    <xf numFmtId="0" fontId="0" fillId="0" borderId="27" xfId="0" applyBorder="1"/>
    <xf numFmtId="0" fontId="0" fillId="0" borderId="28" xfId="0" applyBorder="1" applyAlignment="1">
      <alignment horizontal="right"/>
    </xf>
    <xf numFmtId="0" fontId="0" fillId="0" borderId="20" xfId="0" applyBorder="1" applyAlignment="1">
      <alignment horizontal="right"/>
    </xf>
    <xf numFmtId="0" fontId="0" fillId="0" borderId="29" xfId="0" applyBorder="1" applyAlignment="1">
      <alignment horizontal="right"/>
    </xf>
    <xf numFmtId="0" fontId="0" fillId="0" borderId="30" xfId="0" applyBorder="1" applyAlignment="1">
      <alignment horizontal="right"/>
    </xf>
    <xf numFmtId="0" fontId="0" fillId="0" borderId="31" xfId="0" applyBorder="1" applyAlignment="1">
      <alignment horizontal="right"/>
    </xf>
    <xf numFmtId="0" fontId="1" fillId="0" borderId="20" xfId="0" applyFont="1" applyBorder="1"/>
    <xf numFmtId="0" fontId="0" fillId="0" borderId="32" xfId="0" applyBorder="1" applyAlignment="1">
      <alignment horizontal="right"/>
    </xf>
    <xf numFmtId="0" fontId="0" fillId="0" borderId="0" xfId="0" applyAlignment="1">
      <alignment horizontal="right"/>
    </xf>
    <xf numFmtId="0" fontId="0" fillId="0" borderId="27" xfId="0" applyBorder="1" applyAlignment="1">
      <alignment horizontal="right"/>
    </xf>
    <xf numFmtId="0" fontId="0" fillId="0" borderId="10" xfId="0" applyBorder="1" applyAlignment="1">
      <alignment horizontal="right"/>
    </xf>
    <xf numFmtId="0" fontId="0" fillId="0" borderId="33" xfId="0" applyBorder="1" applyAlignment="1">
      <alignment horizontal="right"/>
    </xf>
    <xf numFmtId="164" fontId="0" fillId="0" borderId="28" xfId="0" applyNumberFormat="1" applyBorder="1"/>
    <xf numFmtId="164" fontId="0" fillId="0" borderId="0" xfId="0" applyNumberFormat="1"/>
    <xf numFmtId="164" fontId="0" fillId="0" borderId="27" xfId="0" applyNumberFormat="1" applyBorder="1"/>
    <xf numFmtId="164" fontId="0" fillId="0" borderId="33" xfId="0" applyNumberFormat="1" applyBorder="1"/>
    <xf numFmtId="164" fontId="1" fillId="0" borderId="29" xfId="0" applyNumberFormat="1" applyFont="1" applyBorder="1" applyAlignment="1">
      <alignment horizontal="right"/>
    </xf>
    <xf numFmtId="164" fontId="1" fillId="0" borderId="20" xfId="0" applyNumberFormat="1" applyFont="1" applyBorder="1" applyAlignment="1">
      <alignment horizontal="right"/>
    </xf>
    <xf numFmtId="164" fontId="1" fillId="0" borderId="30" xfId="0" applyNumberFormat="1" applyFont="1" applyBorder="1" applyAlignment="1">
      <alignment horizontal="right"/>
    </xf>
    <xf numFmtId="164" fontId="1" fillId="0" borderId="32" xfId="0" applyNumberFormat="1" applyFont="1" applyBorder="1" applyAlignment="1">
      <alignment horizontal="right"/>
    </xf>
    <xf numFmtId="0" fontId="1" fillId="0" borderId="33" xfId="0" applyFont="1" applyBorder="1" applyAlignment="1">
      <alignment horizontal="right"/>
    </xf>
    <xf numFmtId="164" fontId="1" fillId="0" borderId="29" xfId="0" applyNumberFormat="1" applyFont="1" applyBorder="1"/>
    <xf numFmtId="164" fontId="1" fillId="0" borderId="20" xfId="0" applyNumberFormat="1" applyFont="1" applyBorder="1"/>
    <xf numFmtId="164" fontId="1" fillId="0" borderId="30" xfId="0" applyNumberFormat="1" applyFont="1" applyBorder="1"/>
    <xf numFmtId="164" fontId="1" fillId="0" borderId="32" xfId="0" applyNumberFormat="1" applyFont="1" applyBorder="1"/>
    <xf numFmtId="0" fontId="1" fillId="0" borderId="0" xfId="0" applyFont="1" applyAlignment="1">
      <alignment horizontal="left"/>
    </xf>
    <xf numFmtId="164" fontId="1" fillId="0" borderId="28" xfId="0" applyNumberFormat="1" applyFont="1" applyBorder="1"/>
    <xf numFmtId="164" fontId="1" fillId="0" borderId="0" xfId="0" applyNumberFormat="1" applyFont="1"/>
    <xf numFmtId="164" fontId="1" fillId="0" borderId="27" xfId="0" applyNumberFormat="1" applyFont="1" applyBorder="1"/>
    <xf numFmtId="164" fontId="1" fillId="0" borderId="33" xfId="0" applyNumberFormat="1" applyFont="1" applyBorder="1"/>
    <xf numFmtId="164" fontId="0" fillId="0" borderId="28" xfId="0" applyNumberFormat="1" applyBorder="1" applyAlignment="1">
      <alignment horizontal="right"/>
    </xf>
    <xf numFmtId="164" fontId="0" fillId="0" borderId="0" xfId="0" applyNumberFormat="1" applyAlignment="1">
      <alignment horizontal="right"/>
    </xf>
    <xf numFmtId="164" fontId="0" fillId="0" borderId="27" xfId="0" applyNumberFormat="1" applyBorder="1" applyAlignment="1">
      <alignment horizontal="right"/>
    </xf>
    <xf numFmtId="165" fontId="0" fillId="0" borderId="28" xfId="0" applyNumberFormat="1" applyBorder="1"/>
    <xf numFmtId="165" fontId="0" fillId="0" borderId="0" xfId="0" applyNumberFormat="1"/>
    <xf numFmtId="165" fontId="0" fillId="0" borderId="27" xfId="0" applyNumberFormat="1" applyBorder="1"/>
    <xf numFmtId="165" fontId="0" fillId="0" borderId="33" xfId="0" applyNumberFormat="1" applyBorder="1"/>
    <xf numFmtId="165" fontId="1" fillId="0" borderId="29" xfId="0" applyNumberFormat="1" applyFont="1" applyBorder="1" applyAlignment="1">
      <alignment horizontal="right"/>
    </xf>
    <xf numFmtId="165" fontId="1" fillId="0" borderId="20" xfId="0" applyNumberFormat="1" applyFont="1" applyBorder="1" applyAlignment="1">
      <alignment horizontal="right"/>
    </xf>
    <xf numFmtId="165" fontId="1" fillId="0" borderId="30" xfId="0" applyNumberFormat="1" applyFont="1" applyBorder="1" applyAlignment="1">
      <alignment horizontal="right"/>
    </xf>
    <xf numFmtId="165" fontId="1" fillId="0" borderId="32" xfId="0" applyNumberFormat="1" applyFont="1" applyBorder="1" applyAlignment="1">
      <alignment horizontal="right"/>
    </xf>
    <xf numFmtId="165" fontId="1" fillId="0" borderId="29" xfId="0" applyNumberFormat="1" applyFont="1" applyBorder="1"/>
    <xf numFmtId="165" fontId="1" fillId="0" borderId="20" xfId="0" applyNumberFormat="1" applyFont="1" applyBorder="1"/>
    <xf numFmtId="165" fontId="1" fillId="0" borderId="30" xfId="0" applyNumberFormat="1" applyFont="1" applyBorder="1"/>
    <xf numFmtId="165" fontId="1" fillId="0" borderId="32" xfId="0" applyNumberFormat="1" applyFont="1" applyBorder="1"/>
    <xf numFmtId="165" fontId="1" fillId="0" borderId="28" xfId="0" applyNumberFormat="1" applyFont="1" applyBorder="1"/>
    <xf numFmtId="165" fontId="1" fillId="0" borderId="0" xfId="0" applyNumberFormat="1" applyFont="1"/>
    <xf numFmtId="165" fontId="1" fillId="0" borderId="27" xfId="0" applyNumberFormat="1" applyFont="1" applyBorder="1"/>
    <xf numFmtId="165" fontId="1" fillId="0" borderId="33" xfId="0" applyNumberFormat="1" applyFont="1" applyBorder="1"/>
    <xf numFmtId="2" fontId="1" fillId="0" borderId="0" xfId="0" applyNumberFormat="1" applyFont="1"/>
    <xf numFmtId="0" fontId="0" fillId="0" borderId="7" xfId="0" applyBorder="1" applyAlignment="1">
      <alignment horizontal="right"/>
    </xf>
    <xf numFmtId="0" fontId="0" fillId="0" borderId="34" xfId="0" applyBorder="1" applyAlignment="1">
      <alignment horizontal="right"/>
    </xf>
    <xf numFmtId="0" fontId="0" fillId="0" borderId="35" xfId="0" applyBorder="1" applyAlignment="1">
      <alignment horizontal="right"/>
    </xf>
    <xf numFmtId="0" fontId="0" fillId="0" borderId="36" xfId="0" applyBorder="1" applyAlignment="1">
      <alignment horizontal="right"/>
    </xf>
    <xf numFmtId="0" fontId="1" fillId="0" borderId="32" xfId="0" applyFont="1" applyBorder="1" applyAlignment="1">
      <alignment horizontal="left"/>
    </xf>
    <xf numFmtId="164" fontId="2" fillId="0" borderId="28" xfId="0" applyNumberFormat="1" applyFont="1" applyBorder="1"/>
    <xf numFmtId="164" fontId="2" fillId="0" borderId="0" xfId="0" applyNumberFormat="1" applyFont="1"/>
    <xf numFmtId="164" fontId="2" fillId="0" borderId="27" xfId="0" applyNumberFormat="1" applyFont="1" applyBorder="1"/>
    <xf numFmtId="164" fontId="2" fillId="0" borderId="33" xfId="0" applyNumberFormat="1" applyFont="1" applyBorder="1"/>
    <xf numFmtId="0" fontId="1" fillId="0" borderId="9" xfId="0" applyFont="1" applyBorder="1"/>
    <xf numFmtId="164" fontId="0" fillId="0" borderId="37" xfId="0" applyNumberFormat="1" applyBorder="1"/>
    <xf numFmtId="164" fontId="0" fillId="0" borderId="9" xfId="0" applyNumberFormat="1" applyBorder="1"/>
    <xf numFmtId="164" fontId="0" fillId="0" borderId="38" xfId="0" applyNumberFormat="1" applyBorder="1"/>
    <xf numFmtId="164" fontId="0" fillId="0" borderId="39" xfId="0" applyNumberFormat="1" applyBorder="1"/>
    <xf numFmtId="165" fontId="2" fillId="0" borderId="28" xfId="0" applyNumberFormat="1" applyFont="1" applyBorder="1"/>
    <xf numFmtId="165" fontId="2" fillId="0" borderId="0" xfId="0" applyNumberFormat="1" applyFont="1"/>
    <xf numFmtId="165" fontId="2" fillId="0" borderId="27" xfId="0" applyNumberFormat="1" applyFont="1" applyBorder="1"/>
    <xf numFmtId="165" fontId="2" fillId="0" borderId="33" xfId="0" applyNumberFormat="1" applyFont="1" applyBorder="1"/>
    <xf numFmtId="0" fontId="3" fillId="0" borderId="1" xfId="0" applyFont="1" applyBorder="1" applyAlignment="1">
      <alignment horizontal="center" vertical="top" wrapText="1"/>
    </xf>
    <xf numFmtId="0" fontId="3" fillId="0" borderId="9" xfId="0" applyFont="1" applyBorder="1" applyAlignment="1">
      <alignment horizontal="center" vertical="top" wrapText="1"/>
    </xf>
    <xf numFmtId="0" fontId="3" fillId="0" borderId="14" xfId="0" applyFont="1" applyBorder="1" applyAlignment="1">
      <alignment horizontal="center" vertical="top" wrapText="1"/>
    </xf>
    <xf numFmtId="164" fontId="4" fillId="0" borderId="10" xfId="0" applyNumberFormat="1" applyFont="1" applyBorder="1" applyAlignment="1">
      <alignment horizontal="center" vertical="top" wrapText="1"/>
    </xf>
    <xf numFmtId="164" fontId="4" fillId="0" borderId="0" xfId="0" applyNumberFormat="1" applyFont="1" applyAlignment="1">
      <alignment horizontal="center" vertical="top" wrapText="1"/>
    </xf>
    <xf numFmtId="164" fontId="4" fillId="0" borderId="11" xfId="0" applyNumberFormat="1" applyFont="1" applyBorder="1" applyAlignment="1">
      <alignment horizontal="center" vertical="top" wrapText="1"/>
    </xf>
    <xf numFmtId="0" fontId="2" fillId="0" borderId="1" xfId="0" applyFont="1" applyBorder="1"/>
    <xf numFmtId="0" fontId="2" fillId="0" borderId="9" xfId="0" applyFont="1" applyBorder="1"/>
    <xf numFmtId="0" fontId="2" fillId="0" borderId="14" xfId="0" applyFont="1" applyBorder="1"/>
    <xf numFmtId="0" fontId="14" fillId="0" borderId="0" xfId="0" applyFont="1"/>
    <xf numFmtId="0" fontId="4" fillId="0" borderId="0" xfId="0" applyFont="1" applyAlignment="1">
      <alignment horizontal="right" wrapText="1"/>
    </xf>
    <xf numFmtId="164" fontId="4" fillId="0" borderId="10" xfId="0" applyNumberFormat="1" applyFont="1" applyBorder="1" applyAlignment="1">
      <alignment horizontal="right"/>
    </xf>
    <xf numFmtId="164" fontId="4" fillId="0" borderId="0" xfId="0" applyNumberFormat="1" applyFont="1" applyAlignment="1">
      <alignment horizontal="right"/>
    </xf>
    <xf numFmtId="164" fontId="4" fillId="0" borderId="11" xfId="0" applyNumberFormat="1" applyFont="1" applyBorder="1" applyAlignment="1">
      <alignment horizontal="right"/>
    </xf>
    <xf numFmtId="165" fontId="4" fillId="0" borderId="0" xfId="0" applyNumberFormat="1" applyFont="1" applyAlignment="1">
      <alignment horizontal="right"/>
    </xf>
    <xf numFmtId="0" fontId="15" fillId="0" borderId="0" xfId="0" applyFont="1"/>
    <xf numFmtId="0" fontId="0" fillId="0" borderId="0" xfId="0" applyAlignment="1">
      <alignment horizontal="left" indent="1"/>
    </xf>
    <xf numFmtId="0" fontId="16" fillId="0" borderId="0" xfId="7" applyFill="1"/>
    <xf numFmtId="164" fontId="3" fillId="0" borderId="10" xfId="0" applyNumberFormat="1" applyFont="1" applyBorder="1" applyAlignment="1">
      <alignment horizontal="right" vertical="top" wrapText="1"/>
    </xf>
    <xf numFmtId="164" fontId="3" fillId="0" borderId="0" xfId="0" applyNumberFormat="1" applyFont="1" applyAlignment="1">
      <alignment horizontal="right" vertical="top" wrapText="1"/>
    </xf>
    <xf numFmtId="164" fontId="3" fillId="0" borderId="11" xfId="0" applyNumberFormat="1" applyFont="1" applyBorder="1" applyAlignment="1">
      <alignment horizontal="right" vertical="top" wrapText="1"/>
    </xf>
    <xf numFmtId="164" fontId="3" fillId="0" borderId="0" xfId="0" applyNumberFormat="1" applyFont="1" applyAlignment="1">
      <alignment vertical="top" wrapText="1"/>
    </xf>
    <xf numFmtId="164" fontId="3" fillId="0" borderId="10" xfId="0" applyNumberFormat="1" applyFont="1" applyBorder="1" applyAlignment="1">
      <alignment vertical="top" wrapText="1"/>
    </xf>
    <xf numFmtId="0" fontId="3" fillId="0" borderId="10" xfId="0" applyFont="1" applyBorder="1" applyAlignment="1">
      <alignment horizontal="right" vertical="top" wrapText="1"/>
    </xf>
    <xf numFmtId="3" fontId="3" fillId="0" borderId="10" xfId="0" applyNumberFormat="1" applyFont="1" applyBorder="1" applyAlignment="1">
      <alignment horizontal="right" vertical="top" wrapText="1"/>
    </xf>
    <xf numFmtId="165" fontId="0" fillId="0" borderId="28" xfId="0" applyNumberFormat="1" applyBorder="1" applyAlignment="1">
      <alignment horizontal="right"/>
    </xf>
    <xf numFmtId="165" fontId="0" fillId="0" borderId="0" xfId="0" applyNumberFormat="1" applyAlignment="1">
      <alignment horizontal="right"/>
    </xf>
    <xf numFmtId="172" fontId="0" fillId="0" borderId="0" xfId="20" applyNumberFormat="1" applyFont="1" applyFill="1"/>
    <xf numFmtId="0" fontId="18" fillId="0" borderId="0" xfId="0" applyFont="1"/>
    <xf numFmtId="164" fontId="1" fillId="0" borderId="0" xfId="0" applyNumberFormat="1" applyFont="1" applyBorder="1"/>
    <xf numFmtId="165" fontId="1" fillId="0" borderId="0" xfId="0" applyNumberFormat="1" applyFont="1" applyBorder="1"/>
    <xf numFmtId="164" fontId="1" fillId="0" borderId="0" xfId="0" applyNumberFormat="1" applyFont="1" applyBorder="1" applyAlignment="1">
      <alignment horizontal="right"/>
    </xf>
    <xf numFmtId="164" fontId="4" fillId="0" borderId="0" xfId="0" applyNumberFormat="1" applyFont="1" applyBorder="1" applyAlignment="1">
      <alignment horizontal="right"/>
    </xf>
    <xf numFmtId="0" fontId="1" fillId="0" borderId="0" xfId="0" applyFont="1" applyBorder="1"/>
    <xf numFmtId="164" fontId="4" fillId="0" borderId="0" xfId="0" applyNumberFormat="1" applyFont="1" applyBorder="1" applyAlignment="1">
      <alignment horizontal="right" vertical="top"/>
    </xf>
    <xf numFmtId="165" fontId="4" fillId="0" borderId="0" xfId="0" applyNumberFormat="1" applyFont="1" applyBorder="1" applyAlignment="1">
      <alignment horizontal="right" vertical="top"/>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12" xfId="0" applyBorder="1" applyAlignment="1">
      <alignment horizontal="center"/>
    </xf>
    <xf numFmtId="0" fontId="0" fillId="0" borderId="5" xfId="0" applyBorder="1" applyAlignment="1">
      <alignment horizontal="center"/>
    </xf>
    <xf numFmtId="0" fontId="0" fillId="0" borderId="13" xfId="0"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0" fillId="0" borderId="10" xfId="0" applyBorder="1" applyAlignment="1">
      <alignment horizontal="center"/>
    </xf>
    <xf numFmtId="0" fontId="0" fillId="0" borderId="0" xfId="0" applyAlignment="1">
      <alignment horizontal="center"/>
    </xf>
    <xf numFmtId="0" fontId="0" fillId="0" borderId="11" xfId="0" applyBorder="1" applyAlignment="1">
      <alignment horizontal="center"/>
    </xf>
    <xf numFmtId="0" fontId="3" fillId="0" borderId="4" xfId="0" applyFont="1" applyBorder="1" applyAlignment="1">
      <alignment horizontal="center" vertical="top" wrapText="1"/>
    </xf>
    <xf numFmtId="0" fontId="3" fillId="0" borderId="43" xfId="0" applyFont="1" applyBorder="1" applyAlignment="1">
      <alignment horizontal="center" vertical="top" wrapText="1"/>
    </xf>
    <xf numFmtId="0" fontId="3" fillId="0" borderId="44" xfId="0" applyFont="1" applyBorder="1" applyAlignment="1">
      <alignment horizontal="center" vertical="top" wrapText="1"/>
    </xf>
    <xf numFmtId="0" fontId="3" fillId="0" borderId="40" xfId="0" applyFont="1" applyBorder="1" applyAlignment="1">
      <alignment horizontal="center" vertical="top" wrapText="1"/>
    </xf>
    <xf numFmtId="0" fontId="3" fillId="0" borderId="41" xfId="0" applyFont="1" applyBorder="1" applyAlignment="1">
      <alignment horizontal="center" vertical="top" wrapText="1"/>
    </xf>
    <xf numFmtId="0" fontId="3" fillId="0" borderId="42" xfId="0" applyFont="1" applyBorder="1" applyAlignment="1">
      <alignment horizontal="center" vertical="top" wrapText="1"/>
    </xf>
  </cellXfs>
  <cellStyles count="21">
    <cellStyle name="0" xfId="1" xr:uid="{00000000-0005-0000-0000-000000000000}"/>
    <cellStyle name="0.0" xfId="2" xr:uid="{00000000-0005-0000-0000-000001000000}"/>
    <cellStyle name="0.0000" xfId="3" xr:uid="{00000000-0005-0000-0000-000002000000}"/>
    <cellStyle name="decimalen" xfId="4" xr:uid="{00000000-0005-0000-0000-000003000000}"/>
    <cellStyle name="decimalenpunt2" xfId="5" xr:uid="{00000000-0005-0000-0000-000004000000}"/>
    <cellStyle name="Header" xfId="6" xr:uid="{00000000-0005-0000-0000-000005000000}"/>
    <cellStyle name="Hyperlink" xfId="7" builtinId="8"/>
    <cellStyle name="komma1nul" xfId="8" xr:uid="{00000000-0005-0000-0000-000007000000}"/>
    <cellStyle name="komma2nul" xfId="9" xr:uid="{00000000-0005-0000-0000-000008000000}"/>
    <cellStyle name="Netten_1" xfId="10" xr:uid="{00000000-0005-0000-0000-000009000000}"/>
    <cellStyle name="nieuw" xfId="11" xr:uid="{00000000-0005-0000-0000-00000A000000}"/>
    <cellStyle name="Niveau" xfId="12" xr:uid="{00000000-0005-0000-0000-00000B000000}"/>
    <cellStyle name="perc1nul" xfId="13" xr:uid="{00000000-0005-0000-0000-00000C000000}"/>
    <cellStyle name="perc2nul" xfId="14" xr:uid="{00000000-0005-0000-0000-00000D000000}"/>
    <cellStyle name="perc3nul" xfId="15" xr:uid="{00000000-0005-0000-0000-00000E000000}"/>
    <cellStyle name="perc4" xfId="16" xr:uid="{00000000-0005-0000-0000-00000F000000}"/>
    <cellStyle name="Procent" xfId="20" builtinId="5"/>
    <cellStyle name="Standaard" xfId="0" builtinId="0"/>
    <cellStyle name="Subtotaal" xfId="17" xr:uid="{00000000-0005-0000-0000-000011000000}"/>
    <cellStyle name="Titel" xfId="18" builtinId="15" customBuiltin="1"/>
    <cellStyle name="Totaal" xfId="19"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30480</xdr:colOff>
      <xdr:row>53</xdr:row>
      <xdr:rowOff>80010</xdr:rowOff>
    </xdr:from>
    <xdr:to>
      <xdr:col>21</xdr:col>
      <xdr:colOff>405774</xdr:colOff>
      <xdr:row>64</xdr:row>
      <xdr:rowOff>51</xdr:rowOff>
    </xdr:to>
    <xdr:sp macro="" textlink="">
      <xdr:nvSpPr>
        <xdr:cNvPr id="16385" name="Text Box 1">
          <a:extLst>
            <a:ext uri="{FF2B5EF4-FFF2-40B4-BE49-F238E27FC236}">
              <a16:creationId xmlns:a16="http://schemas.microsoft.com/office/drawing/2014/main" id="{8C59EC77-8081-4029-8256-43E63EB8BC70}"/>
            </a:ext>
          </a:extLst>
        </xdr:cNvPr>
        <xdr:cNvSpPr txBox="1">
          <a:spLocks noChangeArrowheads="1"/>
        </xdr:cNvSpPr>
      </xdr:nvSpPr>
      <xdr:spPr bwMode="auto">
        <a:xfrm>
          <a:off x="30480" y="8511540"/>
          <a:ext cx="12420600" cy="15849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nl-BE" sz="1000" b="0" i="0" u="none" strike="noStrike" baseline="0">
              <a:solidFill>
                <a:srgbClr val="000000"/>
              </a:solidFill>
              <a:latin typeface="Arial"/>
              <a:cs typeface="Arial"/>
            </a:rPr>
            <a:t>Schoolse vertraging of schoolse achterstand :</a:t>
          </a:r>
        </a:p>
        <a:p>
          <a:pPr algn="l" rtl="0">
            <a:defRPr sz="1000"/>
          </a:pPr>
          <a:r>
            <a:rPr lang="nl-BE" sz="1000" b="0" i="0" u="none" strike="noStrike" baseline="0">
              <a:solidFill>
                <a:srgbClr val="000000"/>
              </a:solidFill>
              <a:latin typeface="Arial"/>
              <a:cs typeface="Arial"/>
            </a:rPr>
            <a:t>- is het aantal leerjaren vertraging dat een leerling oploopt ten aanzien van het leerjaar waarin hij zich zou bevinden als hij normaal zou vorderen;</a:t>
          </a:r>
        </a:p>
        <a:p>
          <a:pPr algn="l" rtl="0">
            <a:defRPr sz="1000"/>
          </a:pPr>
          <a:r>
            <a:rPr lang="nl-BE" sz="1000" b="0" i="0" u="none" strike="noStrike" baseline="0">
              <a:solidFill>
                <a:srgbClr val="000000"/>
              </a:solidFill>
              <a:latin typeface="Arial"/>
              <a:cs typeface="Arial"/>
            </a:rPr>
            <a:t>- is niet noodzakelijk een gevolg van zittenblijven, maar kan ook veroorzaakt worden door een verlate instap in het lager en/of secundair onderwijs;</a:t>
          </a:r>
        </a:p>
        <a:p>
          <a:pPr algn="l" rtl="0">
            <a:defRPr sz="1000"/>
          </a:pPr>
          <a:r>
            <a:rPr lang="nl-BE" sz="1000" b="0" i="0" u="none" strike="noStrike" baseline="0">
              <a:solidFill>
                <a:srgbClr val="000000"/>
              </a:solidFill>
              <a:latin typeface="Arial"/>
              <a:cs typeface="Arial"/>
            </a:rPr>
            <a:t>- geeft een beeld over hoeveel achterstand een leerling in zijn totale schoolloopbaan heeft opgelopen.</a:t>
          </a:r>
        </a:p>
        <a:p>
          <a:pPr algn="l" rtl="0">
            <a:defRPr sz="1000"/>
          </a:pPr>
          <a:r>
            <a:rPr lang="nl-BE" sz="1000" b="0" i="0" u="none" strike="noStrike" baseline="0">
              <a:solidFill>
                <a:srgbClr val="000000"/>
              </a:solidFill>
              <a:latin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a:t>
          </a:r>
        </a:p>
        <a:p>
          <a:pPr algn="l" rtl="0">
            <a:defRPr sz="1000"/>
          </a:pPr>
          <a:r>
            <a:rPr lang="nl-BE" sz="1000" b="0" i="0" u="none" strike="noStrike" baseline="0">
              <a:solidFill>
                <a:srgbClr val="000000"/>
              </a:solidFill>
              <a:latin typeface="Arial"/>
              <a:cs typeface="Arial"/>
            </a:rPr>
            <a:t> </a:t>
          </a:r>
        </a:p>
        <a:p>
          <a:pPr algn="l" rtl="0">
            <a:defRPr sz="1000"/>
          </a:pPr>
          <a:r>
            <a:rPr lang="nl-BE" sz="1000" b="0" i="0" u="none" strike="noStrike" baseline="0">
              <a:solidFill>
                <a:srgbClr val="000000"/>
              </a:solidFill>
              <a:latin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122</xdr:row>
      <xdr:rowOff>144780</xdr:rowOff>
    </xdr:from>
    <xdr:to>
      <xdr:col>21</xdr:col>
      <xdr:colOff>409574</xdr:colOff>
      <xdr:row>130</xdr:row>
      <xdr:rowOff>115624</xdr:rowOff>
    </xdr:to>
    <xdr:sp macro="" textlink="">
      <xdr:nvSpPr>
        <xdr:cNvPr id="16386" name="Text Box 2">
          <a:extLst>
            <a:ext uri="{FF2B5EF4-FFF2-40B4-BE49-F238E27FC236}">
              <a16:creationId xmlns:a16="http://schemas.microsoft.com/office/drawing/2014/main" id="{A790BEFE-C65D-4CF4-A8A5-33128E32B128}"/>
            </a:ext>
          </a:extLst>
        </xdr:cNvPr>
        <xdr:cNvSpPr txBox="1">
          <a:spLocks noChangeArrowheads="1"/>
        </xdr:cNvSpPr>
      </xdr:nvSpPr>
      <xdr:spPr bwMode="auto">
        <a:xfrm>
          <a:off x="38100" y="19072860"/>
          <a:ext cx="12420600" cy="15087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nl-BE" sz="1000" b="0" i="0" u="none" strike="noStrike" baseline="0">
              <a:solidFill>
                <a:srgbClr val="000000"/>
              </a:solidFill>
              <a:latin typeface="Arial"/>
              <a:cs typeface="Arial"/>
            </a:rPr>
            <a:t>Schoolse vertraging of schoolse achterstand :</a:t>
          </a:r>
        </a:p>
        <a:p>
          <a:pPr algn="l" rtl="0">
            <a:defRPr sz="1000"/>
          </a:pPr>
          <a:r>
            <a:rPr lang="nl-BE" sz="1000" b="0" i="0" u="none" strike="noStrike" baseline="0">
              <a:solidFill>
                <a:srgbClr val="000000"/>
              </a:solidFill>
              <a:latin typeface="Arial"/>
              <a:cs typeface="Arial"/>
            </a:rPr>
            <a:t>- is het aantal leerjaren vertraging dat een leerling oploopt ten aanzien van het leerjaar waarin hij zich zou bevinden als hij normaal zou vorderen;</a:t>
          </a:r>
        </a:p>
        <a:p>
          <a:pPr algn="l" rtl="0">
            <a:defRPr sz="1000"/>
          </a:pPr>
          <a:r>
            <a:rPr lang="nl-BE" sz="1000" b="0" i="0" u="none" strike="noStrike" baseline="0">
              <a:solidFill>
                <a:srgbClr val="000000"/>
              </a:solidFill>
              <a:latin typeface="Arial"/>
              <a:cs typeface="Arial"/>
            </a:rPr>
            <a:t>- is niet noodzakelijk een gevolg van zittenblijven, maar kan ook veroorzaakt worden door een verlate instap in het lager en/of secundair onderwijs;</a:t>
          </a:r>
        </a:p>
        <a:p>
          <a:pPr algn="l" rtl="0">
            <a:defRPr sz="1000"/>
          </a:pPr>
          <a:r>
            <a:rPr lang="nl-BE" sz="1000" b="0" i="0" u="none" strike="noStrike" baseline="0">
              <a:solidFill>
                <a:srgbClr val="000000"/>
              </a:solidFill>
              <a:latin typeface="Arial"/>
              <a:cs typeface="Arial"/>
            </a:rPr>
            <a:t>- geeft een beeld over hoeveel achterstand een leerling in zijn totale schoolloopbaan heeft opgelopen.</a:t>
          </a:r>
        </a:p>
        <a:p>
          <a:pPr algn="l" rtl="0">
            <a:defRPr sz="1000"/>
          </a:pPr>
          <a:r>
            <a:rPr lang="nl-BE" sz="1000" b="0" i="0" u="none" strike="noStrike" baseline="0">
              <a:solidFill>
                <a:srgbClr val="000000"/>
              </a:solidFill>
              <a:latin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a:t>
          </a:r>
        </a:p>
        <a:p>
          <a:pPr algn="l" rtl="0">
            <a:defRPr sz="1000"/>
          </a:pPr>
          <a:r>
            <a:rPr lang="nl-BE" sz="1000" b="0" i="0" u="none" strike="noStrike" baseline="0">
              <a:solidFill>
                <a:srgbClr val="000000"/>
              </a:solidFill>
              <a:latin typeface="Arial"/>
              <a:cs typeface="Arial"/>
            </a:rPr>
            <a:t> </a:t>
          </a:r>
        </a:p>
        <a:p>
          <a:pPr algn="l" rtl="0">
            <a:defRPr sz="1000"/>
          </a:pPr>
          <a:r>
            <a:rPr lang="nl-BE" sz="1000" b="0" i="0" u="none" strike="noStrike" baseline="0">
              <a:solidFill>
                <a:srgbClr val="000000"/>
              </a:solidFill>
              <a:latin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189</xdr:row>
      <xdr:rowOff>0</xdr:rowOff>
    </xdr:from>
    <xdr:to>
      <xdr:col>21</xdr:col>
      <xdr:colOff>409574</xdr:colOff>
      <xdr:row>198</xdr:row>
      <xdr:rowOff>69861</xdr:rowOff>
    </xdr:to>
    <xdr:sp macro="" textlink="">
      <xdr:nvSpPr>
        <xdr:cNvPr id="16387" name="Text Box 3">
          <a:extLst>
            <a:ext uri="{FF2B5EF4-FFF2-40B4-BE49-F238E27FC236}">
              <a16:creationId xmlns:a16="http://schemas.microsoft.com/office/drawing/2014/main" id="{E3E7BD28-9872-4768-97A6-F668372459EB}"/>
            </a:ext>
          </a:extLst>
        </xdr:cNvPr>
        <xdr:cNvSpPr txBox="1">
          <a:spLocks noChangeArrowheads="1"/>
        </xdr:cNvSpPr>
      </xdr:nvSpPr>
      <xdr:spPr bwMode="auto">
        <a:xfrm>
          <a:off x="38100" y="29657040"/>
          <a:ext cx="12420600" cy="15773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nl-BE" sz="1000" b="0" i="0" u="none" strike="noStrike" baseline="0">
              <a:solidFill>
                <a:srgbClr val="000000"/>
              </a:solidFill>
              <a:latin typeface="Arial"/>
              <a:cs typeface="Arial"/>
            </a:rPr>
            <a:t>Schoolse vertraging of schoolse achterstand :</a:t>
          </a:r>
        </a:p>
        <a:p>
          <a:pPr algn="l" rtl="0">
            <a:defRPr sz="1000"/>
          </a:pPr>
          <a:r>
            <a:rPr lang="nl-BE" sz="1000" b="0" i="0" u="none" strike="noStrike" baseline="0">
              <a:solidFill>
                <a:srgbClr val="000000"/>
              </a:solidFill>
              <a:latin typeface="Arial"/>
              <a:cs typeface="Arial"/>
            </a:rPr>
            <a:t>- is het aantal leerjaren vertraging dat een leerling oploopt ten aanzien van het leerjaar waarin hij zich zou bevinden als hij normaal zou vorderen;</a:t>
          </a:r>
        </a:p>
        <a:p>
          <a:pPr algn="l" rtl="0">
            <a:defRPr sz="1000"/>
          </a:pPr>
          <a:r>
            <a:rPr lang="nl-BE" sz="1000" b="0" i="0" u="none" strike="noStrike" baseline="0">
              <a:solidFill>
                <a:srgbClr val="000000"/>
              </a:solidFill>
              <a:latin typeface="Arial"/>
              <a:cs typeface="Arial"/>
            </a:rPr>
            <a:t>- is niet noodzakelijk een gevolg van zittenblijven, maar kan ook veroorzaakt worden door een verlate instap in het lager en/of secundair onderwijs;</a:t>
          </a:r>
        </a:p>
        <a:p>
          <a:pPr algn="l" rtl="0">
            <a:defRPr sz="1000"/>
          </a:pPr>
          <a:r>
            <a:rPr lang="nl-BE" sz="1000" b="0" i="0" u="none" strike="noStrike" baseline="0">
              <a:solidFill>
                <a:srgbClr val="000000"/>
              </a:solidFill>
              <a:latin typeface="Arial"/>
              <a:cs typeface="Arial"/>
            </a:rPr>
            <a:t>- geeft een beeld over hoeveel achterstand een leerling in zijn totale schoolloopbaan heeft opgelopen.</a:t>
          </a:r>
        </a:p>
        <a:p>
          <a:pPr algn="l" rtl="0">
            <a:defRPr sz="1000"/>
          </a:pPr>
          <a:r>
            <a:rPr lang="nl-BE" sz="1000" b="0" i="0" u="none" strike="noStrike" baseline="0">
              <a:solidFill>
                <a:srgbClr val="000000"/>
              </a:solidFill>
              <a:latin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a:t>
          </a:r>
        </a:p>
        <a:p>
          <a:pPr algn="l" rtl="0">
            <a:defRPr sz="1000"/>
          </a:pPr>
          <a:r>
            <a:rPr lang="nl-BE" sz="1000" b="0" i="0" u="none" strike="noStrike" baseline="0">
              <a:solidFill>
                <a:srgbClr val="000000"/>
              </a:solidFill>
              <a:latin typeface="Arial"/>
              <a:cs typeface="Arial"/>
            </a:rPr>
            <a:t> </a:t>
          </a:r>
        </a:p>
        <a:p>
          <a:pPr algn="l" rtl="0">
            <a:defRPr sz="1000"/>
          </a:pPr>
          <a:r>
            <a:rPr lang="nl-BE" sz="1000" b="0" i="0" u="none" strike="noStrike" baseline="0">
              <a:solidFill>
                <a:srgbClr val="000000"/>
              </a:solidFill>
              <a:latin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30480</xdr:colOff>
      <xdr:row>64</xdr:row>
      <xdr:rowOff>39370</xdr:rowOff>
    </xdr:from>
    <xdr:to>
      <xdr:col>21</xdr:col>
      <xdr:colOff>409576</xdr:colOff>
      <xdr:row>67</xdr:row>
      <xdr:rowOff>80199</xdr:rowOff>
    </xdr:to>
    <xdr:sp macro="" textlink="">
      <xdr:nvSpPr>
        <xdr:cNvPr id="2" name="Tekstvak 1">
          <a:extLst>
            <a:ext uri="{FF2B5EF4-FFF2-40B4-BE49-F238E27FC236}">
              <a16:creationId xmlns:a16="http://schemas.microsoft.com/office/drawing/2014/main" id="{7E5110CB-2B7B-41EF-A7F1-C980A8D0FF87}"/>
            </a:ext>
          </a:extLst>
        </xdr:cNvPr>
        <xdr:cNvSpPr txBox="1"/>
      </xdr:nvSpPr>
      <xdr:spPr>
        <a:xfrm>
          <a:off x="30480" y="10142220"/>
          <a:ext cx="12405360" cy="5486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000">
              <a:latin typeface="Arial" pitchFamily="34" charset="0"/>
              <a:cs typeface="Arial" pitchFamily="34" charset="0"/>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a:t>
          </a:r>
        </a:p>
        <a:p>
          <a:endParaRPr lang="nl-BE" sz="1100"/>
        </a:p>
      </xdr:txBody>
    </xdr:sp>
    <xdr:clientData/>
  </xdr:twoCellAnchor>
  <xdr:twoCellAnchor>
    <xdr:from>
      <xdr:col>0</xdr:col>
      <xdr:colOff>38100</xdr:colOff>
      <xdr:row>131</xdr:row>
      <xdr:rowOff>0</xdr:rowOff>
    </xdr:from>
    <xdr:to>
      <xdr:col>21</xdr:col>
      <xdr:colOff>460990</xdr:colOff>
      <xdr:row>133</xdr:row>
      <xdr:rowOff>152562</xdr:rowOff>
    </xdr:to>
    <xdr:sp macro="" textlink="">
      <xdr:nvSpPr>
        <xdr:cNvPr id="3" name="Tekstvak 2">
          <a:extLst>
            <a:ext uri="{FF2B5EF4-FFF2-40B4-BE49-F238E27FC236}">
              <a16:creationId xmlns:a16="http://schemas.microsoft.com/office/drawing/2014/main" id="{2151E6B9-7E3C-4ECF-8E9F-AD4721459BEC}"/>
            </a:ext>
          </a:extLst>
        </xdr:cNvPr>
        <xdr:cNvSpPr txBox="1"/>
      </xdr:nvSpPr>
      <xdr:spPr>
        <a:xfrm>
          <a:off x="38100" y="21145500"/>
          <a:ext cx="12435840" cy="5486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000">
              <a:latin typeface="Arial" pitchFamily="34" charset="0"/>
              <a:cs typeface="Arial" pitchFamily="34" charset="0"/>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a:t>
          </a:r>
        </a:p>
        <a:p>
          <a:endParaRPr lang="nl-B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53</xdr:row>
      <xdr:rowOff>144780</xdr:rowOff>
    </xdr:from>
    <xdr:to>
      <xdr:col>21</xdr:col>
      <xdr:colOff>409573</xdr:colOff>
      <xdr:row>63</xdr:row>
      <xdr:rowOff>76200</xdr:rowOff>
    </xdr:to>
    <xdr:sp macro="" textlink="">
      <xdr:nvSpPr>
        <xdr:cNvPr id="17409" name="Text Box 1">
          <a:extLst>
            <a:ext uri="{FF2B5EF4-FFF2-40B4-BE49-F238E27FC236}">
              <a16:creationId xmlns:a16="http://schemas.microsoft.com/office/drawing/2014/main" id="{8EA61AF1-1946-4309-840B-F81B59094989}"/>
            </a:ext>
          </a:extLst>
        </xdr:cNvPr>
        <xdr:cNvSpPr txBox="1">
          <a:spLocks noChangeArrowheads="1"/>
        </xdr:cNvSpPr>
      </xdr:nvSpPr>
      <xdr:spPr bwMode="auto">
        <a:xfrm>
          <a:off x="0" y="8610600"/>
          <a:ext cx="12458700" cy="16078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nl-BE" sz="1000" b="0" i="0" u="none" strike="noStrike" baseline="0">
              <a:solidFill>
                <a:srgbClr val="000000"/>
              </a:solidFill>
              <a:latin typeface="Arial"/>
              <a:cs typeface="Arial"/>
            </a:rPr>
            <a:t>Schoolse vertraging of schoolse achterstand :</a:t>
          </a:r>
        </a:p>
        <a:p>
          <a:pPr algn="l" rtl="0">
            <a:defRPr sz="1000"/>
          </a:pPr>
          <a:r>
            <a:rPr lang="nl-BE" sz="1000" b="0" i="0" u="none" strike="noStrike" baseline="0">
              <a:solidFill>
                <a:srgbClr val="000000"/>
              </a:solidFill>
              <a:latin typeface="Arial"/>
              <a:cs typeface="Arial"/>
            </a:rPr>
            <a:t>- is het aantal leerjaren vertraging dat een leerling oploopt ten aanzien van het leerjaar waarin hij zich zou bevinden als hij normaal zou vorderen;</a:t>
          </a:r>
        </a:p>
        <a:p>
          <a:pPr algn="l" rtl="0">
            <a:defRPr sz="1000"/>
          </a:pPr>
          <a:r>
            <a:rPr lang="nl-BE" sz="1000" b="0" i="0" u="none" strike="noStrike" baseline="0">
              <a:solidFill>
                <a:srgbClr val="000000"/>
              </a:solidFill>
              <a:latin typeface="Arial"/>
              <a:cs typeface="Arial"/>
            </a:rPr>
            <a:t>- is niet noodzakelijk een gevolg van zittenblijven, maar kan ook veroorzaakt worden door een verlate instap in het lager en/of secundair onderwijs;</a:t>
          </a:r>
        </a:p>
        <a:p>
          <a:pPr algn="l" rtl="0">
            <a:defRPr sz="1000"/>
          </a:pPr>
          <a:r>
            <a:rPr lang="nl-BE" sz="1000" b="0" i="0" u="none" strike="noStrike" baseline="0">
              <a:solidFill>
                <a:srgbClr val="000000"/>
              </a:solidFill>
              <a:latin typeface="Arial"/>
              <a:cs typeface="Arial"/>
            </a:rPr>
            <a:t>- geeft een beeld over hoeveel achterstand een leerling in zijn totale schoolloopbaan heeft opgelopen.</a:t>
          </a:r>
        </a:p>
        <a:p>
          <a:pPr algn="l" rtl="0">
            <a:defRPr sz="1000"/>
          </a:pPr>
          <a:r>
            <a:rPr lang="nl-BE" sz="1000" b="0" i="0" u="none" strike="noStrike" baseline="0">
              <a:solidFill>
                <a:srgbClr val="000000"/>
              </a:solidFill>
              <a:latin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a:t>
          </a:r>
        </a:p>
        <a:p>
          <a:pPr algn="l" rtl="0">
            <a:defRPr sz="1000"/>
          </a:pPr>
          <a:r>
            <a:rPr lang="nl-BE" sz="1000" b="0" i="0" u="none" strike="noStrike" baseline="0">
              <a:solidFill>
                <a:srgbClr val="000000"/>
              </a:solidFill>
              <a:latin typeface="Arial"/>
              <a:cs typeface="Arial"/>
            </a:rPr>
            <a:t> </a:t>
          </a:r>
        </a:p>
        <a:p>
          <a:pPr algn="l" rtl="0">
            <a:defRPr sz="1000"/>
          </a:pPr>
          <a:r>
            <a:rPr lang="nl-BE" sz="1000" b="0" i="0" u="none" strike="noStrike" baseline="0">
              <a:solidFill>
                <a:srgbClr val="000000"/>
              </a:solidFill>
              <a:latin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22860</xdr:colOff>
      <xdr:row>121</xdr:row>
      <xdr:rowOff>106680</xdr:rowOff>
    </xdr:from>
    <xdr:to>
      <xdr:col>21</xdr:col>
      <xdr:colOff>451491</xdr:colOff>
      <xdr:row>129</xdr:row>
      <xdr:rowOff>152410</xdr:rowOff>
    </xdr:to>
    <xdr:sp macro="" textlink="">
      <xdr:nvSpPr>
        <xdr:cNvPr id="17410" name="Text Box 2">
          <a:extLst>
            <a:ext uri="{FF2B5EF4-FFF2-40B4-BE49-F238E27FC236}">
              <a16:creationId xmlns:a16="http://schemas.microsoft.com/office/drawing/2014/main" id="{1CFB3D9A-BA6F-45AC-B523-DB937051E703}"/>
            </a:ext>
          </a:extLst>
        </xdr:cNvPr>
        <xdr:cNvSpPr txBox="1">
          <a:spLocks noChangeArrowheads="1"/>
        </xdr:cNvSpPr>
      </xdr:nvSpPr>
      <xdr:spPr bwMode="auto">
        <a:xfrm>
          <a:off x="22860" y="19110960"/>
          <a:ext cx="12451080" cy="15392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nl-BE" sz="1000" b="0" i="0" u="none" strike="noStrike" baseline="0">
              <a:solidFill>
                <a:srgbClr val="000000"/>
              </a:solidFill>
              <a:latin typeface="Arial"/>
              <a:cs typeface="Arial"/>
            </a:rPr>
            <a:t>Schoolse vertraging of schoolse achterstand :</a:t>
          </a:r>
        </a:p>
        <a:p>
          <a:pPr algn="l" rtl="0">
            <a:defRPr sz="1000"/>
          </a:pPr>
          <a:r>
            <a:rPr lang="nl-BE" sz="1000" b="0" i="0" u="none" strike="noStrike" baseline="0">
              <a:solidFill>
                <a:srgbClr val="000000"/>
              </a:solidFill>
              <a:latin typeface="Arial"/>
              <a:cs typeface="Arial"/>
            </a:rPr>
            <a:t>- is het aantal leerjaren vertraging dat een leerling oploopt ten aanzien van het leerjaar waarin hij zich zou bevinden als hij normaal zou vorderen;</a:t>
          </a:r>
        </a:p>
        <a:p>
          <a:pPr algn="l" rtl="0">
            <a:defRPr sz="1000"/>
          </a:pPr>
          <a:r>
            <a:rPr lang="nl-BE" sz="1000" b="0" i="0" u="none" strike="noStrike" baseline="0">
              <a:solidFill>
                <a:srgbClr val="000000"/>
              </a:solidFill>
              <a:latin typeface="Arial"/>
              <a:cs typeface="Arial"/>
            </a:rPr>
            <a:t>- is niet noodzakelijk een gevolg van zittenblijven, maar kan ook veroorzaakt worden door een verlate instap in het lager en/of secundair onderwijs;</a:t>
          </a:r>
        </a:p>
        <a:p>
          <a:pPr algn="l" rtl="0">
            <a:defRPr sz="1000"/>
          </a:pPr>
          <a:r>
            <a:rPr lang="nl-BE" sz="1000" b="0" i="0" u="none" strike="noStrike" baseline="0">
              <a:solidFill>
                <a:srgbClr val="000000"/>
              </a:solidFill>
              <a:latin typeface="Arial"/>
              <a:cs typeface="Arial"/>
            </a:rPr>
            <a:t>- geeft een beeld over hoeveel achterstand een leerling in zijn totale schoolloopbaan heeft opgelopen.</a:t>
          </a:r>
        </a:p>
        <a:p>
          <a:pPr algn="l" rtl="0">
            <a:defRPr sz="1000"/>
          </a:pPr>
          <a:r>
            <a:rPr lang="nl-BE" sz="1000" b="0" i="0" u="none" strike="noStrike" baseline="0">
              <a:solidFill>
                <a:srgbClr val="000000"/>
              </a:solidFill>
              <a:latin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a:t>
          </a:r>
        </a:p>
        <a:p>
          <a:pPr algn="l" rtl="0">
            <a:defRPr sz="1000"/>
          </a:pPr>
          <a:r>
            <a:rPr lang="nl-BE" sz="1000" b="0" i="0" u="none" strike="noStrike" baseline="0">
              <a:solidFill>
                <a:srgbClr val="000000"/>
              </a:solidFill>
              <a:latin typeface="Arial"/>
              <a:cs typeface="Arial"/>
            </a:rPr>
            <a:t> </a:t>
          </a:r>
        </a:p>
        <a:p>
          <a:pPr algn="l" rtl="0">
            <a:defRPr sz="1000"/>
          </a:pPr>
          <a:r>
            <a:rPr lang="nl-BE" sz="1000" b="0" i="0" u="none" strike="noStrike" baseline="0">
              <a:solidFill>
                <a:srgbClr val="000000"/>
              </a:solidFill>
              <a:latin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188</xdr:row>
      <xdr:rowOff>144780</xdr:rowOff>
    </xdr:from>
    <xdr:to>
      <xdr:col>21</xdr:col>
      <xdr:colOff>407653</xdr:colOff>
      <xdr:row>200</xdr:row>
      <xdr:rowOff>91418</xdr:rowOff>
    </xdr:to>
    <xdr:sp macro="" textlink="">
      <xdr:nvSpPr>
        <xdr:cNvPr id="17411" name="Text Box 3">
          <a:extLst>
            <a:ext uri="{FF2B5EF4-FFF2-40B4-BE49-F238E27FC236}">
              <a16:creationId xmlns:a16="http://schemas.microsoft.com/office/drawing/2014/main" id="{25829725-CC42-460A-BBE4-7543AC7998AA}"/>
            </a:ext>
          </a:extLst>
        </xdr:cNvPr>
        <xdr:cNvSpPr txBox="1">
          <a:spLocks noChangeArrowheads="1"/>
        </xdr:cNvSpPr>
      </xdr:nvSpPr>
      <xdr:spPr bwMode="auto">
        <a:xfrm>
          <a:off x="38100" y="29626560"/>
          <a:ext cx="12405360" cy="16154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nl-BE" sz="1000" b="0" i="0" u="none" strike="noStrike" baseline="0">
              <a:solidFill>
                <a:srgbClr val="000000"/>
              </a:solidFill>
              <a:latin typeface="Arial"/>
              <a:cs typeface="Arial"/>
            </a:rPr>
            <a:t>Schoolse vertraging of schoolse achterstand :</a:t>
          </a:r>
        </a:p>
        <a:p>
          <a:pPr algn="l" rtl="0">
            <a:defRPr sz="1000"/>
          </a:pPr>
          <a:r>
            <a:rPr lang="nl-BE" sz="1000" b="0" i="0" u="none" strike="noStrike" baseline="0">
              <a:solidFill>
                <a:srgbClr val="000000"/>
              </a:solidFill>
              <a:latin typeface="Arial"/>
              <a:cs typeface="Arial"/>
            </a:rPr>
            <a:t>- is het aantal leerjaren vertraging dat een leerling oploopt ten aanzien van het leerjaar waarin hij zich zou bevinden als hij normaal zou vorderen;</a:t>
          </a:r>
        </a:p>
        <a:p>
          <a:pPr algn="l" rtl="0">
            <a:defRPr sz="1000"/>
          </a:pPr>
          <a:r>
            <a:rPr lang="nl-BE" sz="1000" b="0" i="0" u="none" strike="noStrike" baseline="0">
              <a:solidFill>
                <a:srgbClr val="000000"/>
              </a:solidFill>
              <a:latin typeface="Arial"/>
              <a:cs typeface="Arial"/>
            </a:rPr>
            <a:t>- is niet noodzakelijk een gevolg van zittenblijven, maar kan ook veroorzaakt worden door een verlate instap in het lager en/of secundair onderwijs;</a:t>
          </a:r>
        </a:p>
        <a:p>
          <a:pPr algn="l" rtl="0">
            <a:defRPr sz="1000"/>
          </a:pPr>
          <a:r>
            <a:rPr lang="nl-BE" sz="1000" b="0" i="0" u="none" strike="noStrike" baseline="0">
              <a:solidFill>
                <a:srgbClr val="000000"/>
              </a:solidFill>
              <a:latin typeface="Arial"/>
              <a:cs typeface="Arial"/>
            </a:rPr>
            <a:t>- geeft een beeld over hoeveel achterstand een leerling in zijn totale schoolloopbaan heeft opgelopen.</a:t>
          </a:r>
        </a:p>
        <a:p>
          <a:pPr algn="l" rtl="0">
            <a:defRPr sz="1000"/>
          </a:pPr>
          <a:r>
            <a:rPr lang="nl-BE" sz="1000" b="0" i="0" u="none" strike="noStrike" baseline="0">
              <a:solidFill>
                <a:srgbClr val="000000"/>
              </a:solidFill>
              <a:latin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a:t>
          </a:r>
        </a:p>
        <a:p>
          <a:pPr algn="l" rtl="0">
            <a:defRPr sz="1000"/>
          </a:pPr>
          <a:r>
            <a:rPr lang="nl-BE" sz="1000" b="0" i="0" u="none" strike="noStrike" baseline="0">
              <a:solidFill>
                <a:srgbClr val="000000"/>
              </a:solidFill>
              <a:latin typeface="Arial"/>
              <a:cs typeface="Arial"/>
            </a:rPr>
            <a:t> </a:t>
          </a:r>
        </a:p>
        <a:p>
          <a:pPr algn="l" rtl="0">
            <a:defRPr sz="1000"/>
          </a:pPr>
          <a:r>
            <a:rPr lang="nl-BE" sz="1000" b="0" i="0" u="none" strike="noStrike" baseline="0">
              <a:solidFill>
                <a:srgbClr val="000000"/>
              </a:solidFill>
              <a:latin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22860</xdr:colOff>
      <xdr:row>63</xdr:row>
      <xdr:rowOff>116205</xdr:rowOff>
    </xdr:from>
    <xdr:to>
      <xdr:col>21</xdr:col>
      <xdr:colOff>407688</xdr:colOff>
      <xdr:row>67</xdr:row>
      <xdr:rowOff>259</xdr:rowOff>
    </xdr:to>
    <xdr:sp macro="" textlink="">
      <xdr:nvSpPr>
        <xdr:cNvPr id="2" name="Tekstvak 1">
          <a:extLst>
            <a:ext uri="{FF2B5EF4-FFF2-40B4-BE49-F238E27FC236}">
              <a16:creationId xmlns:a16="http://schemas.microsoft.com/office/drawing/2014/main" id="{79D7ADB6-BA8E-4FA1-8EB6-CD1B032F5C75}"/>
            </a:ext>
          </a:extLst>
        </xdr:cNvPr>
        <xdr:cNvSpPr txBox="1"/>
      </xdr:nvSpPr>
      <xdr:spPr>
        <a:xfrm>
          <a:off x="22860" y="10264140"/>
          <a:ext cx="12420600" cy="5486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000">
              <a:latin typeface="Arial" pitchFamily="34" charset="0"/>
              <a:cs typeface="Arial" pitchFamily="34" charset="0"/>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a:t>
          </a:r>
        </a:p>
        <a:p>
          <a:endParaRPr lang="nl-BE" sz="1100"/>
        </a:p>
      </xdr:txBody>
    </xdr:sp>
    <xdr:clientData/>
  </xdr:twoCellAnchor>
  <xdr:twoCellAnchor>
    <xdr:from>
      <xdr:col>0</xdr:col>
      <xdr:colOff>30480</xdr:colOff>
      <xdr:row>130</xdr:row>
      <xdr:rowOff>22860</xdr:rowOff>
    </xdr:from>
    <xdr:to>
      <xdr:col>21</xdr:col>
      <xdr:colOff>453395</xdr:colOff>
      <xdr:row>133</xdr:row>
      <xdr:rowOff>80275</xdr:rowOff>
    </xdr:to>
    <xdr:sp macro="" textlink="">
      <xdr:nvSpPr>
        <xdr:cNvPr id="3" name="Tekstvak 2">
          <a:extLst>
            <a:ext uri="{FF2B5EF4-FFF2-40B4-BE49-F238E27FC236}">
              <a16:creationId xmlns:a16="http://schemas.microsoft.com/office/drawing/2014/main" id="{ACAF6A69-CFB1-4045-9C76-DAB094E46D77}"/>
            </a:ext>
          </a:extLst>
        </xdr:cNvPr>
        <xdr:cNvSpPr txBox="1"/>
      </xdr:nvSpPr>
      <xdr:spPr>
        <a:xfrm>
          <a:off x="30480" y="21198840"/>
          <a:ext cx="12428220" cy="5638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000">
              <a:latin typeface="Arial" pitchFamily="34" charset="0"/>
              <a:cs typeface="Arial" pitchFamily="34" charset="0"/>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a:t>
          </a:r>
        </a:p>
        <a:p>
          <a:endParaRPr lang="nl-B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30480</xdr:colOff>
      <xdr:row>31</xdr:row>
      <xdr:rowOff>80010</xdr:rowOff>
    </xdr:from>
    <xdr:to>
      <xdr:col>21</xdr:col>
      <xdr:colOff>409580</xdr:colOff>
      <xdr:row>42</xdr:row>
      <xdr:rowOff>38149</xdr:rowOff>
    </xdr:to>
    <xdr:sp macro="" textlink="">
      <xdr:nvSpPr>
        <xdr:cNvPr id="18433" name="Text Box 1">
          <a:extLst>
            <a:ext uri="{FF2B5EF4-FFF2-40B4-BE49-F238E27FC236}">
              <a16:creationId xmlns:a16="http://schemas.microsoft.com/office/drawing/2014/main" id="{DB8D021C-FC54-4DA4-9989-1B7E0350BA6B}"/>
            </a:ext>
          </a:extLst>
        </xdr:cNvPr>
        <xdr:cNvSpPr txBox="1">
          <a:spLocks noChangeArrowheads="1"/>
        </xdr:cNvSpPr>
      </xdr:nvSpPr>
      <xdr:spPr bwMode="auto">
        <a:xfrm>
          <a:off x="30480" y="4724400"/>
          <a:ext cx="11704320" cy="16230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nl-BE" sz="1000" b="0" i="0" u="none" strike="noStrike" baseline="0">
              <a:solidFill>
                <a:srgbClr val="000000"/>
              </a:solidFill>
              <a:latin typeface="Arial"/>
              <a:cs typeface="Arial"/>
            </a:rPr>
            <a:t>Schoolse vertraging of schoolse achterstand :</a:t>
          </a:r>
        </a:p>
        <a:p>
          <a:pPr algn="l" rtl="0">
            <a:defRPr sz="1000"/>
          </a:pPr>
          <a:r>
            <a:rPr lang="nl-BE" sz="1000" b="0" i="0" u="none" strike="noStrike" baseline="0">
              <a:solidFill>
                <a:srgbClr val="000000"/>
              </a:solidFill>
              <a:latin typeface="Arial"/>
              <a:cs typeface="Arial"/>
            </a:rPr>
            <a:t>- is het aantal leerjaren vertraging dat een leerling oploopt ten aanzien van het leerjaar waarin hij zich zou bevinden als hij normaal zou vorderen;</a:t>
          </a:r>
        </a:p>
        <a:p>
          <a:pPr algn="l" rtl="0">
            <a:defRPr sz="1000"/>
          </a:pPr>
          <a:r>
            <a:rPr lang="nl-BE" sz="1000" b="0" i="0" u="none" strike="noStrike" baseline="0">
              <a:solidFill>
                <a:srgbClr val="000000"/>
              </a:solidFill>
              <a:latin typeface="Arial"/>
              <a:cs typeface="Arial"/>
            </a:rPr>
            <a:t>- is niet noodzakelijk een gevolg van zittenblijven, maar kan ook veroorzaakt worden door een verlate instap in het lager en/of secundair onderwijs;</a:t>
          </a:r>
        </a:p>
        <a:p>
          <a:pPr algn="l" rtl="0">
            <a:defRPr sz="1000"/>
          </a:pPr>
          <a:r>
            <a:rPr lang="nl-BE" sz="1000" b="0" i="0" u="none" strike="noStrike" baseline="0">
              <a:solidFill>
                <a:srgbClr val="000000"/>
              </a:solidFill>
              <a:latin typeface="Arial"/>
              <a:cs typeface="Arial"/>
            </a:rPr>
            <a:t>- geeft een beeld over hoeveel achterstand een leerling in zijn totale schoolloopbaan heeft opgelopen.</a:t>
          </a:r>
        </a:p>
        <a:p>
          <a:pPr algn="l" rtl="0">
            <a:defRPr sz="1000"/>
          </a:pPr>
          <a:r>
            <a:rPr lang="nl-BE" sz="1000" b="0" i="0" u="none" strike="noStrike" baseline="0">
              <a:solidFill>
                <a:srgbClr val="000000"/>
              </a:solidFill>
              <a:latin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a:t>
          </a:r>
        </a:p>
        <a:p>
          <a:pPr algn="l" rtl="0">
            <a:defRPr sz="1000"/>
          </a:pPr>
          <a:r>
            <a:rPr lang="nl-BE" sz="1000" b="0" i="0" u="none" strike="noStrike" baseline="0">
              <a:solidFill>
                <a:srgbClr val="000000"/>
              </a:solidFill>
              <a:latin typeface="Arial"/>
              <a:cs typeface="Arial"/>
            </a:rPr>
            <a:t> </a:t>
          </a:r>
        </a:p>
        <a:p>
          <a:pPr algn="l" rtl="0">
            <a:defRPr sz="1000"/>
          </a:pPr>
          <a:r>
            <a:rPr lang="nl-BE" sz="1000" b="0" i="0" u="none" strike="noStrike" baseline="0">
              <a:solidFill>
                <a:srgbClr val="000000"/>
              </a:solidFill>
              <a:latin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76</xdr:row>
      <xdr:rowOff>144780</xdr:rowOff>
    </xdr:from>
    <xdr:to>
      <xdr:col>21</xdr:col>
      <xdr:colOff>432444</xdr:colOff>
      <xdr:row>85</xdr:row>
      <xdr:rowOff>160057</xdr:rowOff>
    </xdr:to>
    <xdr:sp macro="" textlink="">
      <xdr:nvSpPr>
        <xdr:cNvPr id="18434" name="Text Box 2">
          <a:extLst>
            <a:ext uri="{FF2B5EF4-FFF2-40B4-BE49-F238E27FC236}">
              <a16:creationId xmlns:a16="http://schemas.microsoft.com/office/drawing/2014/main" id="{D7FF41C9-F6B8-473F-BF7E-66790B88E251}"/>
            </a:ext>
          </a:extLst>
        </xdr:cNvPr>
        <xdr:cNvSpPr txBox="1">
          <a:spLocks noChangeArrowheads="1"/>
        </xdr:cNvSpPr>
      </xdr:nvSpPr>
      <xdr:spPr bwMode="auto">
        <a:xfrm>
          <a:off x="38100" y="11696700"/>
          <a:ext cx="11711940" cy="15468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nl-BE" sz="1000" b="0" i="0" u="none" strike="noStrike" baseline="0">
              <a:solidFill>
                <a:srgbClr val="000000"/>
              </a:solidFill>
              <a:latin typeface="Arial"/>
              <a:cs typeface="Arial"/>
            </a:rPr>
            <a:t>Schoolse vertraging of schoolse achterstand :</a:t>
          </a:r>
        </a:p>
        <a:p>
          <a:pPr algn="l" rtl="0">
            <a:defRPr sz="1000"/>
          </a:pPr>
          <a:r>
            <a:rPr lang="nl-BE" sz="1000" b="0" i="0" u="none" strike="noStrike" baseline="0">
              <a:solidFill>
                <a:srgbClr val="000000"/>
              </a:solidFill>
              <a:latin typeface="Arial"/>
              <a:cs typeface="Arial"/>
            </a:rPr>
            <a:t>- is het aantal leerjaren vertraging dat een leerling oploopt ten aanzien van het leerjaar waarin hij zich zou bevinden als hij normaal zou vorderen;</a:t>
          </a:r>
        </a:p>
        <a:p>
          <a:pPr algn="l" rtl="0">
            <a:defRPr sz="1000"/>
          </a:pPr>
          <a:r>
            <a:rPr lang="nl-BE" sz="1000" b="0" i="0" u="none" strike="noStrike" baseline="0">
              <a:solidFill>
                <a:srgbClr val="000000"/>
              </a:solidFill>
              <a:latin typeface="Arial"/>
              <a:cs typeface="Arial"/>
            </a:rPr>
            <a:t>- is niet noodzakelijk een gevolg van zittenblijven, maar kan ook veroorzaakt worden door een verlate instap in het lager en/of secundair onderwijs;</a:t>
          </a:r>
        </a:p>
        <a:p>
          <a:pPr algn="l" rtl="0">
            <a:defRPr sz="1000"/>
          </a:pPr>
          <a:r>
            <a:rPr lang="nl-BE" sz="1000" b="0" i="0" u="none" strike="noStrike" baseline="0">
              <a:solidFill>
                <a:srgbClr val="000000"/>
              </a:solidFill>
              <a:latin typeface="Arial"/>
              <a:cs typeface="Arial"/>
            </a:rPr>
            <a:t>- geeft een beeld over hoeveel achterstand een leerling in zijn totale schoolloopbaan heeft opgelopen.</a:t>
          </a:r>
        </a:p>
        <a:p>
          <a:pPr algn="l" rtl="0">
            <a:defRPr sz="1000"/>
          </a:pPr>
          <a:r>
            <a:rPr lang="nl-BE" sz="1000" b="0" i="0" u="none" strike="noStrike" baseline="0">
              <a:solidFill>
                <a:srgbClr val="000000"/>
              </a:solidFill>
              <a:latin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a:t>
          </a:r>
        </a:p>
        <a:p>
          <a:pPr algn="l" rtl="0">
            <a:defRPr sz="1000"/>
          </a:pPr>
          <a:r>
            <a:rPr lang="nl-BE" sz="1000" b="0" i="0" u="none" strike="noStrike" baseline="0">
              <a:solidFill>
                <a:srgbClr val="000000"/>
              </a:solidFill>
              <a:latin typeface="Arial"/>
              <a:cs typeface="Arial"/>
            </a:rPr>
            <a:t> </a:t>
          </a:r>
        </a:p>
        <a:p>
          <a:pPr algn="l" rtl="0">
            <a:defRPr sz="1000"/>
          </a:pPr>
          <a:r>
            <a:rPr lang="nl-BE" sz="1000" b="0" i="0" u="none" strike="noStrike" baseline="0">
              <a:solidFill>
                <a:srgbClr val="000000"/>
              </a:solidFill>
              <a:latin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120</xdr:row>
      <xdr:rowOff>0</xdr:rowOff>
    </xdr:from>
    <xdr:to>
      <xdr:col>21</xdr:col>
      <xdr:colOff>432444</xdr:colOff>
      <xdr:row>129</xdr:row>
      <xdr:rowOff>106680</xdr:rowOff>
    </xdr:to>
    <xdr:sp macro="" textlink="">
      <xdr:nvSpPr>
        <xdr:cNvPr id="18435" name="Text Box 3">
          <a:extLst>
            <a:ext uri="{FF2B5EF4-FFF2-40B4-BE49-F238E27FC236}">
              <a16:creationId xmlns:a16="http://schemas.microsoft.com/office/drawing/2014/main" id="{34D813D3-777A-48B2-96CB-04C81F31F7BF}"/>
            </a:ext>
          </a:extLst>
        </xdr:cNvPr>
        <xdr:cNvSpPr txBox="1">
          <a:spLocks noChangeArrowheads="1"/>
        </xdr:cNvSpPr>
      </xdr:nvSpPr>
      <xdr:spPr bwMode="auto">
        <a:xfrm>
          <a:off x="38100" y="18524220"/>
          <a:ext cx="11711940" cy="16078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nl-BE" sz="1000" b="0" i="0" u="none" strike="noStrike" baseline="0">
              <a:solidFill>
                <a:srgbClr val="000000"/>
              </a:solidFill>
              <a:latin typeface="Arial"/>
              <a:cs typeface="Arial"/>
            </a:rPr>
            <a:t>Schoolse vertraging of schoolse achterstand :</a:t>
          </a:r>
        </a:p>
        <a:p>
          <a:pPr algn="l" rtl="0">
            <a:defRPr sz="1000"/>
          </a:pPr>
          <a:r>
            <a:rPr lang="nl-BE" sz="1000" b="0" i="0" u="none" strike="noStrike" baseline="0">
              <a:solidFill>
                <a:srgbClr val="000000"/>
              </a:solidFill>
              <a:latin typeface="Arial"/>
              <a:cs typeface="Arial"/>
            </a:rPr>
            <a:t>- is het aantal leerjaren vertraging dat een leerling oploopt ten aanzien van het leerjaar waarin hij zich zou bevinden als hij normaal zou vorderen;</a:t>
          </a:r>
        </a:p>
        <a:p>
          <a:pPr algn="l" rtl="0">
            <a:defRPr sz="1000"/>
          </a:pPr>
          <a:r>
            <a:rPr lang="nl-BE" sz="1000" b="0" i="0" u="none" strike="noStrike" baseline="0">
              <a:solidFill>
                <a:srgbClr val="000000"/>
              </a:solidFill>
              <a:latin typeface="Arial"/>
              <a:cs typeface="Arial"/>
            </a:rPr>
            <a:t>- is niet noodzakelijk een gevolg van zittenblijven, maar kan ook veroorzaakt worden door een verlate instap in het lager en/of secundair onderwijs;</a:t>
          </a:r>
        </a:p>
        <a:p>
          <a:pPr algn="l" rtl="0">
            <a:defRPr sz="1000"/>
          </a:pPr>
          <a:r>
            <a:rPr lang="nl-BE" sz="1000" b="0" i="0" u="none" strike="noStrike" baseline="0">
              <a:solidFill>
                <a:srgbClr val="000000"/>
              </a:solidFill>
              <a:latin typeface="Arial"/>
              <a:cs typeface="Arial"/>
            </a:rPr>
            <a:t>- geeft een beeld over hoeveel achterstand een leerling in zijn totale schoolloopbaan heeft opgelopen.</a:t>
          </a:r>
        </a:p>
        <a:p>
          <a:pPr algn="l" rtl="0">
            <a:defRPr sz="1000"/>
          </a:pPr>
          <a:r>
            <a:rPr lang="nl-BE" sz="1000" b="0" i="0" u="none" strike="noStrike" baseline="0">
              <a:solidFill>
                <a:srgbClr val="000000"/>
              </a:solidFill>
              <a:latin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a:t>
          </a:r>
        </a:p>
        <a:p>
          <a:pPr algn="l" rtl="0">
            <a:defRPr sz="1000"/>
          </a:pPr>
          <a:r>
            <a:rPr lang="nl-BE" sz="1000" b="0" i="0" u="none" strike="noStrike" baseline="0">
              <a:solidFill>
                <a:srgbClr val="000000"/>
              </a:solidFill>
              <a:latin typeface="Arial"/>
              <a:cs typeface="Arial"/>
            </a:rPr>
            <a:t> </a:t>
          </a:r>
        </a:p>
        <a:p>
          <a:pPr algn="l" rtl="0">
            <a:defRPr sz="1000"/>
          </a:pPr>
          <a:r>
            <a:rPr lang="nl-BE" sz="1000" b="0" i="0" u="none" strike="noStrike" baseline="0">
              <a:solidFill>
                <a:srgbClr val="000000"/>
              </a:solidFill>
              <a:latin typeface="Arial"/>
              <a:cs typeface="Arial"/>
            </a:rPr>
            <a:t>Schoolse voorsprong : is het aantal leerjaren voorsprong dat een leerling heeft ten aanzien van het leerjaar waarin hij zich zou bevinden als hij normaal zou vorderen.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31</xdr:row>
      <xdr:rowOff>144780</xdr:rowOff>
    </xdr:from>
    <xdr:to>
      <xdr:col>21</xdr:col>
      <xdr:colOff>417200</xdr:colOff>
      <xdr:row>41</xdr:row>
      <xdr:rowOff>80082</xdr:rowOff>
    </xdr:to>
    <xdr:sp macro="" textlink="">
      <xdr:nvSpPr>
        <xdr:cNvPr id="19457" name="Text Box 1">
          <a:extLst>
            <a:ext uri="{FF2B5EF4-FFF2-40B4-BE49-F238E27FC236}">
              <a16:creationId xmlns:a16="http://schemas.microsoft.com/office/drawing/2014/main" id="{2991DD65-2DEB-467A-A027-A8F983FD55CE}"/>
            </a:ext>
          </a:extLst>
        </xdr:cNvPr>
        <xdr:cNvSpPr txBox="1">
          <a:spLocks noChangeArrowheads="1"/>
        </xdr:cNvSpPr>
      </xdr:nvSpPr>
      <xdr:spPr bwMode="auto">
        <a:xfrm>
          <a:off x="0" y="4869180"/>
          <a:ext cx="11719560" cy="16230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nl-BE" sz="1000" b="0" i="0" u="none" strike="noStrike" baseline="0">
              <a:solidFill>
                <a:srgbClr val="000000"/>
              </a:solidFill>
              <a:latin typeface="Arial"/>
              <a:cs typeface="Arial"/>
            </a:rPr>
            <a:t>Schoolse vertraging of schoolse achterstand :</a:t>
          </a:r>
        </a:p>
        <a:p>
          <a:pPr algn="l" rtl="0">
            <a:defRPr sz="1000"/>
          </a:pPr>
          <a:r>
            <a:rPr lang="nl-BE" sz="1000" b="0" i="0" u="none" strike="noStrike" baseline="0">
              <a:solidFill>
                <a:srgbClr val="000000"/>
              </a:solidFill>
              <a:latin typeface="Arial"/>
              <a:cs typeface="Arial"/>
            </a:rPr>
            <a:t>- is het aantal leerjaren vertraging dat een leerling oploopt ten aanzien van het leerjaar waarin hij zich zou bevinden als hij normaal zou vorderen;</a:t>
          </a:r>
        </a:p>
        <a:p>
          <a:pPr algn="l" rtl="0">
            <a:defRPr sz="1000"/>
          </a:pPr>
          <a:r>
            <a:rPr lang="nl-BE" sz="1000" b="0" i="0" u="none" strike="noStrike" baseline="0">
              <a:solidFill>
                <a:srgbClr val="000000"/>
              </a:solidFill>
              <a:latin typeface="Arial"/>
              <a:cs typeface="Arial"/>
            </a:rPr>
            <a:t>- is niet noodzakelijk een gevolg van zittenblijven, maar kan ook veroorzaakt worden door een verlate instap in het lager en/of secundair onderwijs;</a:t>
          </a:r>
        </a:p>
        <a:p>
          <a:pPr algn="l" rtl="0">
            <a:defRPr sz="1000"/>
          </a:pPr>
          <a:r>
            <a:rPr lang="nl-BE" sz="1000" b="0" i="0" u="none" strike="noStrike" baseline="0">
              <a:solidFill>
                <a:srgbClr val="000000"/>
              </a:solidFill>
              <a:latin typeface="Arial"/>
              <a:cs typeface="Arial"/>
            </a:rPr>
            <a:t>- geeft een beeld over hoeveel achterstand een leerling in zijn totale schoolloopbaan heeft opgelopen.</a:t>
          </a:r>
        </a:p>
        <a:p>
          <a:pPr algn="l" rtl="0">
            <a:defRPr sz="1000"/>
          </a:pPr>
          <a:r>
            <a:rPr lang="nl-BE" sz="1000" b="0" i="0" u="none" strike="noStrike" baseline="0">
              <a:solidFill>
                <a:srgbClr val="000000"/>
              </a:solidFill>
              <a:latin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a:t>
          </a:r>
        </a:p>
        <a:p>
          <a:pPr algn="l" rtl="0">
            <a:defRPr sz="1000"/>
          </a:pPr>
          <a:r>
            <a:rPr lang="nl-BE" sz="1000" b="0" i="0" u="none" strike="noStrike" baseline="0">
              <a:solidFill>
                <a:srgbClr val="000000"/>
              </a:solidFill>
              <a:latin typeface="Arial"/>
              <a:cs typeface="Arial"/>
            </a:rPr>
            <a:t> </a:t>
          </a:r>
        </a:p>
        <a:p>
          <a:pPr algn="l" rtl="0">
            <a:defRPr sz="1000"/>
          </a:pPr>
          <a:r>
            <a:rPr lang="nl-BE" sz="1000" b="0" i="0" u="none" strike="noStrike" baseline="0">
              <a:solidFill>
                <a:srgbClr val="000000"/>
              </a:solidFill>
              <a:latin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22860</xdr:colOff>
      <xdr:row>75</xdr:row>
      <xdr:rowOff>106680</xdr:rowOff>
    </xdr:from>
    <xdr:to>
      <xdr:col>21</xdr:col>
      <xdr:colOff>459117</xdr:colOff>
      <xdr:row>84</xdr:row>
      <xdr:rowOff>22860</xdr:rowOff>
    </xdr:to>
    <xdr:sp macro="" textlink="">
      <xdr:nvSpPr>
        <xdr:cNvPr id="19458" name="Text Box 2">
          <a:extLst>
            <a:ext uri="{FF2B5EF4-FFF2-40B4-BE49-F238E27FC236}">
              <a16:creationId xmlns:a16="http://schemas.microsoft.com/office/drawing/2014/main" id="{AC5D1FC6-0A16-4848-8F1D-27C2C563E198}"/>
            </a:ext>
          </a:extLst>
        </xdr:cNvPr>
        <xdr:cNvSpPr txBox="1">
          <a:spLocks noChangeArrowheads="1"/>
        </xdr:cNvSpPr>
      </xdr:nvSpPr>
      <xdr:spPr bwMode="auto">
        <a:xfrm>
          <a:off x="22860" y="11750040"/>
          <a:ext cx="11711940" cy="15849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nl-BE" sz="1000" b="0" i="0" u="none" strike="noStrike" baseline="0">
              <a:solidFill>
                <a:srgbClr val="000000"/>
              </a:solidFill>
              <a:latin typeface="Arial"/>
              <a:cs typeface="Arial"/>
            </a:rPr>
            <a:t>Schoolse vertraging of schoolse achterstand :</a:t>
          </a:r>
        </a:p>
        <a:p>
          <a:pPr algn="l" rtl="0">
            <a:defRPr sz="1000"/>
          </a:pPr>
          <a:r>
            <a:rPr lang="nl-BE" sz="1000" b="0" i="0" u="none" strike="noStrike" baseline="0">
              <a:solidFill>
                <a:srgbClr val="000000"/>
              </a:solidFill>
              <a:latin typeface="Arial"/>
              <a:cs typeface="Arial"/>
            </a:rPr>
            <a:t>- is het aantal leerjaren vertraging dat een leerling oploopt ten aanzien van het leerjaar waarin hij zich zou bevinden als hij normaal zou vorderen;</a:t>
          </a:r>
        </a:p>
        <a:p>
          <a:pPr algn="l" rtl="0">
            <a:defRPr sz="1000"/>
          </a:pPr>
          <a:r>
            <a:rPr lang="nl-BE" sz="1000" b="0" i="0" u="none" strike="noStrike" baseline="0">
              <a:solidFill>
                <a:srgbClr val="000000"/>
              </a:solidFill>
              <a:latin typeface="Arial"/>
              <a:cs typeface="Arial"/>
            </a:rPr>
            <a:t>- is niet noodzakelijk een gevolg van zittenblijven, maar kan ook veroorzaakt worden door een verlate instap in het lager en/of secundair onderwijs;</a:t>
          </a:r>
        </a:p>
        <a:p>
          <a:pPr algn="l" rtl="0">
            <a:defRPr sz="1000"/>
          </a:pPr>
          <a:r>
            <a:rPr lang="nl-BE" sz="1000" b="0" i="0" u="none" strike="noStrike" baseline="0">
              <a:solidFill>
                <a:srgbClr val="000000"/>
              </a:solidFill>
              <a:latin typeface="Arial"/>
              <a:cs typeface="Arial"/>
            </a:rPr>
            <a:t>- geeft een beeld over hoeveel achterstand een leerling in zijn totale schoolloopbaan heeft opgelopen.</a:t>
          </a:r>
        </a:p>
        <a:p>
          <a:pPr algn="l" rtl="0">
            <a:defRPr sz="1000"/>
          </a:pPr>
          <a:r>
            <a:rPr lang="nl-BE" sz="1000" b="0" i="0" u="none" strike="noStrike" baseline="0">
              <a:solidFill>
                <a:srgbClr val="000000"/>
              </a:solidFill>
              <a:latin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a:t>
          </a:r>
        </a:p>
        <a:p>
          <a:pPr algn="l" rtl="0">
            <a:defRPr sz="1000"/>
          </a:pPr>
          <a:r>
            <a:rPr lang="nl-BE" sz="1000" b="0" i="0" u="none" strike="noStrike" baseline="0">
              <a:solidFill>
                <a:srgbClr val="000000"/>
              </a:solidFill>
              <a:latin typeface="Arial"/>
              <a:cs typeface="Arial"/>
            </a:rPr>
            <a:t> </a:t>
          </a:r>
        </a:p>
        <a:p>
          <a:pPr algn="l" rtl="0">
            <a:defRPr sz="1000"/>
          </a:pPr>
          <a:r>
            <a:rPr lang="nl-BE" sz="1000" b="0" i="0" u="none" strike="noStrike" baseline="0">
              <a:solidFill>
                <a:srgbClr val="000000"/>
              </a:solidFill>
              <a:latin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117</xdr:row>
      <xdr:rowOff>144780</xdr:rowOff>
    </xdr:from>
    <xdr:to>
      <xdr:col>21</xdr:col>
      <xdr:colOff>462911</xdr:colOff>
      <xdr:row>127</xdr:row>
      <xdr:rowOff>39402</xdr:rowOff>
    </xdr:to>
    <xdr:sp macro="" textlink="">
      <xdr:nvSpPr>
        <xdr:cNvPr id="19459" name="Text Box 3">
          <a:extLst>
            <a:ext uri="{FF2B5EF4-FFF2-40B4-BE49-F238E27FC236}">
              <a16:creationId xmlns:a16="http://schemas.microsoft.com/office/drawing/2014/main" id="{83223CDE-A4C3-4D4F-99A4-8325E748BACF}"/>
            </a:ext>
          </a:extLst>
        </xdr:cNvPr>
        <xdr:cNvSpPr txBox="1">
          <a:spLocks noChangeArrowheads="1"/>
        </xdr:cNvSpPr>
      </xdr:nvSpPr>
      <xdr:spPr bwMode="auto">
        <a:xfrm>
          <a:off x="38100" y="18501360"/>
          <a:ext cx="11711940" cy="15849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nl-BE" sz="1000" b="0" i="0" u="none" strike="noStrike" baseline="0">
              <a:solidFill>
                <a:srgbClr val="000000"/>
              </a:solidFill>
              <a:latin typeface="Arial"/>
              <a:cs typeface="Arial"/>
            </a:rPr>
            <a:t>Schoolse vertraging of schoolse achterstand :</a:t>
          </a:r>
        </a:p>
        <a:p>
          <a:pPr algn="l" rtl="0">
            <a:defRPr sz="1000"/>
          </a:pPr>
          <a:r>
            <a:rPr lang="nl-BE" sz="1000" b="0" i="0" u="none" strike="noStrike" baseline="0">
              <a:solidFill>
                <a:srgbClr val="000000"/>
              </a:solidFill>
              <a:latin typeface="Arial"/>
              <a:cs typeface="Arial"/>
            </a:rPr>
            <a:t>- is het aantal leerjaren vertraging dat een leerling oploopt ten aanzien van het leerjaar waarin hij zich zou bevinden als hij normaal zou vorderen;</a:t>
          </a:r>
        </a:p>
        <a:p>
          <a:pPr algn="l" rtl="0">
            <a:defRPr sz="1000"/>
          </a:pPr>
          <a:r>
            <a:rPr lang="nl-BE" sz="1000" b="0" i="0" u="none" strike="noStrike" baseline="0">
              <a:solidFill>
                <a:srgbClr val="000000"/>
              </a:solidFill>
              <a:latin typeface="Arial"/>
              <a:cs typeface="Arial"/>
            </a:rPr>
            <a:t>- is niet noodzakelijk een gevolg van zittenblijven, maar kan ook veroorzaakt worden door een verlate instap in het lager en/of secundair onderwijs;</a:t>
          </a:r>
        </a:p>
        <a:p>
          <a:pPr algn="l" rtl="0">
            <a:defRPr sz="1000"/>
          </a:pPr>
          <a:r>
            <a:rPr lang="nl-BE" sz="1000" b="0" i="0" u="none" strike="noStrike" baseline="0">
              <a:solidFill>
                <a:srgbClr val="000000"/>
              </a:solidFill>
              <a:latin typeface="Arial"/>
              <a:cs typeface="Arial"/>
            </a:rPr>
            <a:t>- geeft een beeld over hoeveel achterstand een leerling in zijn totale schoolloopbaan heeft opgelopen.</a:t>
          </a:r>
        </a:p>
        <a:p>
          <a:pPr algn="l" rtl="0">
            <a:defRPr sz="1000"/>
          </a:pPr>
          <a:r>
            <a:rPr lang="nl-BE" sz="1000" b="0" i="0" u="none" strike="noStrike" baseline="0">
              <a:solidFill>
                <a:srgbClr val="000000"/>
              </a:solidFill>
              <a:latin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a:t>
          </a:r>
        </a:p>
        <a:p>
          <a:pPr algn="l" rtl="0">
            <a:defRPr sz="1000"/>
          </a:pPr>
          <a:r>
            <a:rPr lang="nl-BE" sz="1000" b="0" i="0" u="none" strike="noStrike" baseline="0">
              <a:solidFill>
                <a:srgbClr val="000000"/>
              </a:solidFill>
              <a:latin typeface="Arial"/>
              <a:cs typeface="Arial"/>
            </a:rPr>
            <a:t> </a:t>
          </a:r>
        </a:p>
        <a:p>
          <a:pPr algn="l" rtl="0">
            <a:defRPr sz="1000"/>
          </a:pPr>
          <a:r>
            <a:rPr lang="nl-BE" sz="1000" b="0" i="0" u="none" strike="noStrike" baseline="0">
              <a:solidFill>
                <a:srgbClr val="000000"/>
              </a:solidFill>
              <a:latin typeface="Arial"/>
              <a:cs typeface="Arial"/>
            </a:rPr>
            <a:t>Schoolse voorsprong : is het aantal leerjaren voorsprong dat een leerling heeft ten aanzien van het leerjaar waarin hij zich zou bevinden als hij normaal zou vorderen.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68580</xdr:colOff>
      <xdr:row>189</xdr:row>
      <xdr:rowOff>0</xdr:rowOff>
    </xdr:from>
    <xdr:to>
      <xdr:col>16</xdr:col>
      <xdr:colOff>588030</xdr:colOff>
      <xdr:row>199</xdr:row>
      <xdr:rowOff>80055</xdr:rowOff>
    </xdr:to>
    <xdr:sp macro="" textlink="">
      <xdr:nvSpPr>
        <xdr:cNvPr id="14337" name="Text Box 1">
          <a:extLst>
            <a:ext uri="{FF2B5EF4-FFF2-40B4-BE49-F238E27FC236}">
              <a16:creationId xmlns:a16="http://schemas.microsoft.com/office/drawing/2014/main" id="{92333115-D8B3-46B3-93FF-06E6BB9D6E6A}"/>
            </a:ext>
          </a:extLst>
        </xdr:cNvPr>
        <xdr:cNvSpPr txBox="1">
          <a:spLocks noChangeArrowheads="1"/>
        </xdr:cNvSpPr>
      </xdr:nvSpPr>
      <xdr:spPr bwMode="auto">
        <a:xfrm>
          <a:off x="68580" y="28940760"/>
          <a:ext cx="12710160" cy="176784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nl-BE" sz="1000" b="0" i="0" u="none" strike="noStrike" baseline="0">
              <a:solidFill>
                <a:srgbClr val="000000"/>
              </a:solidFill>
              <a:latin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a:t>
          </a:r>
        </a:p>
        <a:p>
          <a:pPr algn="l" rtl="0">
            <a:defRPr sz="1000"/>
          </a:pPr>
          <a:r>
            <a:rPr lang="nl-BE" sz="1000" b="0" i="0" u="none" strike="noStrike" baseline="0">
              <a:solidFill>
                <a:srgbClr val="000000"/>
              </a:solidFill>
              <a:latin typeface="Arial"/>
              <a:cs typeface="Arial"/>
            </a:rPr>
            <a:t>Een zittenblijver is een leerling die op 1 februari van het huidig schooljaar in hetzelfde leerjaar was ingeschreven als op 1 februari van het vorige schooljaar.</a:t>
          </a:r>
        </a:p>
        <a:p>
          <a:pPr algn="l" rtl="0">
            <a:defRPr sz="1000"/>
          </a:pPr>
          <a:r>
            <a:rPr lang="nl-BE" sz="1000" b="0" i="0" u="none" strike="noStrike" baseline="0">
              <a:solidFill>
                <a:srgbClr val="000000"/>
              </a:solidFill>
              <a:latin typeface="Arial"/>
              <a:cs typeface="Arial"/>
            </a:rPr>
            <a:t>De categorie 'Onbekend of NVT' bevat de leerlingen waarvoor geen vergelijking gemaakt kon worden omdat deze leerlingen:</a:t>
          </a:r>
        </a:p>
        <a:p>
          <a:pPr algn="l" rtl="0">
            <a:defRPr sz="1000"/>
          </a:pPr>
          <a:r>
            <a:rPr lang="nl-BE" sz="1000" b="0" i="0" u="none" strike="noStrike" baseline="0">
              <a:solidFill>
                <a:srgbClr val="000000"/>
              </a:solidFill>
              <a:latin typeface="Arial"/>
              <a:cs typeface="Arial"/>
            </a:rPr>
            <a:t>- in het vorige schooljaar niet ingeschreven waren in het Vlaams onderwijs op de eerste schooldag van februari;</a:t>
          </a:r>
        </a:p>
        <a:p>
          <a:pPr algn="l" rtl="0">
            <a:defRPr sz="1000"/>
          </a:pPr>
          <a:r>
            <a:rPr lang="nl-BE" sz="1000" b="0" i="0" u="none" strike="noStrike" baseline="0">
              <a:solidFill>
                <a:srgbClr val="000000"/>
              </a:solidFill>
              <a:latin typeface="Arial"/>
              <a:cs typeface="Arial"/>
            </a:rPr>
            <a:t>- ingeschreven waren in opleidingsvorm 1, 2 of 3 van het buitengewoon secundair onderwijs;</a:t>
          </a:r>
        </a:p>
        <a:p>
          <a:pPr algn="l" rtl="0">
            <a:defRPr sz="1000"/>
          </a:pPr>
          <a:r>
            <a:rPr lang="nl-BE" sz="1000" b="0" i="0" u="none" strike="noStrike" baseline="0">
              <a:solidFill>
                <a:srgbClr val="000000"/>
              </a:solidFill>
              <a:latin typeface="Arial"/>
              <a:cs typeface="Arial"/>
            </a:rPr>
            <a:t>- ingeschreven waren in het deeltijds beroepssecundair onderwijs;</a:t>
          </a:r>
        </a:p>
        <a:p>
          <a:pPr algn="l" rtl="0">
            <a:defRPr sz="1000"/>
          </a:pPr>
          <a:r>
            <a:rPr lang="nl-BE" sz="1000" b="0" i="0" u="none" strike="noStrike" baseline="0">
              <a:solidFill>
                <a:srgbClr val="000000"/>
              </a:solidFill>
              <a:latin typeface="Arial"/>
              <a:cs typeface="Arial"/>
            </a:rPr>
            <a:t>- ingeschreven zijn (of waren) in de onthaalklas voor anderstalige nieuwkomers (OKAN) of in het modulair onderwijs, die beide buiten de graden- en leerjarenstructuur vallen.</a:t>
          </a:r>
        </a:p>
        <a:p>
          <a:pPr algn="l" rtl="0">
            <a:defRPr sz="1000"/>
          </a:pPr>
          <a:endParaRPr lang="nl-BE" sz="1000" b="0" i="0" u="none" strike="noStrike" baseline="0">
            <a:solidFill>
              <a:srgbClr val="000000"/>
            </a:solidFill>
            <a:latin typeface="Arial"/>
            <a:cs typeface="Arial"/>
          </a:endParaRPr>
        </a:p>
        <a:p>
          <a:pPr algn="l" rtl="0">
            <a:defRPr sz="1000"/>
          </a:pPr>
          <a:r>
            <a:rPr lang="nl-BE" sz="1000" b="0" i="0" u="none" strike="noStrike" baseline="0">
              <a:solidFill>
                <a:srgbClr val="000000"/>
              </a:solidFill>
              <a:latin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0</xdr:colOff>
      <xdr:row>121</xdr:row>
      <xdr:rowOff>68580</xdr:rowOff>
    </xdr:from>
    <xdr:to>
      <xdr:col>16</xdr:col>
      <xdr:colOff>591171</xdr:colOff>
      <xdr:row>131</xdr:row>
      <xdr:rowOff>108675</xdr:rowOff>
    </xdr:to>
    <xdr:sp macro="" textlink="">
      <xdr:nvSpPr>
        <xdr:cNvPr id="14338" name="Text Box 2">
          <a:extLst>
            <a:ext uri="{FF2B5EF4-FFF2-40B4-BE49-F238E27FC236}">
              <a16:creationId xmlns:a16="http://schemas.microsoft.com/office/drawing/2014/main" id="{F456EEA5-9AA2-4DAD-96B9-BF9792B34862}"/>
            </a:ext>
          </a:extLst>
        </xdr:cNvPr>
        <xdr:cNvSpPr txBox="1">
          <a:spLocks noChangeArrowheads="1"/>
        </xdr:cNvSpPr>
      </xdr:nvSpPr>
      <xdr:spPr bwMode="auto">
        <a:xfrm>
          <a:off x="0" y="18638520"/>
          <a:ext cx="12793980" cy="17373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nl-BE" sz="1000" b="0" i="0" u="none" strike="noStrike" baseline="0">
              <a:solidFill>
                <a:srgbClr val="000000"/>
              </a:solidFill>
              <a:latin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a:t>
          </a:r>
        </a:p>
        <a:p>
          <a:pPr algn="l" rtl="0">
            <a:defRPr sz="1000"/>
          </a:pPr>
          <a:r>
            <a:rPr lang="nl-BE" sz="1000" b="0" i="0" u="none" strike="noStrike" baseline="0">
              <a:solidFill>
                <a:srgbClr val="000000"/>
              </a:solidFill>
              <a:latin typeface="Arial"/>
              <a:cs typeface="Arial"/>
            </a:rPr>
            <a:t>Een zittenblijver is een leerling die op 1 februari van het huidig schooljaar in hetzelfde leerjaar was ingeschreven als op 1 februari van het vorige schooljaar.</a:t>
          </a:r>
        </a:p>
        <a:p>
          <a:pPr algn="l" rtl="0">
            <a:defRPr sz="1000"/>
          </a:pPr>
          <a:r>
            <a:rPr lang="nl-BE" sz="1000" b="0" i="0" u="none" strike="noStrike" baseline="0">
              <a:solidFill>
                <a:srgbClr val="000000"/>
              </a:solidFill>
              <a:latin typeface="Arial"/>
              <a:cs typeface="Arial"/>
            </a:rPr>
            <a:t>De categorie 'Onbekend of NVT' bevat de leerlingen waarvoor geen vergelijking gemaakt kon worden omdat deze leerlingen:</a:t>
          </a:r>
        </a:p>
        <a:p>
          <a:pPr algn="l" rtl="0">
            <a:defRPr sz="1000"/>
          </a:pPr>
          <a:r>
            <a:rPr lang="nl-BE" sz="1000" b="0" i="0" u="none" strike="noStrike" baseline="0">
              <a:solidFill>
                <a:srgbClr val="000000"/>
              </a:solidFill>
              <a:latin typeface="Arial"/>
              <a:cs typeface="Arial"/>
            </a:rPr>
            <a:t>- in het vorige schooljaar niet ingeschreven waren in het Vlaams onderwijs op de eerste schooldag van februari;</a:t>
          </a:r>
        </a:p>
        <a:p>
          <a:pPr algn="l" rtl="0">
            <a:defRPr sz="1000"/>
          </a:pPr>
          <a:r>
            <a:rPr lang="nl-BE" sz="1000" b="0" i="0" u="none" strike="noStrike" baseline="0">
              <a:solidFill>
                <a:srgbClr val="000000"/>
              </a:solidFill>
              <a:latin typeface="Arial"/>
              <a:cs typeface="Arial"/>
            </a:rPr>
            <a:t>- ingeschreven waren in opleidingsvorm 1, 2 of 3 van het buitengewoon secundair onderwijs;</a:t>
          </a:r>
        </a:p>
        <a:p>
          <a:pPr algn="l" rtl="0">
            <a:defRPr sz="1000"/>
          </a:pPr>
          <a:r>
            <a:rPr lang="nl-BE" sz="1000" b="0" i="0" u="none" strike="noStrike" baseline="0">
              <a:solidFill>
                <a:srgbClr val="000000"/>
              </a:solidFill>
              <a:latin typeface="Arial"/>
              <a:cs typeface="Arial"/>
            </a:rPr>
            <a:t>- ingeschreven waren in het deeltijds beroepssecundair onderwijs;</a:t>
          </a:r>
        </a:p>
        <a:p>
          <a:pPr algn="l" rtl="0">
            <a:defRPr sz="1000"/>
          </a:pPr>
          <a:r>
            <a:rPr lang="nl-BE" sz="1000" b="0" i="0" u="none" strike="noStrike" baseline="0">
              <a:solidFill>
                <a:srgbClr val="000000"/>
              </a:solidFill>
              <a:latin typeface="Arial"/>
              <a:cs typeface="Arial"/>
            </a:rPr>
            <a:t>- ingeschreven zijn (of waren) in de onthaalklas voor anderstalige nieuwkomers (OKAN) of in het modulair onderwijs, die beide buiten de graden- en leerjarenstructuur vallen.</a:t>
          </a:r>
        </a:p>
        <a:p>
          <a:pPr algn="l" rtl="0">
            <a:defRPr sz="1000"/>
          </a:pPr>
          <a:endParaRPr lang="nl-BE" sz="1000" b="0" i="0" u="none" strike="noStrike" baseline="0">
            <a:solidFill>
              <a:srgbClr val="000000"/>
            </a:solidFill>
            <a:latin typeface="Arial"/>
            <a:cs typeface="Arial"/>
          </a:endParaRPr>
        </a:p>
        <a:p>
          <a:pPr algn="l" rtl="0">
            <a:defRPr sz="1000"/>
          </a:pPr>
          <a:r>
            <a:rPr lang="nl-BE" sz="1000" b="0" i="0" u="none" strike="noStrike" baseline="0">
              <a:solidFill>
                <a:srgbClr val="000000"/>
              </a:solidFill>
              <a:latin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1270</xdr:colOff>
      <xdr:row>52</xdr:row>
      <xdr:rowOff>68580</xdr:rowOff>
    </xdr:from>
    <xdr:to>
      <xdr:col>16</xdr:col>
      <xdr:colOff>588009</xdr:colOff>
      <xdr:row>62</xdr:row>
      <xdr:rowOff>108675</xdr:rowOff>
    </xdr:to>
    <xdr:sp macro="" textlink="">
      <xdr:nvSpPr>
        <xdr:cNvPr id="14339" name="Text Box 3">
          <a:extLst>
            <a:ext uri="{FF2B5EF4-FFF2-40B4-BE49-F238E27FC236}">
              <a16:creationId xmlns:a16="http://schemas.microsoft.com/office/drawing/2014/main" id="{83F63F6E-1648-46FD-BC1F-5D32A2560274}"/>
            </a:ext>
          </a:extLst>
        </xdr:cNvPr>
        <xdr:cNvSpPr txBox="1">
          <a:spLocks noChangeArrowheads="1"/>
        </xdr:cNvSpPr>
      </xdr:nvSpPr>
      <xdr:spPr bwMode="auto">
        <a:xfrm>
          <a:off x="7620" y="8450580"/>
          <a:ext cx="12771120" cy="17373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nl-BE" sz="1000" b="0" i="0" u="none" strike="noStrike" baseline="0">
              <a:solidFill>
                <a:srgbClr val="000000"/>
              </a:solidFill>
              <a:latin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a:t>
          </a:r>
        </a:p>
        <a:p>
          <a:pPr algn="l" rtl="0">
            <a:defRPr sz="1000"/>
          </a:pPr>
          <a:r>
            <a:rPr lang="nl-BE" sz="1000" b="0" i="0" u="none" strike="noStrike" baseline="0">
              <a:solidFill>
                <a:srgbClr val="000000"/>
              </a:solidFill>
              <a:latin typeface="Arial"/>
              <a:cs typeface="Arial"/>
            </a:rPr>
            <a:t>Een zittenblijver is een leerling die op 1 februari van het huidig schooljaar in hetzelfde leerjaar was ingeschreven als op 1 februari van het vorige schooljaar.</a:t>
          </a:r>
        </a:p>
        <a:p>
          <a:pPr algn="l" rtl="0">
            <a:defRPr sz="1000"/>
          </a:pPr>
          <a:r>
            <a:rPr lang="nl-BE" sz="1000" b="0" i="0" u="none" strike="noStrike" baseline="0">
              <a:solidFill>
                <a:srgbClr val="000000"/>
              </a:solidFill>
              <a:latin typeface="Arial"/>
              <a:cs typeface="Arial"/>
            </a:rPr>
            <a:t>De categorie 'Onbekend of NVT' bevat de leerlingen waarvoor geen vergelijking gemaakt kon worden omdat deze leerlingen:</a:t>
          </a:r>
        </a:p>
        <a:p>
          <a:pPr algn="l" rtl="0">
            <a:defRPr sz="1000"/>
          </a:pPr>
          <a:r>
            <a:rPr lang="nl-BE" sz="1000" b="0" i="0" u="none" strike="noStrike" baseline="0">
              <a:solidFill>
                <a:srgbClr val="000000"/>
              </a:solidFill>
              <a:latin typeface="Arial"/>
              <a:cs typeface="Arial"/>
            </a:rPr>
            <a:t>- in het vorige schooljaar niet ingeschreven waren in het Vlaams onderwijs op de eerste schooldag van februari;</a:t>
          </a:r>
        </a:p>
        <a:p>
          <a:pPr algn="l" rtl="0">
            <a:defRPr sz="1000"/>
          </a:pPr>
          <a:r>
            <a:rPr lang="nl-BE" sz="1000" b="0" i="0" u="none" strike="noStrike" baseline="0">
              <a:solidFill>
                <a:srgbClr val="000000"/>
              </a:solidFill>
              <a:latin typeface="Arial"/>
              <a:cs typeface="Arial"/>
            </a:rPr>
            <a:t>- ingeschreven waren in opleidingsvorm 1, 2 of 3 van het buitengewoon secundair onderwijs;</a:t>
          </a:r>
        </a:p>
        <a:p>
          <a:pPr algn="l" rtl="0">
            <a:defRPr sz="1000"/>
          </a:pPr>
          <a:r>
            <a:rPr lang="nl-BE" sz="1000" b="0" i="0" u="none" strike="noStrike" baseline="0">
              <a:solidFill>
                <a:srgbClr val="000000"/>
              </a:solidFill>
              <a:latin typeface="Arial"/>
              <a:cs typeface="Arial"/>
            </a:rPr>
            <a:t>- ingeschreven waren in het deeltijds beroepssecundair onderwijs;</a:t>
          </a:r>
        </a:p>
        <a:p>
          <a:pPr algn="l" rtl="0">
            <a:defRPr sz="1000"/>
          </a:pPr>
          <a:r>
            <a:rPr lang="nl-BE" sz="1000" b="0" i="0" u="none" strike="noStrike" baseline="0">
              <a:solidFill>
                <a:srgbClr val="000000"/>
              </a:solidFill>
              <a:latin typeface="Arial"/>
              <a:cs typeface="Arial"/>
            </a:rPr>
            <a:t>- ingeschreven zijn (of waren) in het onthaalonderwijs voor anderstalige nieuwkomers (OKAN) of in het modulair onderwijs, die beide buiten de graden- en leerjarenstructuur vallen.</a:t>
          </a:r>
        </a:p>
        <a:p>
          <a:pPr algn="l" rtl="0">
            <a:defRPr sz="1000"/>
          </a:pPr>
          <a:endParaRPr lang="nl-BE" sz="1000" b="0" i="0" u="none" strike="noStrike" baseline="0">
            <a:solidFill>
              <a:srgbClr val="000000"/>
            </a:solidFill>
            <a:latin typeface="Arial"/>
            <a:cs typeface="Arial"/>
          </a:endParaRPr>
        </a:p>
        <a:p>
          <a:pPr algn="l" rtl="0">
            <a:defRPr sz="1000"/>
          </a:pPr>
          <a:r>
            <a:rPr lang="nl-BE" sz="1000" b="0" i="0" u="none" strike="noStrike" baseline="0">
              <a:solidFill>
                <a:srgbClr val="000000"/>
              </a:solidFill>
              <a:latin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22860</xdr:colOff>
      <xdr:row>63</xdr:row>
      <xdr:rowOff>0</xdr:rowOff>
    </xdr:from>
    <xdr:to>
      <xdr:col>16</xdr:col>
      <xdr:colOff>588039</xdr:colOff>
      <xdr:row>67</xdr:row>
      <xdr:rowOff>47626</xdr:rowOff>
    </xdr:to>
    <xdr:sp macro="" textlink="">
      <xdr:nvSpPr>
        <xdr:cNvPr id="2" name="Tekstvak 1">
          <a:extLst>
            <a:ext uri="{FF2B5EF4-FFF2-40B4-BE49-F238E27FC236}">
              <a16:creationId xmlns:a16="http://schemas.microsoft.com/office/drawing/2014/main" id="{22A6F519-DC34-458B-B64B-5B6160D055EF}"/>
            </a:ext>
          </a:extLst>
        </xdr:cNvPr>
        <xdr:cNvSpPr txBox="1"/>
      </xdr:nvSpPr>
      <xdr:spPr>
        <a:xfrm>
          <a:off x="22860" y="9896475"/>
          <a:ext cx="10686430" cy="6953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nl-BE" sz="1000">
              <a:latin typeface="Arial" pitchFamily="34" charset="0"/>
              <a:cs typeface="Arial" pitchFamily="34" charset="0"/>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a:t>
          </a:r>
        </a:p>
        <a:p>
          <a:pPr>
            <a:lnSpc>
              <a:spcPts val="1100"/>
            </a:lnSpc>
          </a:pPr>
          <a:endParaRPr lang="nl-BE" sz="1100"/>
        </a:p>
      </xdr:txBody>
    </xdr:sp>
    <xdr:clientData/>
  </xdr:twoCellAnchor>
  <xdr:oneCellAnchor>
    <xdr:from>
      <xdr:col>0</xdr:col>
      <xdr:colOff>30481</xdr:colOff>
      <xdr:row>132</xdr:row>
      <xdr:rowOff>15240</xdr:rowOff>
    </xdr:from>
    <xdr:ext cx="10863118" cy="685800"/>
    <xdr:sp macro="" textlink="">
      <xdr:nvSpPr>
        <xdr:cNvPr id="3" name="Tekstvak 2">
          <a:extLst>
            <a:ext uri="{FF2B5EF4-FFF2-40B4-BE49-F238E27FC236}">
              <a16:creationId xmlns:a16="http://schemas.microsoft.com/office/drawing/2014/main" id="{E963F630-E241-46E6-8036-CC6BE894D30F}"/>
            </a:ext>
          </a:extLst>
        </xdr:cNvPr>
        <xdr:cNvSpPr txBox="1"/>
      </xdr:nvSpPr>
      <xdr:spPr>
        <a:xfrm>
          <a:off x="30481" y="21099780"/>
          <a:ext cx="10888980" cy="67818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000"/>
            </a:lnSpc>
          </a:pPr>
          <a:r>
            <a:rPr lang="nl-BE" sz="1000">
              <a:latin typeface="Arial" pitchFamily="34" charset="0"/>
              <a:cs typeface="Arial" pitchFamily="34" charset="0"/>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a:t>
          </a:r>
        </a:p>
        <a:p>
          <a:pPr>
            <a:lnSpc>
              <a:spcPts val="1000"/>
            </a:lnSpc>
          </a:pPr>
          <a:endParaRPr lang="nl-BE"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68580</xdr:colOff>
      <xdr:row>119</xdr:row>
      <xdr:rowOff>0</xdr:rowOff>
    </xdr:from>
    <xdr:to>
      <xdr:col>16</xdr:col>
      <xdr:colOff>580399</xdr:colOff>
      <xdr:row>130</xdr:row>
      <xdr:rowOff>39388</xdr:rowOff>
    </xdr:to>
    <xdr:sp macro="" textlink="">
      <xdr:nvSpPr>
        <xdr:cNvPr id="15361" name="Text Box 1">
          <a:extLst>
            <a:ext uri="{FF2B5EF4-FFF2-40B4-BE49-F238E27FC236}">
              <a16:creationId xmlns:a16="http://schemas.microsoft.com/office/drawing/2014/main" id="{1009B70F-38A6-4D29-8775-DFD34F486B35}"/>
            </a:ext>
          </a:extLst>
        </xdr:cNvPr>
        <xdr:cNvSpPr txBox="1">
          <a:spLocks noChangeArrowheads="1"/>
        </xdr:cNvSpPr>
      </xdr:nvSpPr>
      <xdr:spPr bwMode="auto">
        <a:xfrm>
          <a:off x="68580" y="18630900"/>
          <a:ext cx="11170920" cy="188976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nl-BE" sz="1000" b="0" i="0" u="none" strike="noStrike" baseline="0">
              <a:solidFill>
                <a:srgbClr val="000000"/>
              </a:solidFill>
              <a:latin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a:t>
          </a:r>
        </a:p>
        <a:p>
          <a:pPr algn="l" rtl="0">
            <a:defRPr sz="1000"/>
          </a:pPr>
          <a:r>
            <a:rPr lang="nl-BE" sz="1000" b="0" i="0" u="none" strike="noStrike" baseline="0">
              <a:solidFill>
                <a:srgbClr val="000000"/>
              </a:solidFill>
              <a:latin typeface="Arial"/>
              <a:cs typeface="Arial"/>
            </a:rPr>
            <a:t>Een zittenblijver is een leerling die op 1 februari van het huidig schooljaar in hetzelfde leerjaar was ingeschreven als op 1 februari van het vorige schooljaar..</a:t>
          </a:r>
        </a:p>
        <a:p>
          <a:pPr algn="l" rtl="0">
            <a:defRPr sz="1000"/>
          </a:pPr>
          <a:r>
            <a:rPr lang="nl-BE" sz="1000" b="0" i="0" u="none" strike="noStrike" baseline="0">
              <a:solidFill>
                <a:srgbClr val="000000"/>
              </a:solidFill>
              <a:latin typeface="Arial"/>
              <a:cs typeface="Arial"/>
            </a:rPr>
            <a:t>De categorie 'Onbekend of NVT' bevat de leerlingen waarvoor geen vergelijking gemaakt kon worden omdat deze leerlingen:</a:t>
          </a:r>
        </a:p>
        <a:p>
          <a:pPr algn="l" rtl="0">
            <a:defRPr sz="1000"/>
          </a:pPr>
          <a:r>
            <a:rPr lang="nl-BE" sz="1000" b="0" i="0" u="none" strike="noStrike" baseline="0">
              <a:solidFill>
                <a:srgbClr val="000000"/>
              </a:solidFill>
              <a:latin typeface="Arial"/>
              <a:cs typeface="Arial"/>
            </a:rPr>
            <a:t>- in het vorige schooljaar niet ingeschreven waren in het Vlaams onderwijs op de eerste schooldag van februari;</a:t>
          </a:r>
        </a:p>
        <a:p>
          <a:pPr algn="l" rtl="0">
            <a:defRPr sz="1000"/>
          </a:pPr>
          <a:r>
            <a:rPr lang="nl-BE" sz="1000" b="0" i="0" u="none" strike="noStrike" baseline="0">
              <a:solidFill>
                <a:srgbClr val="000000"/>
              </a:solidFill>
              <a:latin typeface="Arial"/>
              <a:cs typeface="Arial"/>
            </a:rPr>
            <a:t>- ingeschreven waren in opleidingsvorm 1, 2 of 3 van het buitengewoon secundair onderwijs;</a:t>
          </a:r>
        </a:p>
        <a:p>
          <a:pPr algn="l" rtl="0">
            <a:defRPr sz="1000"/>
          </a:pPr>
          <a:r>
            <a:rPr lang="nl-BE" sz="1000" b="0" i="0" u="none" strike="noStrike" baseline="0">
              <a:solidFill>
                <a:srgbClr val="000000"/>
              </a:solidFill>
              <a:latin typeface="Arial"/>
              <a:cs typeface="Arial"/>
            </a:rPr>
            <a:t>- ingeschreven waren in het deeltijds beroepssecundair onderwijs;</a:t>
          </a:r>
        </a:p>
        <a:p>
          <a:pPr algn="l" rtl="0">
            <a:defRPr sz="1000"/>
          </a:pPr>
          <a:r>
            <a:rPr lang="nl-BE" sz="1000" b="0" i="0" u="none" strike="noStrike" baseline="0">
              <a:solidFill>
                <a:srgbClr val="000000"/>
              </a:solidFill>
              <a:latin typeface="Arial"/>
              <a:cs typeface="Arial"/>
            </a:rPr>
            <a:t>- ingeschreven zijn (of waren) in de onthaalklas voor anderstalige nieuwkomers (OKAN) of in het modulair onderwijs, die beide buiten de graden- en leerjarenstructuur vallen.</a:t>
          </a:r>
        </a:p>
        <a:p>
          <a:pPr algn="l" rtl="0">
            <a:defRPr sz="1000"/>
          </a:pPr>
          <a:endParaRPr lang="nl-BE" sz="1000" b="0" i="0" u="none" strike="noStrike" baseline="0">
            <a:solidFill>
              <a:srgbClr val="000000"/>
            </a:solidFill>
            <a:latin typeface="Arial"/>
            <a:cs typeface="Arial"/>
          </a:endParaRPr>
        </a:p>
        <a:p>
          <a:pPr algn="l" rtl="0">
            <a:defRPr sz="1000"/>
          </a:pPr>
          <a:r>
            <a:rPr lang="nl-BE" sz="1000" b="0" i="0" u="none" strike="noStrike" baseline="0">
              <a:solidFill>
                <a:srgbClr val="000000"/>
              </a:solidFill>
              <a:latin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22860</xdr:colOff>
      <xdr:row>74</xdr:row>
      <xdr:rowOff>114300</xdr:rowOff>
    </xdr:from>
    <xdr:to>
      <xdr:col>16</xdr:col>
      <xdr:colOff>591855</xdr:colOff>
      <xdr:row>86</xdr:row>
      <xdr:rowOff>35</xdr:rowOff>
    </xdr:to>
    <xdr:sp macro="" textlink="">
      <xdr:nvSpPr>
        <xdr:cNvPr id="15362" name="Text Box 2">
          <a:extLst>
            <a:ext uri="{FF2B5EF4-FFF2-40B4-BE49-F238E27FC236}">
              <a16:creationId xmlns:a16="http://schemas.microsoft.com/office/drawing/2014/main" id="{C2312126-EA7C-49CC-8C67-B2C61A22913B}"/>
            </a:ext>
          </a:extLst>
        </xdr:cNvPr>
        <xdr:cNvSpPr txBox="1">
          <a:spLocks noChangeArrowheads="1"/>
        </xdr:cNvSpPr>
      </xdr:nvSpPr>
      <xdr:spPr bwMode="auto">
        <a:xfrm>
          <a:off x="22860" y="11582400"/>
          <a:ext cx="11224260" cy="1905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nl-BE" sz="1000" b="0" i="0" u="none" strike="noStrike" baseline="0">
              <a:solidFill>
                <a:srgbClr val="000000"/>
              </a:solidFill>
              <a:latin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a:t>
          </a:r>
        </a:p>
        <a:p>
          <a:pPr algn="l" rtl="0">
            <a:defRPr sz="1000"/>
          </a:pPr>
          <a:r>
            <a:rPr lang="nl-BE" sz="1000" b="0" i="0" u="none" strike="noStrike" baseline="0">
              <a:solidFill>
                <a:srgbClr val="000000"/>
              </a:solidFill>
              <a:latin typeface="Arial"/>
              <a:cs typeface="Arial"/>
            </a:rPr>
            <a:t>Een zittenblijver is een leerling die op 1 februari van het huidig schooljaar in hetzelfde leerjaar was ingeschreven als op 1 februari van het vorige schooljaar..</a:t>
          </a:r>
        </a:p>
        <a:p>
          <a:pPr algn="l" rtl="0">
            <a:defRPr sz="1000"/>
          </a:pPr>
          <a:r>
            <a:rPr lang="nl-BE" sz="1000" b="0" i="0" u="none" strike="noStrike" baseline="0">
              <a:solidFill>
                <a:srgbClr val="000000"/>
              </a:solidFill>
              <a:latin typeface="Arial"/>
              <a:cs typeface="Arial"/>
            </a:rPr>
            <a:t>De categorie 'Onbekend of NVT' bevat de leerlingen waarvoor geen vergelijking gemaakt kon worden omdat deze leerlingen:</a:t>
          </a:r>
        </a:p>
        <a:p>
          <a:pPr algn="l" rtl="0">
            <a:defRPr sz="1000"/>
          </a:pPr>
          <a:r>
            <a:rPr lang="nl-BE" sz="1000" b="0" i="0" u="none" strike="noStrike" baseline="0">
              <a:solidFill>
                <a:srgbClr val="000000"/>
              </a:solidFill>
              <a:latin typeface="Arial"/>
              <a:cs typeface="Arial"/>
            </a:rPr>
            <a:t>- in het vorige schooljaar niet ingeschreven waren in het Vlaams onderwijs op de eerste schooldag van februari;</a:t>
          </a:r>
        </a:p>
        <a:p>
          <a:pPr algn="l" rtl="0">
            <a:defRPr sz="1000"/>
          </a:pPr>
          <a:r>
            <a:rPr lang="nl-BE" sz="1000" b="0" i="0" u="none" strike="noStrike" baseline="0">
              <a:solidFill>
                <a:srgbClr val="000000"/>
              </a:solidFill>
              <a:latin typeface="Arial"/>
              <a:cs typeface="Arial"/>
            </a:rPr>
            <a:t>- ingeschreven waren in opleidingsvorm 1, 2 of 3 van het buitengewoon secundair onderwijs;</a:t>
          </a:r>
        </a:p>
        <a:p>
          <a:pPr algn="l" rtl="0">
            <a:defRPr sz="1000"/>
          </a:pPr>
          <a:r>
            <a:rPr lang="nl-BE" sz="1000" b="0" i="0" u="none" strike="noStrike" baseline="0">
              <a:solidFill>
                <a:srgbClr val="000000"/>
              </a:solidFill>
              <a:latin typeface="Arial"/>
              <a:cs typeface="Arial"/>
            </a:rPr>
            <a:t>- ingeschreven waren in het deeltijds beroepssecundair onderwijs;</a:t>
          </a:r>
        </a:p>
        <a:p>
          <a:pPr algn="l" rtl="0">
            <a:defRPr sz="1000"/>
          </a:pPr>
          <a:r>
            <a:rPr lang="nl-BE" sz="1000" b="0" i="0" u="none" strike="noStrike" baseline="0">
              <a:solidFill>
                <a:srgbClr val="000000"/>
              </a:solidFill>
              <a:latin typeface="Arial"/>
              <a:cs typeface="Arial"/>
            </a:rPr>
            <a:t>- ingeschreven zijn (of waren) in de onthaalklas voor anderstalige nieuwkomers (OKAN) of in het modulair onderwijs, die beide buiten de graden- en leerjarenstructuur vallen.</a:t>
          </a:r>
        </a:p>
        <a:p>
          <a:pPr algn="l" rtl="0">
            <a:defRPr sz="1000"/>
          </a:pPr>
          <a:endParaRPr lang="nl-BE" sz="1000" b="0" i="0" u="none" strike="noStrike" baseline="0">
            <a:solidFill>
              <a:srgbClr val="000000"/>
            </a:solidFill>
            <a:latin typeface="Arial"/>
            <a:cs typeface="Arial"/>
          </a:endParaRPr>
        </a:p>
        <a:p>
          <a:pPr algn="l" rtl="0">
            <a:defRPr sz="1000"/>
          </a:pPr>
          <a:r>
            <a:rPr lang="nl-BE" sz="1000" b="0" i="0" u="none" strike="noStrike" baseline="0">
              <a:solidFill>
                <a:srgbClr val="000000"/>
              </a:solidFill>
              <a:latin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7620</xdr:colOff>
      <xdr:row>30</xdr:row>
      <xdr:rowOff>76200</xdr:rowOff>
    </xdr:from>
    <xdr:to>
      <xdr:col>16</xdr:col>
      <xdr:colOff>591173</xdr:colOff>
      <xdr:row>41</xdr:row>
      <xdr:rowOff>108640</xdr:rowOff>
    </xdr:to>
    <xdr:sp macro="" textlink="">
      <xdr:nvSpPr>
        <xdr:cNvPr id="15363" name="Text Box 3">
          <a:extLst>
            <a:ext uri="{FF2B5EF4-FFF2-40B4-BE49-F238E27FC236}">
              <a16:creationId xmlns:a16="http://schemas.microsoft.com/office/drawing/2014/main" id="{31DD2C62-0559-4CA7-BE39-630322495A07}"/>
            </a:ext>
          </a:extLst>
        </xdr:cNvPr>
        <xdr:cNvSpPr txBox="1">
          <a:spLocks noChangeArrowheads="1"/>
        </xdr:cNvSpPr>
      </xdr:nvSpPr>
      <xdr:spPr bwMode="auto">
        <a:xfrm>
          <a:off x="7620" y="4655820"/>
          <a:ext cx="11247120" cy="18973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nl-BE" sz="1000" b="0" i="0" u="none" strike="noStrike" baseline="0">
              <a:solidFill>
                <a:srgbClr val="000000"/>
              </a:solidFill>
              <a:latin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a:t>
          </a:r>
        </a:p>
        <a:p>
          <a:pPr algn="l" rtl="0">
            <a:defRPr sz="1000"/>
          </a:pPr>
          <a:r>
            <a:rPr lang="nl-BE" sz="1000" b="0" i="0" u="none" strike="noStrike" baseline="0">
              <a:solidFill>
                <a:srgbClr val="000000"/>
              </a:solidFill>
              <a:latin typeface="Arial"/>
              <a:cs typeface="Arial"/>
            </a:rPr>
            <a:t>Een zittenblijver is een leerling die op 1 februari van het huidig schooljaar in hetzelfde leerjaar was ingeschreven als op 1 februari van het vorige schooljaar..</a:t>
          </a:r>
        </a:p>
        <a:p>
          <a:pPr algn="l" rtl="0">
            <a:defRPr sz="1000"/>
          </a:pPr>
          <a:r>
            <a:rPr lang="nl-BE" sz="1000" b="0" i="0" u="none" strike="noStrike" baseline="0">
              <a:solidFill>
                <a:srgbClr val="000000"/>
              </a:solidFill>
              <a:latin typeface="Arial"/>
              <a:cs typeface="Arial"/>
            </a:rPr>
            <a:t>De categorie 'Onbekend of NVT' bevat de leerlingen waarvoor geen vergelijking gemaakt kon worden omdat deze leerlingen:</a:t>
          </a:r>
        </a:p>
        <a:p>
          <a:pPr algn="l" rtl="0">
            <a:defRPr sz="1000"/>
          </a:pPr>
          <a:r>
            <a:rPr lang="nl-BE" sz="1000" b="0" i="0" u="none" strike="noStrike" baseline="0">
              <a:solidFill>
                <a:srgbClr val="000000"/>
              </a:solidFill>
              <a:latin typeface="Arial"/>
              <a:cs typeface="Arial"/>
            </a:rPr>
            <a:t>- in het vorige schooljaar niet ingeschreven waren in het Vlaams onderwijs op de eerste schooldag van februari;</a:t>
          </a:r>
        </a:p>
        <a:p>
          <a:pPr algn="l" rtl="0">
            <a:defRPr sz="1000"/>
          </a:pPr>
          <a:r>
            <a:rPr lang="nl-BE" sz="1000" b="0" i="0" u="none" strike="noStrike" baseline="0">
              <a:solidFill>
                <a:srgbClr val="000000"/>
              </a:solidFill>
              <a:latin typeface="Arial"/>
              <a:cs typeface="Arial"/>
            </a:rPr>
            <a:t>- ingeschreven waren in opleidingsvorm 1, 2 of 3 van het buitengewoon secundair onderwijs;</a:t>
          </a:r>
        </a:p>
        <a:p>
          <a:pPr algn="l" rtl="0">
            <a:defRPr sz="1000"/>
          </a:pPr>
          <a:r>
            <a:rPr lang="nl-BE" sz="1000" b="0" i="0" u="none" strike="noStrike" baseline="0">
              <a:solidFill>
                <a:srgbClr val="000000"/>
              </a:solidFill>
              <a:latin typeface="Arial"/>
              <a:cs typeface="Arial"/>
            </a:rPr>
            <a:t>- ingeschreven waren in het deeltijds beroepssecundair onderwijs;</a:t>
          </a:r>
        </a:p>
        <a:p>
          <a:pPr algn="l" rtl="0">
            <a:defRPr sz="1000"/>
          </a:pPr>
          <a:r>
            <a:rPr lang="nl-BE" sz="1000" b="0" i="0" u="none" strike="noStrike" baseline="0">
              <a:solidFill>
                <a:srgbClr val="000000"/>
              </a:solidFill>
              <a:latin typeface="Arial"/>
              <a:cs typeface="Arial"/>
            </a:rPr>
            <a:t>- ingeschreven zijn (of waren) in de onthaalklas voor anderstalige nieuwkomers (OKAN) of in het modulair onderwijs, die beide buiten de graden- en leerjarenstructuur vallen.</a:t>
          </a:r>
        </a:p>
        <a:p>
          <a:pPr algn="l" rtl="0">
            <a:defRPr sz="1000"/>
          </a:pPr>
          <a:endParaRPr lang="nl-BE" sz="1000" b="0" i="0" u="none" strike="noStrike" baseline="0">
            <a:solidFill>
              <a:srgbClr val="000000"/>
            </a:solidFill>
            <a:latin typeface="Arial"/>
            <a:cs typeface="Arial"/>
          </a:endParaRPr>
        </a:p>
        <a:p>
          <a:pPr algn="l" rtl="0">
            <a:defRPr sz="1000"/>
          </a:pPr>
          <a:r>
            <a:rPr lang="nl-BE" sz="1000" b="0" i="0" u="none" strike="noStrike" baseline="0">
              <a:solidFill>
                <a:srgbClr val="000000"/>
              </a:solidFill>
              <a:latin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
  <sheetViews>
    <sheetView tabSelected="1" zoomScaleNormal="100" workbookViewId="0"/>
  </sheetViews>
  <sheetFormatPr defaultRowHeight="13.2"/>
  <cols>
    <col min="1" max="1" width="19.33203125" customWidth="1"/>
    <col min="9" max="9" width="8.6640625" customWidth="1"/>
    <col min="10" max="10" width="8" customWidth="1"/>
  </cols>
  <sheetData>
    <row r="1" spans="1:2" ht="14.4">
      <c r="A1" s="154" t="s">
        <v>0</v>
      </c>
    </row>
    <row r="2" spans="1:2" ht="14.4">
      <c r="A2" s="154" t="s">
        <v>1</v>
      </c>
    </row>
    <row r="4" spans="1:2" ht="13.8">
      <c r="A4" s="148" t="s">
        <v>2</v>
      </c>
    </row>
    <row r="5" spans="1:2">
      <c r="A5" s="1" t="s">
        <v>3</v>
      </c>
    </row>
    <row r="6" spans="1:2">
      <c r="A6" s="156" t="s">
        <v>4</v>
      </c>
      <c r="B6" t="s">
        <v>5</v>
      </c>
    </row>
    <row r="7" spans="1:2">
      <c r="A7" s="156" t="s">
        <v>6</v>
      </c>
      <c r="B7" t="s">
        <v>7</v>
      </c>
    </row>
    <row r="8" spans="1:2">
      <c r="A8" s="1" t="s">
        <v>8</v>
      </c>
    </row>
    <row r="9" spans="1:2">
      <c r="A9" s="156" t="s">
        <v>9</v>
      </c>
      <c r="B9" t="s">
        <v>5</v>
      </c>
    </row>
    <row r="10" spans="1:2">
      <c r="A10" s="156" t="s">
        <v>10</v>
      </c>
      <c r="B10" t="s">
        <v>7</v>
      </c>
    </row>
    <row r="13" spans="1:2" ht="13.8">
      <c r="A13" s="148" t="s">
        <v>11</v>
      </c>
    </row>
    <row r="14" spans="1:2">
      <c r="A14" s="1" t="s">
        <v>12</v>
      </c>
    </row>
    <row r="15" spans="1:2">
      <c r="A15" s="156" t="s">
        <v>13</v>
      </c>
      <c r="B15" t="s">
        <v>14</v>
      </c>
    </row>
    <row r="16" spans="1:2">
      <c r="A16" s="1" t="s">
        <v>15</v>
      </c>
    </row>
    <row r="17" spans="1:10">
      <c r="A17" s="156" t="s">
        <v>16</v>
      </c>
      <c r="B17" t="s">
        <v>14</v>
      </c>
    </row>
    <row r="19" spans="1:10">
      <c r="A19" s="167" t="s">
        <v>17</v>
      </c>
    </row>
    <row r="21" spans="1:10" ht="34.5" customHeight="1">
      <c r="A21" s="175" t="s">
        <v>18</v>
      </c>
      <c r="B21" s="176"/>
      <c r="C21" s="176"/>
      <c r="D21" s="176"/>
      <c r="E21" s="176"/>
      <c r="F21" s="176"/>
      <c r="G21" s="176"/>
      <c r="H21" s="176"/>
      <c r="I21" s="176"/>
      <c r="J21" s="177"/>
    </row>
  </sheetData>
  <mergeCells count="1">
    <mergeCell ref="A21:J21"/>
  </mergeCells>
  <phoneticPr fontId="5" type="noConversion"/>
  <hyperlinks>
    <hyperlink ref="A6" location="SV_SO_2122_1a!A1" display="SV_SO_2122_1a" xr:uid="{00000000-0004-0000-0000-000000000000}"/>
    <hyperlink ref="A7" location="SV_SO_2122_1b!A1" display="SV_SO_2122_1b" xr:uid="{00000000-0004-0000-0000-000001000000}"/>
    <hyperlink ref="A9" location="SV_SO_2122_2a!A1" display="SV_SO_2122_2a" xr:uid="{00000000-0004-0000-0000-000002000000}"/>
    <hyperlink ref="A10" location="SV_SO_2122_2b!A1" display="SV_SO_2122_2b" xr:uid="{00000000-0004-0000-0000-000003000000}"/>
    <hyperlink ref="A15" location="ZBL_SO_2122_1!A1" display="ZBL_SO_2122_1" xr:uid="{00000000-0004-0000-0000-000004000000}"/>
    <hyperlink ref="A17" location="ZBL_SO_2122_2!A1" display="ZBL_SO_2122_2" xr:uid="{00000000-0004-0000-0000-000005000000}"/>
  </hyperlinks>
  <pageMargins left="0.39370078740157483" right="0.3937007874015748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88"/>
  <sheetViews>
    <sheetView zoomScale="99" zoomScaleNormal="99" workbookViewId="0"/>
  </sheetViews>
  <sheetFormatPr defaultColWidth="22.6640625" defaultRowHeight="13.2"/>
  <cols>
    <col min="1" max="1" width="26.44140625" customWidth="1"/>
    <col min="2" max="2" width="6.44140625" customWidth="1"/>
    <col min="3" max="3" width="7.33203125" customWidth="1"/>
    <col min="4" max="4" width="8.5546875" customWidth="1"/>
    <col min="5" max="7" width="7.33203125" customWidth="1"/>
    <col min="8" max="8" width="8.6640625" customWidth="1"/>
    <col min="9" max="9" width="6.44140625" customWidth="1"/>
    <col min="10" max="10" width="7.33203125" customWidth="1"/>
    <col min="11" max="11" width="8.6640625" customWidth="1"/>
    <col min="12" max="14" width="7.33203125" customWidth="1"/>
    <col min="15" max="15" width="8" customWidth="1"/>
    <col min="16" max="16" width="6.6640625" customWidth="1"/>
    <col min="17" max="17" width="7.33203125" customWidth="1"/>
    <col min="18" max="18" width="8.44140625" customWidth="1"/>
    <col min="19" max="21" width="7.33203125" customWidth="1"/>
    <col min="22" max="22" width="8" customWidth="1"/>
  </cols>
  <sheetData>
    <row r="1" spans="1:23">
      <c r="A1" s="1" t="s">
        <v>1</v>
      </c>
    </row>
    <row r="2" spans="1:23">
      <c r="A2" s="184" t="s">
        <v>19</v>
      </c>
      <c r="B2" s="184"/>
      <c r="C2" s="184"/>
      <c r="D2" s="184"/>
      <c r="E2" s="184"/>
      <c r="F2" s="184"/>
      <c r="G2" s="184"/>
      <c r="H2" s="184"/>
      <c r="I2" s="184"/>
      <c r="J2" s="184"/>
      <c r="K2" s="184"/>
      <c r="L2" s="184"/>
      <c r="M2" s="184"/>
      <c r="N2" s="184"/>
      <c r="O2" s="184"/>
      <c r="P2" s="184"/>
      <c r="Q2" s="184"/>
      <c r="R2" s="184"/>
      <c r="S2" s="184"/>
      <c r="T2" s="184"/>
      <c r="U2" s="184"/>
      <c r="V2" s="184"/>
    </row>
    <row r="3" spans="1:23">
      <c r="A3" s="184" t="s">
        <v>20</v>
      </c>
      <c r="B3" s="184"/>
      <c r="C3" s="184"/>
      <c r="D3" s="184"/>
      <c r="E3" s="184"/>
      <c r="F3" s="184"/>
      <c r="G3" s="184"/>
      <c r="H3" s="184"/>
      <c r="I3" s="184"/>
      <c r="J3" s="184"/>
      <c r="K3" s="184"/>
      <c r="L3" s="184"/>
      <c r="M3" s="184"/>
      <c r="N3" s="184"/>
      <c r="O3" s="184"/>
      <c r="P3" s="184"/>
      <c r="Q3" s="184"/>
      <c r="R3" s="184"/>
      <c r="S3" s="184"/>
      <c r="T3" s="184"/>
      <c r="U3" s="184"/>
      <c r="V3" s="184"/>
    </row>
    <row r="4" spans="1:23" s="2" customFormat="1">
      <c r="A4" s="185" t="s">
        <v>21</v>
      </c>
      <c r="B4" s="185"/>
      <c r="C4" s="185"/>
      <c r="D4" s="185"/>
      <c r="E4" s="185"/>
      <c r="F4" s="185"/>
      <c r="G4" s="185"/>
      <c r="H4" s="185"/>
      <c r="I4" s="185"/>
      <c r="J4" s="185"/>
      <c r="K4" s="185"/>
      <c r="L4" s="185"/>
      <c r="M4" s="185"/>
      <c r="N4" s="185"/>
      <c r="O4" s="185"/>
      <c r="P4" s="185"/>
      <c r="Q4" s="185"/>
      <c r="R4" s="185"/>
      <c r="S4" s="185"/>
      <c r="T4" s="185"/>
      <c r="U4" s="185"/>
      <c r="V4" s="185"/>
    </row>
    <row r="5" spans="1:23" s="2" customFormat="1" ht="8.25" customHeight="1">
      <c r="A5" s="69"/>
      <c r="B5" s="69"/>
      <c r="C5" s="69"/>
      <c r="D5" s="69"/>
      <c r="E5" s="69"/>
      <c r="F5" s="69"/>
      <c r="G5" s="69"/>
      <c r="H5" s="69"/>
      <c r="I5" s="69"/>
      <c r="J5" s="69"/>
      <c r="K5" s="69"/>
      <c r="L5" s="69"/>
      <c r="M5" s="69"/>
      <c r="N5" s="69"/>
      <c r="O5" s="69"/>
      <c r="P5" s="69"/>
      <c r="Q5" s="69"/>
      <c r="R5" s="69"/>
      <c r="S5" s="69"/>
      <c r="T5" s="69"/>
      <c r="U5" s="69"/>
      <c r="V5" s="69"/>
    </row>
    <row r="6" spans="1:23">
      <c r="A6" s="184" t="s">
        <v>22</v>
      </c>
      <c r="B6" s="184"/>
      <c r="C6" s="184"/>
      <c r="D6" s="184"/>
      <c r="E6" s="184"/>
      <c r="F6" s="184"/>
      <c r="G6" s="184"/>
      <c r="H6" s="184"/>
      <c r="I6" s="184"/>
      <c r="J6" s="184"/>
      <c r="K6" s="184"/>
      <c r="L6" s="184"/>
      <c r="M6" s="184"/>
      <c r="N6" s="184"/>
      <c r="O6" s="184"/>
      <c r="P6" s="184"/>
      <c r="Q6" s="184"/>
      <c r="R6" s="184"/>
      <c r="S6" s="184"/>
      <c r="T6" s="184"/>
      <c r="U6" s="184"/>
      <c r="V6" s="184"/>
    </row>
    <row r="7" spans="1:23" ht="5.25" customHeight="1" thickBot="1"/>
    <row r="8" spans="1:23">
      <c r="A8" s="70"/>
      <c r="B8" s="178" t="s">
        <v>23</v>
      </c>
      <c r="C8" s="179"/>
      <c r="D8" s="179"/>
      <c r="E8" s="179"/>
      <c r="F8" s="179"/>
      <c r="G8" s="179"/>
      <c r="H8" s="180"/>
      <c r="I8" s="178" t="s">
        <v>24</v>
      </c>
      <c r="J8" s="179"/>
      <c r="K8" s="179"/>
      <c r="L8" s="179"/>
      <c r="M8" s="179"/>
      <c r="N8" s="179"/>
      <c r="O8" s="180"/>
      <c r="P8" s="178" t="s">
        <v>25</v>
      </c>
      <c r="Q8" s="179"/>
      <c r="R8" s="179"/>
      <c r="S8" s="179"/>
      <c r="T8" s="179"/>
      <c r="U8" s="179"/>
      <c r="V8" s="179"/>
    </row>
    <row r="9" spans="1:23">
      <c r="B9" s="181" t="s">
        <v>26</v>
      </c>
      <c r="C9" s="182"/>
      <c r="D9" s="71" t="s">
        <v>27</v>
      </c>
      <c r="E9" s="182" t="s">
        <v>28</v>
      </c>
      <c r="F9" s="182"/>
      <c r="G9" s="182"/>
      <c r="H9" s="72" t="s">
        <v>25</v>
      </c>
      <c r="I9" s="181" t="s">
        <v>26</v>
      </c>
      <c r="J9" s="183"/>
      <c r="K9" t="s">
        <v>27</v>
      </c>
      <c r="L9" s="181" t="s">
        <v>28</v>
      </c>
      <c r="M9" s="182"/>
      <c r="N9" s="182"/>
      <c r="O9" s="72" t="s">
        <v>25</v>
      </c>
      <c r="P9" s="181" t="s">
        <v>26</v>
      </c>
      <c r="Q9" s="183"/>
      <c r="R9" t="s">
        <v>27</v>
      </c>
      <c r="S9" s="181" t="s">
        <v>28</v>
      </c>
      <c r="T9" s="182"/>
      <c r="U9" s="182"/>
      <c r="V9" s="72" t="s">
        <v>25</v>
      </c>
    </row>
    <row r="10" spans="1:23">
      <c r="A10" s="73" t="s">
        <v>29</v>
      </c>
      <c r="B10" s="74" t="s">
        <v>30</v>
      </c>
      <c r="C10" s="73">
        <v>1</v>
      </c>
      <c r="D10" s="75" t="s">
        <v>31</v>
      </c>
      <c r="E10" s="73" t="s">
        <v>32</v>
      </c>
      <c r="F10" s="73" t="s">
        <v>33</v>
      </c>
      <c r="G10" s="73" t="s">
        <v>34</v>
      </c>
      <c r="H10" s="76"/>
      <c r="I10" s="74" t="s">
        <v>30</v>
      </c>
      <c r="J10" s="73">
        <v>1</v>
      </c>
      <c r="K10" s="75" t="s">
        <v>31</v>
      </c>
      <c r="L10" s="73" t="s">
        <v>32</v>
      </c>
      <c r="M10" s="73" t="s">
        <v>33</v>
      </c>
      <c r="N10" s="73" t="s">
        <v>34</v>
      </c>
      <c r="O10" s="76"/>
      <c r="P10" s="74" t="s">
        <v>30</v>
      </c>
      <c r="Q10" s="73">
        <v>1</v>
      </c>
      <c r="R10" s="75" t="s">
        <v>31</v>
      </c>
      <c r="S10" s="73" t="s">
        <v>32</v>
      </c>
      <c r="T10" s="73" t="s">
        <v>33</v>
      </c>
      <c r="U10" s="73" t="s">
        <v>34</v>
      </c>
      <c r="V10" s="76"/>
      <c r="W10" s="166"/>
    </row>
    <row r="11" spans="1:23">
      <c r="A11" s="77" t="s">
        <v>35</v>
      </c>
      <c r="B11" s="74"/>
      <c r="C11" s="73"/>
      <c r="D11" s="75"/>
      <c r="E11" s="73"/>
      <c r="F11" s="73"/>
      <c r="G11" s="73"/>
      <c r="H11" s="74"/>
      <c r="I11" s="74"/>
      <c r="J11" s="73"/>
      <c r="K11" s="75"/>
      <c r="L11" s="73"/>
      <c r="M11" s="73"/>
      <c r="N11" s="73"/>
      <c r="O11" s="74"/>
      <c r="P11" s="74"/>
      <c r="Q11" s="73"/>
      <c r="R11" s="75"/>
      <c r="S11" s="73"/>
      <c r="T11" s="73"/>
      <c r="U11" s="78"/>
      <c r="V11" s="74"/>
    </row>
    <row r="12" spans="1:23">
      <c r="A12" s="1" t="s">
        <v>36</v>
      </c>
      <c r="B12" s="72"/>
      <c r="C12" s="79"/>
      <c r="D12" s="80"/>
      <c r="E12" s="79"/>
      <c r="F12" s="79"/>
      <c r="G12" s="79"/>
      <c r="H12" s="72"/>
      <c r="I12" s="72"/>
      <c r="J12" s="79"/>
      <c r="K12" s="80"/>
      <c r="L12" s="79"/>
      <c r="M12" s="79"/>
      <c r="N12" s="79"/>
      <c r="O12" s="72"/>
      <c r="P12" s="72"/>
      <c r="Q12" s="79"/>
      <c r="R12" s="72"/>
      <c r="S12" s="81"/>
      <c r="T12" s="79"/>
      <c r="U12" s="82"/>
      <c r="V12" s="72"/>
    </row>
    <row r="13" spans="1:23">
      <c r="A13" t="s">
        <v>37</v>
      </c>
      <c r="B13" s="72">
        <v>19</v>
      </c>
      <c r="C13" s="79">
        <v>582</v>
      </c>
      <c r="D13" s="83">
        <v>26839</v>
      </c>
      <c r="E13" s="83">
        <v>2587</v>
      </c>
      <c r="F13">
        <v>158</v>
      </c>
      <c r="G13">
        <v>1</v>
      </c>
      <c r="H13" s="83">
        <f>SUM(B13:G13)</f>
        <v>30186</v>
      </c>
      <c r="I13" s="83">
        <v>12</v>
      </c>
      <c r="J13">
        <v>464</v>
      </c>
      <c r="K13" s="83">
        <v>27258</v>
      </c>
      <c r="L13" s="83">
        <v>2281</v>
      </c>
      <c r="M13">
        <v>126</v>
      </c>
      <c r="N13">
        <v>1</v>
      </c>
      <c r="O13" s="83">
        <f>SUM(I13:N13)</f>
        <v>30142</v>
      </c>
      <c r="P13" s="83">
        <f>SUM(I13,B13)</f>
        <v>31</v>
      </c>
      <c r="Q13" s="84">
        <f t="shared" ref="Q13:U15" si="0">SUM(J13,C13)</f>
        <v>1046</v>
      </c>
      <c r="R13" s="83">
        <f t="shared" si="0"/>
        <v>54097</v>
      </c>
      <c r="S13" s="83">
        <f t="shared" si="0"/>
        <v>4868</v>
      </c>
      <c r="T13" s="84">
        <f t="shared" si="0"/>
        <v>284</v>
      </c>
      <c r="U13" s="86">
        <f t="shared" si="0"/>
        <v>2</v>
      </c>
      <c r="V13" s="83">
        <f>SUM(H13,O13)</f>
        <v>60328</v>
      </c>
    </row>
    <row r="14" spans="1:23">
      <c r="A14" t="s">
        <v>38</v>
      </c>
      <c r="B14" s="72" t="s">
        <v>39</v>
      </c>
      <c r="C14" s="79" t="s">
        <v>39</v>
      </c>
      <c r="D14" s="83">
        <v>2704</v>
      </c>
      <c r="E14" s="83">
        <v>1651</v>
      </c>
      <c r="F14">
        <v>37</v>
      </c>
      <c r="G14" s="79" t="s">
        <v>39</v>
      </c>
      <c r="H14" s="83">
        <f>SUM(B14:G14)</f>
        <v>4392</v>
      </c>
      <c r="I14" s="101" t="s">
        <v>39</v>
      </c>
      <c r="J14">
        <v>3</v>
      </c>
      <c r="K14" s="83">
        <v>2257</v>
      </c>
      <c r="L14" s="83">
        <v>1265</v>
      </c>
      <c r="M14">
        <v>40</v>
      </c>
      <c r="N14" s="79" t="s">
        <v>39</v>
      </c>
      <c r="O14" s="83">
        <f>SUM(I14:N14)</f>
        <v>3565</v>
      </c>
      <c r="P14" s="83">
        <f>SUM(I14,B14)</f>
        <v>0</v>
      </c>
      <c r="Q14" s="84">
        <f t="shared" si="0"/>
        <v>3</v>
      </c>
      <c r="R14" s="83">
        <f t="shared" si="0"/>
        <v>4961</v>
      </c>
      <c r="S14" s="83">
        <f t="shared" si="0"/>
        <v>2916</v>
      </c>
      <c r="T14" s="84">
        <f t="shared" si="0"/>
        <v>77</v>
      </c>
      <c r="U14" s="86">
        <f t="shared" si="0"/>
        <v>0</v>
      </c>
      <c r="V14" s="83">
        <f>SUM(H14,O14)</f>
        <v>7957</v>
      </c>
    </row>
    <row r="15" spans="1:23" s="28" customFormat="1">
      <c r="A15" s="28" t="s">
        <v>40</v>
      </c>
      <c r="B15" s="87">
        <f>SUM(B13:B14)</f>
        <v>19</v>
      </c>
      <c r="C15" s="88">
        <f t="shared" ref="C15:O15" si="1">SUM(C13:C14)</f>
        <v>582</v>
      </c>
      <c r="D15" s="89">
        <f t="shared" si="1"/>
        <v>29543</v>
      </c>
      <c r="E15" s="88">
        <f t="shared" si="1"/>
        <v>4238</v>
      </c>
      <c r="F15" s="88">
        <f t="shared" si="1"/>
        <v>195</v>
      </c>
      <c r="G15" s="88">
        <f t="shared" si="1"/>
        <v>1</v>
      </c>
      <c r="H15" s="87">
        <f t="shared" si="1"/>
        <v>34578</v>
      </c>
      <c r="I15" s="87">
        <f t="shared" si="1"/>
        <v>12</v>
      </c>
      <c r="J15" s="88">
        <f t="shared" si="1"/>
        <v>467</v>
      </c>
      <c r="K15" s="89">
        <f t="shared" si="1"/>
        <v>29515</v>
      </c>
      <c r="L15" s="88">
        <f t="shared" si="1"/>
        <v>3546</v>
      </c>
      <c r="M15" s="88">
        <f t="shared" si="1"/>
        <v>166</v>
      </c>
      <c r="N15" s="88">
        <f t="shared" si="1"/>
        <v>1</v>
      </c>
      <c r="O15" s="87">
        <f t="shared" si="1"/>
        <v>33707</v>
      </c>
      <c r="P15" s="87">
        <f>SUM(I15,B15)</f>
        <v>31</v>
      </c>
      <c r="Q15" s="88">
        <f t="shared" si="0"/>
        <v>1049</v>
      </c>
      <c r="R15" s="87">
        <f t="shared" si="0"/>
        <v>59058</v>
      </c>
      <c r="S15" s="87">
        <f t="shared" si="0"/>
        <v>7784</v>
      </c>
      <c r="T15" s="88">
        <f t="shared" si="0"/>
        <v>361</v>
      </c>
      <c r="U15" s="90">
        <f t="shared" si="0"/>
        <v>2</v>
      </c>
      <c r="V15" s="87">
        <f>SUM(H15,O15)</f>
        <v>68285</v>
      </c>
    </row>
    <row r="16" spans="1:23">
      <c r="A16" s="1" t="s">
        <v>41</v>
      </c>
      <c r="B16" s="83"/>
      <c r="C16" s="84"/>
      <c r="D16" s="85"/>
      <c r="E16" s="84"/>
      <c r="F16" s="84"/>
      <c r="G16" s="84"/>
      <c r="H16" s="83"/>
      <c r="I16" s="83"/>
      <c r="J16" s="84"/>
      <c r="K16" s="85"/>
      <c r="L16" s="84"/>
      <c r="M16" s="84"/>
      <c r="N16" s="84"/>
      <c r="O16" s="83"/>
      <c r="P16" s="83"/>
      <c r="Q16" s="84"/>
      <c r="R16" s="83"/>
      <c r="S16" s="83"/>
      <c r="T16" s="84"/>
      <c r="U16" s="86"/>
      <c r="V16" s="83"/>
    </row>
    <row r="17" spans="1:22">
      <c r="A17" t="s">
        <v>42</v>
      </c>
      <c r="B17" s="72">
        <v>23</v>
      </c>
      <c r="C17">
        <v>565</v>
      </c>
      <c r="D17" s="83">
        <v>25544</v>
      </c>
      <c r="E17" s="83">
        <v>2510</v>
      </c>
      <c r="F17">
        <v>169</v>
      </c>
      <c r="G17">
        <v>10</v>
      </c>
      <c r="H17" s="83">
        <f>SUM(B17:G17)</f>
        <v>28821</v>
      </c>
      <c r="I17" s="83">
        <v>8</v>
      </c>
      <c r="J17">
        <v>438</v>
      </c>
      <c r="K17" s="83">
        <v>26671</v>
      </c>
      <c r="L17" s="83">
        <v>2333</v>
      </c>
      <c r="M17">
        <v>159</v>
      </c>
      <c r="N17">
        <v>5</v>
      </c>
      <c r="O17" s="83">
        <f>SUM(I17:N17)</f>
        <v>29614</v>
      </c>
      <c r="P17" s="83">
        <f t="shared" ref="P17:U20" si="2">SUM(I17,B17)</f>
        <v>31</v>
      </c>
      <c r="Q17" s="84">
        <f t="shared" si="2"/>
        <v>1003</v>
      </c>
      <c r="R17" s="83">
        <f t="shared" si="2"/>
        <v>52215</v>
      </c>
      <c r="S17" s="83">
        <f t="shared" si="2"/>
        <v>4843</v>
      </c>
      <c r="T17" s="84">
        <f t="shared" si="2"/>
        <v>328</v>
      </c>
      <c r="U17" s="86">
        <f t="shared" si="2"/>
        <v>15</v>
      </c>
      <c r="V17" s="83">
        <f>SUM(H17,O17)</f>
        <v>58435</v>
      </c>
    </row>
    <row r="18" spans="1:22">
      <c r="A18" t="s">
        <v>43</v>
      </c>
      <c r="B18" s="72" t="s">
        <v>39</v>
      </c>
      <c r="C18" s="79" t="s">
        <v>39</v>
      </c>
      <c r="D18" s="83">
        <v>3572</v>
      </c>
      <c r="E18" s="83">
        <v>2122</v>
      </c>
      <c r="F18">
        <v>85</v>
      </c>
      <c r="G18">
        <v>1</v>
      </c>
      <c r="H18" s="83">
        <f>SUM(B18:G18)</f>
        <v>5780</v>
      </c>
      <c r="I18" s="101" t="s">
        <v>39</v>
      </c>
      <c r="J18">
        <v>4</v>
      </c>
      <c r="K18" s="83">
        <v>2879</v>
      </c>
      <c r="L18" s="83">
        <v>1662</v>
      </c>
      <c r="M18">
        <v>64</v>
      </c>
      <c r="N18">
        <v>1</v>
      </c>
      <c r="O18" s="83">
        <f>SUM(I18:N18)</f>
        <v>4610</v>
      </c>
      <c r="P18" s="83">
        <f t="shared" si="2"/>
        <v>0</v>
      </c>
      <c r="Q18" s="84">
        <f t="shared" si="2"/>
        <v>4</v>
      </c>
      <c r="R18" s="83">
        <f t="shared" si="2"/>
        <v>6451</v>
      </c>
      <c r="S18" s="83">
        <f t="shared" si="2"/>
        <v>3784</v>
      </c>
      <c r="T18" s="84">
        <f t="shared" si="2"/>
        <v>149</v>
      </c>
      <c r="U18" s="86">
        <f t="shared" si="2"/>
        <v>2</v>
      </c>
      <c r="V18" s="83">
        <f>SUM(H18,O18)</f>
        <v>10390</v>
      </c>
    </row>
    <row r="19" spans="1:22" s="28" customFormat="1">
      <c r="A19" s="28" t="s">
        <v>44</v>
      </c>
      <c r="B19" s="87">
        <f>SUM(B17:B18)</f>
        <v>23</v>
      </c>
      <c r="C19" s="88">
        <f t="shared" ref="C19:O19" si="3">SUM(C17:C18)</f>
        <v>565</v>
      </c>
      <c r="D19" s="89">
        <f t="shared" si="3"/>
        <v>29116</v>
      </c>
      <c r="E19" s="88">
        <f t="shared" si="3"/>
        <v>4632</v>
      </c>
      <c r="F19" s="88">
        <f t="shared" si="3"/>
        <v>254</v>
      </c>
      <c r="G19" s="88">
        <f t="shared" si="3"/>
        <v>11</v>
      </c>
      <c r="H19" s="87">
        <f t="shared" si="3"/>
        <v>34601</v>
      </c>
      <c r="I19" s="87">
        <f t="shared" si="3"/>
        <v>8</v>
      </c>
      <c r="J19" s="88">
        <f t="shared" si="3"/>
        <v>442</v>
      </c>
      <c r="K19" s="89">
        <f t="shared" si="3"/>
        <v>29550</v>
      </c>
      <c r="L19" s="88">
        <f t="shared" si="3"/>
        <v>3995</v>
      </c>
      <c r="M19" s="88">
        <f t="shared" si="3"/>
        <v>223</v>
      </c>
      <c r="N19" s="88">
        <f t="shared" si="3"/>
        <v>6</v>
      </c>
      <c r="O19" s="87">
        <f t="shared" si="3"/>
        <v>34224</v>
      </c>
      <c r="P19" s="87">
        <f t="shared" si="2"/>
        <v>31</v>
      </c>
      <c r="Q19" s="88">
        <f t="shared" si="2"/>
        <v>1007</v>
      </c>
      <c r="R19" s="87">
        <f t="shared" si="2"/>
        <v>58666</v>
      </c>
      <c r="S19" s="87">
        <f t="shared" si="2"/>
        <v>8627</v>
      </c>
      <c r="T19" s="88">
        <f t="shared" si="2"/>
        <v>477</v>
      </c>
      <c r="U19" s="90">
        <f t="shared" si="2"/>
        <v>17</v>
      </c>
      <c r="V19" s="87">
        <f>SUM(H19,O19)</f>
        <v>68825</v>
      </c>
    </row>
    <row r="20" spans="1:22" s="1" customFormat="1">
      <c r="A20" s="91" t="s">
        <v>45</v>
      </c>
      <c r="B20" s="92">
        <f>SUM(B19,B15)</f>
        <v>42</v>
      </c>
      <c r="C20" s="93">
        <f t="shared" ref="C20:O20" si="4">SUM(C19,C15)</f>
        <v>1147</v>
      </c>
      <c r="D20" s="94">
        <f t="shared" si="4"/>
        <v>58659</v>
      </c>
      <c r="E20" s="93">
        <f t="shared" si="4"/>
        <v>8870</v>
      </c>
      <c r="F20" s="93">
        <f t="shared" si="4"/>
        <v>449</v>
      </c>
      <c r="G20" s="93">
        <f t="shared" si="4"/>
        <v>12</v>
      </c>
      <c r="H20" s="92">
        <f t="shared" si="4"/>
        <v>69179</v>
      </c>
      <c r="I20" s="92">
        <f t="shared" si="4"/>
        <v>20</v>
      </c>
      <c r="J20" s="93">
        <f t="shared" si="4"/>
        <v>909</v>
      </c>
      <c r="K20" s="94">
        <f t="shared" si="4"/>
        <v>59065</v>
      </c>
      <c r="L20" s="93">
        <f t="shared" si="4"/>
        <v>7541</v>
      </c>
      <c r="M20" s="93">
        <f t="shared" si="4"/>
        <v>389</v>
      </c>
      <c r="N20" s="93">
        <f t="shared" si="4"/>
        <v>7</v>
      </c>
      <c r="O20" s="92">
        <f t="shared" si="4"/>
        <v>67931</v>
      </c>
      <c r="P20" s="92">
        <f t="shared" si="2"/>
        <v>62</v>
      </c>
      <c r="Q20" s="93">
        <f t="shared" si="2"/>
        <v>2056</v>
      </c>
      <c r="R20" s="92">
        <f t="shared" si="2"/>
        <v>117724</v>
      </c>
      <c r="S20" s="92">
        <f t="shared" si="2"/>
        <v>16411</v>
      </c>
      <c r="T20" s="93">
        <f t="shared" si="2"/>
        <v>838</v>
      </c>
      <c r="U20" s="95">
        <f t="shared" si="2"/>
        <v>19</v>
      </c>
      <c r="V20" s="92">
        <f>SUM(H20,O20)</f>
        <v>137110</v>
      </c>
    </row>
    <row r="21" spans="1:22">
      <c r="B21" s="83"/>
      <c r="C21" s="84"/>
      <c r="D21" s="85"/>
      <c r="E21" s="84"/>
      <c r="F21" s="84"/>
      <c r="G21" s="84"/>
      <c r="H21" s="83"/>
      <c r="I21" s="83"/>
      <c r="J21" s="84"/>
      <c r="K21" s="85"/>
      <c r="L21" s="84"/>
      <c r="M21" s="84"/>
      <c r="N21" s="84"/>
      <c r="O21" s="83"/>
      <c r="P21" s="83"/>
      <c r="Q21" s="84"/>
      <c r="R21" s="83"/>
      <c r="S21" s="83"/>
      <c r="T21" s="84"/>
      <c r="U21" s="86"/>
      <c r="V21" s="83"/>
    </row>
    <row r="22" spans="1:22">
      <c r="A22" s="1" t="s">
        <v>46</v>
      </c>
      <c r="B22" s="83"/>
      <c r="C22" s="84"/>
      <c r="D22" s="85"/>
      <c r="E22" s="84"/>
      <c r="F22" s="84"/>
      <c r="G22" s="84"/>
      <c r="H22" s="83"/>
      <c r="I22" s="83"/>
      <c r="J22" s="84"/>
      <c r="K22" s="85"/>
      <c r="L22" s="84"/>
      <c r="M22" s="84"/>
      <c r="N22" s="84"/>
      <c r="O22" s="83"/>
      <c r="P22" s="83"/>
      <c r="Q22" s="84"/>
      <c r="R22" s="83"/>
      <c r="S22" s="83"/>
      <c r="T22" s="84"/>
      <c r="U22" s="86"/>
      <c r="V22" s="83"/>
    </row>
    <row r="23" spans="1:22">
      <c r="A23" s="96" t="s">
        <v>36</v>
      </c>
      <c r="B23" s="83"/>
      <c r="C23" s="84"/>
      <c r="D23" s="85"/>
      <c r="E23" s="84"/>
      <c r="F23" s="84"/>
      <c r="G23" s="84"/>
      <c r="H23" s="83"/>
      <c r="I23" s="83"/>
      <c r="J23" s="84"/>
      <c r="K23" s="85"/>
      <c r="L23" s="84"/>
      <c r="M23" s="84"/>
      <c r="N23" s="84"/>
      <c r="O23" s="83"/>
      <c r="P23" s="83"/>
      <c r="Q23" s="84"/>
      <c r="R23" s="83"/>
      <c r="S23" s="83"/>
      <c r="T23" s="84"/>
      <c r="U23" s="86"/>
      <c r="V23" s="83"/>
    </row>
    <row r="24" spans="1:22">
      <c r="A24" t="s">
        <v>47</v>
      </c>
      <c r="B24" s="72">
        <v>14</v>
      </c>
      <c r="C24">
        <v>502</v>
      </c>
      <c r="D24" s="83">
        <v>13451</v>
      </c>
      <c r="E24" s="83">
        <v>1120</v>
      </c>
      <c r="F24">
        <v>104</v>
      </c>
      <c r="G24">
        <v>6</v>
      </c>
      <c r="H24" s="83">
        <f>SUM(B24:G24)</f>
        <v>15197</v>
      </c>
      <c r="I24" s="83">
        <v>9</v>
      </c>
      <c r="J24">
        <v>427</v>
      </c>
      <c r="K24" s="83">
        <v>17160</v>
      </c>
      <c r="L24" s="83">
        <v>1128</v>
      </c>
      <c r="M24">
        <v>95</v>
      </c>
      <c r="N24">
        <v>7</v>
      </c>
      <c r="O24" s="83">
        <f>SUM(I24:N24)</f>
        <v>18826</v>
      </c>
      <c r="P24" s="83">
        <f t="shared" ref="P24:U28" si="5">SUM(I24,B24)</f>
        <v>23</v>
      </c>
      <c r="Q24" s="84">
        <f t="shared" si="5"/>
        <v>929</v>
      </c>
      <c r="R24" s="83">
        <f t="shared" si="5"/>
        <v>30611</v>
      </c>
      <c r="S24" s="83">
        <f t="shared" si="5"/>
        <v>2248</v>
      </c>
      <c r="T24" s="84">
        <f t="shared" si="5"/>
        <v>199</v>
      </c>
      <c r="U24" s="86">
        <f t="shared" si="5"/>
        <v>13</v>
      </c>
      <c r="V24" s="83">
        <f>SUM(H24,O24)</f>
        <v>34023</v>
      </c>
    </row>
    <row r="25" spans="1:22">
      <c r="A25" t="s">
        <v>48</v>
      </c>
      <c r="B25" s="72" t="s">
        <v>39</v>
      </c>
      <c r="C25">
        <v>59</v>
      </c>
      <c r="D25" s="83">
        <v>9652</v>
      </c>
      <c r="E25" s="83">
        <v>2638</v>
      </c>
      <c r="F25">
        <v>414</v>
      </c>
      <c r="G25">
        <v>39</v>
      </c>
      <c r="H25" s="83">
        <f t="shared" ref="H25:H27" si="6">SUM(B25:G25)</f>
        <v>12802</v>
      </c>
      <c r="I25" s="83">
        <v>1</v>
      </c>
      <c r="J25">
        <v>31</v>
      </c>
      <c r="K25" s="83">
        <v>6925</v>
      </c>
      <c r="L25" s="83">
        <v>1778</v>
      </c>
      <c r="M25">
        <v>240</v>
      </c>
      <c r="N25">
        <v>19</v>
      </c>
      <c r="O25" s="83">
        <f t="shared" ref="O25:O27" si="7">SUM(I25:N25)</f>
        <v>8994</v>
      </c>
      <c r="P25" s="83">
        <f t="shared" si="5"/>
        <v>1</v>
      </c>
      <c r="Q25" s="84">
        <f t="shared" si="5"/>
        <v>90</v>
      </c>
      <c r="R25" s="83">
        <f t="shared" si="5"/>
        <v>16577</v>
      </c>
      <c r="S25" s="83">
        <f t="shared" si="5"/>
        <v>4416</v>
      </c>
      <c r="T25" s="84">
        <f t="shared" si="5"/>
        <v>654</v>
      </c>
      <c r="U25" s="86">
        <f t="shared" si="5"/>
        <v>58</v>
      </c>
      <c r="V25" s="83">
        <f>SUM(H25,O25)</f>
        <v>21796</v>
      </c>
    </row>
    <row r="26" spans="1:22">
      <c r="A26" t="s">
        <v>49</v>
      </c>
      <c r="B26" s="72" t="s">
        <v>39</v>
      </c>
      <c r="C26">
        <v>4</v>
      </c>
      <c r="D26" s="83">
        <v>315</v>
      </c>
      <c r="E26" s="83">
        <v>164</v>
      </c>
      <c r="F26">
        <v>22</v>
      </c>
      <c r="G26">
        <v>1</v>
      </c>
      <c r="H26" s="83">
        <f t="shared" si="6"/>
        <v>506</v>
      </c>
      <c r="I26" s="83">
        <v>2</v>
      </c>
      <c r="J26">
        <v>15</v>
      </c>
      <c r="K26" s="83">
        <v>1118</v>
      </c>
      <c r="L26" s="83">
        <v>294</v>
      </c>
      <c r="M26">
        <v>40</v>
      </c>
      <c r="N26">
        <v>2</v>
      </c>
      <c r="O26" s="83">
        <f t="shared" si="7"/>
        <v>1471</v>
      </c>
      <c r="P26" s="83">
        <f t="shared" si="5"/>
        <v>2</v>
      </c>
      <c r="Q26" s="84">
        <f t="shared" si="5"/>
        <v>19</v>
      </c>
      <c r="R26" s="83">
        <f t="shared" si="5"/>
        <v>1433</v>
      </c>
      <c r="S26" s="83">
        <f t="shared" si="5"/>
        <v>458</v>
      </c>
      <c r="T26" s="84">
        <f t="shared" si="5"/>
        <v>62</v>
      </c>
      <c r="U26" s="86">
        <f t="shared" si="5"/>
        <v>3</v>
      </c>
      <c r="V26" s="83">
        <f>SUM(H26,O26)</f>
        <v>1977</v>
      </c>
    </row>
    <row r="27" spans="1:22">
      <c r="A27" t="s">
        <v>50</v>
      </c>
      <c r="B27" s="72" t="s">
        <v>39</v>
      </c>
      <c r="C27">
        <v>2</v>
      </c>
      <c r="D27" s="83">
        <v>4125</v>
      </c>
      <c r="E27" s="83">
        <v>3045</v>
      </c>
      <c r="F27">
        <v>477</v>
      </c>
      <c r="G27">
        <v>72</v>
      </c>
      <c r="H27" s="83">
        <f t="shared" si="6"/>
        <v>7721</v>
      </c>
      <c r="I27" s="101" t="s">
        <v>39</v>
      </c>
      <c r="J27" s="79" t="s">
        <v>39</v>
      </c>
      <c r="K27" s="83">
        <v>3137</v>
      </c>
      <c r="L27" s="83">
        <v>2100</v>
      </c>
      <c r="M27">
        <v>250</v>
      </c>
      <c r="N27">
        <v>43</v>
      </c>
      <c r="O27" s="83">
        <f t="shared" si="7"/>
        <v>5530</v>
      </c>
      <c r="P27" s="83">
        <f t="shared" si="5"/>
        <v>0</v>
      </c>
      <c r="Q27" s="84">
        <f t="shared" si="5"/>
        <v>2</v>
      </c>
      <c r="R27" s="83">
        <f t="shared" si="5"/>
        <v>7262</v>
      </c>
      <c r="S27" s="83">
        <f t="shared" si="5"/>
        <v>5145</v>
      </c>
      <c r="T27" s="84">
        <f t="shared" si="5"/>
        <v>727</v>
      </c>
      <c r="U27" s="86">
        <f t="shared" si="5"/>
        <v>115</v>
      </c>
      <c r="V27" s="83">
        <f>SUM(H27,O27)</f>
        <v>13251</v>
      </c>
    </row>
    <row r="28" spans="1:22" s="28" customFormat="1">
      <c r="A28" s="28" t="s">
        <v>25</v>
      </c>
      <c r="B28" s="87">
        <f>SUM(B24:B27)</f>
        <v>14</v>
      </c>
      <c r="C28" s="88">
        <f t="shared" ref="C28:O28" si="8">SUM(C24:C27)</f>
        <v>567</v>
      </c>
      <c r="D28" s="89">
        <f t="shared" si="8"/>
        <v>27543</v>
      </c>
      <c r="E28" s="88">
        <f t="shared" si="8"/>
        <v>6967</v>
      </c>
      <c r="F28" s="88">
        <f t="shared" si="8"/>
        <v>1017</v>
      </c>
      <c r="G28" s="88">
        <f t="shared" si="8"/>
        <v>118</v>
      </c>
      <c r="H28" s="87">
        <f t="shared" si="8"/>
        <v>36226</v>
      </c>
      <c r="I28" s="87">
        <f t="shared" si="8"/>
        <v>12</v>
      </c>
      <c r="J28" s="88">
        <f t="shared" si="8"/>
        <v>473</v>
      </c>
      <c r="K28" s="89">
        <f t="shared" si="8"/>
        <v>28340</v>
      </c>
      <c r="L28" s="88">
        <f t="shared" si="8"/>
        <v>5300</v>
      </c>
      <c r="M28" s="88">
        <f t="shared" si="8"/>
        <v>625</v>
      </c>
      <c r="N28" s="88">
        <f t="shared" si="8"/>
        <v>71</v>
      </c>
      <c r="O28" s="87">
        <f t="shared" si="8"/>
        <v>34821</v>
      </c>
      <c r="P28" s="87">
        <f t="shared" si="5"/>
        <v>26</v>
      </c>
      <c r="Q28" s="88">
        <f t="shared" si="5"/>
        <v>1040</v>
      </c>
      <c r="R28" s="87">
        <f t="shared" si="5"/>
        <v>55883</v>
      </c>
      <c r="S28" s="87">
        <f t="shared" si="5"/>
        <v>12267</v>
      </c>
      <c r="T28" s="88">
        <f t="shared" si="5"/>
        <v>1642</v>
      </c>
      <c r="U28" s="90">
        <f t="shared" si="5"/>
        <v>189</v>
      </c>
      <c r="V28" s="87">
        <f>SUM(H28,O28)</f>
        <v>71047</v>
      </c>
    </row>
    <row r="29" spans="1:22">
      <c r="A29" s="1" t="s">
        <v>41</v>
      </c>
      <c r="B29" s="83"/>
      <c r="C29" s="84"/>
      <c r="D29" s="85"/>
      <c r="E29" s="84"/>
      <c r="F29" s="84"/>
      <c r="G29" s="84"/>
      <c r="H29" s="83"/>
      <c r="I29" s="83"/>
      <c r="J29" s="84"/>
      <c r="K29" s="85"/>
      <c r="L29" s="84"/>
      <c r="M29" s="84"/>
      <c r="N29" s="84"/>
      <c r="O29" s="83"/>
      <c r="P29" s="83"/>
      <c r="Q29" s="84"/>
      <c r="R29" s="83"/>
      <c r="S29" s="83"/>
      <c r="T29" s="84"/>
      <c r="U29" s="86"/>
      <c r="V29" s="83"/>
    </row>
    <row r="30" spans="1:22">
      <c r="A30" t="s">
        <v>47</v>
      </c>
      <c r="B30" s="72">
        <v>11</v>
      </c>
      <c r="C30">
        <v>454</v>
      </c>
      <c r="D30" s="83">
        <v>12136</v>
      </c>
      <c r="E30" s="83">
        <v>1078</v>
      </c>
      <c r="F30">
        <v>85</v>
      </c>
      <c r="G30">
        <v>3</v>
      </c>
      <c r="H30" s="83">
        <f>SUM(B30:G30)</f>
        <v>13767</v>
      </c>
      <c r="I30" s="83">
        <v>6</v>
      </c>
      <c r="J30">
        <v>356</v>
      </c>
      <c r="K30" s="83">
        <v>15826</v>
      </c>
      <c r="L30" s="83">
        <v>975</v>
      </c>
      <c r="M30">
        <v>103</v>
      </c>
      <c r="N30">
        <v>9</v>
      </c>
      <c r="O30" s="83">
        <f>SUM(I30:N30)</f>
        <v>17275</v>
      </c>
      <c r="P30" s="83">
        <f t="shared" ref="P30:U34" si="9">SUM(I30,B30)</f>
        <v>17</v>
      </c>
      <c r="Q30" s="84">
        <f t="shared" si="9"/>
        <v>810</v>
      </c>
      <c r="R30" s="83">
        <f t="shared" si="9"/>
        <v>27962</v>
      </c>
      <c r="S30" s="83">
        <f t="shared" si="9"/>
        <v>2053</v>
      </c>
      <c r="T30" s="84">
        <f t="shared" si="9"/>
        <v>188</v>
      </c>
      <c r="U30" s="86">
        <f t="shared" si="9"/>
        <v>12</v>
      </c>
      <c r="V30" s="83">
        <f t="shared" ref="V30:V35" si="10">SUM(H30,O30)</f>
        <v>31042</v>
      </c>
    </row>
    <row r="31" spans="1:22">
      <c r="A31" t="s">
        <v>48</v>
      </c>
      <c r="B31" s="72">
        <v>2</v>
      </c>
      <c r="C31">
        <v>63</v>
      </c>
      <c r="D31" s="83">
        <v>8258</v>
      </c>
      <c r="E31" s="83">
        <v>2613</v>
      </c>
      <c r="F31">
        <v>526</v>
      </c>
      <c r="G31">
        <v>45</v>
      </c>
      <c r="H31" s="83">
        <f t="shared" ref="H31:H33" si="11">SUM(B31:G31)</f>
        <v>11507</v>
      </c>
      <c r="I31" s="101" t="s">
        <v>39</v>
      </c>
      <c r="J31">
        <v>26</v>
      </c>
      <c r="K31" s="83">
        <v>6304</v>
      </c>
      <c r="L31" s="83">
        <v>1735</v>
      </c>
      <c r="M31">
        <v>298</v>
      </c>
      <c r="N31">
        <v>27</v>
      </c>
      <c r="O31" s="83">
        <f t="shared" ref="O31:O33" si="12">SUM(I31:N31)</f>
        <v>8390</v>
      </c>
      <c r="P31" s="83">
        <f t="shared" si="9"/>
        <v>2</v>
      </c>
      <c r="Q31" s="84">
        <f t="shared" si="9"/>
        <v>89</v>
      </c>
      <c r="R31" s="83">
        <f t="shared" si="9"/>
        <v>14562</v>
      </c>
      <c r="S31" s="83">
        <f t="shared" si="9"/>
        <v>4348</v>
      </c>
      <c r="T31" s="84">
        <f t="shared" si="9"/>
        <v>824</v>
      </c>
      <c r="U31" s="86">
        <f t="shared" si="9"/>
        <v>72</v>
      </c>
      <c r="V31" s="83">
        <f t="shared" si="10"/>
        <v>19897</v>
      </c>
    </row>
    <row r="32" spans="1:22">
      <c r="A32" t="s">
        <v>49</v>
      </c>
      <c r="B32" s="72" t="s">
        <v>39</v>
      </c>
      <c r="C32">
        <v>10</v>
      </c>
      <c r="D32" s="83">
        <v>323</v>
      </c>
      <c r="E32" s="83">
        <v>107</v>
      </c>
      <c r="F32">
        <v>27</v>
      </c>
      <c r="G32">
        <v>1</v>
      </c>
      <c r="H32" s="83">
        <f t="shared" si="11"/>
        <v>468</v>
      </c>
      <c r="I32" s="83">
        <v>1</v>
      </c>
      <c r="J32">
        <v>17</v>
      </c>
      <c r="K32" s="83">
        <v>998</v>
      </c>
      <c r="L32" s="83">
        <v>237</v>
      </c>
      <c r="M32">
        <v>36</v>
      </c>
      <c r="N32">
        <v>3</v>
      </c>
      <c r="O32" s="83">
        <f t="shared" si="12"/>
        <v>1292</v>
      </c>
      <c r="P32" s="83">
        <f t="shared" si="9"/>
        <v>1</v>
      </c>
      <c r="Q32" s="84">
        <f t="shared" si="9"/>
        <v>27</v>
      </c>
      <c r="R32" s="83">
        <f t="shared" si="9"/>
        <v>1321</v>
      </c>
      <c r="S32" s="83">
        <f t="shared" si="9"/>
        <v>344</v>
      </c>
      <c r="T32" s="84">
        <f t="shared" si="9"/>
        <v>63</v>
      </c>
      <c r="U32" s="86">
        <f t="shared" si="9"/>
        <v>4</v>
      </c>
      <c r="V32" s="83">
        <f t="shared" si="10"/>
        <v>1760</v>
      </c>
    </row>
    <row r="33" spans="1:22">
      <c r="A33" t="s">
        <v>50</v>
      </c>
      <c r="B33" s="72">
        <v>1</v>
      </c>
      <c r="C33">
        <v>3</v>
      </c>
      <c r="D33" s="83">
        <v>3756</v>
      </c>
      <c r="E33" s="83">
        <v>3010</v>
      </c>
      <c r="F33">
        <v>594</v>
      </c>
      <c r="G33">
        <v>68</v>
      </c>
      <c r="H33" s="83">
        <f t="shared" si="11"/>
        <v>7432</v>
      </c>
      <c r="I33" s="101" t="s">
        <v>39</v>
      </c>
      <c r="J33">
        <v>2</v>
      </c>
      <c r="K33" s="83">
        <v>3075</v>
      </c>
      <c r="L33" s="83">
        <v>2261</v>
      </c>
      <c r="M33">
        <v>330</v>
      </c>
      <c r="N33">
        <v>25</v>
      </c>
      <c r="O33" s="83">
        <f t="shared" si="12"/>
        <v>5693</v>
      </c>
      <c r="P33" s="83">
        <f t="shared" si="9"/>
        <v>1</v>
      </c>
      <c r="Q33" s="84">
        <f t="shared" si="9"/>
        <v>5</v>
      </c>
      <c r="R33" s="83">
        <f t="shared" si="9"/>
        <v>6831</v>
      </c>
      <c r="S33" s="83">
        <f t="shared" si="9"/>
        <v>5271</v>
      </c>
      <c r="T33" s="84">
        <f t="shared" si="9"/>
        <v>924</v>
      </c>
      <c r="U33" s="86">
        <f t="shared" si="9"/>
        <v>93</v>
      </c>
      <c r="V33" s="83">
        <f t="shared" si="10"/>
        <v>13125</v>
      </c>
    </row>
    <row r="34" spans="1:22" s="1" customFormat="1">
      <c r="A34" s="28" t="s">
        <v>25</v>
      </c>
      <c r="B34" s="92">
        <f t="shared" ref="B34:O34" si="13">SUM(B30:B33)</f>
        <v>14</v>
      </c>
      <c r="C34" s="93">
        <f t="shared" si="13"/>
        <v>530</v>
      </c>
      <c r="D34" s="94">
        <f t="shared" si="13"/>
        <v>24473</v>
      </c>
      <c r="E34" s="93">
        <f t="shared" si="13"/>
        <v>6808</v>
      </c>
      <c r="F34" s="93">
        <f t="shared" si="13"/>
        <v>1232</v>
      </c>
      <c r="G34" s="93">
        <f t="shared" si="13"/>
        <v>117</v>
      </c>
      <c r="H34" s="92">
        <f t="shared" si="13"/>
        <v>33174</v>
      </c>
      <c r="I34" s="92">
        <f t="shared" si="13"/>
        <v>7</v>
      </c>
      <c r="J34" s="93">
        <f t="shared" si="13"/>
        <v>401</v>
      </c>
      <c r="K34" s="94">
        <f t="shared" si="13"/>
        <v>26203</v>
      </c>
      <c r="L34" s="93">
        <f t="shared" si="13"/>
        <v>5208</v>
      </c>
      <c r="M34" s="93">
        <f t="shared" si="13"/>
        <v>767</v>
      </c>
      <c r="N34" s="93">
        <f t="shared" si="13"/>
        <v>64</v>
      </c>
      <c r="O34" s="92">
        <f t="shared" si="13"/>
        <v>32650</v>
      </c>
      <c r="P34" s="92">
        <f t="shared" si="9"/>
        <v>21</v>
      </c>
      <c r="Q34" s="93">
        <f t="shared" si="9"/>
        <v>931</v>
      </c>
      <c r="R34" s="92">
        <f t="shared" si="9"/>
        <v>50676</v>
      </c>
      <c r="S34" s="92">
        <f t="shared" si="9"/>
        <v>12016</v>
      </c>
      <c r="T34" s="93">
        <f t="shared" si="9"/>
        <v>1999</v>
      </c>
      <c r="U34" s="95">
        <f t="shared" si="9"/>
        <v>181</v>
      </c>
      <c r="V34" s="92">
        <f t="shared" si="10"/>
        <v>65824</v>
      </c>
    </row>
    <row r="35" spans="1:22" s="1" customFormat="1">
      <c r="A35" s="91" t="s">
        <v>51</v>
      </c>
      <c r="B35" s="92">
        <f>SUM(B34,B28)</f>
        <v>28</v>
      </c>
      <c r="C35" s="93">
        <f t="shared" ref="C35:O35" si="14">SUM(C34,C28)</f>
        <v>1097</v>
      </c>
      <c r="D35" s="94">
        <f t="shared" si="14"/>
        <v>52016</v>
      </c>
      <c r="E35" s="93">
        <f t="shared" si="14"/>
        <v>13775</v>
      </c>
      <c r="F35" s="93">
        <f t="shared" si="14"/>
        <v>2249</v>
      </c>
      <c r="G35" s="93">
        <f t="shared" si="14"/>
        <v>235</v>
      </c>
      <c r="H35" s="92">
        <f t="shared" si="14"/>
        <v>69400</v>
      </c>
      <c r="I35" s="92">
        <f t="shared" si="14"/>
        <v>19</v>
      </c>
      <c r="J35" s="93">
        <f t="shared" si="14"/>
        <v>874</v>
      </c>
      <c r="K35" s="94">
        <f t="shared" si="14"/>
        <v>54543</v>
      </c>
      <c r="L35" s="93">
        <f t="shared" si="14"/>
        <v>10508</v>
      </c>
      <c r="M35" s="93">
        <f t="shared" si="14"/>
        <v>1392</v>
      </c>
      <c r="N35" s="93">
        <f t="shared" si="14"/>
        <v>135</v>
      </c>
      <c r="O35" s="92">
        <f t="shared" si="14"/>
        <v>67471</v>
      </c>
      <c r="P35" s="92">
        <f t="shared" ref="P35:U35" si="15">SUM(B35,I35)</f>
        <v>47</v>
      </c>
      <c r="Q35" s="93">
        <f t="shared" si="15"/>
        <v>1971</v>
      </c>
      <c r="R35" s="92">
        <f t="shared" si="15"/>
        <v>106559</v>
      </c>
      <c r="S35" s="92">
        <f t="shared" si="15"/>
        <v>24283</v>
      </c>
      <c r="T35" s="93">
        <f t="shared" si="15"/>
        <v>3641</v>
      </c>
      <c r="U35" s="95">
        <f t="shared" si="15"/>
        <v>370</v>
      </c>
      <c r="V35" s="92">
        <f t="shared" si="10"/>
        <v>136871</v>
      </c>
    </row>
    <row r="36" spans="1:22">
      <c r="B36" s="83"/>
      <c r="C36" s="84"/>
      <c r="D36" s="85"/>
      <c r="E36" s="84"/>
      <c r="F36" s="84"/>
      <c r="G36" s="84"/>
      <c r="H36" s="83"/>
      <c r="I36" s="83"/>
      <c r="J36" s="84"/>
      <c r="K36" s="85"/>
      <c r="L36" s="84"/>
      <c r="M36" s="84"/>
      <c r="N36" s="84"/>
      <c r="O36" s="83"/>
      <c r="P36" s="83"/>
      <c r="Q36" s="84"/>
      <c r="R36" s="83"/>
      <c r="S36" s="83"/>
      <c r="T36" s="84"/>
      <c r="U36" s="86"/>
      <c r="V36" s="83"/>
    </row>
    <row r="37" spans="1:22">
      <c r="A37" s="1" t="s">
        <v>52</v>
      </c>
      <c r="B37" s="83"/>
      <c r="C37" s="84"/>
      <c r="D37" s="85"/>
      <c r="E37" s="84"/>
      <c r="F37" s="84"/>
      <c r="G37" s="84"/>
      <c r="H37" s="83"/>
      <c r="I37" s="83"/>
      <c r="J37" s="84"/>
      <c r="K37" s="85"/>
      <c r="L37" s="84"/>
      <c r="M37" s="84"/>
      <c r="N37" s="84"/>
      <c r="O37" s="83"/>
      <c r="P37" s="83"/>
      <c r="Q37" s="84"/>
      <c r="R37" s="83"/>
      <c r="S37" s="83"/>
      <c r="T37" s="84"/>
      <c r="U37" s="86"/>
      <c r="V37" s="83"/>
    </row>
    <row r="38" spans="1:22">
      <c r="A38" s="1" t="s">
        <v>36</v>
      </c>
      <c r="B38" s="83"/>
      <c r="C38" s="84"/>
      <c r="D38" s="85"/>
      <c r="E38" s="84"/>
      <c r="F38" s="84"/>
      <c r="G38" s="84"/>
      <c r="H38" s="83"/>
      <c r="I38" s="83"/>
      <c r="J38" s="84"/>
      <c r="K38" s="85"/>
      <c r="L38" s="84"/>
      <c r="M38" s="84"/>
      <c r="N38" s="84"/>
      <c r="O38" s="83"/>
      <c r="P38" s="83"/>
      <c r="Q38" s="84"/>
      <c r="R38" s="83"/>
      <c r="S38" s="83"/>
      <c r="T38" s="84"/>
      <c r="U38" s="86"/>
      <c r="V38" s="83"/>
    </row>
    <row r="39" spans="1:22">
      <c r="A39" t="s">
        <v>47</v>
      </c>
      <c r="B39" s="72">
        <v>12</v>
      </c>
      <c r="C39">
        <v>405</v>
      </c>
      <c r="D39" s="83">
        <v>9882</v>
      </c>
      <c r="E39" s="83">
        <v>1221</v>
      </c>
      <c r="F39">
        <v>149</v>
      </c>
      <c r="G39">
        <v>16</v>
      </c>
      <c r="H39" s="83">
        <f>SUM(B39:G39)</f>
        <v>11685</v>
      </c>
      <c r="I39" s="83">
        <v>8</v>
      </c>
      <c r="J39">
        <v>404</v>
      </c>
      <c r="K39" s="83">
        <v>13574</v>
      </c>
      <c r="L39" s="83">
        <v>1205</v>
      </c>
      <c r="M39">
        <v>138</v>
      </c>
      <c r="N39">
        <v>18</v>
      </c>
      <c r="O39" s="83">
        <f>SUM(I39:N39)</f>
        <v>15347</v>
      </c>
      <c r="P39" s="83">
        <f t="shared" ref="P39:U43" si="16">SUM(I39,B39)</f>
        <v>20</v>
      </c>
      <c r="Q39" s="84">
        <f t="shared" si="16"/>
        <v>809</v>
      </c>
      <c r="R39" s="83">
        <f t="shared" si="16"/>
        <v>23456</v>
      </c>
      <c r="S39" s="83">
        <f t="shared" si="16"/>
        <v>2426</v>
      </c>
      <c r="T39" s="84">
        <f t="shared" si="16"/>
        <v>287</v>
      </c>
      <c r="U39" s="86">
        <f t="shared" si="16"/>
        <v>34</v>
      </c>
      <c r="V39" s="83">
        <f>SUM(H39,O39)</f>
        <v>27032</v>
      </c>
    </row>
    <row r="40" spans="1:22">
      <c r="A40" t="s">
        <v>48</v>
      </c>
      <c r="B40" s="72">
        <v>1</v>
      </c>
      <c r="C40">
        <v>76</v>
      </c>
      <c r="D40" s="83">
        <v>8815</v>
      </c>
      <c r="E40" s="83">
        <v>3645</v>
      </c>
      <c r="F40">
        <v>781</v>
      </c>
      <c r="G40">
        <v>148</v>
      </c>
      <c r="H40" s="83">
        <f t="shared" ref="H40:H42" si="17">SUM(B40:G40)</f>
        <v>13466</v>
      </c>
      <c r="I40" s="101" t="s">
        <v>39</v>
      </c>
      <c r="J40">
        <v>39</v>
      </c>
      <c r="K40" s="83">
        <v>6820</v>
      </c>
      <c r="L40" s="83">
        <v>2397</v>
      </c>
      <c r="M40">
        <v>470</v>
      </c>
      <c r="N40">
        <v>89</v>
      </c>
      <c r="O40" s="83">
        <f t="shared" ref="O40:O42" si="18">SUM(I40:N40)</f>
        <v>9815</v>
      </c>
      <c r="P40" s="83">
        <f t="shared" si="16"/>
        <v>1</v>
      </c>
      <c r="Q40" s="84">
        <f t="shared" si="16"/>
        <v>115</v>
      </c>
      <c r="R40" s="83">
        <f t="shared" si="16"/>
        <v>15635</v>
      </c>
      <c r="S40" s="83">
        <f t="shared" si="16"/>
        <v>6042</v>
      </c>
      <c r="T40" s="84">
        <f t="shared" si="16"/>
        <v>1251</v>
      </c>
      <c r="U40" s="86">
        <f t="shared" si="16"/>
        <v>237</v>
      </c>
      <c r="V40" s="83">
        <f>SUM(H40,O40)</f>
        <v>23281</v>
      </c>
    </row>
    <row r="41" spans="1:22">
      <c r="A41" t="s">
        <v>49</v>
      </c>
      <c r="B41" s="72" t="s">
        <v>39</v>
      </c>
      <c r="C41">
        <v>8</v>
      </c>
      <c r="D41" s="83">
        <v>340</v>
      </c>
      <c r="E41" s="83">
        <v>180</v>
      </c>
      <c r="F41">
        <v>46</v>
      </c>
      <c r="G41">
        <v>21</v>
      </c>
      <c r="H41" s="83">
        <f t="shared" si="17"/>
        <v>595</v>
      </c>
      <c r="I41" s="101" t="s">
        <v>39</v>
      </c>
      <c r="J41">
        <v>20</v>
      </c>
      <c r="K41" s="83">
        <v>979</v>
      </c>
      <c r="L41" s="83">
        <v>332</v>
      </c>
      <c r="M41">
        <v>51</v>
      </c>
      <c r="N41">
        <v>19</v>
      </c>
      <c r="O41" s="83">
        <f t="shared" si="18"/>
        <v>1401</v>
      </c>
      <c r="P41" s="83">
        <f t="shared" si="16"/>
        <v>0</v>
      </c>
      <c r="Q41" s="84">
        <f t="shared" si="16"/>
        <v>28</v>
      </c>
      <c r="R41" s="83">
        <f t="shared" si="16"/>
        <v>1319</v>
      </c>
      <c r="S41" s="83">
        <f t="shared" si="16"/>
        <v>512</v>
      </c>
      <c r="T41" s="84">
        <f t="shared" si="16"/>
        <v>97</v>
      </c>
      <c r="U41" s="86">
        <f t="shared" si="16"/>
        <v>40</v>
      </c>
      <c r="V41" s="83">
        <f>SUM(H41,O41)</f>
        <v>1996</v>
      </c>
    </row>
    <row r="42" spans="1:22">
      <c r="A42" t="s">
        <v>50</v>
      </c>
      <c r="B42" s="72" t="s">
        <v>39</v>
      </c>
      <c r="C42">
        <v>4</v>
      </c>
      <c r="D42" s="83">
        <v>3711</v>
      </c>
      <c r="E42" s="83">
        <v>3371</v>
      </c>
      <c r="F42">
        <v>767</v>
      </c>
      <c r="G42">
        <v>154</v>
      </c>
      <c r="H42" s="83">
        <f t="shared" si="17"/>
        <v>8007</v>
      </c>
      <c r="I42" s="101" t="s">
        <v>39</v>
      </c>
      <c r="J42">
        <v>3</v>
      </c>
      <c r="K42" s="83">
        <v>3062</v>
      </c>
      <c r="L42" s="83">
        <v>2478</v>
      </c>
      <c r="M42">
        <v>451</v>
      </c>
      <c r="N42">
        <v>92</v>
      </c>
      <c r="O42" s="83">
        <f t="shared" si="18"/>
        <v>6086</v>
      </c>
      <c r="P42" s="83">
        <f t="shared" si="16"/>
        <v>0</v>
      </c>
      <c r="Q42" s="84">
        <f t="shared" si="16"/>
        <v>7</v>
      </c>
      <c r="R42" s="83">
        <f t="shared" si="16"/>
        <v>6773</v>
      </c>
      <c r="S42" s="83">
        <f t="shared" si="16"/>
        <v>5849</v>
      </c>
      <c r="T42" s="84">
        <f t="shared" si="16"/>
        <v>1218</v>
      </c>
      <c r="U42" s="86">
        <f t="shared" si="16"/>
        <v>246</v>
      </c>
      <c r="V42" s="83">
        <f>SUM(H42,O42)</f>
        <v>14093</v>
      </c>
    </row>
    <row r="43" spans="1:22" s="1" customFormat="1">
      <c r="A43" s="28" t="s">
        <v>25</v>
      </c>
      <c r="B43" s="92">
        <f t="shared" ref="B43:O43" si="19">SUM(B39:B42)</f>
        <v>13</v>
      </c>
      <c r="C43" s="93">
        <f t="shared" si="19"/>
        <v>493</v>
      </c>
      <c r="D43" s="94">
        <f t="shared" si="19"/>
        <v>22748</v>
      </c>
      <c r="E43" s="93">
        <f t="shared" si="19"/>
        <v>8417</v>
      </c>
      <c r="F43" s="93">
        <f t="shared" si="19"/>
        <v>1743</v>
      </c>
      <c r="G43" s="93">
        <f t="shared" si="19"/>
        <v>339</v>
      </c>
      <c r="H43" s="92">
        <f t="shared" si="19"/>
        <v>33753</v>
      </c>
      <c r="I43" s="92">
        <f t="shared" si="19"/>
        <v>8</v>
      </c>
      <c r="J43" s="93">
        <f t="shared" si="19"/>
        <v>466</v>
      </c>
      <c r="K43" s="94">
        <f t="shared" si="19"/>
        <v>24435</v>
      </c>
      <c r="L43" s="93">
        <f t="shared" si="19"/>
        <v>6412</v>
      </c>
      <c r="M43" s="93">
        <f t="shared" si="19"/>
        <v>1110</v>
      </c>
      <c r="N43" s="93">
        <f t="shared" si="19"/>
        <v>218</v>
      </c>
      <c r="O43" s="92">
        <f t="shared" si="19"/>
        <v>32649</v>
      </c>
      <c r="P43" s="92">
        <f t="shared" si="16"/>
        <v>21</v>
      </c>
      <c r="Q43" s="93">
        <f t="shared" si="16"/>
        <v>959</v>
      </c>
      <c r="R43" s="92">
        <f t="shared" si="16"/>
        <v>47183</v>
      </c>
      <c r="S43" s="92">
        <f t="shared" si="16"/>
        <v>14829</v>
      </c>
      <c r="T43" s="93">
        <f t="shared" si="16"/>
        <v>2853</v>
      </c>
      <c r="U43" s="95">
        <f t="shared" si="16"/>
        <v>557</v>
      </c>
      <c r="V43" s="92">
        <f>SUM(H43,O43)</f>
        <v>66402</v>
      </c>
    </row>
    <row r="44" spans="1:22">
      <c r="A44" s="1" t="s">
        <v>41</v>
      </c>
      <c r="B44" s="72"/>
      <c r="C44" s="84"/>
      <c r="D44" s="85"/>
      <c r="E44" s="84"/>
      <c r="F44" s="84"/>
      <c r="G44" s="84"/>
      <c r="H44" s="83"/>
      <c r="I44" s="83"/>
      <c r="J44" s="84"/>
      <c r="K44" s="85"/>
      <c r="L44" s="84"/>
      <c r="M44" s="84"/>
      <c r="N44" s="84"/>
      <c r="O44" s="83"/>
      <c r="P44" s="83"/>
      <c r="Q44" s="84"/>
      <c r="R44" s="83"/>
      <c r="S44" s="83"/>
      <c r="T44" s="84"/>
      <c r="U44" s="86"/>
      <c r="V44" s="83"/>
    </row>
    <row r="45" spans="1:22">
      <c r="A45" t="s">
        <v>47</v>
      </c>
      <c r="B45" s="72">
        <v>6</v>
      </c>
      <c r="C45">
        <v>372</v>
      </c>
      <c r="D45" s="83">
        <v>8980</v>
      </c>
      <c r="E45" s="83">
        <v>1004</v>
      </c>
      <c r="F45">
        <v>120</v>
      </c>
      <c r="G45">
        <v>16</v>
      </c>
      <c r="H45" s="83">
        <f>SUM(B45:G45)</f>
        <v>10498</v>
      </c>
      <c r="I45" s="83">
        <v>1</v>
      </c>
      <c r="J45">
        <v>378</v>
      </c>
      <c r="K45" s="83">
        <v>12972</v>
      </c>
      <c r="L45" s="83">
        <v>1027</v>
      </c>
      <c r="M45">
        <v>109</v>
      </c>
      <c r="N45">
        <v>18</v>
      </c>
      <c r="O45" s="83">
        <f>SUM(I45:N45)</f>
        <v>14505</v>
      </c>
      <c r="P45" s="83">
        <f t="shared" ref="P45:U49" si="20">SUM(I45,B45)</f>
        <v>7</v>
      </c>
      <c r="Q45" s="84">
        <f t="shared" si="20"/>
        <v>750</v>
      </c>
      <c r="R45" s="83">
        <f t="shared" si="20"/>
        <v>21952</v>
      </c>
      <c r="S45" s="83">
        <f t="shared" si="20"/>
        <v>2031</v>
      </c>
      <c r="T45" s="84">
        <f t="shared" si="20"/>
        <v>229</v>
      </c>
      <c r="U45" s="86">
        <f t="shared" si="20"/>
        <v>34</v>
      </c>
      <c r="V45" s="83">
        <f>SUM(H45,O45)</f>
        <v>25003</v>
      </c>
    </row>
    <row r="46" spans="1:22">
      <c r="A46" t="s">
        <v>48</v>
      </c>
      <c r="B46" s="72" t="s">
        <v>39</v>
      </c>
      <c r="C46">
        <v>41</v>
      </c>
      <c r="D46" s="83">
        <v>6943</v>
      </c>
      <c r="E46" s="83">
        <v>2744</v>
      </c>
      <c r="F46">
        <v>639</v>
      </c>
      <c r="G46">
        <v>103</v>
      </c>
      <c r="H46" s="83">
        <f t="shared" ref="H46:H48" si="21">SUM(B46:G46)</f>
        <v>10470</v>
      </c>
      <c r="I46" s="101" t="s">
        <v>39</v>
      </c>
      <c r="J46">
        <v>34</v>
      </c>
      <c r="K46" s="83">
        <v>5880</v>
      </c>
      <c r="L46" s="83">
        <v>1781</v>
      </c>
      <c r="M46">
        <v>346</v>
      </c>
      <c r="N46">
        <v>63</v>
      </c>
      <c r="O46" s="83">
        <f t="shared" ref="O46:O48" si="22">SUM(I46:N46)</f>
        <v>8104</v>
      </c>
      <c r="P46" s="83">
        <f t="shared" si="20"/>
        <v>0</v>
      </c>
      <c r="Q46" s="84">
        <f t="shared" si="20"/>
        <v>75</v>
      </c>
      <c r="R46" s="83">
        <f t="shared" si="20"/>
        <v>12823</v>
      </c>
      <c r="S46" s="83">
        <f t="shared" si="20"/>
        <v>4525</v>
      </c>
      <c r="T46" s="84">
        <f t="shared" si="20"/>
        <v>985</v>
      </c>
      <c r="U46" s="86">
        <f t="shared" si="20"/>
        <v>166</v>
      </c>
      <c r="V46" s="83">
        <f>SUM(H46,O46)</f>
        <v>18574</v>
      </c>
    </row>
    <row r="47" spans="1:22">
      <c r="A47" t="s">
        <v>49</v>
      </c>
      <c r="B47" s="72" t="s">
        <v>39</v>
      </c>
      <c r="C47">
        <v>5</v>
      </c>
      <c r="D47" s="83">
        <v>266</v>
      </c>
      <c r="E47" s="83">
        <v>122</v>
      </c>
      <c r="F47">
        <v>29</v>
      </c>
      <c r="G47">
        <v>7</v>
      </c>
      <c r="H47" s="83">
        <f t="shared" si="21"/>
        <v>429</v>
      </c>
      <c r="I47" s="101" t="s">
        <v>39</v>
      </c>
      <c r="J47">
        <v>12</v>
      </c>
      <c r="K47" s="83">
        <v>753</v>
      </c>
      <c r="L47" s="83">
        <v>223</v>
      </c>
      <c r="M47">
        <v>34</v>
      </c>
      <c r="N47">
        <v>10</v>
      </c>
      <c r="O47" s="83">
        <f t="shared" si="22"/>
        <v>1032</v>
      </c>
      <c r="P47" s="83">
        <f t="shared" si="20"/>
        <v>0</v>
      </c>
      <c r="Q47" s="84">
        <f t="shared" si="20"/>
        <v>17</v>
      </c>
      <c r="R47" s="83">
        <f t="shared" si="20"/>
        <v>1019</v>
      </c>
      <c r="S47" s="83">
        <f t="shared" si="20"/>
        <v>345</v>
      </c>
      <c r="T47" s="84">
        <f t="shared" si="20"/>
        <v>63</v>
      </c>
      <c r="U47" s="86">
        <f t="shared" si="20"/>
        <v>17</v>
      </c>
      <c r="V47" s="83">
        <f>SUM(H47,O47)</f>
        <v>1461</v>
      </c>
    </row>
    <row r="48" spans="1:22">
      <c r="A48" t="s">
        <v>50</v>
      </c>
      <c r="B48" s="72" t="s">
        <v>39</v>
      </c>
      <c r="C48">
        <v>3</v>
      </c>
      <c r="D48" s="83">
        <v>3110</v>
      </c>
      <c r="E48" s="83">
        <v>2642</v>
      </c>
      <c r="F48">
        <v>657</v>
      </c>
      <c r="G48">
        <v>133</v>
      </c>
      <c r="H48" s="83">
        <f t="shared" si="21"/>
        <v>6545</v>
      </c>
      <c r="I48" s="101" t="s">
        <v>39</v>
      </c>
      <c r="J48">
        <v>4</v>
      </c>
      <c r="K48" s="83">
        <v>2586</v>
      </c>
      <c r="L48" s="83">
        <v>1993</v>
      </c>
      <c r="M48">
        <v>376</v>
      </c>
      <c r="N48">
        <v>93</v>
      </c>
      <c r="O48" s="83">
        <f t="shared" si="22"/>
        <v>5052</v>
      </c>
      <c r="P48" s="83">
        <f t="shared" si="20"/>
        <v>0</v>
      </c>
      <c r="Q48" s="84">
        <f t="shared" si="20"/>
        <v>7</v>
      </c>
      <c r="R48" s="83">
        <f t="shared" si="20"/>
        <v>5696</v>
      </c>
      <c r="S48" s="83">
        <f t="shared" si="20"/>
        <v>4635</v>
      </c>
      <c r="T48" s="84">
        <f t="shared" si="20"/>
        <v>1033</v>
      </c>
      <c r="U48" s="86">
        <f t="shared" si="20"/>
        <v>226</v>
      </c>
      <c r="V48" s="83">
        <f>SUM(H48,O48)</f>
        <v>11597</v>
      </c>
    </row>
    <row r="49" spans="1:22" s="28" customFormat="1">
      <c r="A49" s="28" t="s">
        <v>25</v>
      </c>
      <c r="B49" s="87">
        <f t="shared" ref="B49:O49" si="23">SUM(B45:B48)</f>
        <v>6</v>
      </c>
      <c r="C49" s="88">
        <f t="shared" si="23"/>
        <v>421</v>
      </c>
      <c r="D49" s="89">
        <f t="shared" si="23"/>
        <v>19299</v>
      </c>
      <c r="E49" s="88">
        <f t="shared" si="23"/>
        <v>6512</v>
      </c>
      <c r="F49" s="88">
        <f t="shared" si="23"/>
        <v>1445</v>
      </c>
      <c r="G49" s="88">
        <f t="shared" si="23"/>
        <v>259</v>
      </c>
      <c r="H49" s="87">
        <f t="shared" si="23"/>
        <v>27942</v>
      </c>
      <c r="I49" s="87">
        <f t="shared" si="23"/>
        <v>1</v>
      </c>
      <c r="J49" s="88">
        <f t="shared" si="23"/>
        <v>428</v>
      </c>
      <c r="K49" s="89">
        <f t="shared" si="23"/>
        <v>22191</v>
      </c>
      <c r="L49" s="88">
        <f t="shared" si="23"/>
        <v>5024</v>
      </c>
      <c r="M49" s="88">
        <f t="shared" si="23"/>
        <v>865</v>
      </c>
      <c r="N49" s="88">
        <f t="shared" si="23"/>
        <v>184</v>
      </c>
      <c r="O49" s="87">
        <f t="shared" si="23"/>
        <v>28693</v>
      </c>
      <c r="P49" s="92">
        <f t="shared" si="20"/>
        <v>7</v>
      </c>
      <c r="Q49" s="93">
        <f t="shared" si="20"/>
        <v>849</v>
      </c>
      <c r="R49" s="92">
        <f t="shared" si="20"/>
        <v>41490</v>
      </c>
      <c r="S49" s="92">
        <f t="shared" si="20"/>
        <v>11536</v>
      </c>
      <c r="T49" s="93">
        <f t="shared" si="20"/>
        <v>2310</v>
      </c>
      <c r="U49" s="95">
        <f t="shared" si="20"/>
        <v>443</v>
      </c>
      <c r="V49" s="92">
        <f>SUM(H49,O49)</f>
        <v>56635</v>
      </c>
    </row>
    <row r="50" spans="1:22" s="1" customFormat="1">
      <c r="A50" s="91" t="s">
        <v>53</v>
      </c>
      <c r="B50" s="92">
        <f>SUM(B49,B43)</f>
        <v>19</v>
      </c>
      <c r="C50" s="93">
        <f t="shared" ref="C50:V50" si="24">SUM(C49,C43)</f>
        <v>914</v>
      </c>
      <c r="D50" s="94">
        <f t="shared" si="24"/>
        <v>42047</v>
      </c>
      <c r="E50" s="93">
        <f t="shared" si="24"/>
        <v>14929</v>
      </c>
      <c r="F50" s="93">
        <f t="shared" si="24"/>
        <v>3188</v>
      </c>
      <c r="G50" s="93">
        <f t="shared" si="24"/>
        <v>598</v>
      </c>
      <c r="H50" s="92">
        <f t="shared" si="24"/>
        <v>61695</v>
      </c>
      <c r="I50" s="92">
        <f t="shared" si="24"/>
        <v>9</v>
      </c>
      <c r="J50" s="93">
        <f t="shared" si="24"/>
        <v>894</v>
      </c>
      <c r="K50" s="94">
        <f t="shared" si="24"/>
        <v>46626</v>
      </c>
      <c r="L50" s="93">
        <f t="shared" si="24"/>
        <v>11436</v>
      </c>
      <c r="M50" s="93">
        <f t="shared" si="24"/>
        <v>1975</v>
      </c>
      <c r="N50" s="93">
        <f t="shared" si="24"/>
        <v>402</v>
      </c>
      <c r="O50" s="92">
        <f t="shared" si="24"/>
        <v>61342</v>
      </c>
      <c r="P50" s="92">
        <f t="shared" si="24"/>
        <v>28</v>
      </c>
      <c r="Q50" s="93">
        <f t="shared" si="24"/>
        <v>1808</v>
      </c>
      <c r="R50" s="92">
        <f t="shared" si="24"/>
        <v>88673</v>
      </c>
      <c r="S50" s="92">
        <f t="shared" si="24"/>
        <v>26365</v>
      </c>
      <c r="T50" s="93">
        <f t="shared" si="24"/>
        <v>5163</v>
      </c>
      <c r="U50" s="95">
        <f t="shared" si="24"/>
        <v>1000</v>
      </c>
      <c r="V50" s="92">
        <f t="shared" si="24"/>
        <v>123037</v>
      </c>
    </row>
    <row r="51" spans="1:22" s="1" customFormat="1" ht="17.25" customHeight="1">
      <c r="A51" s="28" t="s">
        <v>54</v>
      </c>
      <c r="B51" s="97">
        <f>SUM(B50,B35,B20)</f>
        <v>89</v>
      </c>
      <c r="C51" s="98">
        <f t="shared" ref="C51:V51" si="25">SUM(C50,C35,C20)</f>
        <v>3158</v>
      </c>
      <c r="D51" s="99">
        <f t="shared" si="25"/>
        <v>152722</v>
      </c>
      <c r="E51" s="98">
        <f t="shared" si="25"/>
        <v>37574</v>
      </c>
      <c r="F51" s="98">
        <f t="shared" si="25"/>
        <v>5886</v>
      </c>
      <c r="G51" s="98">
        <f t="shared" si="25"/>
        <v>845</v>
      </c>
      <c r="H51" s="97">
        <f t="shared" si="25"/>
        <v>200274</v>
      </c>
      <c r="I51" s="97">
        <f t="shared" si="25"/>
        <v>48</v>
      </c>
      <c r="J51" s="98">
        <f t="shared" si="25"/>
        <v>2677</v>
      </c>
      <c r="K51" s="99">
        <f t="shared" si="25"/>
        <v>160234</v>
      </c>
      <c r="L51" s="98">
        <f t="shared" si="25"/>
        <v>29485</v>
      </c>
      <c r="M51" s="98">
        <f t="shared" si="25"/>
        <v>3756</v>
      </c>
      <c r="N51" s="98">
        <f t="shared" si="25"/>
        <v>544</v>
      </c>
      <c r="O51" s="97">
        <f t="shared" si="25"/>
        <v>196744</v>
      </c>
      <c r="P51" s="97">
        <f t="shared" si="25"/>
        <v>137</v>
      </c>
      <c r="Q51" s="98">
        <f t="shared" si="25"/>
        <v>5835</v>
      </c>
      <c r="R51" s="97">
        <f t="shared" si="25"/>
        <v>312956</v>
      </c>
      <c r="S51" s="97">
        <f t="shared" si="25"/>
        <v>67059</v>
      </c>
      <c r="T51" s="98">
        <f t="shared" si="25"/>
        <v>9642</v>
      </c>
      <c r="U51" s="100">
        <f t="shared" si="25"/>
        <v>1389</v>
      </c>
      <c r="V51" s="97">
        <f t="shared" si="25"/>
        <v>397018</v>
      </c>
    </row>
    <row r="52" spans="1:22" s="1" customFormat="1" ht="17.25" customHeight="1">
      <c r="A52" s="28"/>
      <c r="B52" s="168"/>
      <c r="C52" s="98"/>
      <c r="D52" s="168"/>
      <c r="E52" s="98"/>
      <c r="F52" s="98"/>
      <c r="G52" s="98"/>
      <c r="H52" s="168"/>
      <c r="I52" s="168"/>
      <c r="J52" s="98"/>
      <c r="K52" s="168"/>
      <c r="L52" s="98"/>
      <c r="M52" s="98"/>
      <c r="N52" s="98"/>
      <c r="O52" s="168"/>
      <c r="P52" s="168"/>
      <c r="Q52" s="98"/>
      <c r="R52" s="168"/>
      <c r="S52" s="168"/>
      <c r="T52" s="98"/>
      <c r="U52" s="168"/>
      <c r="V52" s="168"/>
    </row>
    <row r="53" spans="1:22" s="1" customFormat="1" ht="17.25" customHeight="1">
      <c r="A53" s="167" t="s">
        <v>17</v>
      </c>
      <c r="B53" s="168"/>
      <c r="C53" s="98"/>
      <c r="D53" s="168"/>
      <c r="E53" s="98"/>
      <c r="F53" s="98"/>
      <c r="G53" s="98"/>
      <c r="H53" s="168"/>
      <c r="I53" s="168"/>
      <c r="J53" s="98"/>
      <c r="K53" s="168"/>
      <c r="L53" s="98"/>
      <c r="M53" s="98"/>
      <c r="N53" s="98"/>
      <c r="O53" s="168"/>
      <c r="P53" s="168"/>
      <c r="Q53" s="98"/>
      <c r="R53" s="168"/>
      <c r="S53" s="168"/>
      <c r="T53" s="98"/>
      <c r="U53" s="168"/>
      <c r="V53" s="168"/>
    </row>
    <row r="54" spans="1:22">
      <c r="B54" s="84"/>
      <c r="C54" s="84"/>
      <c r="D54" s="84"/>
      <c r="E54" s="84"/>
      <c r="F54" s="84"/>
      <c r="G54" s="84"/>
      <c r="H54" s="84"/>
      <c r="I54" s="84"/>
      <c r="J54" s="84"/>
      <c r="K54" s="84"/>
      <c r="L54" s="84"/>
      <c r="M54" s="84"/>
      <c r="N54" s="84"/>
      <c r="O54" s="84"/>
      <c r="P54" s="84"/>
      <c r="Q54" s="84"/>
      <c r="R54" s="84"/>
      <c r="S54" s="84"/>
      <c r="T54" s="84"/>
      <c r="U54" s="84"/>
      <c r="V54" s="84"/>
    </row>
    <row r="55" spans="1:22">
      <c r="B55" s="84"/>
      <c r="C55" s="84"/>
      <c r="D55" s="84"/>
      <c r="E55" s="84"/>
      <c r="F55" s="84"/>
      <c r="G55" s="84"/>
      <c r="H55" s="84"/>
      <c r="I55" s="84"/>
      <c r="J55" s="84"/>
      <c r="K55" s="84"/>
      <c r="L55" s="84"/>
      <c r="M55" s="84"/>
      <c r="N55" s="84"/>
      <c r="O55" s="84"/>
      <c r="P55" s="84"/>
      <c r="Q55" s="84"/>
      <c r="R55" s="84"/>
      <c r="S55" s="84"/>
      <c r="T55" s="84"/>
      <c r="U55" s="84"/>
      <c r="V55" s="84"/>
    </row>
    <row r="56" spans="1:22">
      <c r="B56" s="84"/>
      <c r="C56" s="84"/>
      <c r="D56" s="84"/>
      <c r="E56" s="84"/>
      <c r="F56" s="84"/>
      <c r="G56" s="84"/>
      <c r="H56" s="84"/>
      <c r="I56" s="84"/>
      <c r="J56" s="84"/>
      <c r="K56" s="84"/>
      <c r="L56" s="84"/>
      <c r="M56" s="84"/>
      <c r="N56" s="84"/>
      <c r="O56" s="84"/>
      <c r="P56" s="84"/>
      <c r="Q56" s="84"/>
      <c r="R56" s="84"/>
      <c r="S56" s="84"/>
      <c r="T56" s="84"/>
      <c r="U56" s="84"/>
      <c r="V56" s="84"/>
    </row>
    <row r="57" spans="1:22">
      <c r="B57" s="84"/>
      <c r="C57" s="84"/>
      <c r="D57" s="84"/>
      <c r="E57" s="84"/>
      <c r="F57" s="84"/>
      <c r="G57" s="84"/>
      <c r="H57" s="84"/>
      <c r="I57" s="84"/>
      <c r="J57" s="84"/>
      <c r="K57" s="84"/>
      <c r="L57" s="84"/>
      <c r="M57" s="84"/>
      <c r="N57" s="84"/>
      <c r="O57" s="84"/>
      <c r="P57" s="84"/>
      <c r="Q57" s="84"/>
      <c r="R57" s="84"/>
      <c r="S57" s="84"/>
      <c r="T57" s="84"/>
      <c r="U57" s="84"/>
      <c r="V57" s="84"/>
    </row>
    <row r="58" spans="1:22">
      <c r="B58" s="84"/>
      <c r="C58" s="84"/>
      <c r="D58" s="84"/>
      <c r="E58" s="84"/>
      <c r="F58" s="84"/>
      <c r="G58" s="84"/>
      <c r="H58" s="84"/>
      <c r="I58" s="84"/>
      <c r="J58" s="84"/>
      <c r="K58" s="84"/>
      <c r="L58" s="84"/>
      <c r="M58" s="84"/>
      <c r="N58" s="84"/>
      <c r="O58" s="84"/>
      <c r="P58" s="84"/>
      <c r="Q58" s="84"/>
      <c r="R58" s="84"/>
      <c r="S58" s="84"/>
      <c r="T58" s="84"/>
      <c r="U58" s="84"/>
      <c r="V58" s="84"/>
    </row>
    <row r="59" spans="1:22">
      <c r="B59" s="84"/>
      <c r="C59" s="84"/>
      <c r="D59" s="84"/>
      <c r="E59" s="84"/>
      <c r="F59" s="84"/>
      <c r="G59" s="84"/>
      <c r="H59" s="84"/>
      <c r="I59" s="84"/>
      <c r="J59" s="84"/>
      <c r="K59" s="84"/>
      <c r="L59" s="84"/>
      <c r="M59" s="84"/>
      <c r="N59" s="84"/>
      <c r="O59" s="84"/>
      <c r="P59" s="84"/>
      <c r="Q59" s="84"/>
      <c r="R59" s="84"/>
      <c r="S59" s="84"/>
      <c r="T59" s="84"/>
      <c r="U59" s="84"/>
      <c r="V59" s="84"/>
    </row>
    <row r="60" spans="1:22">
      <c r="B60" s="84"/>
      <c r="C60" s="84"/>
      <c r="D60" s="84"/>
      <c r="E60" s="84"/>
      <c r="F60" s="84"/>
      <c r="G60" s="84"/>
      <c r="H60" s="84"/>
      <c r="I60" s="84"/>
      <c r="J60" s="84"/>
      <c r="K60" s="84"/>
      <c r="L60" s="84"/>
      <c r="M60" s="84"/>
      <c r="N60" s="84"/>
      <c r="O60" s="84"/>
      <c r="P60" s="84"/>
      <c r="Q60" s="84"/>
      <c r="R60" s="84"/>
      <c r="S60" s="84"/>
      <c r="T60" s="84"/>
      <c r="U60" s="84"/>
      <c r="V60" s="84"/>
    </row>
    <row r="61" spans="1:22">
      <c r="B61" s="84"/>
      <c r="C61" s="84"/>
      <c r="D61" s="84"/>
      <c r="E61" s="84"/>
      <c r="F61" s="84"/>
      <c r="G61" s="84"/>
      <c r="H61" s="84"/>
      <c r="I61" s="84"/>
      <c r="J61" s="84"/>
      <c r="K61" s="84"/>
      <c r="L61" s="84"/>
      <c r="M61" s="84"/>
      <c r="N61" s="84"/>
      <c r="O61" s="84"/>
      <c r="P61" s="84"/>
      <c r="Q61" s="84"/>
      <c r="R61" s="84"/>
      <c r="S61" s="84"/>
      <c r="T61" s="84"/>
      <c r="U61" s="84"/>
      <c r="V61" s="84"/>
    </row>
    <row r="62" spans="1:22">
      <c r="B62" s="84"/>
      <c r="C62" s="84"/>
      <c r="D62" s="84"/>
      <c r="E62" s="84"/>
      <c r="F62" s="84"/>
      <c r="G62" s="84"/>
      <c r="H62" s="84"/>
      <c r="I62" s="84"/>
      <c r="J62" s="84"/>
      <c r="K62" s="84"/>
      <c r="L62" s="84"/>
      <c r="M62" s="84"/>
      <c r="N62" s="84"/>
      <c r="O62" s="84"/>
      <c r="P62" s="84"/>
      <c r="Q62" s="84"/>
      <c r="R62" s="84"/>
      <c r="S62" s="84"/>
      <c r="T62" s="84"/>
      <c r="U62" s="84"/>
      <c r="V62" s="84"/>
    </row>
    <row r="63" spans="1:22">
      <c r="B63" s="84"/>
      <c r="C63" s="84"/>
      <c r="D63" s="84"/>
      <c r="E63" s="84"/>
      <c r="F63" s="84"/>
      <c r="G63" s="84"/>
      <c r="H63" s="84"/>
      <c r="I63" s="84"/>
      <c r="J63" s="84"/>
      <c r="K63" s="84"/>
      <c r="L63" s="84"/>
      <c r="M63" s="84"/>
      <c r="N63" s="84"/>
      <c r="O63" s="84"/>
      <c r="P63" s="84"/>
      <c r="Q63" s="84"/>
      <c r="R63" s="84"/>
      <c r="S63" s="84"/>
      <c r="T63" s="84"/>
      <c r="U63" s="84"/>
      <c r="V63" s="84"/>
    </row>
    <row r="64" spans="1:22">
      <c r="B64" s="84"/>
      <c r="C64" s="84"/>
      <c r="D64" s="84"/>
      <c r="E64" s="84"/>
      <c r="F64" s="84"/>
      <c r="G64" s="84"/>
      <c r="H64" s="84"/>
      <c r="I64" s="84"/>
      <c r="J64" s="84"/>
      <c r="K64" s="84"/>
      <c r="L64" s="84"/>
      <c r="M64" s="84"/>
      <c r="N64" s="84"/>
      <c r="O64" s="84"/>
      <c r="P64" s="84"/>
      <c r="Q64" s="84"/>
      <c r="R64" s="84"/>
      <c r="S64" s="84"/>
      <c r="T64" s="84"/>
      <c r="U64" s="84"/>
      <c r="V64" s="84"/>
    </row>
    <row r="65" spans="1:22">
      <c r="B65" s="84"/>
      <c r="C65" s="84"/>
      <c r="D65" s="84"/>
      <c r="E65" s="84"/>
      <c r="F65" s="84"/>
      <c r="G65" s="84"/>
      <c r="H65" s="84"/>
      <c r="I65" s="84"/>
      <c r="J65" s="84"/>
      <c r="K65" s="84"/>
      <c r="L65" s="84"/>
      <c r="M65" s="84"/>
      <c r="N65" s="84"/>
      <c r="O65" s="84"/>
      <c r="P65" s="84"/>
      <c r="Q65" s="84"/>
      <c r="R65" s="84"/>
      <c r="S65" s="84"/>
      <c r="T65" s="84"/>
      <c r="U65" s="84"/>
      <c r="V65" s="84"/>
    </row>
    <row r="66" spans="1:22">
      <c r="B66" s="84"/>
      <c r="C66" s="84"/>
      <c r="D66" s="84"/>
      <c r="E66" s="84"/>
      <c r="F66" s="84"/>
      <c r="G66" s="84"/>
      <c r="H66" s="84"/>
      <c r="I66" s="84"/>
      <c r="J66" s="84"/>
      <c r="K66" s="84"/>
      <c r="L66" s="84"/>
      <c r="M66" s="84"/>
      <c r="N66" s="84"/>
      <c r="O66" s="84"/>
      <c r="P66" s="84"/>
      <c r="Q66" s="84"/>
      <c r="R66" s="84"/>
      <c r="S66" s="84"/>
      <c r="T66" s="84"/>
      <c r="U66" s="84"/>
      <c r="V66" s="84"/>
    </row>
    <row r="67" spans="1:22">
      <c r="B67" s="84"/>
      <c r="C67" s="84"/>
      <c r="D67" s="84"/>
      <c r="E67" s="84"/>
      <c r="F67" s="84"/>
      <c r="G67" s="84"/>
      <c r="H67" s="84"/>
      <c r="I67" s="84"/>
      <c r="J67" s="84"/>
      <c r="K67" s="84"/>
      <c r="L67" s="84"/>
      <c r="M67" s="84"/>
      <c r="N67" s="84"/>
      <c r="O67" s="84"/>
      <c r="P67" s="84"/>
      <c r="Q67" s="84"/>
      <c r="R67" s="84"/>
      <c r="S67" s="84"/>
      <c r="T67" s="84"/>
      <c r="U67" s="84"/>
      <c r="V67" s="84"/>
    </row>
    <row r="68" spans="1:22">
      <c r="B68" s="84"/>
      <c r="C68" s="84"/>
      <c r="D68" s="84"/>
      <c r="E68" s="84"/>
      <c r="F68" s="84"/>
      <c r="G68" s="84"/>
      <c r="H68" s="84"/>
      <c r="I68" s="84"/>
      <c r="J68" s="84"/>
      <c r="K68" s="84"/>
      <c r="L68" s="84"/>
      <c r="M68" s="84"/>
      <c r="N68" s="84"/>
      <c r="O68" s="84"/>
      <c r="P68" s="84"/>
      <c r="Q68" s="84"/>
      <c r="R68" s="84"/>
      <c r="S68" s="84"/>
      <c r="T68" s="84"/>
      <c r="U68" s="84"/>
      <c r="V68" s="84"/>
    </row>
    <row r="69" spans="1:22">
      <c r="B69" s="84"/>
      <c r="C69" s="84"/>
      <c r="D69" s="84"/>
      <c r="E69" s="84"/>
      <c r="F69" s="84"/>
      <c r="G69" s="84"/>
      <c r="H69" s="84"/>
      <c r="I69" s="84"/>
      <c r="J69" s="84"/>
      <c r="K69" s="84"/>
      <c r="L69" s="84"/>
      <c r="M69" s="84"/>
      <c r="N69" s="84"/>
      <c r="O69" s="84"/>
      <c r="P69" s="84"/>
      <c r="Q69" s="84"/>
      <c r="R69" s="84"/>
      <c r="S69" s="84"/>
      <c r="T69" s="84"/>
      <c r="U69" s="84"/>
      <c r="V69" s="84"/>
    </row>
    <row r="70" spans="1:22">
      <c r="A70" s="1" t="s">
        <v>1</v>
      </c>
      <c r="V70" s="84"/>
    </row>
    <row r="71" spans="1:22">
      <c r="A71" s="184" t="s">
        <v>19</v>
      </c>
      <c r="B71" s="184"/>
      <c r="C71" s="184"/>
      <c r="D71" s="184"/>
      <c r="E71" s="184"/>
      <c r="F71" s="184"/>
      <c r="G71" s="184"/>
      <c r="H71" s="184"/>
      <c r="I71" s="184"/>
      <c r="J71" s="184"/>
      <c r="K71" s="184"/>
      <c r="L71" s="184"/>
      <c r="M71" s="184"/>
      <c r="N71" s="184"/>
      <c r="O71" s="184"/>
      <c r="P71" s="184"/>
      <c r="Q71" s="184"/>
      <c r="R71" s="184"/>
      <c r="S71" s="184"/>
      <c r="T71" s="184"/>
      <c r="U71" s="184"/>
      <c r="V71" s="184"/>
    </row>
    <row r="72" spans="1:22">
      <c r="A72" s="184" t="s">
        <v>20</v>
      </c>
      <c r="B72" s="184"/>
      <c r="C72" s="184"/>
      <c r="D72" s="184"/>
      <c r="E72" s="184"/>
      <c r="F72" s="184"/>
      <c r="G72" s="184"/>
      <c r="H72" s="184"/>
      <c r="I72" s="184"/>
      <c r="J72" s="184"/>
      <c r="K72" s="184"/>
      <c r="L72" s="184"/>
      <c r="M72" s="184"/>
      <c r="N72" s="184"/>
      <c r="O72" s="184"/>
      <c r="P72" s="184"/>
      <c r="Q72" s="184"/>
      <c r="R72" s="184"/>
      <c r="S72" s="184"/>
      <c r="T72" s="184"/>
      <c r="U72" s="184"/>
      <c r="V72" s="184"/>
    </row>
    <row r="73" spans="1:22" s="2" customFormat="1">
      <c r="A73" s="185" t="s">
        <v>21</v>
      </c>
      <c r="B73" s="185"/>
      <c r="C73" s="185"/>
      <c r="D73" s="185"/>
      <c r="E73" s="185"/>
      <c r="F73" s="185"/>
      <c r="G73" s="185"/>
      <c r="H73" s="185"/>
      <c r="I73" s="185"/>
      <c r="J73" s="185"/>
      <c r="K73" s="185"/>
      <c r="L73" s="185"/>
      <c r="M73" s="185"/>
      <c r="N73" s="185"/>
      <c r="O73" s="185"/>
      <c r="P73" s="185"/>
      <c r="Q73" s="185"/>
      <c r="R73" s="185"/>
      <c r="S73" s="185"/>
      <c r="T73" s="185"/>
      <c r="U73" s="185"/>
      <c r="V73" s="185"/>
    </row>
    <row r="74" spans="1:22" s="2" customFormat="1">
      <c r="A74" s="69"/>
      <c r="B74" s="69"/>
      <c r="C74" s="69"/>
      <c r="D74" s="69"/>
      <c r="E74" s="69"/>
      <c r="F74" s="69"/>
      <c r="G74" s="69"/>
      <c r="H74" s="69"/>
      <c r="I74" s="69"/>
      <c r="J74" s="69"/>
      <c r="K74" s="69"/>
      <c r="L74" s="69"/>
      <c r="M74" s="69"/>
      <c r="N74" s="69"/>
      <c r="O74" s="69"/>
      <c r="P74" s="69"/>
      <c r="Q74" s="69"/>
      <c r="R74" s="69"/>
      <c r="S74" s="69"/>
      <c r="T74" s="69"/>
      <c r="U74" s="69"/>
      <c r="V74" s="69"/>
    </row>
    <row r="75" spans="1:22">
      <c r="A75" s="184" t="s">
        <v>55</v>
      </c>
      <c r="B75" s="184"/>
      <c r="C75" s="184"/>
      <c r="D75" s="184"/>
      <c r="E75" s="184"/>
      <c r="F75" s="184"/>
      <c r="G75" s="184"/>
      <c r="H75" s="184"/>
      <c r="I75" s="184"/>
      <c r="J75" s="184"/>
      <c r="K75" s="184"/>
      <c r="L75" s="184"/>
      <c r="M75" s="184"/>
      <c r="N75" s="184"/>
      <c r="O75" s="184"/>
      <c r="P75" s="184"/>
      <c r="Q75" s="184"/>
      <c r="R75" s="184"/>
      <c r="S75" s="184"/>
      <c r="T75" s="184"/>
      <c r="U75" s="184"/>
      <c r="V75" s="184"/>
    </row>
    <row r="76" spans="1:22" ht="7.5" customHeight="1" thickBot="1">
      <c r="A76" s="48"/>
      <c r="B76" s="48"/>
      <c r="C76" s="48"/>
      <c r="D76" s="48"/>
      <c r="E76" s="48"/>
      <c r="F76" s="48"/>
      <c r="G76" s="48"/>
      <c r="H76" s="48"/>
      <c r="I76" s="48"/>
      <c r="J76" s="48"/>
      <c r="K76" s="48"/>
      <c r="L76" s="48"/>
      <c r="M76" s="48"/>
      <c r="N76" s="48"/>
      <c r="O76" s="48"/>
      <c r="P76" s="48"/>
      <c r="Q76" s="48"/>
      <c r="R76" s="48"/>
      <c r="S76" s="48"/>
      <c r="T76" s="48"/>
      <c r="U76" s="48"/>
      <c r="V76" s="48"/>
    </row>
    <row r="77" spans="1:22">
      <c r="A77" s="70"/>
      <c r="B77" s="178" t="s">
        <v>23</v>
      </c>
      <c r="C77" s="179"/>
      <c r="D77" s="179"/>
      <c r="E77" s="179"/>
      <c r="F77" s="179"/>
      <c r="G77" s="179"/>
      <c r="H77" s="180"/>
      <c r="I77" s="178" t="s">
        <v>24</v>
      </c>
      <c r="J77" s="179"/>
      <c r="K77" s="179"/>
      <c r="L77" s="179"/>
      <c r="M77" s="179"/>
      <c r="N77" s="179"/>
      <c r="O77" s="180"/>
      <c r="P77" s="178" t="s">
        <v>25</v>
      </c>
      <c r="Q77" s="179"/>
      <c r="R77" s="179"/>
      <c r="S77" s="179"/>
      <c r="T77" s="179"/>
      <c r="U77" s="179"/>
      <c r="V77" s="179"/>
    </row>
    <row r="78" spans="1:22">
      <c r="B78" s="181" t="s">
        <v>26</v>
      </c>
      <c r="C78" s="182"/>
      <c r="D78" s="71" t="s">
        <v>27</v>
      </c>
      <c r="E78" s="182" t="s">
        <v>28</v>
      </c>
      <c r="F78" s="182"/>
      <c r="G78" s="182"/>
      <c r="H78" s="72" t="s">
        <v>25</v>
      </c>
      <c r="I78" s="181" t="s">
        <v>26</v>
      </c>
      <c r="J78" s="183"/>
      <c r="K78" t="s">
        <v>27</v>
      </c>
      <c r="L78" s="181" t="s">
        <v>28</v>
      </c>
      <c r="M78" s="182"/>
      <c r="N78" s="182"/>
      <c r="O78" s="72" t="s">
        <v>25</v>
      </c>
      <c r="P78" s="181" t="s">
        <v>26</v>
      </c>
      <c r="Q78" s="183"/>
      <c r="R78" t="s">
        <v>27</v>
      </c>
      <c r="S78" s="181" t="s">
        <v>28</v>
      </c>
      <c r="T78" s="182"/>
      <c r="U78" s="182"/>
      <c r="V78" s="72" t="s">
        <v>25</v>
      </c>
    </row>
    <row r="79" spans="1:22">
      <c r="A79" s="73" t="s">
        <v>29</v>
      </c>
      <c r="B79" s="74" t="s">
        <v>30</v>
      </c>
      <c r="C79" s="73">
        <v>1</v>
      </c>
      <c r="D79" s="75" t="s">
        <v>31</v>
      </c>
      <c r="E79" s="73" t="s">
        <v>32</v>
      </c>
      <c r="F79" s="73" t="s">
        <v>33</v>
      </c>
      <c r="G79" s="73" t="s">
        <v>34</v>
      </c>
      <c r="H79" s="76"/>
      <c r="I79" s="74" t="s">
        <v>30</v>
      </c>
      <c r="J79" s="73">
        <v>1</v>
      </c>
      <c r="K79" s="75" t="s">
        <v>31</v>
      </c>
      <c r="L79" s="73" t="s">
        <v>32</v>
      </c>
      <c r="M79" s="73" t="s">
        <v>33</v>
      </c>
      <c r="N79" s="73" t="s">
        <v>34</v>
      </c>
      <c r="O79" s="76"/>
      <c r="P79" s="74" t="s">
        <v>30</v>
      </c>
      <c r="Q79" s="73">
        <v>1</v>
      </c>
      <c r="R79" s="75" t="s">
        <v>31</v>
      </c>
      <c r="S79" s="73" t="s">
        <v>32</v>
      </c>
      <c r="T79" s="73" t="s">
        <v>33</v>
      </c>
      <c r="U79" s="73" t="s">
        <v>34</v>
      </c>
      <c r="V79" s="76"/>
    </row>
    <row r="80" spans="1:22">
      <c r="A80" s="77" t="s">
        <v>35</v>
      </c>
      <c r="B80" s="74"/>
      <c r="C80" s="73"/>
      <c r="D80" s="75"/>
      <c r="E80" s="73"/>
      <c r="F80" s="73"/>
      <c r="G80" s="73"/>
      <c r="H80" s="74"/>
      <c r="I80" s="74"/>
      <c r="J80" s="73"/>
      <c r="K80" s="75"/>
      <c r="L80" s="73"/>
      <c r="M80" s="73"/>
      <c r="N80" s="73"/>
      <c r="O80" s="74"/>
      <c r="P80" s="74"/>
      <c r="Q80" s="73"/>
      <c r="R80" s="75"/>
      <c r="S80" s="73"/>
      <c r="T80" s="73"/>
      <c r="U80" s="73"/>
      <c r="V80" s="74"/>
    </row>
    <row r="81" spans="1:22">
      <c r="A81" s="1" t="s">
        <v>36</v>
      </c>
      <c r="B81" s="72"/>
      <c r="C81" s="79"/>
      <c r="D81" s="80"/>
      <c r="E81" s="79"/>
      <c r="F81" s="79"/>
      <c r="G81" s="79"/>
      <c r="H81" s="72"/>
      <c r="I81" s="72"/>
      <c r="J81" s="79"/>
      <c r="K81" s="80"/>
      <c r="L81" s="79"/>
      <c r="M81" s="79"/>
      <c r="N81" s="79"/>
      <c r="O81" s="72"/>
      <c r="P81" s="72"/>
      <c r="Q81" s="79"/>
      <c r="R81" s="80"/>
      <c r="S81" s="79"/>
      <c r="T81" s="79"/>
      <c r="U81" s="79"/>
      <c r="V81" s="72"/>
    </row>
    <row r="82" spans="1:22">
      <c r="A82" s="2" t="s">
        <v>37</v>
      </c>
      <c r="B82" s="72">
        <v>1</v>
      </c>
      <c r="C82" s="84">
        <v>22</v>
      </c>
      <c r="D82" s="83">
        <v>1333</v>
      </c>
      <c r="E82" s="83">
        <v>815</v>
      </c>
      <c r="F82">
        <v>123</v>
      </c>
      <c r="G82">
        <v>5</v>
      </c>
      <c r="H82" s="83">
        <f>SUM(B82:G82)</f>
        <v>2299</v>
      </c>
      <c r="I82" s="72">
        <v>2</v>
      </c>
      <c r="J82">
        <v>21</v>
      </c>
      <c r="K82" s="83">
        <v>1521</v>
      </c>
      <c r="L82" s="72">
        <v>779</v>
      </c>
      <c r="M82">
        <v>101</v>
      </c>
      <c r="N82">
        <v>5</v>
      </c>
      <c r="O82" s="83">
        <f>SUM(I82:N82)</f>
        <v>2429</v>
      </c>
      <c r="P82" s="83">
        <f t="shared" ref="P82:U83" si="26">SUM(I82,B82)</f>
        <v>3</v>
      </c>
      <c r="Q82" s="84">
        <f t="shared" si="26"/>
        <v>43</v>
      </c>
      <c r="R82" s="83">
        <f t="shared" si="26"/>
        <v>2854</v>
      </c>
      <c r="S82" s="83">
        <f t="shared" si="26"/>
        <v>1594</v>
      </c>
      <c r="T82" s="84">
        <f t="shared" si="26"/>
        <v>224</v>
      </c>
      <c r="U82" s="86">
        <f t="shared" si="26"/>
        <v>10</v>
      </c>
      <c r="V82" s="83">
        <f>SUM(H82,O82)</f>
        <v>4728</v>
      </c>
    </row>
    <row r="83" spans="1:22">
      <c r="A83" s="2" t="s">
        <v>38</v>
      </c>
      <c r="B83" s="72" t="s">
        <v>39</v>
      </c>
      <c r="C83" s="102" t="s">
        <v>39</v>
      </c>
      <c r="D83" s="83">
        <v>579</v>
      </c>
      <c r="E83" s="83">
        <v>532</v>
      </c>
      <c r="F83">
        <v>50</v>
      </c>
      <c r="G83">
        <v>2</v>
      </c>
      <c r="H83" s="83">
        <f>SUM(B83:G83)</f>
        <v>1163</v>
      </c>
      <c r="I83" s="72" t="s">
        <v>39</v>
      </c>
      <c r="J83" s="79" t="s">
        <v>39</v>
      </c>
      <c r="K83" s="83">
        <v>472</v>
      </c>
      <c r="L83" s="72">
        <v>396</v>
      </c>
      <c r="M83">
        <v>44</v>
      </c>
      <c r="N83">
        <v>2</v>
      </c>
      <c r="O83" s="83">
        <f>SUM(I83:N83)</f>
        <v>914</v>
      </c>
      <c r="P83" s="83">
        <f t="shared" si="26"/>
        <v>0</v>
      </c>
      <c r="Q83" s="84">
        <f t="shared" si="26"/>
        <v>0</v>
      </c>
      <c r="R83" s="83">
        <f t="shared" si="26"/>
        <v>1051</v>
      </c>
      <c r="S83" s="83">
        <f t="shared" si="26"/>
        <v>928</v>
      </c>
      <c r="T83" s="84">
        <f t="shared" si="26"/>
        <v>94</v>
      </c>
      <c r="U83" s="86">
        <f t="shared" si="26"/>
        <v>4</v>
      </c>
      <c r="V83" s="83">
        <f>SUM(H83,O83)</f>
        <v>2077</v>
      </c>
    </row>
    <row r="84" spans="1:22">
      <c r="A84" s="91" t="s">
        <v>40</v>
      </c>
      <c r="B84" s="87">
        <f>SUM(B82:B83)</f>
        <v>1</v>
      </c>
      <c r="C84" s="88">
        <f t="shared" ref="C84:O84" si="27">SUM(C82:C83)</f>
        <v>22</v>
      </c>
      <c r="D84" s="89">
        <f t="shared" si="27"/>
        <v>1912</v>
      </c>
      <c r="E84" s="88">
        <f t="shared" si="27"/>
        <v>1347</v>
      </c>
      <c r="F84" s="88">
        <f t="shared" si="27"/>
        <v>173</v>
      </c>
      <c r="G84" s="88">
        <f t="shared" si="27"/>
        <v>7</v>
      </c>
      <c r="H84" s="87">
        <f t="shared" si="27"/>
        <v>3462</v>
      </c>
      <c r="I84" s="87">
        <f t="shared" si="27"/>
        <v>2</v>
      </c>
      <c r="J84" s="88">
        <f t="shared" si="27"/>
        <v>21</v>
      </c>
      <c r="K84" s="89">
        <f t="shared" si="27"/>
        <v>1993</v>
      </c>
      <c r="L84" s="88">
        <f t="shared" si="27"/>
        <v>1175</v>
      </c>
      <c r="M84" s="88">
        <f t="shared" si="27"/>
        <v>145</v>
      </c>
      <c r="N84" s="88">
        <f t="shared" si="27"/>
        <v>7</v>
      </c>
      <c r="O84" s="87">
        <f t="shared" si="27"/>
        <v>3343</v>
      </c>
      <c r="P84" s="87">
        <f t="shared" ref="P84:V84" si="28">SUM(P82:P83)</f>
        <v>3</v>
      </c>
      <c r="Q84" s="88">
        <f t="shared" si="28"/>
        <v>43</v>
      </c>
      <c r="R84" s="87">
        <f t="shared" si="28"/>
        <v>3905</v>
      </c>
      <c r="S84" s="87">
        <f t="shared" si="28"/>
        <v>2522</v>
      </c>
      <c r="T84" s="88">
        <f t="shared" si="28"/>
        <v>318</v>
      </c>
      <c r="U84" s="90">
        <f t="shared" si="28"/>
        <v>14</v>
      </c>
      <c r="V84" s="87">
        <f t="shared" si="28"/>
        <v>6805</v>
      </c>
    </row>
    <row r="85" spans="1:22">
      <c r="A85" s="1" t="s">
        <v>41</v>
      </c>
      <c r="B85" s="101"/>
      <c r="C85" s="102"/>
      <c r="D85" s="103"/>
      <c r="E85" s="102"/>
      <c r="F85" s="102"/>
      <c r="G85" s="102"/>
      <c r="H85" s="101"/>
      <c r="I85" s="101"/>
      <c r="J85" s="102"/>
      <c r="K85" s="103"/>
      <c r="L85" s="102"/>
      <c r="M85" s="102"/>
      <c r="N85" s="102"/>
      <c r="O85" s="101"/>
      <c r="P85" s="101"/>
      <c r="Q85" s="102"/>
      <c r="R85" s="103"/>
      <c r="S85" s="102"/>
      <c r="T85" s="102"/>
      <c r="U85" s="102"/>
      <c r="V85" s="101"/>
    </row>
    <row r="86" spans="1:22">
      <c r="A86" t="s">
        <v>42</v>
      </c>
      <c r="B86" s="72" t="s">
        <v>39</v>
      </c>
      <c r="C86" s="84">
        <v>25</v>
      </c>
      <c r="D86" s="83">
        <v>1077</v>
      </c>
      <c r="E86" s="83">
        <v>702</v>
      </c>
      <c r="F86">
        <v>130</v>
      </c>
      <c r="G86">
        <v>7</v>
      </c>
      <c r="H86" s="83">
        <f>SUM(B86:G86)</f>
        <v>1941</v>
      </c>
      <c r="I86" s="72">
        <v>1</v>
      </c>
      <c r="J86">
        <v>20</v>
      </c>
      <c r="K86" s="83">
        <v>1304</v>
      </c>
      <c r="L86" s="72">
        <v>718</v>
      </c>
      <c r="M86">
        <v>116</v>
      </c>
      <c r="N86">
        <v>9</v>
      </c>
      <c r="O86" s="83">
        <f>SUM(I86:N86)</f>
        <v>2168</v>
      </c>
      <c r="P86" s="101">
        <f t="shared" ref="P86:U89" si="29">SUM(I86,B86)</f>
        <v>1</v>
      </c>
      <c r="Q86" s="102">
        <f t="shared" si="29"/>
        <v>45</v>
      </c>
      <c r="R86" s="103">
        <f t="shared" si="29"/>
        <v>2381</v>
      </c>
      <c r="S86" s="102">
        <f t="shared" si="29"/>
        <v>1420</v>
      </c>
      <c r="T86" s="102">
        <f t="shared" si="29"/>
        <v>246</v>
      </c>
      <c r="U86" s="102">
        <f t="shared" si="29"/>
        <v>16</v>
      </c>
      <c r="V86" s="101">
        <f>SUM(H86,O86)</f>
        <v>4109</v>
      </c>
    </row>
    <row r="87" spans="1:22">
      <c r="A87" t="s">
        <v>43</v>
      </c>
      <c r="B87" s="72">
        <v>1</v>
      </c>
      <c r="C87" s="102" t="s">
        <v>39</v>
      </c>
      <c r="D87" s="83">
        <v>606</v>
      </c>
      <c r="E87" s="83">
        <v>686</v>
      </c>
      <c r="F87">
        <v>81</v>
      </c>
      <c r="G87">
        <v>4</v>
      </c>
      <c r="H87" s="83">
        <f>SUM(B87:G87)</f>
        <v>1378</v>
      </c>
      <c r="I87" s="72">
        <v>1</v>
      </c>
      <c r="J87">
        <v>1</v>
      </c>
      <c r="K87" s="83">
        <v>503</v>
      </c>
      <c r="L87" s="72">
        <v>481</v>
      </c>
      <c r="M87">
        <v>54</v>
      </c>
      <c r="N87">
        <v>7</v>
      </c>
      <c r="O87" s="83">
        <f>SUM(I87:N87)</f>
        <v>1047</v>
      </c>
      <c r="P87" s="101">
        <f t="shared" si="29"/>
        <v>2</v>
      </c>
      <c r="Q87" s="102">
        <f t="shared" si="29"/>
        <v>1</v>
      </c>
      <c r="R87" s="103">
        <f t="shared" si="29"/>
        <v>1109</v>
      </c>
      <c r="S87" s="102">
        <f t="shared" si="29"/>
        <v>1167</v>
      </c>
      <c r="T87" s="102">
        <f t="shared" si="29"/>
        <v>135</v>
      </c>
      <c r="U87" s="102">
        <f t="shared" si="29"/>
        <v>11</v>
      </c>
      <c r="V87" s="101">
        <f>SUM(H87,O87)</f>
        <v>2425</v>
      </c>
    </row>
    <row r="88" spans="1:22">
      <c r="A88" s="91" t="s">
        <v>44</v>
      </c>
      <c r="B88" s="88">
        <f>SUM(B86:B87)</f>
        <v>1</v>
      </c>
      <c r="C88" s="88">
        <f t="shared" ref="C88:O88" si="30">SUM(C86:C87)</f>
        <v>25</v>
      </c>
      <c r="D88" s="89">
        <f t="shared" si="30"/>
        <v>1683</v>
      </c>
      <c r="E88" s="88">
        <f t="shared" si="30"/>
        <v>1388</v>
      </c>
      <c r="F88" s="88">
        <f t="shared" si="30"/>
        <v>211</v>
      </c>
      <c r="G88" s="88">
        <f t="shared" si="30"/>
        <v>11</v>
      </c>
      <c r="H88" s="87">
        <f t="shared" si="30"/>
        <v>3319</v>
      </c>
      <c r="I88" s="87">
        <f t="shared" si="30"/>
        <v>2</v>
      </c>
      <c r="J88" s="88">
        <f t="shared" si="30"/>
        <v>21</v>
      </c>
      <c r="K88" s="89">
        <f t="shared" si="30"/>
        <v>1807</v>
      </c>
      <c r="L88" s="88">
        <f t="shared" si="30"/>
        <v>1199</v>
      </c>
      <c r="M88" s="88">
        <f t="shared" si="30"/>
        <v>170</v>
      </c>
      <c r="N88" s="88">
        <f t="shared" si="30"/>
        <v>16</v>
      </c>
      <c r="O88" s="87">
        <f t="shared" si="30"/>
        <v>3215</v>
      </c>
      <c r="P88" s="87">
        <f t="shared" si="29"/>
        <v>3</v>
      </c>
      <c r="Q88" s="88">
        <f t="shared" si="29"/>
        <v>46</v>
      </c>
      <c r="R88" s="89">
        <f t="shared" si="29"/>
        <v>3490</v>
      </c>
      <c r="S88" s="88">
        <f t="shared" si="29"/>
        <v>2587</v>
      </c>
      <c r="T88" s="88">
        <f t="shared" si="29"/>
        <v>381</v>
      </c>
      <c r="U88" s="88">
        <f t="shared" si="29"/>
        <v>27</v>
      </c>
      <c r="V88" s="87">
        <f>SUM(H88,O88)</f>
        <v>6534</v>
      </c>
    </row>
    <row r="89" spans="1:22" s="1" customFormat="1">
      <c r="A89" s="91" t="s">
        <v>45</v>
      </c>
      <c r="B89" s="92">
        <f>SUM(B88,B84)</f>
        <v>2</v>
      </c>
      <c r="C89" s="93">
        <f t="shared" ref="C89:O89" si="31">SUM(C88,C84)</f>
        <v>47</v>
      </c>
      <c r="D89" s="94">
        <f t="shared" si="31"/>
        <v>3595</v>
      </c>
      <c r="E89" s="93">
        <f t="shared" si="31"/>
        <v>2735</v>
      </c>
      <c r="F89" s="93">
        <f t="shared" si="31"/>
        <v>384</v>
      </c>
      <c r="G89" s="93">
        <f t="shared" si="31"/>
        <v>18</v>
      </c>
      <c r="H89" s="92">
        <f t="shared" si="31"/>
        <v>6781</v>
      </c>
      <c r="I89" s="92">
        <f t="shared" si="31"/>
        <v>4</v>
      </c>
      <c r="J89" s="93">
        <f t="shared" si="31"/>
        <v>42</v>
      </c>
      <c r="K89" s="94">
        <f t="shared" si="31"/>
        <v>3800</v>
      </c>
      <c r="L89" s="93">
        <f t="shared" si="31"/>
        <v>2374</v>
      </c>
      <c r="M89" s="93">
        <f t="shared" si="31"/>
        <v>315</v>
      </c>
      <c r="N89" s="93">
        <f t="shared" si="31"/>
        <v>23</v>
      </c>
      <c r="O89" s="92">
        <f t="shared" si="31"/>
        <v>6558</v>
      </c>
      <c r="P89" s="92">
        <f t="shared" si="29"/>
        <v>6</v>
      </c>
      <c r="Q89" s="93">
        <f t="shared" si="29"/>
        <v>89</v>
      </c>
      <c r="R89" s="94">
        <f t="shared" si="29"/>
        <v>7395</v>
      </c>
      <c r="S89" s="93">
        <f t="shared" si="29"/>
        <v>5109</v>
      </c>
      <c r="T89" s="93">
        <f t="shared" si="29"/>
        <v>699</v>
      </c>
      <c r="U89" s="93">
        <f t="shared" si="29"/>
        <v>41</v>
      </c>
      <c r="V89" s="92">
        <f>SUM(H89,O89)</f>
        <v>13339</v>
      </c>
    </row>
    <row r="90" spans="1:22">
      <c r="B90" s="83"/>
      <c r="C90" s="84"/>
      <c r="D90" s="85"/>
      <c r="E90" s="84"/>
      <c r="F90" s="84"/>
      <c r="G90" s="84"/>
      <c r="H90" s="83"/>
      <c r="I90" s="83"/>
      <c r="J90" s="84"/>
      <c r="K90" s="85"/>
      <c r="L90" s="84"/>
      <c r="M90" s="84"/>
      <c r="N90" s="84"/>
      <c r="O90" s="83"/>
      <c r="P90" s="83"/>
      <c r="Q90" s="84"/>
      <c r="R90" s="83"/>
      <c r="S90" s="83"/>
      <c r="T90" s="84"/>
      <c r="U90" s="84"/>
      <c r="V90" s="83"/>
    </row>
    <row r="91" spans="1:22">
      <c r="A91" s="1" t="s">
        <v>46</v>
      </c>
      <c r="B91" s="83"/>
      <c r="C91" s="84"/>
      <c r="D91" s="85"/>
      <c r="E91" s="84"/>
      <c r="F91" s="84"/>
      <c r="G91" s="84"/>
      <c r="H91" s="83"/>
      <c r="I91" s="83"/>
      <c r="J91" s="84"/>
      <c r="K91" s="85"/>
      <c r="L91" s="84"/>
      <c r="M91" s="84"/>
      <c r="N91" s="84"/>
      <c r="O91" s="83"/>
      <c r="P91" s="83"/>
      <c r="Q91" s="84"/>
      <c r="R91" s="83"/>
      <c r="S91" s="83"/>
      <c r="T91" s="84"/>
      <c r="U91" s="84"/>
      <c r="V91" s="83"/>
    </row>
    <row r="92" spans="1:22">
      <c r="A92" s="1" t="s">
        <v>36</v>
      </c>
      <c r="B92" s="83"/>
      <c r="C92" s="84"/>
      <c r="D92" s="85"/>
      <c r="E92" s="84"/>
      <c r="F92" s="84"/>
      <c r="G92" s="84"/>
      <c r="H92" s="83"/>
      <c r="I92" s="83"/>
      <c r="J92" s="84"/>
      <c r="K92" s="85"/>
      <c r="L92" s="84"/>
      <c r="M92" s="84"/>
      <c r="N92" s="84"/>
      <c r="O92" s="83"/>
      <c r="P92" s="83"/>
      <c r="Q92" s="84"/>
      <c r="R92" s="83"/>
      <c r="S92" s="83"/>
      <c r="T92" s="84"/>
      <c r="U92" s="84"/>
      <c r="V92" s="83"/>
    </row>
    <row r="93" spans="1:22">
      <c r="A93" t="s">
        <v>47</v>
      </c>
      <c r="B93" s="72">
        <v>1</v>
      </c>
      <c r="C93" s="84">
        <v>19</v>
      </c>
      <c r="D93" s="83">
        <v>432</v>
      </c>
      <c r="E93" s="83">
        <v>268</v>
      </c>
      <c r="F93">
        <v>59</v>
      </c>
      <c r="G93">
        <v>5</v>
      </c>
      <c r="H93" s="83">
        <f>SUM(B93:G93)</f>
        <v>784</v>
      </c>
      <c r="I93" s="101" t="s">
        <v>39</v>
      </c>
      <c r="J93">
        <v>13</v>
      </c>
      <c r="K93" s="83">
        <v>672</v>
      </c>
      <c r="L93" s="72">
        <v>375</v>
      </c>
      <c r="M93">
        <v>76</v>
      </c>
      <c r="N93">
        <v>7</v>
      </c>
      <c r="O93" s="83">
        <f>SUM(I93:N93)</f>
        <v>1143</v>
      </c>
      <c r="P93" s="83">
        <f t="shared" ref="P93:U97" si="32">SUM(I93,B93)</f>
        <v>1</v>
      </c>
      <c r="Q93" s="84">
        <f t="shared" si="32"/>
        <v>32</v>
      </c>
      <c r="R93" s="83">
        <f t="shared" si="32"/>
        <v>1104</v>
      </c>
      <c r="S93" s="83">
        <f t="shared" si="32"/>
        <v>643</v>
      </c>
      <c r="T93" s="84">
        <f t="shared" si="32"/>
        <v>135</v>
      </c>
      <c r="U93" s="84">
        <f t="shared" si="32"/>
        <v>12</v>
      </c>
      <c r="V93" s="83">
        <f>SUM(H93,O93)</f>
        <v>1927</v>
      </c>
    </row>
    <row r="94" spans="1:22">
      <c r="A94" t="s">
        <v>48</v>
      </c>
      <c r="B94" s="72" t="s">
        <v>39</v>
      </c>
      <c r="C94" s="84">
        <v>4</v>
      </c>
      <c r="D94" s="83">
        <v>422</v>
      </c>
      <c r="E94" s="83">
        <v>483</v>
      </c>
      <c r="F94">
        <v>179</v>
      </c>
      <c r="G94">
        <v>28</v>
      </c>
      <c r="H94" s="83">
        <f t="shared" ref="H94:H96" si="33">SUM(B94:G94)</f>
        <v>1116</v>
      </c>
      <c r="I94" s="101" t="s">
        <v>39</v>
      </c>
      <c r="J94">
        <v>1</v>
      </c>
      <c r="K94" s="83">
        <v>365</v>
      </c>
      <c r="L94" s="72">
        <v>367</v>
      </c>
      <c r="M94">
        <v>105</v>
      </c>
      <c r="N94">
        <v>24</v>
      </c>
      <c r="O94" s="83">
        <f t="shared" ref="O94:O96" si="34">SUM(I94:N94)</f>
        <v>862</v>
      </c>
      <c r="P94" s="83">
        <f t="shared" si="32"/>
        <v>0</v>
      </c>
      <c r="Q94" s="84">
        <f t="shared" si="32"/>
        <v>5</v>
      </c>
      <c r="R94" s="83">
        <f t="shared" si="32"/>
        <v>787</v>
      </c>
      <c r="S94" s="83">
        <f t="shared" si="32"/>
        <v>850</v>
      </c>
      <c r="T94" s="84">
        <f t="shared" si="32"/>
        <v>284</v>
      </c>
      <c r="U94" s="84">
        <f t="shared" si="32"/>
        <v>52</v>
      </c>
      <c r="V94" s="83">
        <f>SUM(H94,O94)</f>
        <v>1978</v>
      </c>
    </row>
    <row r="95" spans="1:22">
      <c r="A95" t="s">
        <v>49</v>
      </c>
      <c r="B95" s="72" t="s">
        <v>39</v>
      </c>
      <c r="C95" s="84">
        <v>1</v>
      </c>
      <c r="D95" s="83">
        <v>13</v>
      </c>
      <c r="E95" s="83">
        <v>21</v>
      </c>
      <c r="F95">
        <v>6</v>
      </c>
      <c r="G95">
        <v>1</v>
      </c>
      <c r="H95" s="83">
        <f t="shared" si="33"/>
        <v>42</v>
      </c>
      <c r="I95" s="101" t="s">
        <v>39</v>
      </c>
      <c r="J95" s="79" t="s">
        <v>39</v>
      </c>
      <c r="K95" s="83">
        <v>71</v>
      </c>
      <c r="L95" s="72">
        <v>54</v>
      </c>
      <c r="M95">
        <v>19</v>
      </c>
      <c r="N95" s="79" t="s">
        <v>39</v>
      </c>
      <c r="O95" s="83">
        <f t="shared" si="34"/>
        <v>144</v>
      </c>
      <c r="P95" s="83">
        <f t="shared" si="32"/>
        <v>0</v>
      </c>
      <c r="Q95" s="84">
        <f t="shared" si="32"/>
        <v>1</v>
      </c>
      <c r="R95" s="83">
        <f t="shared" si="32"/>
        <v>84</v>
      </c>
      <c r="S95" s="83">
        <f t="shared" si="32"/>
        <v>75</v>
      </c>
      <c r="T95" s="84">
        <f t="shared" si="32"/>
        <v>25</v>
      </c>
      <c r="U95" s="84">
        <f t="shared" si="32"/>
        <v>1</v>
      </c>
      <c r="V95" s="83">
        <f>SUM(H95,O95)</f>
        <v>186</v>
      </c>
    </row>
    <row r="96" spans="1:22">
      <c r="A96" t="s">
        <v>50</v>
      </c>
      <c r="B96" s="72">
        <v>1</v>
      </c>
      <c r="C96" s="84">
        <v>3</v>
      </c>
      <c r="D96" s="83">
        <v>537</v>
      </c>
      <c r="E96" s="83">
        <v>842</v>
      </c>
      <c r="F96">
        <v>248</v>
      </c>
      <c r="G96">
        <v>70</v>
      </c>
      <c r="H96" s="83">
        <f t="shared" si="33"/>
        <v>1701</v>
      </c>
      <c r="I96" s="83">
        <v>1</v>
      </c>
      <c r="J96">
        <v>2</v>
      </c>
      <c r="K96" s="83">
        <v>378</v>
      </c>
      <c r="L96" s="72">
        <v>517</v>
      </c>
      <c r="M96">
        <v>145</v>
      </c>
      <c r="N96">
        <v>35</v>
      </c>
      <c r="O96" s="83">
        <f t="shared" si="34"/>
        <v>1078</v>
      </c>
      <c r="P96" s="83">
        <f t="shared" si="32"/>
        <v>2</v>
      </c>
      <c r="Q96" s="84">
        <f t="shared" si="32"/>
        <v>5</v>
      </c>
      <c r="R96" s="83">
        <f t="shared" si="32"/>
        <v>915</v>
      </c>
      <c r="S96" s="83">
        <f t="shared" si="32"/>
        <v>1359</v>
      </c>
      <c r="T96" s="84">
        <f t="shared" si="32"/>
        <v>393</v>
      </c>
      <c r="U96" s="84">
        <f t="shared" si="32"/>
        <v>105</v>
      </c>
      <c r="V96" s="83">
        <f>SUM(H96,O96)</f>
        <v>2779</v>
      </c>
    </row>
    <row r="97" spans="1:22" s="28" customFormat="1">
      <c r="A97" s="28" t="s">
        <v>25</v>
      </c>
      <c r="B97" s="87">
        <f t="shared" ref="B97:O97" si="35">SUM(B93:B96)</f>
        <v>2</v>
      </c>
      <c r="C97" s="88">
        <f t="shared" si="35"/>
        <v>27</v>
      </c>
      <c r="D97" s="89">
        <f t="shared" si="35"/>
        <v>1404</v>
      </c>
      <c r="E97" s="88">
        <f t="shared" si="35"/>
        <v>1614</v>
      </c>
      <c r="F97" s="88">
        <f t="shared" si="35"/>
        <v>492</v>
      </c>
      <c r="G97" s="88">
        <f t="shared" si="35"/>
        <v>104</v>
      </c>
      <c r="H97" s="87">
        <f t="shared" si="35"/>
        <v>3643</v>
      </c>
      <c r="I97" s="87">
        <f t="shared" si="35"/>
        <v>1</v>
      </c>
      <c r="J97" s="88">
        <f t="shared" si="35"/>
        <v>16</v>
      </c>
      <c r="K97" s="89">
        <f t="shared" si="35"/>
        <v>1486</v>
      </c>
      <c r="L97" s="88">
        <f t="shared" si="35"/>
        <v>1313</v>
      </c>
      <c r="M97" s="88">
        <f t="shared" si="35"/>
        <v>345</v>
      </c>
      <c r="N97" s="88">
        <f t="shared" si="35"/>
        <v>66</v>
      </c>
      <c r="O97" s="87">
        <f t="shared" si="35"/>
        <v>3227</v>
      </c>
      <c r="P97" s="87">
        <f t="shared" si="32"/>
        <v>3</v>
      </c>
      <c r="Q97" s="88">
        <f t="shared" si="32"/>
        <v>43</v>
      </c>
      <c r="R97" s="87">
        <f t="shared" si="32"/>
        <v>2890</v>
      </c>
      <c r="S97" s="87">
        <f t="shared" si="32"/>
        <v>2927</v>
      </c>
      <c r="T97" s="88">
        <f t="shared" si="32"/>
        <v>837</v>
      </c>
      <c r="U97" s="88">
        <f t="shared" si="32"/>
        <v>170</v>
      </c>
      <c r="V97" s="87">
        <f>SUM(H97,O97)</f>
        <v>6870</v>
      </c>
    </row>
    <row r="98" spans="1:22">
      <c r="A98" s="1" t="s">
        <v>41</v>
      </c>
      <c r="B98" s="83"/>
      <c r="C98" s="84"/>
      <c r="D98" s="85"/>
      <c r="E98" s="84"/>
      <c r="F98" s="84"/>
      <c r="G98" s="84"/>
      <c r="H98" s="83"/>
      <c r="I98" s="83"/>
      <c r="J98" s="84"/>
      <c r="K98" s="85"/>
      <c r="L98" s="84"/>
      <c r="M98" s="84"/>
      <c r="N98" s="84"/>
      <c r="O98" s="83"/>
      <c r="P98" s="83"/>
      <c r="Q98" s="84"/>
      <c r="R98" s="83"/>
      <c r="S98" s="83"/>
      <c r="T98" s="84"/>
      <c r="U98" s="84"/>
      <c r="V98" s="83"/>
    </row>
    <row r="99" spans="1:22">
      <c r="A99" t="s">
        <v>47</v>
      </c>
      <c r="B99" s="72">
        <v>1</v>
      </c>
      <c r="C99" s="84">
        <v>13</v>
      </c>
      <c r="D99" s="83">
        <v>328</v>
      </c>
      <c r="E99" s="83">
        <v>219</v>
      </c>
      <c r="F99">
        <v>47</v>
      </c>
      <c r="G99">
        <v>6</v>
      </c>
      <c r="H99" s="83">
        <f>SUM(B99:G99)</f>
        <v>614</v>
      </c>
      <c r="I99" s="72" t="s">
        <v>39</v>
      </c>
      <c r="J99">
        <v>15</v>
      </c>
      <c r="K99" s="83">
        <v>546</v>
      </c>
      <c r="L99" s="72">
        <v>325</v>
      </c>
      <c r="M99">
        <v>70</v>
      </c>
      <c r="N99">
        <v>4</v>
      </c>
      <c r="O99" s="83">
        <f>SUM(I99:N99)</f>
        <v>960</v>
      </c>
      <c r="P99" s="83">
        <f t="shared" ref="P99:P104" si="36">SUM(I99,B99)</f>
        <v>1</v>
      </c>
      <c r="Q99" s="84">
        <f t="shared" ref="Q99:Q104" si="37">SUM(J99,C99)</f>
        <v>28</v>
      </c>
      <c r="R99" s="83">
        <f t="shared" ref="R99:R104" si="38">SUM(K99,D99)</f>
        <v>874</v>
      </c>
      <c r="S99" s="83">
        <f t="shared" ref="S99:S104" si="39">SUM(L99,E99)</f>
        <v>544</v>
      </c>
      <c r="T99" s="84">
        <f t="shared" ref="T99:T104" si="40">SUM(M99,F99)</f>
        <v>117</v>
      </c>
      <c r="U99" s="84">
        <f t="shared" ref="U99:U104" si="41">SUM(N99,G99)</f>
        <v>10</v>
      </c>
      <c r="V99" s="83">
        <f t="shared" ref="V99:V104" si="42">SUM(H99,O99)</f>
        <v>1574</v>
      </c>
    </row>
    <row r="100" spans="1:22">
      <c r="A100" t="s">
        <v>48</v>
      </c>
      <c r="B100" s="72" t="s">
        <v>39</v>
      </c>
      <c r="C100" s="84">
        <v>2</v>
      </c>
      <c r="D100" s="83">
        <v>307</v>
      </c>
      <c r="E100" s="83">
        <v>400</v>
      </c>
      <c r="F100">
        <v>171</v>
      </c>
      <c r="G100">
        <v>41</v>
      </c>
      <c r="H100" s="83">
        <f t="shared" ref="H100:H102" si="43">SUM(B100:G100)</f>
        <v>921</v>
      </c>
      <c r="I100" s="72" t="s">
        <v>39</v>
      </c>
      <c r="J100">
        <v>3</v>
      </c>
      <c r="K100" s="83">
        <v>267</v>
      </c>
      <c r="L100" s="72">
        <v>309</v>
      </c>
      <c r="M100">
        <v>125</v>
      </c>
      <c r="N100">
        <v>30</v>
      </c>
      <c r="O100" s="83">
        <f t="shared" ref="O100:O102" si="44">SUM(I100:N100)</f>
        <v>734</v>
      </c>
      <c r="P100" s="83">
        <f t="shared" si="36"/>
        <v>0</v>
      </c>
      <c r="Q100" s="84">
        <f t="shared" si="37"/>
        <v>5</v>
      </c>
      <c r="R100" s="83">
        <f t="shared" si="38"/>
        <v>574</v>
      </c>
      <c r="S100" s="83">
        <f t="shared" si="39"/>
        <v>709</v>
      </c>
      <c r="T100" s="84">
        <f t="shared" si="40"/>
        <v>296</v>
      </c>
      <c r="U100" s="84">
        <f t="shared" si="41"/>
        <v>71</v>
      </c>
      <c r="V100" s="83">
        <f t="shared" si="42"/>
        <v>1655</v>
      </c>
    </row>
    <row r="101" spans="1:22">
      <c r="A101" t="s">
        <v>49</v>
      </c>
      <c r="B101" s="72" t="s">
        <v>39</v>
      </c>
      <c r="C101" s="102" t="s">
        <v>39</v>
      </c>
      <c r="D101" s="83">
        <v>11</v>
      </c>
      <c r="E101" s="83">
        <v>16</v>
      </c>
      <c r="F101">
        <v>8</v>
      </c>
      <c r="G101">
        <v>1</v>
      </c>
      <c r="H101" s="83">
        <f t="shared" si="43"/>
        <v>36</v>
      </c>
      <c r="I101" s="72" t="s">
        <v>39</v>
      </c>
      <c r="J101">
        <v>1</v>
      </c>
      <c r="K101" s="83">
        <v>48</v>
      </c>
      <c r="L101" s="72">
        <v>34</v>
      </c>
      <c r="M101">
        <v>10</v>
      </c>
      <c r="N101">
        <v>3</v>
      </c>
      <c r="O101" s="83">
        <f t="shared" si="44"/>
        <v>96</v>
      </c>
      <c r="P101" s="83">
        <f t="shared" si="36"/>
        <v>0</v>
      </c>
      <c r="Q101" s="84">
        <f t="shared" si="37"/>
        <v>1</v>
      </c>
      <c r="R101" s="83">
        <f t="shared" si="38"/>
        <v>59</v>
      </c>
      <c r="S101" s="83">
        <f t="shared" si="39"/>
        <v>50</v>
      </c>
      <c r="T101" s="84">
        <f t="shared" si="40"/>
        <v>18</v>
      </c>
      <c r="U101" s="84">
        <f t="shared" si="41"/>
        <v>4</v>
      </c>
      <c r="V101" s="83">
        <f t="shared" si="42"/>
        <v>132</v>
      </c>
    </row>
    <row r="102" spans="1:22">
      <c r="A102" t="s">
        <v>50</v>
      </c>
      <c r="B102" s="72">
        <v>1</v>
      </c>
      <c r="C102" s="84">
        <v>2</v>
      </c>
      <c r="D102" s="83">
        <v>395</v>
      </c>
      <c r="E102" s="83">
        <v>654</v>
      </c>
      <c r="F102">
        <v>302</v>
      </c>
      <c r="G102">
        <v>61</v>
      </c>
      <c r="H102" s="83">
        <f t="shared" si="43"/>
        <v>1415</v>
      </c>
      <c r="I102" s="72">
        <v>1</v>
      </c>
      <c r="J102" s="79" t="s">
        <v>39</v>
      </c>
      <c r="K102" s="83">
        <v>345</v>
      </c>
      <c r="L102" s="72">
        <v>483</v>
      </c>
      <c r="M102">
        <v>168</v>
      </c>
      <c r="N102">
        <v>47</v>
      </c>
      <c r="O102" s="83">
        <f t="shared" si="44"/>
        <v>1044</v>
      </c>
      <c r="P102" s="83">
        <f t="shared" si="36"/>
        <v>2</v>
      </c>
      <c r="Q102" s="84">
        <f t="shared" si="37"/>
        <v>2</v>
      </c>
      <c r="R102" s="83">
        <f t="shared" si="38"/>
        <v>740</v>
      </c>
      <c r="S102" s="83">
        <f t="shared" si="39"/>
        <v>1137</v>
      </c>
      <c r="T102" s="84">
        <f t="shared" si="40"/>
        <v>470</v>
      </c>
      <c r="U102" s="84">
        <f t="shared" si="41"/>
        <v>108</v>
      </c>
      <c r="V102" s="83">
        <f t="shared" si="42"/>
        <v>2459</v>
      </c>
    </row>
    <row r="103" spans="1:22" s="28" customFormat="1">
      <c r="A103" s="28" t="s">
        <v>25</v>
      </c>
      <c r="B103" s="87">
        <f t="shared" ref="B103:O103" si="45">SUM(B99:B102)</f>
        <v>2</v>
      </c>
      <c r="C103" s="88">
        <f t="shared" si="45"/>
        <v>17</v>
      </c>
      <c r="D103" s="89">
        <f t="shared" si="45"/>
        <v>1041</v>
      </c>
      <c r="E103" s="88">
        <f t="shared" si="45"/>
        <v>1289</v>
      </c>
      <c r="F103" s="88">
        <f t="shared" si="45"/>
        <v>528</v>
      </c>
      <c r="G103" s="88">
        <f t="shared" si="45"/>
        <v>109</v>
      </c>
      <c r="H103" s="87">
        <f t="shared" si="45"/>
        <v>2986</v>
      </c>
      <c r="I103" s="87">
        <f t="shared" si="45"/>
        <v>1</v>
      </c>
      <c r="J103" s="88">
        <f t="shared" si="45"/>
        <v>19</v>
      </c>
      <c r="K103" s="89">
        <f t="shared" si="45"/>
        <v>1206</v>
      </c>
      <c r="L103" s="88">
        <f t="shared" si="45"/>
        <v>1151</v>
      </c>
      <c r="M103" s="88">
        <f t="shared" si="45"/>
        <v>373</v>
      </c>
      <c r="N103" s="88">
        <f t="shared" si="45"/>
        <v>84</v>
      </c>
      <c r="O103" s="87">
        <f t="shared" si="45"/>
        <v>2834</v>
      </c>
      <c r="P103" s="87">
        <f t="shared" si="36"/>
        <v>3</v>
      </c>
      <c r="Q103" s="88">
        <f t="shared" si="37"/>
        <v>36</v>
      </c>
      <c r="R103" s="87">
        <f t="shared" si="38"/>
        <v>2247</v>
      </c>
      <c r="S103" s="87">
        <f t="shared" si="39"/>
        <v>2440</v>
      </c>
      <c r="T103" s="88">
        <f t="shared" si="40"/>
        <v>901</v>
      </c>
      <c r="U103" s="88">
        <f t="shared" si="41"/>
        <v>193</v>
      </c>
      <c r="V103" s="87">
        <f t="shared" si="42"/>
        <v>5820</v>
      </c>
    </row>
    <row r="104" spans="1:22" s="1" customFormat="1">
      <c r="A104" s="91" t="s">
        <v>51</v>
      </c>
      <c r="B104" s="92">
        <f>SUM(B97,B103)</f>
        <v>4</v>
      </c>
      <c r="C104" s="93">
        <f t="shared" ref="C104:O104" si="46">SUM(C97,C103)</f>
        <v>44</v>
      </c>
      <c r="D104" s="94">
        <f t="shared" si="46"/>
        <v>2445</v>
      </c>
      <c r="E104" s="93">
        <f t="shared" si="46"/>
        <v>2903</v>
      </c>
      <c r="F104" s="93">
        <f t="shared" si="46"/>
        <v>1020</v>
      </c>
      <c r="G104" s="93">
        <f t="shared" si="46"/>
        <v>213</v>
      </c>
      <c r="H104" s="92">
        <f t="shared" si="46"/>
        <v>6629</v>
      </c>
      <c r="I104" s="92">
        <f t="shared" si="46"/>
        <v>2</v>
      </c>
      <c r="J104" s="93">
        <f t="shared" si="46"/>
        <v>35</v>
      </c>
      <c r="K104" s="94">
        <f t="shared" si="46"/>
        <v>2692</v>
      </c>
      <c r="L104" s="93">
        <f t="shared" si="46"/>
        <v>2464</v>
      </c>
      <c r="M104" s="93">
        <f t="shared" si="46"/>
        <v>718</v>
      </c>
      <c r="N104" s="93">
        <f t="shared" si="46"/>
        <v>150</v>
      </c>
      <c r="O104" s="92">
        <f t="shared" si="46"/>
        <v>6061</v>
      </c>
      <c r="P104" s="92">
        <f t="shared" si="36"/>
        <v>6</v>
      </c>
      <c r="Q104" s="93">
        <f t="shared" si="37"/>
        <v>79</v>
      </c>
      <c r="R104" s="92">
        <f t="shared" si="38"/>
        <v>5137</v>
      </c>
      <c r="S104" s="92">
        <f t="shared" si="39"/>
        <v>5367</v>
      </c>
      <c r="T104" s="93">
        <f t="shared" si="40"/>
        <v>1738</v>
      </c>
      <c r="U104" s="93">
        <f t="shared" si="41"/>
        <v>363</v>
      </c>
      <c r="V104" s="92">
        <f t="shared" si="42"/>
        <v>12690</v>
      </c>
    </row>
    <row r="105" spans="1:22" s="1" customFormat="1">
      <c r="A105"/>
      <c r="B105" s="97"/>
      <c r="C105" s="98"/>
      <c r="D105" s="99"/>
      <c r="E105" s="98"/>
      <c r="F105" s="98"/>
      <c r="G105" s="98"/>
      <c r="H105" s="97"/>
      <c r="I105" s="97"/>
      <c r="J105" s="98"/>
      <c r="K105" s="99"/>
      <c r="L105" s="98"/>
      <c r="M105" s="98"/>
      <c r="N105" s="98"/>
      <c r="O105" s="97"/>
      <c r="P105" s="97"/>
      <c r="Q105" s="98"/>
      <c r="R105" s="97"/>
      <c r="S105" s="97"/>
      <c r="T105" s="98"/>
      <c r="U105" s="98"/>
      <c r="V105" s="97"/>
    </row>
    <row r="106" spans="1:22" s="1" customFormat="1">
      <c r="A106" s="1" t="s">
        <v>52</v>
      </c>
      <c r="B106" s="97"/>
      <c r="C106" s="98"/>
      <c r="D106" s="99"/>
      <c r="E106" s="98"/>
      <c r="F106" s="98"/>
      <c r="G106" s="98"/>
      <c r="H106" s="97"/>
      <c r="I106" s="97"/>
      <c r="J106" s="98"/>
      <c r="K106" s="99"/>
      <c r="L106" s="98"/>
      <c r="M106" s="98"/>
      <c r="N106" s="98"/>
      <c r="O106" s="97"/>
      <c r="P106" s="97"/>
      <c r="Q106" s="98"/>
      <c r="R106" s="97"/>
      <c r="S106" s="97"/>
      <c r="T106" s="98"/>
      <c r="U106" s="98"/>
      <c r="V106" s="97"/>
    </row>
    <row r="107" spans="1:22" s="1" customFormat="1">
      <c r="A107" s="1" t="s">
        <v>36</v>
      </c>
      <c r="B107" s="97"/>
      <c r="C107" s="98"/>
      <c r="D107" s="99"/>
      <c r="E107" s="98"/>
      <c r="F107" s="98"/>
      <c r="G107" s="98"/>
      <c r="H107" s="97"/>
      <c r="I107" s="97"/>
      <c r="J107" s="98"/>
      <c r="K107" s="99"/>
      <c r="L107" s="98"/>
      <c r="M107" s="98"/>
      <c r="N107" s="98"/>
      <c r="O107" s="97"/>
      <c r="P107" s="97"/>
      <c r="Q107" s="98"/>
      <c r="R107" s="97"/>
      <c r="S107" s="97"/>
      <c r="T107" s="98"/>
      <c r="U107" s="98"/>
      <c r="V107" s="97"/>
    </row>
    <row r="108" spans="1:22">
      <c r="A108" t="s">
        <v>47</v>
      </c>
      <c r="B108" s="101" t="s">
        <v>39</v>
      </c>
      <c r="C108" s="84">
        <v>13</v>
      </c>
      <c r="D108" s="83">
        <v>269</v>
      </c>
      <c r="E108" s="83">
        <v>183</v>
      </c>
      <c r="F108">
        <v>68</v>
      </c>
      <c r="G108">
        <v>18</v>
      </c>
      <c r="H108" s="83">
        <f>SUM(B108:G108)</f>
        <v>551</v>
      </c>
      <c r="I108" s="72" t="s">
        <v>39</v>
      </c>
      <c r="J108">
        <v>10</v>
      </c>
      <c r="K108" s="83">
        <v>395</v>
      </c>
      <c r="L108" s="72">
        <v>290</v>
      </c>
      <c r="M108">
        <v>82</v>
      </c>
      <c r="N108">
        <v>20</v>
      </c>
      <c r="O108" s="83">
        <f>SUM(I108:N108)</f>
        <v>797</v>
      </c>
      <c r="P108" s="83">
        <f t="shared" ref="P108:U112" si="47">SUM(I108,B108)</f>
        <v>0</v>
      </c>
      <c r="Q108" s="84">
        <f t="shared" si="47"/>
        <v>23</v>
      </c>
      <c r="R108" s="83">
        <f t="shared" si="47"/>
        <v>664</v>
      </c>
      <c r="S108" s="83">
        <f t="shared" si="47"/>
        <v>473</v>
      </c>
      <c r="T108" s="84">
        <f t="shared" si="47"/>
        <v>150</v>
      </c>
      <c r="U108" s="84">
        <f t="shared" si="47"/>
        <v>38</v>
      </c>
      <c r="V108" s="83">
        <f>SUM(H108,O108)</f>
        <v>1348</v>
      </c>
    </row>
    <row r="109" spans="1:22">
      <c r="A109" t="s">
        <v>48</v>
      </c>
      <c r="B109" s="101" t="s">
        <v>39</v>
      </c>
      <c r="C109" s="84">
        <v>2</v>
      </c>
      <c r="D109" s="83">
        <v>266</v>
      </c>
      <c r="E109" s="83">
        <v>379</v>
      </c>
      <c r="F109">
        <v>206</v>
      </c>
      <c r="G109">
        <v>60</v>
      </c>
      <c r="H109" s="83">
        <f t="shared" ref="H109:H111" si="48">SUM(B109:G109)</f>
        <v>913</v>
      </c>
      <c r="I109" s="72" t="s">
        <v>39</v>
      </c>
      <c r="J109">
        <v>1</v>
      </c>
      <c r="K109" s="83">
        <v>268</v>
      </c>
      <c r="L109" s="72">
        <v>356</v>
      </c>
      <c r="M109">
        <v>176</v>
      </c>
      <c r="N109">
        <v>64</v>
      </c>
      <c r="O109" s="83">
        <f t="shared" ref="O109:O111" si="49">SUM(I109:N109)</f>
        <v>865</v>
      </c>
      <c r="P109" s="83">
        <f t="shared" si="47"/>
        <v>0</v>
      </c>
      <c r="Q109" s="84">
        <f t="shared" si="47"/>
        <v>3</v>
      </c>
      <c r="R109" s="83">
        <f t="shared" si="47"/>
        <v>534</v>
      </c>
      <c r="S109" s="83">
        <f t="shared" si="47"/>
        <v>735</v>
      </c>
      <c r="T109" s="84">
        <f t="shared" si="47"/>
        <v>382</v>
      </c>
      <c r="U109" s="84">
        <f t="shared" si="47"/>
        <v>124</v>
      </c>
      <c r="V109" s="83">
        <f>SUM(H109,O109)</f>
        <v>1778</v>
      </c>
    </row>
    <row r="110" spans="1:22">
      <c r="A110" t="s">
        <v>49</v>
      </c>
      <c r="B110" s="101" t="s">
        <v>39</v>
      </c>
      <c r="C110" s="102" t="s">
        <v>39</v>
      </c>
      <c r="D110" s="83">
        <v>13</v>
      </c>
      <c r="E110" s="83">
        <v>22</v>
      </c>
      <c r="F110">
        <v>9</v>
      </c>
      <c r="G110">
        <v>1</v>
      </c>
      <c r="H110" s="83">
        <f t="shared" si="48"/>
        <v>45</v>
      </c>
      <c r="I110" s="72" t="s">
        <v>39</v>
      </c>
      <c r="J110" s="79" t="s">
        <v>39</v>
      </c>
      <c r="K110" s="83">
        <v>35</v>
      </c>
      <c r="L110" s="72">
        <v>42</v>
      </c>
      <c r="M110">
        <v>26</v>
      </c>
      <c r="N110">
        <v>5</v>
      </c>
      <c r="O110" s="83">
        <f t="shared" si="49"/>
        <v>108</v>
      </c>
      <c r="P110" s="83">
        <f t="shared" si="47"/>
        <v>0</v>
      </c>
      <c r="Q110" s="84">
        <f t="shared" si="47"/>
        <v>0</v>
      </c>
      <c r="R110" s="83">
        <f t="shared" si="47"/>
        <v>48</v>
      </c>
      <c r="S110" s="83">
        <f t="shared" si="47"/>
        <v>64</v>
      </c>
      <c r="T110" s="84">
        <f t="shared" si="47"/>
        <v>35</v>
      </c>
      <c r="U110" s="84">
        <f t="shared" si="47"/>
        <v>6</v>
      </c>
      <c r="V110" s="83">
        <f>SUM(H110,O110)</f>
        <v>153</v>
      </c>
    </row>
    <row r="111" spans="1:22">
      <c r="A111" t="s">
        <v>50</v>
      </c>
      <c r="B111" s="101" t="s">
        <v>39</v>
      </c>
      <c r="C111" s="84">
        <v>3</v>
      </c>
      <c r="D111" s="83">
        <v>333</v>
      </c>
      <c r="E111" s="83">
        <v>625</v>
      </c>
      <c r="F111">
        <v>302</v>
      </c>
      <c r="G111">
        <v>126</v>
      </c>
      <c r="H111" s="83">
        <f t="shared" si="48"/>
        <v>1389</v>
      </c>
      <c r="I111" s="72" t="s">
        <v>39</v>
      </c>
      <c r="J111" s="79" t="s">
        <v>39</v>
      </c>
      <c r="K111" s="83">
        <v>258</v>
      </c>
      <c r="L111" s="72">
        <v>416</v>
      </c>
      <c r="M111">
        <v>221</v>
      </c>
      <c r="N111">
        <v>85</v>
      </c>
      <c r="O111" s="83">
        <f t="shared" si="49"/>
        <v>980</v>
      </c>
      <c r="P111" s="83">
        <f t="shared" si="47"/>
        <v>0</v>
      </c>
      <c r="Q111" s="84">
        <f t="shared" si="47"/>
        <v>3</v>
      </c>
      <c r="R111" s="83">
        <f t="shared" si="47"/>
        <v>591</v>
      </c>
      <c r="S111" s="83">
        <f t="shared" si="47"/>
        <v>1041</v>
      </c>
      <c r="T111" s="84">
        <f t="shared" si="47"/>
        <v>523</v>
      </c>
      <c r="U111" s="84">
        <f t="shared" si="47"/>
        <v>211</v>
      </c>
      <c r="V111" s="83">
        <f>SUM(H111,O111)</f>
        <v>2369</v>
      </c>
    </row>
    <row r="112" spans="1:22" s="79" customFormat="1">
      <c r="A112" s="28" t="s">
        <v>25</v>
      </c>
      <c r="B112" s="87">
        <f t="shared" ref="B112:O112" si="50">SUM(B108:B111)</f>
        <v>0</v>
      </c>
      <c r="C112" s="88">
        <f t="shared" si="50"/>
        <v>18</v>
      </c>
      <c r="D112" s="89">
        <f t="shared" si="50"/>
        <v>881</v>
      </c>
      <c r="E112" s="88">
        <f t="shared" si="50"/>
        <v>1209</v>
      </c>
      <c r="F112" s="88">
        <f t="shared" si="50"/>
        <v>585</v>
      </c>
      <c r="G112" s="88">
        <f t="shared" si="50"/>
        <v>205</v>
      </c>
      <c r="H112" s="87">
        <f t="shared" si="50"/>
        <v>2898</v>
      </c>
      <c r="I112" s="87">
        <f t="shared" si="50"/>
        <v>0</v>
      </c>
      <c r="J112" s="88">
        <f t="shared" si="50"/>
        <v>11</v>
      </c>
      <c r="K112" s="89">
        <f t="shared" si="50"/>
        <v>956</v>
      </c>
      <c r="L112" s="88">
        <f t="shared" si="50"/>
        <v>1104</v>
      </c>
      <c r="M112" s="88">
        <f t="shared" si="50"/>
        <v>505</v>
      </c>
      <c r="N112" s="88">
        <f t="shared" si="50"/>
        <v>174</v>
      </c>
      <c r="O112" s="87">
        <f t="shared" si="50"/>
        <v>2750</v>
      </c>
      <c r="P112" s="87">
        <f t="shared" si="47"/>
        <v>0</v>
      </c>
      <c r="Q112" s="88">
        <f t="shared" si="47"/>
        <v>29</v>
      </c>
      <c r="R112" s="87">
        <f t="shared" si="47"/>
        <v>1837</v>
      </c>
      <c r="S112" s="87">
        <f t="shared" si="47"/>
        <v>2313</v>
      </c>
      <c r="T112" s="88">
        <f t="shared" si="47"/>
        <v>1090</v>
      </c>
      <c r="U112" s="88">
        <f t="shared" si="47"/>
        <v>379</v>
      </c>
      <c r="V112" s="87">
        <f>SUM(H112,O112)</f>
        <v>5648</v>
      </c>
    </row>
    <row r="113" spans="1:22">
      <c r="A113" s="1" t="s">
        <v>41</v>
      </c>
      <c r="B113" s="83"/>
      <c r="C113" s="84"/>
      <c r="D113" s="85"/>
      <c r="E113" s="84"/>
      <c r="F113" s="84"/>
      <c r="G113" s="84"/>
      <c r="H113" s="83"/>
      <c r="I113" s="83"/>
      <c r="J113" s="84"/>
      <c r="K113" s="85"/>
      <c r="L113" s="84"/>
      <c r="M113" s="84"/>
      <c r="N113" s="84"/>
      <c r="O113" s="83"/>
      <c r="P113" s="83"/>
      <c r="Q113" s="84"/>
      <c r="R113" s="83"/>
      <c r="S113" s="83"/>
      <c r="T113" s="84"/>
      <c r="U113" s="84"/>
      <c r="V113" s="83"/>
    </row>
    <row r="114" spans="1:22">
      <c r="A114" t="s">
        <v>47</v>
      </c>
      <c r="B114" s="101" t="s">
        <v>39</v>
      </c>
      <c r="C114" s="84">
        <v>9</v>
      </c>
      <c r="D114" s="83">
        <v>231</v>
      </c>
      <c r="E114" s="83">
        <v>147</v>
      </c>
      <c r="F114">
        <v>43</v>
      </c>
      <c r="G114">
        <v>9</v>
      </c>
      <c r="H114" s="83">
        <f>SUM(B114:G114)</f>
        <v>439</v>
      </c>
      <c r="I114" s="72">
        <v>1</v>
      </c>
      <c r="J114">
        <v>6</v>
      </c>
      <c r="K114" s="83">
        <v>383</v>
      </c>
      <c r="L114" s="72">
        <v>235</v>
      </c>
      <c r="M114">
        <v>76</v>
      </c>
      <c r="N114">
        <v>12</v>
      </c>
      <c r="O114" s="83">
        <f>SUM(I114:N114)</f>
        <v>713</v>
      </c>
      <c r="P114" s="83">
        <f t="shared" ref="P114:P120" si="51">SUM(I114,B114)</f>
        <v>1</v>
      </c>
      <c r="Q114" s="84">
        <f t="shared" ref="Q114:Q120" si="52">SUM(J114,C114)</f>
        <v>15</v>
      </c>
      <c r="R114" s="83">
        <f t="shared" ref="R114:R120" si="53">SUM(K114,D114)</f>
        <v>614</v>
      </c>
      <c r="S114" s="83">
        <f t="shared" ref="S114:S120" si="54">SUM(L114,E114)</f>
        <v>382</v>
      </c>
      <c r="T114" s="84">
        <f t="shared" ref="T114:T120" si="55">SUM(M114,F114)</f>
        <v>119</v>
      </c>
      <c r="U114" s="84">
        <f t="shared" ref="U114:U120" si="56">SUM(N114,G114)</f>
        <v>21</v>
      </c>
      <c r="V114" s="83">
        <f t="shared" ref="V114:V120" si="57">SUM(H114,O114)</f>
        <v>1152</v>
      </c>
    </row>
    <row r="115" spans="1:22">
      <c r="A115" t="s">
        <v>48</v>
      </c>
      <c r="B115" s="101" t="s">
        <v>39</v>
      </c>
      <c r="C115" s="84">
        <v>1</v>
      </c>
      <c r="D115" s="83">
        <v>185</v>
      </c>
      <c r="E115" s="83">
        <v>272</v>
      </c>
      <c r="F115">
        <v>152</v>
      </c>
      <c r="G115">
        <v>60</v>
      </c>
      <c r="H115" s="83">
        <f t="shared" ref="H115:H117" si="58">SUM(B115:G115)</f>
        <v>670</v>
      </c>
      <c r="I115" s="72" t="s">
        <v>39</v>
      </c>
      <c r="J115">
        <v>2</v>
      </c>
      <c r="K115" s="83">
        <v>211</v>
      </c>
      <c r="L115" s="72">
        <v>218</v>
      </c>
      <c r="M115">
        <v>122</v>
      </c>
      <c r="N115">
        <v>59</v>
      </c>
      <c r="O115" s="83">
        <f t="shared" ref="O115:O117" si="59">SUM(I115:N115)</f>
        <v>612</v>
      </c>
      <c r="P115" s="83">
        <f t="shared" si="51"/>
        <v>0</v>
      </c>
      <c r="Q115" s="84">
        <f t="shared" si="52"/>
        <v>3</v>
      </c>
      <c r="R115" s="83">
        <f t="shared" si="53"/>
        <v>396</v>
      </c>
      <c r="S115" s="83">
        <f t="shared" si="54"/>
        <v>490</v>
      </c>
      <c r="T115" s="84">
        <f t="shared" si="55"/>
        <v>274</v>
      </c>
      <c r="U115" s="84">
        <f t="shared" si="56"/>
        <v>119</v>
      </c>
      <c r="V115" s="83">
        <f t="shared" si="57"/>
        <v>1282</v>
      </c>
    </row>
    <row r="116" spans="1:22">
      <c r="A116" t="s">
        <v>49</v>
      </c>
      <c r="B116" s="101" t="s">
        <v>39</v>
      </c>
      <c r="C116" s="102" t="s">
        <v>39</v>
      </c>
      <c r="D116" s="83">
        <v>8</v>
      </c>
      <c r="E116" s="83">
        <v>12</v>
      </c>
      <c r="F116">
        <v>6</v>
      </c>
      <c r="G116">
        <v>2</v>
      </c>
      <c r="H116" s="83">
        <f t="shared" si="58"/>
        <v>28</v>
      </c>
      <c r="I116" s="72" t="s">
        <v>39</v>
      </c>
      <c r="J116" s="79" t="s">
        <v>39</v>
      </c>
      <c r="K116" s="83">
        <v>19</v>
      </c>
      <c r="L116" s="72">
        <v>36</v>
      </c>
      <c r="M116">
        <v>12</v>
      </c>
      <c r="N116">
        <v>2</v>
      </c>
      <c r="O116" s="83">
        <f t="shared" si="59"/>
        <v>69</v>
      </c>
      <c r="P116" s="83">
        <f t="shared" si="51"/>
        <v>0</v>
      </c>
      <c r="Q116" s="84">
        <f t="shared" si="52"/>
        <v>0</v>
      </c>
      <c r="R116" s="83">
        <f t="shared" si="53"/>
        <v>27</v>
      </c>
      <c r="S116" s="83">
        <f t="shared" si="54"/>
        <v>48</v>
      </c>
      <c r="T116" s="84">
        <f t="shared" si="55"/>
        <v>18</v>
      </c>
      <c r="U116" s="84">
        <f t="shared" si="56"/>
        <v>4</v>
      </c>
      <c r="V116" s="83">
        <f t="shared" si="57"/>
        <v>97</v>
      </c>
    </row>
    <row r="117" spans="1:22">
      <c r="A117" t="s">
        <v>50</v>
      </c>
      <c r="B117" s="101" t="s">
        <v>39</v>
      </c>
      <c r="C117" s="84">
        <v>1</v>
      </c>
      <c r="D117" s="83">
        <v>214</v>
      </c>
      <c r="E117" s="83">
        <v>433</v>
      </c>
      <c r="F117">
        <v>226</v>
      </c>
      <c r="G117">
        <v>100</v>
      </c>
      <c r="H117" s="83">
        <f t="shared" si="58"/>
        <v>974</v>
      </c>
      <c r="I117" s="72" t="s">
        <v>39</v>
      </c>
      <c r="J117" s="79" t="s">
        <v>39</v>
      </c>
      <c r="K117" s="83">
        <v>177</v>
      </c>
      <c r="L117" s="72">
        <v>344</v>
      </c>
      <c r="M117">
        <v>153</v>
      </c>
      <c r="N117">
        <v>56</v>
      </c>
      <c r="O117" s="83">
        <f t="shared" si="59"/>
        <v>730</v>
      </c>
      <c r="P117" s="83">
        <f t="shared" si="51"/>
        <v>0</v>
      </c>
      <c r="Q117" s="84">
        <f t="shared" si="52"/>
        <v>1</v>
      </c>
      <c r="R117" s="83">
        <f t="shared" si="53"/>
        <v>391</v>
      </c>
      <c r="S117" s="83">
        <f t="shared" si="54"/>
        <v>777</v>
      </c>
      <c r="T117" s="84">
        <f t="shared" si="55"/>
        <v>379</v>
      </c>
      <c r="U117" s="84">
        <f t="shared" si="56"/>
        <v>156</v>
      </c>
      <c r="V117" s="83">
        <f t="shared" si="57"/>
        <v>1704</v>
      </c>
    </row>
    <row r="118" spans="1:22" s="28" customFormat="1">
      <c r="A118" s="28" t="s">
        <v>25</v>
      </c>
      <c r="B118" s="87">
        <f t="shared" ref="B118:O118" si="60">SUM(B114:B117)</f>
        <v>0</v>
      </c>
      <c r="C118" s="88">
        <f t="shared" si="60"/>
        <v>11</v>
      </c>
      <c r="D118" s="89">
        <f t="shared" si="60"/>
        <v>638</v>
      </c>
      <c r="E118" s="88">
        <f t="shared" si="60"/>
        <v>864</v>
      </c>
      <c r="F118" s="88">
        <f t="shared" si="60"/>
        <v>427</v>
      </c>
      <c r="G118" s="88">
        <f t="shared" si="60"/>
        <v>171</v>
      </c>
      <c r="H118" s="87">
        <f t="shared" si="60"/>
        <v>2111</v>
      </c>
      <c r="I118" s="87">
        <f t="shared" si="60"/>
        <v>1</v>
      </c>
      <c r="J118" s="88">
        <f t="shared" si="60"/>
        <v>8</v>
      </c>
      <c r="K118" s="89">
        <f t="shared" si="60"/>
        <v>790</v>
      </c>
      <c r="L118" s="88">
        <f t="shared" si="60"/>
        <v>833</v>
      </c>
      <c r="M118" s="88">
        <f t="shared" si="60"/>
        <v>363</v>
      </c>
      <c r="N118" s="88">
        <f t="shared" si="60"/>
        <v>129</v>
      </c>
      <c r="O118" s="87">
        <f t="shared" si="60"/>
        <v>2124</v>
      </c>
      <c r="P118" s="87">
        <f t="shared" si="51"/>
        <v>1</v>
      </c>
      <c r="Q118" s="88">
        <f t="shared" si="52"/>
        <v>19</v>
      </c>
      <c r="R118" s="87">
        <f t="shared" si="53"/>
        <v>1428</v>
      </c>
      <c r="S118" s="87">
        <f t="shared" si="54"/>
        <v>1697</v>
      </c>
      <c r="T118" s="88">
        <f t="shared" si="55"/>
        <v>790</v>
      </c>
      <c r="U118" s="88">
        <f t="shared" si="56"/>
        <v>300</v>
      </c>
      <c r="V118" s="87">
        <f t="shared" si="57"/>
        <v>4235</v>
      </c>
    </row>
    <row r="119" spans="1:22" s="1" customFormat="1">
      <c r="A119" s="91" t="s">
        <v>53</v>
      </c>
      <c r="B119" s="92">
        <f>SUM(B118,B112)</f>
        <v>0</v>
      </c>
      <c r="C119" s="93">
        <f t="shared" ref="C119:O119" si="61">SUM(C118,C112)</f>
        <v>29</v>
      </c>
      <c r="D119" s="94">
        <f t="shared" si="61"/>
        <v>1519</v>
      </c>
      <c r="E119" s="93">
        <f t="shared" si="61"/>
        <v>2073</v>
      </c>
      <c r="F119" s="93">
        <f t="shared" si="61"/>
        <v>1012</v>
      </c>
      <c r="G119" s="93">
        <f t="shared" si="61"/>
        <v>376</v>
      </c>
      <c r="H119" s="92">
        <f t="shared" si="61"/>
        <v>5009</v>
      </c>
      <c r="I119" s="92">
        <f t="shared" si="61"/>
        <v>1</v>
      </c>
      <c r="J119" s="93">
        <f t="shared" si="61"/>
        <v>19</v>
      </c>
      <c r="K119" s="94">
        <f t="shared" si="61"/>
        <v>1746</v>
      </c>
      <c r="L119" s="93">
        <f t="shared" si="61"/>
        <v>1937</v>
      </c>
      <c r="M119" s="93">
        <f t="shared" si="61"/>
        <v>868</v>
      </c>
      <c r="N119" s="93">
        <f t="shared" si="61"/>
        <v>303</v>
      </c>
      <c r="O119" s="92">
        <f t="shared" si="61"/>
        <v>4874</v>
      </c>
      <c r="P119" s="92">
        <f t="shared" si="51"/>
        <v>1</v>
      </c>
      <c r="Q119" s="93">
        <f t="shared" si="52"/>
        <v>48</v>
      </c>
      <c r="R119" s="92">
        <f t="shared" si="53"/>
        <v>3265</v>
      </c>
      <c r="S119" s="92">
        <f t="shared" si="54"/>
        <v>4010</v>
      </c>
      <c r="T119" s="93">
        <f t="shared" si="55"/>
        <v>1880</v>
      </c>
      <c r="U119" s="93">
        <f t="shared" si="56"/>
        <v>679</v>
      </c>
      <c r="V119" s="92">
        <f t="shared" si="57"/>
        <v>9883</v>
      </c>
    </row>
    <row r="120" spans="1:22" s="1" customFormat="1" ht="15" customHeight="1">
      <c r="A120" s="28" t="s">
        <v>54</v>
      </c>
      <c r="B120" s="97">
        <f>SUM(B119,B104,B89)</f>
        <v>6</v>
      </c>
      <c r="C120" s="98">
        <f t="shared" ref="C120:O120" si="62">SUM(C119,C104,C89)</f>
        <v>120</v>
      </c>
      <c r="D120" s="99">
        <f t="shared" si="62"/>
        <v>7559</v>
      </c>
      <c r="E120" s="98">
        <f t="shared" si="62"/>
        <v>7711</v>
      </c>
      <c r="F120" s="98">
        <f t="shared" si="62"/>
        <v>2416</v>
      </c>
      <c r="G120" s="98">
        <f t="shared" si="62"/>
        <v>607</v>
      </c>
      <c r="H120" s="97">
        <f t="shared" si="62"/>
        <v>18419</v>
      </c>
      <c r="I120" s="97">
        <f t="shared" si="62"/>
        <v>7</v>
      </c>
      <c r="J120" s="98">
        <f t="shared" si="62"/>
        <v>96</v>
      </c>
      <c r="K120" s="99">
        <f t="shared" si="62"/>
        <v>8238</v>
      </c>
      <c r="L120" s="98">
        <f t="shared" si="62"/>
        <v>6775</v>
      </c>
      <c r="M120" s="98">
        <f t="shared" si="62"/>
        <v>1901</v>
      </c>
      <c r="N120" s="98">
        <f t="shared" si="62"/>
        <v>476</v>
      </c>
      <c r="O120" s="97">
        <f t="shared" si="62"/>
        <v>17493</v>
      </c>
      <c r="P120" s="97">
        <f t="shared" si="51"/>
        <v>13</v>
      </c>
      <c r="Q120" s="98">
        <f t="shared" si="52"/>
        <v>216</v>
      </c>
      <c r="R120" s="97">
        <f t="shared" si="53"/>
        <v>15797</v>
      </c>
      <c r="S120" s="97">
        <f t="shared" si="54"/>
        <v>14486</v>
      </c>
      <c r="T120" s="98">
        <f t="shared" si="55"/>
        <v>4317</v>
      </c>
      <c r="U120" s="98">
        <f t="shared" si="56"/>
        <v>1083</v>
      </c>
      <c r="V120" s="97">
        <f t="shared" si="57"/>
        <v>35912</v>
      </c>
    </row>
    <row r="121" spans="1:22" s="1" customFormat="1" ht="15" customHeight="1">
      <c r="A121" s="28"/>
      <c r="B121" s="168"/>
      <c r="C121" s="98"/>
      <c r="D121" s="168"/>
      <c r="E121" s="98"/>
      <c r="F121" s="98"/>
      <c r="G121" s="98"/>
      <c r="H121" s="168"/>
      <c r="I121" s="168"/>
      <c r="J121" s="98"/>
      <c r="K121" s="168"/>
      <c r="L121" s="98"/>
      <c r="M121" s="98"/>
      <c r="N121" s="98"/>
      <c r="O121" s="168"/>
      <c r="P121" s="168"/>
      <c r="Q121" s="98"/>
      <c r="R121" s="168"/>
      <c r="S121" s="168"/>
      <c r="T121" s="98"/>
      <c r="U121" s="98"/>
      <c r="V121" s="168"/>
    </row>
    <row r="122" spans="1:22" s="1" customFormat="1" ht="15" customHeight="1">
      <c r="A122" s="167" t="s">
        <v>17</v>
      </c>
      <c r="B122" s="168"/>
      <c r="C122" s="98"/>
      <c r="D122" s="168"/>
      <c r="E122" s="98"/>
      <c r="F122" s="98"/>
      <c r="G122" s="98"/>
      <c r="H122" s="168"/>
      <c r="I122" s="168"/>
      <c r="J122" s="98"/>
      <c r="K122" s="168"/>
      <c r="L122" s="98"/>
      <c r="M122" s="98"/>
      <c r="N122" s="98"/>
      <c r="O122" s="168"/>
      <c r="P122" s="168"/>
      <c r="Q122" s="98"/>
      <c r="R122" s="168"/>
      <c r="S122" s="168"/>
      <c r="T122" s="98"/>
      <c r="U122" s="98"/>
      <c r="V122" s="168"/>
    </row>
    <row r="123" spans="1:22" s="1" customFormat="1" ht="15" customHeight="1">
      <c r="A123" s="28"/>
      <c r="B123" s="98"/>
      <c r="C123" s="98"/>
      <c r="D123" s="98"/>
      <c r="E123" s="98"/>
      <c r="F123" s="98"/>
      <c r="G123" s="98"/>
      <c r="H123" s="98"/>
      <c r="I123" s="98"/>
      <c r="J123" s="98"/>
      <c r="K123" s="98"/>
      <c r="L123" s="98"/>
      <c r="M123" s="98"/>
      <c r="N123" s="98"/>
      <c r="O123" s="98"/>
      <c r="P123" s="98"/>
      <c r="Q123" s="98"/>
      <c r="R123" s="98"/>
      <c r="S123" s="98"/>
      <c r="T123" s="98"/>
      <c r="U123" s="98"/>
      <c r="V123" s="98"/>
    </row>
    <row r="124" spans="1:22" s="1" customFormat="1" ht="15" customHeight="1">
      <c r="A124" s="28"/>
      <c r="B124" s="98"/>
      <c r="C124" s="98"/>
      <c r="D124" s="98"/>
      <c r="E124" s="98"/>
      <c r="F124" s="98"/>
      <c r="G124" s="98"/>
      <c r="H124" s="98"/>
      <c r="I124" s="98"/>
      <c r="J124" s="98"/>
      <c r="K124" s="98"/>
      <c r="L124" s="98"/>
      <c r="M124" s="98"/>
      <c r="N124" s="98"/>
      <c r="O124" s="98"/>
      <c r="P124" s="98"/>
      <c r="Q124" s="98"/>
      <c r="R124" s="98"/>
      <c r="S124" s="98"/>
      <c r="T124" s="98"/>
      <c r="U124" s="98"/>
      <c r="V124" s="98"/>
    </row>
    <row r="125" spans="1:22" s="1" customFormat="1" ht="15" customHeight="1">
      <c r="A125" s="28"/>
      <c r="B125" s="98"/>
      <c r="C125" s="98"/>
      <c r="D125" s="98"/>
      <c r="E125" s="98"/>
      <c r="F125" s="98"/>
      <c r="G125" s="98"/>
      <c r="H125" s="98"/>
      <c r="I125" s="98"/>
      <c r="J125" s="98"/>
      <c r="K125" s="98"/>
      <c r="L125" s="98"/>
      <c r="M125" s="98"/>
      <c r="N125" s="98"/>
      <c r="O125" s="98"/>
      <c r="P125" s="98"/>
      <c r="Q125" s="98"/>
      <c r="R125" s="98"/>
      <c r="S125" s="98"/>
      <c r="T125" s="98"/>
      <c r="U125" s="98"/>
      <c r="V125" s="98"/>
    </row>
    <row r="126" spans="1:22" s="1" customFormat="1" ht="15" customHeight="1">
      <c r="A126" s="28"/>
      <c r="B126" s="98"/>
      <c r="C126" s="98"/>
      <c r="D126" s="98"/>
      <c r="E126" s="98"/>
      <c r="F126" s="98"/>
      <c r="G126" s="98"/>
      <c r="H126" s="98"/>
      <c r="I126" s="98"/>
      <c r="J126" s="98"/>
      <c r="K126" s="98"/>
      <c r="L126" s="98"/>
      <c r="M126" s="98"/>
      <c r="N126" s="98"/>
      <c r="O126" s="98"/>
      <c r="P126" s="98"/>
      <c r="Q126" s="98"/>
      <c r="R126" s="98"/>
      <c r="S126" s="98"/>
      <c r="T126" s="98"/>
      <c r="U126" s="98"/>
      <c r="V126" s="98"/>
    </row>
    <row r="127" spans="1:22" s="1" customFormat="1" ht="15" customHeight="1">
      <c r="A127" s="28"/>
      <c r="B127" s="98"/>
      <c r="C127" s="98"/>
      <c r="D127" s="98"/>
      <c r="E127" s="98"/>
      <c r="F127" s="98"/>
      <c r="G127" s="98"/>
      <c r="H127" s="98"/>
      <c r="I127" s="98"/>
      <c r="J127" s="98"/>
      <c r="K127" s="98"/>
      <c r="L127" s="98"/>
      <c r="M127" s="98"/>
      <c r="N127" s="98"/>
      <c r="O127" s="98"/>
      <c r="P127" s="98"/>
      <c r="Q127" s="98"/>
      <c r="R127" s="98"/>
      <c r="S127" s="98"/>
      <c r="T127" s="98"/>
      <c r="U127" s="98"/>
      <c r="V127" s="98"/>
    </row>
    <row r="128" spans="1:22" s="1" customFormat="1" ht="15" customHeight="1">
      <c r="A128" s="28"/>
      <c r="B128" s="98"/>
      <c r="C128" s="98"/>
      <c r="D128" s="98"/>
      <c r="E128" s="98"/>
      <c r="F128" s="98"/>
      <c r="G128" s="98"/>
      <c r="H128" s="98"/>
      <c r="I128" s="98"/>
      <c r="J128" s="98"/>
      <c r="K128" s="98"/>
      <c r="L128" s="98"/>
      <c r="M128" s="98"/>
      <c r="N128" s="98"/>
      <c r="O128" s="98"/>
      <c r="P128" s="98"/>
      <c r="Q128" s="98"/>
      <c r="R128" s="98"/>
      <c r="S128" s="98"/>
      <c r="T128" s="98"/>
      <c r="U128" s="98"/>
      <c r="V128" s="98"/>
    </row>
    <row r="129" spans="1:22" s="1" customFormat="1" ht="15" customHeight="1">
      <c r="A129" s="28"/>
      <c r="B129" s="98"/>
      <c r="C129" s="98"/>
      <c r="D129" s="98"/>
      <c r="E129" s="98"/>
      <c r="F129" s="98"/>
      <c r="G129" s="98"/>
      <c r="H129" s="98"/>
      <c r="I129" s="98"/>
      <c r="J129" s="98"/>
      <c r="K129" s="98"/>
      <c r="L129" s="98"/>
      <c r="M129" s="98"/>
      <c r="N129" s="98"/>
      <c r="O129" s="98"/>
      <c r="P129" s="98"/>
      <c r="Q129" s="98"/>
      <c r="R129" s="98"/>
      <c r="S129" s="98"/>
      <c r="T129" s="98"/>
      <c r="U129" s="98"/>
      <c r="V129" s="98"/>
    </row>
    <row r="130" spans="1:22" s="1" customFormat="1" ht="15" customHeight="1">
      <c r="A130" s="28"/>
      <c r="B130" s="98"/>
      <c r="C130" s="98"/>
      <c r="D130" s="98"/>
      <c r="E130" s="98"/>
      <c r="F130" s="98"/>
      <c r="G130" s="98"/>
      <c r="H130" s="98"/>
      <c r="I130" s="98"/>
      <c r="J130" s="98"/>
      <c r="K130" s="98"/>
      <c r="L130" s="98"/>
      <c r="M130" s="98"/>
      <c r="N130" s="98"/>
      <c r="O130" s="98"/>
      <c r="P130" s="98"/>
      <c r="Q130" s="98"/>
      <c r="R130" s="98"/>
      <c r="S130" s="98"/>
      <c r="T130" s="98"/>
      <c r="U130" s="98"/>
      <c r="V130" s="98"/>
    </row>
    <row r="131" spans="1:22" s="1" customFormat="1" ht="15" customHeight="1">
      <c r="A131" s="28"/>
      <c r="B131" s="98"/>
      <c r="C131" s="98"/>
      <c r="D131" s="98"/>
      <c r="E131" s="98"/>
      <c r="F131" s="98"/>
      <c r="G131" s="98"/>
      <c r="H131" s="98"/>
      <c r="I131" s="98"/>
      <c r="J131" s="98"/>
      <c r="K131" s="98"/>
      <c r="L131" s="98"/>
      <c r="M131" s="98"/>
      <c r="N131" s="98"/>
      <c r="O131" s="98"/>
      <c r="P131" s="98"/>
      <c r="Q131" s="98"/>
      <c r="R131" s="98"/>
      <c r="S131" s="98"/>
      <c r="T131" s="98"/>
      <c r="U131" s="98"/>
      <c r="V131" s="98"/>
    </row>
    <row r="132" spans="1:22" s="1" customFormat="1" ht="15" customHeight="1">
      <c r="A132" s="28"/>
      <c r="B132" s="98"/>
      <c r="C132" s="98"/>
      <c r="D132" s="98"/>
      <c r="E132" s="98"/>
      <c r="F132" s="98"/>
      <c r="G132" s="98"/>
      <c r="H132" s="98"/>
      <c r="I132" s="98"/>
      <c r="J132" s="98"/>
      <c r="K132" s="98"/>
      <c r="L132" s="98"/>
      <c r="M132" s="98"/>
      <c r="N132" s="98"/>
      <c r="O132" s="98"/>
      <c r="P132" s="98"/>
      <c r="Q132" s="98"/>
      <c r="R132" s="98"/>
      <c r="S132" s="98"/>
      <c r="T132" s="98"/>
      <c r="U132" s="98"/>
      <c r="V132" s="98"/>
    </row>
    <row r="133" spans="1:22" s="1" customFormat="1" ht="15" customHeight="1">
      <c r="A133" s="28"/>
      <c r="B133" s="98"/>
      <c r="C133" s="98"/>
      <c r="D133" s="98"/>
      <c r="E133" s="98"/>
      <c r="F133" s="98"/>
      <c r="G133" s="98"/>
      <c r="H133" s="98"/>
      <c r="I133" s="98"/>
      <c r="J133" s="98"/>
      <c r="K133" s="98"/>
      <c r="L133" s="98"/>
      <c r="M133" s="98"/>
      <c r="N133" s="98"/>
      <c r="O133" s="98"/>
      <c r="P133" s="98"/>
      <c r="Q133" s="98"/>
      <c r="R133" s="98"/>
      <c r="S133" s="98"/>
      <c r="T133" s="98"/>
      <c r="U133" s="98"/>
      <c r="V133" s="98"/>
    </row>
    <row r="134" spans="1:22" s="1" customFormat="1" ht="15" customHeight="1">
      <c r="A134" s="28"/>
      <c r="B134" s="98"/>
      <c r="C134" s="98"/>
      <c r="D134" s="98"/>
      <c r="E134" s="98"/>
      <c r="F134" s="98"/>
      <c r="G134" s="98"/>
      <c r="H134" s="98"/>
      <c r="I134" s="98"/>
      <c r="J134" s="98"/>
      <c r="K134" s="98"/>
      <c r="L134" s="98"/>
      <c r="M134" s="98"/>
      <c r="N134" s="98"/>
      <c r="O134" s="98"/>
      <c r="P134" s="98"/>
      <c r="Q134" s="98"/>
      <c r="R134" s="98"/>
      <c r="S134" s="98"/>
      <c r="T134" s="98"/>
      <c r="U134" s="98"/>
      <c r="V134" s="98"/>
    </row>
    <row r="135" spans="1:22" s="1" customFormat="1" ht="15" customHeight="1">
      <c r="A135" s="28"/>
      <c r="B135" s="98"/>
      <c r="C135" s="98"/>
      <c r="D135" s="98"/>
      <c r="E135" s="98"/>
      <c r="F135" s="98"/>
      <c r="G135" s="98"/>
      <c r="H135" s="98"/>
      <c r="I135" s="98"/>
      <c r="J135" s="98"/>
      <c r="K135" s="98"/>
      <c r="L135" s="98"/>
      <c r="M135" s="98"/>
      <c r="N135" s="98"/>
      <c r="O135" s="98"/>
      <c r="P135" s="98"/>
      <c r="Q135" s="98"/>
      <c r="R135" s="98"/>
      <c r="S135" s="98"/>
      <c r="T135" s="98"/>
      <c r="U135" s="98"/>
      <c r="V135" s="98"/>
    </row>
    <row r="136" spans="1:22">
      <c r="A136" s="1" t="s">
        <v>1</v>
      </c>
    </row>
    <row r="137" spans="1:22">
      <c r="A137" s="184" t="s">
        <v>19</v>
      </c>
      <c r="B137" s="184"/>
      <c r="C137" s="184"/>
      <c r="D137" s="184"/>
      <c r="E137" s="184"/>
      <c r="F137" s="184"/>
      <c r="G137" s="184"/>
      <c r="H137" s="184"/>
      <c r="I137" s="184"/>
      <c r="J137" s="184"/>
      <c r="K137" s="184"/>
      <c r="L137" s="184"/>
      <c r="M137" s="184"/>
      <c r="N137" s="184"/>
      <c r="O137" s="184"/>
      <c r="P137" s="184"/>
      <c r="Q137" s="184"/>
      <c r="R137" s="184"/>
      <c r="S137" s="184"/>
      <c r="T137" s="184"/>
      <c r="U137" s="184"/>
      <c r="V137" s="184"/>
    </row>
    <row r="138" spans="1:22">
      <c r="A138" s="184" t="s">
        <v>20</v>
      </c>
      <c r="B138" s="184"/>
      <c r="C138" s="184"/>
      <c r="D138" s="184"/>
      <c r="E138" s="184"/>
      <c r="F138" s="184"/>
      <c r="G138" s="184"/>
      <c r="H138" s="184"/>
      <c r="I138" s="184"/>
      <c r="J138" s="184"/>
      <c r="K138" s="184"/>
      <c r="L138" s="184"/>
      <c r="M138" s="184"/>
      <c r="N138" s="184"/>
      <c r="O138" s="184"/>
      <c r="P138" s="184"/>
      <c r="Q138" s="184"/>
      <c r="R138" s="184"/>
      <c r="S138" s="184"/>
      <c r="T138" s="184"/>
      <c r="U138" s="184"/>
      <c r="V138" s="184"/>
    </row>
    <row r="139" spans="1:22" s="2" customFormat="1">
      <c r="A139" s="185" t="s">
        <v>21</v>
      </c>
      <c r="B139" s="185"/>
      <c r="C139" s="185"/>
      <c r="D139" s="185"/>
      <c r="E139" s="185"/>
      <c r="F139" s="185"/>
      <c r="G139" s="185"/>
      <c r="H139" s="185"/>
      <c r="I139" s="185"/>
      <c r="J139" s="185"/>
      <c r="K139" s="185"/>
      <c r="L139" s="185"/>
      <c r="M139" s="185"/>
      <c r="N139" s="185"/>
      <c r="O139" s="185"/>
      <c r="P139" s="185"/>
      <c r="Q139" s="185"/>
      <c r="R139" s="185"/>
      <c r="S139" s="185"/>
      <c r="T139" s="185"/>
      <c r="U139" s="185"/>
      <c r="V139" s="185"/>
    </row>
    <row r="140" spans="1:22" s="2" customFormat="1">
      <c r="A140" s="69"/>
      <c r="B140" s="69"/>
      <c r="C140" s="69"/>
      <c r="D140" s="69"/>
      <c r="E140" s="69"/>
      <c r="F140" s="69"/>
      <c r="G140" s="69"/>
      <c r="H140" s="69"/>
      <c r="I140" s="69"/>
      <c r="J140" s="69"/>
      <c r="K140" s="69"/>
      <c r="L140" s="69"/>
      <c r="M140" s="69"/>
      <c r="N140" s="69"/>
      <c r="O140" s="69"/>
      <c r="P140" s="69"/>
      <c r="Q140" s="69"/>
      <c r="R140" s="69"/>
      <c r="S140" s="69"/>
      <c r="T140" s="69"/>
      <c r="U140" s="69"/>
      <c r="V140" s="69"/>
    </row>
    <row r="141" spans="1:22">
      <c r="A141" s="184" t="s">
        <v>54</v>
      </c>
      <c r="B141" s="184"/>
      <c r="C141" s="184"/>
      <c r="D141" s="184"/>
      <c r="E141" s="184"/>
      <c r="F141" s="184"/>
      <c r="G141" s="184"/>
      <c r="H141" s="184"/>
      <c r="I141" s="184"/>
      <c r="J141" s="184"/>
      <c r="K141" s="184"/>
      <c r="L141" s="184"/>
      <c r="M141" s="184"/>
      <c r="N141" s="184"/>
      <c r="O141" s="184"/>
      <c r="P141" s="184"/>
      <c r="Q141" s="184"/>
      <c r="R141" s="184"/>
      <c r="S141" s="184"/>
      <c r="T141" s="184"/>
      <c r="U141" s="184"/>
      <c r="V141" s="184"/>
    </row>
    <row r="142" spans="1:22" ht="6.75" customHeight="1" thickBot="1"/>
    <row r="143" spans="1:22">
      <c r="A143" s="70"/>
      <c r="B143" s="178" t="s">
        <v>23</v>
      </c>
      <c r="C143" s="179"/>
      <c r="D143" s="179"/>
      <c r="E143" s="179"/>
      <c r="F143" s="179"/>
      <c r="G143" s="179"/>
      <c r="H143" s="180"/>
      <c r="I143" s="178" t="s">
        <v>24</v>
      </c>
      <c r="J143" s="179"/>
      <c r="K143" s="179"/>
      <c r="L143" s="179"/>
      <c r="M143" s="179"/>
      <c r="N143" s="179"/>
      <c r="O143" s="180"/>
      <c r="P143" s="178" t="s">
        <v>25</v>
      </c>
      <c r="Q143" s="179"/>
      <c r="R143" s="179"/>
      <c r="S143" s="179"/>
      <c r="T143" s="179"/>
      <c r="U143" s="179"/>
      <c r="V143" s="179"/>
    </row>
    <row r="144" spans="1:22">
      <c r="B144" s="181" t="s">
        <v>26</v>
      </c>
      <c r="C144" s="182"/>
      <c r="D144" s="71" t="s">
        <v>27</v>
      </c>
      <c r="E144" s="182" t="s">
        <v>28</v>
      </c>
      <c r="F144" s="182"/>
      <c r="G144" s="182"/>
      <c r="H144" s="72" t="s">
        <v>25</v>
      </c>
      <c r="I144" s="181" t="s">
        <v>26</v>
      </c>
      <c r="J144" s="183"/>
      <c r="K144" t="s">
        <v>27</v>
      </c>
      <c r="L144" s="181" t="s">
        <v>28</v>
      </c>
      <c r="M144" s="182"/>
      <c r="N144" s="182"/>
      <c r="O144" s="72" t="s">
        <v>25</v>
      </c>
      <c r="P144" s="181" t="s">
        <v>26</v>
      </c>
      <c r="Q144" s="183"/>
      <c r="R144" t="s">
        <v>27</v>
      </c>
      <c r="S144" s="181" t="s">
        <v>28</v>
      </c>
      <c r="T144" s="182"/>
      <c r="U144" s="182"/>
      <c r="V144" s="72" t="s">
        <v>25</v>
      </c>
    </row>
    <row r="145" spans="1:22">
      <c r="A145" s="73" t="s">
        <v>29</v>
      </c>
      <c r="B145" s="74" t="s">
        <v>30</v>
      </c>
      <c r="C145" s="73">
        <v>1</v>
      </c>
      <c r="D145" s="75" t="s">
        <v>31</v>
      </c>
      <c r="E145" s="73" t="s">
        <v>32</v>
      </c>
      <c r="F145" s="73" t="s">
        <v>33</v>
      </c>
      <c r="G145" s="73" t="s">
        <v>34</v>
      </c>
      <c r="H145" s="76"/>
      <c r="I145" s="74" t="s">
        <v>30</v>
      </c>
      <c r="J145" s="73">
        <v>1</v>
      </c>
      <c r="K145" s="75" t="s">
        <v>31</v>
      </c>
      <c r="L145" s="73" t="s">
        <v>32</v>
      </c>
      <c r="M145" s="73" t="s">
        <v>33</v>
      </c>
      <c r="N145" s="73" t="s">
        <v>34</v>
      </c>
      <c r="O145" s="76"/>
      <c r="P145" s="74" t="s">
        <v>30</v>
      </c>
      <c r="Q145" s="73">
        <v>1</v>
      </c>
      <c r="R145" s="75" t="s">
        <v>31</v>
      </c>
      <c r="S145" s="73" t="s">
        <v>32</v>
      </c>
      <c r="T145" s="73" t="s">
        <v>33</v>
      </c>
      <c r="U145" s="73" t="s">
        <v>34</v>
      </c>
      <c r="V145" s="76"/>
    </row>
    <row r="146" spans="1:22">
      <c r="A146" s="77" t="s">
        <v>35</v>
      </c>
      <c r="B146" s="74"/>
      <c r="C146" s="73"/>
      <c r="D146" s="75"/>
      <c r="E146" s="73"/>
      <c r="F146" s="73"/>
      <c r="G146" s="73"/>
      <c r="H146" s="74"/>
      <c r="I146" s="74"/>
      <c r="J146" s="73"/>
      <c r="K146" s="75"/>
      <c r="L146" s="73"/>
      <c r="M146" s="73"/>
      <c r="N146" s="73"/>
      <c r="O146" s="74"/>
      <c r="P146" s="74"/>
      <c r="Q146" s="73"/>
      <c r="R146" s="75"/>
      <c r="S146" s="73"/>
      <c r="T146" s="73"/>
      <c r="U146" s="73"/>
      <c r="V146" s="74"/>
    </row>
    <row r="147" spans="1:22">
      <c r="A147" s="1" t="s">
        <v>36</v>
      </c>
      <c r="B147" s="72"/>
      <c r="C147" s="79"/>
      <c r="D147" s="80"/>
      <c r="E147" s="79"/>
      <c r="F147" s="79"/>
      <c r="G147" s="79"/>
      <c r="H147" s="72"/>
      <c r="I147" s="72"/>
      <c r="J147" s="79"/>
      <c r="K147" s="80"/>
      <c r="L147" s="79"/>
      <c r="M147" s="79"/>
      <c r="N147" s="79"/>
      <c r="O147" s="72"/>
      <c r="P147" s="72"/>
      <c r="Q147" s="79"/>
      <c r="R147" s="80"/>
      <c r="S147" s="79"/>
      <c r="T147" s="79"/>
      <c r="U147" s="82"/>
      <c r="V147" s="72"/>
    </row>
    <row r="148" spans="1:22">
      <c r="A148" t="s">
        <v>37</v>
      </c>
      <c r="B148" s="83">
        <f>SUM(B82,B13)</f>
        <v>20</v>
      </c>
      <c r="C148" s="84">
        <f t="shared" ref="C148:V148" si="63">SUM(C82,C13)</f>
        <v>604</v>
      </c>
      <c r="D148" s="85">
        <f t="shared" si="63"/>
        <v>28172</v>
      </c>
      <c r="E148" s="84">
        <f t="shared" si="63"/>
        <v>3402</v>
      </c>
      <c r="F148" s="84">
        <f t="shared" si="63"/>
        <v>281</v>
      </c>
      <c r="G148" s="84">
        <f t="shared" si="63"/>
        <v>6</v>
      </c>
      <c r="H148" s="83">
        <f t="shared" si="63"/>
        <v>32485</v>
      </c>
      <c r="I148" s="83">
        <f t="shared" si="63"/>
        <v>14</v>
      </c>
      <c r="J148" s="84">
        <f t="shared" si="63"/>
        <v>485</v>
      </c>
      <c r="K148" s="85">
        <f t="shared" si="63"/>
        <v>28779</v>
      </c>
      <c r="L148" s="84">
        <f t="shared" si="63"/>
        <v>3060</v>
      </c>
      <c r="M148" s="84">
        <f t="shared" si="63"/>
        <v>227</v>
      </c>
      <c r="N148" s="84">
        <f t="shared" si="63"/>
        <v>6</v>
      </c>
      <c r="O148" s="83">
        <f t="shared" si="63"/>
        <v>32571</v>
      </c>
      <c r="P148" s="83">
        <f t="shared" si="63"/>
        <v>34</v>
      </c>
      <c r="Q148" s="84">
        <f t="shared" si="63"/>
        <v>1089</v>
      </c>
      <c r="R148" s="83">
        <f t="shared" si="63"/>
        <v>56951</v>
      </c>
      <c r="S148" s="83">
        <f t="shared" si="63"/>
        <v>6462</v>
      </c>
      <c r="T148" s="84">
        <f t="shared" si="63"/>
        <v>508</v>
      </c>
      <c r="U148" s="86">
        <f t="shared" si="63"/>
        <v>12</v>
      </c>
      <c r="V148" s="83">
        <f t="shared" si="63"/>
        <v>65056</v>
      </c>
    </row>
    <row r="149" spans="1:22">
      <c r="A149" t="s">
        <v>38</v>
      </c>
      <c r="B149" s="83">
        <f t="shared" ref="B149:V149" si="64">SUM(B83,B14)</f>
        <v>0</v>
      </c>
      <c r="C149" s="84">
        <f t="shared" si="64"/>
        <v>0</v>
      </c>
      <c r="D149" s="85">
        <f t="shared" si="64"/>
        <v>3283</v>
      </c>
      <c r="E149" s="84">
        <f t="shared" si="64"/>
        <v>2183</v>
      </c>
      <c r="F149" s="84">
        <f t="shared" si="64"/>
        <v>87</v>
      </c>
      <c r="G149" s="84">
        <f t="shared" si="64"/>
        <v>2</v>
      </c>
      <c r="H149" s="83">
        <f t="shared" si="64"/>
        <v>5555</v>
      </c>
      <c r="I149" s="83">
        <f t="shared" si="64"/>
        <v>0</v>
      </c>
      <c r="J149" s="84">
        <f t="shared" si="64"/>
        <v>3</v>
      </c>
      <c r="K149" s="85">
        <f t="shared" si="64"/>
        <v>2729</v>
      </c>
      <c r="L149" s="84">
        <f t="shared" si="64"/>
        <v>1661</v>
      </c>
      <c r="M149" s="84">
        <f t="shared" si="64"/>
        <v>84</v>
      </c>
      <c r="N149" s="84">
        <f t="shared" si="64"/>
        <v>2</v>
      </c>
      <c r="O149" s="83">
        <f t="shared" si="64"/>
        <v>4479</v>
      </c>
      <c r="P149" s="83">
        <f t="shared" si="64"/>
        <v>0</v>
      </c>
      <c r="Q149" s="84">
        <f t="shared" si="64"/>
        <v>3</v>
      </c>
      <c r="R149" s="83">
        <f t="shared" si="64"/>
        <v>6012</v>
      </c>
      <c r="S149" s="83">
        <f t="shared" si="64"/>
        <v>3844</v>
      </c>
      <c r="T149" s="84">
        <f t="shared" si="64"/>
        <v>171</v>
      </c>
      <c r="U149" s="86">
        <f t="shared" si="64"/>
        <v>4</v>
      </c>
      <c r="V149" s="83">
        <f t="shared" si="64"/>
        <v>10034</v>
      </c>
    </row>
    <row r="150" spans="1:22">
      <c r="A150" s="28" t="s">
        <v>40</v>
      </c>
      <c r="B150" s="87">
        <f t="shared" ref="B150:V150" si="65">SUM(B84,B15)</f>
        <v>20</v>
      </c>
      <c r="C150" s="88">
        <f t="shared" si="65"/>
        <v>604</v>
      </c>
      <c r="D150" s="89">
        <f t="shared" si="65"/>
        <v>31455</v>
      </c>
      <c r="E150" s="88">
        <f t="shared" si="65"/>
        <v>5585</v>
      </c>
      <c r="F150" s="88">
        <f t="shared" si="65"/>
        <v>368</v>
      </c>
      <c r="G150" s="88">
        <f t="shared" si="65"/>
        <v>8</v>
      </c>
      <c r="H150" s="87">
        <f t="shared" si="65"/>
        <v>38040</v>
      </c>
      <c r="I150" s="87">
        <f t="shared" si="65"/>
        <v>14</v>
      </c>
      <c r="J150" s="88">
        <f t="shared" si="65"/>
        <v>488</v>
      </c>
      <c r="K150" s="89">
        <f t="shared" si="65"/>
        <v>31508</v>
      </c>
      <c r="L150" s="88">
        <f t="shared" si="65"/>
        <v>4721</v>
      </c>
      <c r="M150" s="88">
        <f t="shared" si="65"/>
        <v>311</v>
      </c>
      <c r="N150" s="88">
        <f t="shared" si="65"/>
        <v>8</v>
      </c>
      <c r="O150" s="87">
        <f t="shared" si="65"/>
        <v>37050</v>
      </c>
      <c r="P150" s="87">
        <f t="shared" si="65"/>
        <v>34</v>
      </c>
      <c r="Q150" s="88">
        <f t="shared" si="65"/>
        <v>1092</v>
      </c>
      <c r="R150" s="87">
        <f t="shared" si="65"/>
        <v>62963</v>
      </c>
      <c r="S150" s="87">
        <f t="shared" si="65"/>
        <v>10306</v>
      </c>
      <c r="T150" s="88">
        <f t="shared" si="65"/>
        <v>679</v>
      </c>
      <c r="U150" s="90">
        <f t="shared" si="65"/>
        <v>16</v>
      </c>
      <c r="V150" s="87">
        <f t="shared" si="65"/>
        <v>75090</v>
      </c>
    </row>
    <row r="151" spans="1:22">
      <c r="A151" s="1" t="s">
        <v>41</v>
      </c>
      <c r="B151" s="83"/>
      <c r="C151" s="84"/>
      <c r="D151" s="85"/>
      <c r="E151" s="84"/>
      <c r="F151" s="84"/>
      <c r="G151" s="84"/>
      <c r="H151" s="83"/>
      <c r="I151" s="83"/>
      <c r="J151" s="84"/>
      <c r="K151" s="85"/>
      <c r="L151" s="84"/>
      <c r="M151" s="84"/>
      <c r="N151" s="84"/>
      <c r="O151" s="83"/>
      <c r="P151" s="83"/>
      <c r="Q151" s="84"/>
      <c r="R151" s="83"/>
      <c r="S151" s="83"/>
      <c r="T151" s="84"/>
      <c r="U151" s="86"/>
      <c r="V151" s="83"/>
    </row>
    <row r="152" spans="1:22">
      <c r="A152" t="s">
        <v>42</v>
      </c>
      <c r="B152" s="83">
        <f t="shared" ref="B152:V152" si="66">SUM(B86,B17)</f>
        <v>23</v>
      </c>
      <c r="C152" s="84">
        <f t="shared" si="66"/>
        <v>590</v>
      </c>
      <c r="D152" s="85">
        <f t="shared" si="66"/>
        <v>26621</v>
      </c>
      <c r="E152" s="84">
        <f t="shared" si="66"/>
        <v>3212</v>
      </c>
      <c r="F152" s="84">
        <f t="shared" si="66"/>
        <v>299</v>
      </c>
      <c r="G152" s="84">
        <f t="shared" si="66"/>
        <v>17</v>
      </c>
      <c r="H152" s="83">
        <f t="shared" si="66"/>
        <v>30762</v>
      </c>
      <c r="I152" s="83">
        <f t="shared" si="66"/>
        <v>9</v>
      </c>
      <c r="J152" s="84">
        <f t="shared" si="66"/>
        <v>458</v>
      </c>
      <c r="K152" s="85">
        <f t="shared" si="66"/>
        <v>27975</v>
      </c>
      <c r="L152" s="84">
        <f t="shared" si="66"/>
        <v>3051</v>
      </c>
      <c r="M152" s="84">
        <f t="shared" si="66"/>
        <v>275</v>
      </c>
      <c r="N152" s="84">
        <f t="shared" si="66"/>
        <v>14</v>
      </c>
      <c r="O152" s="83">
        <f t="shared" si="66"/>
        <v>31782</v>
      </c>
      <c r="P152" s="83">
        <f t="shared" si="66"/>
        <v>32</v>
      </c>
      <c r="Q152" s="84">
        <f t="shared" si="66"/>
        <v>1048</v>
      </c>
      <c r="R152" s="83">
        <f t="shared" si="66"/>
        <v>54596</v>
      </c>
      <c r="S152" s="83">
        <f t="shared" si="66"/>
        <v>6263</v>
      </c>
      <c r="T152" s="84">
        <f t="shared" si="66"/>
        <v>574</v>
      </c>
      <c r="U152" s="86">
        <f t="shared" si="66"/>
        <v>31</v>
      </c>
      <c r="V152" s="83">
        <f t="shared" si="66"/>
        <v>62544</v>
      </c>
    </row>
    <row r="153" spans="1:22">
      <c r="A153" t="s">
        <v>43</v>
      </c>
      <c r="B153" s="83">
        <f t="shared" ref="B153:V153" si="67">SUM(B87,B18)</f>
        <v>1</v>
      </c>
      <c r="C153" s="84">
        <f t="shared" si="67"/>
        <v>0</v>
      </c>
      <c r="D153" s="85">
        <f t="shared" si="67"/>
        <v>4178</v>
      </c>
      <c r="E153" s="84">
        <f t="shared" si="67"/>
        <v>2808</v>
      </c>
      <c r="F153" s="84">
        <f t="shared" si="67"/>
        <v>166</v>
      </c>
      <c r="G153" s="84">
        <f t="shared" si="67"/>
        <v>5</v>
      </c>
      <c r="H153" s="83">
        <f t="shared" si="67"/>
        <v>7158</v>
      </c>
      <c r="I153" s="83">
        <f t="shared" si="67"/>
        <v>1</v>
      </c>
      <c r="J153" s="84">
        <f t="shared" si="67"/>
        <v>5</v>
      </c>
      <c r="K153" s="85">
        <f t="shared" si="67"/>
        <v>3382</v>
      </c>
      <c r="L153" s="84">
        <f t="shared" si="67"/>
        <v>2143</v>
      </c>
      <c r="M153" s="84">
        <f t="shared" si="67"/>
        <v>118</v>
      </c>
      <c r="N153" s="84">
        <f t="shared" si="67"/>
        <v>8</v>
      </c>
      <c r="O153" s="83">
        <f t="shared" si="67"/>
        <v>5657</v>
      </c>
      <c r="P153" s="83">
        <f t="shared" si="67"/>
        <v>2</v>
      </c>
      <c r="Q153" s="84">
        <f t="shared" si="67"/>
        <v>5</v>
      </c>
      <c r="R153" s="83">
        <f t="shared" si="67"/>
        <v>7560</v>
      </c>
      <c r="S153" s="83">
        <f t="shared" si="67"/>
        <v>4951</v>
      </c>
      <c r="T153" s="84">
        <f t="shared" si="67"/>
        <v>284</v>
      </c>
      <c r="U153" s="86">
        <f t="shared" si="67"/>
        <v>13</v>
      </c>
      <c r="V153" s="83">
        <f t="shared" si="67"/>
        <v>12815</v>
      </c>
    </row>
    <row r="154" spans="1:22">
      <c r="A154" s="28" t="s">
        <v>44</v>
      </c>
      <c r="B154" s="87">
        <f t="shared" ref="B154:V154" si="68">SUM(B88,B19)</f>
        <v>24</v>
      </c>
      <c r="C154" s="88">
        <f t="shared" si="68"/>
        <v>590</v>
      </c>
      <c r="D154" s="89">
        <f t="shared" si="68"/>
        <v>30799</v>
      </c>
      <c r="E154" s="88">
        <f t="shared" si="68"/>
        <v>6020</v>
      </c>
      <c r="F154" s="88">
        <f t="shared" si="68"/>
        <v>465</v>
      </c>
      <c r="G154" s="88">
        <f t="shared" si="68"/>
        <v>22</v>
      </c>
      <c r="H154" s="87">
        <f t="shared" si="68"/>
        <v>37920</v>
      </c>
      <c r="I154" s="87">
        <f t="shared" si="68"/>
        <v>10</v>
      </c>
      <c r="J154" s="88">
        <f t="shared" si="68"/>
        <v>463</v>
      </c>
      <c r="K154" s="89">
        <f t="shared" si="68"/>
        <v>31357</v>
      </c>
      <c r="L154" s="88">
        <f t="shared" si="68"/>
        <v>5194</v>
      </c>
      <c r="M154" s="88">
        <f t="shared" si="68"/>
        <v>393</v>
      </c>
      <c r="N154" s="88">
        <f t="shared" si="68"/>
        <v>22</v>
      </c>
      <c r="O154" s="87">
        <f t="shared" si="68"/>
        <v>37439</v>
      </c>
      <c r="P154" s="87">
        <f t="shared" si="68"/>
        <v>34</v>
      </c>
      <c r="Q154" s="88">
        <f t="shared" si="68"/>
        <v>1053</v>
      </c>
      <c r="R154" s="87">
        <f t="shared" si="68"/>
        <v>62156</v>
      </c>
      <c r="S154" s="87">
        <f t="shared" si="68"/>
        <v>11214</v>
      </c>
      <c r="T154" s="88">
        <f t="shared" si="68"/>
        <v>858</v>
      </c>
      <c r="U154" s="90">
        <f t="shared" si="68"/>
        <v>44</v>
      </c>
      <c r="V154" s="87">
        <f t="shared" si="68"/>
        <v>75359</v>
      </c>
    </row>
    <row r="155" spans="1:22">
      <c r="A155" s="91" t="s">
        <v>45</v>
      </c>
      <c r="B155" s="92">
        <f t="shared" ref="B155:V155" si="69">SUM(B89,B20)</f>
        <v>44</v>
      </c>
      <c r="C155" s="93">
        <f t="shared" si="69"/>
        <v>1194</v>
      </c>
      <c r="D155" s="94">
        <f t="shared" si="69"/>
        <v>62254</v>
      </c>
      <c r="E155" s="93">
        <f t="shared" si="69"/>
        <v>11605</v>
      </c>
      <c r="F155" s="93">
        <f t="shared" si="69"/>
        <v>833</v>
      </c>
      <c r="G155" s="93">
        <f t="shared" si="69"/>
        <v>30</v>
      </c>
      <c r="H155" s="92">
        <f t="shared" si="69"/>
        <v>75960</v>
      </c>
      <c r="I155" s="92">
        <f t="shared" si="69"/>
        <v>24</v>
      </c>
      <c r="J155" s="93">
        <f t="shared" si="69"/>
        <v>951</v>
      </c>
      <c r="K155" s="94">
        <f t="shared" si="69"/>
        <v>62865</v>
      </c>
      <c r="L155" s="93">
        <f t="shared" si="69"/>
        <v>9915</v>
      </c>
      <c r="M155" s="93">
        <f t="shared" si="69"/>
        <v>704</v>
      </c>
      <c r="N155" s="93">
        <f t="shared" si="69"/>
        <v>30</v>
      </c>
      <c r="O155" s="92">
        <f t="shared" si="69"/>
        <v>74489</v>
      </c>
      <c r="P155" s="92">
        <f t="shared" si="69"/>
        <v>68</v>
      </c>
      <c r="Q155" s="93">
        <f t="shared" si="69"/>
        <v>2145</v>
      </c>
      <c r="R155" s="92">
        <f t="shared" si="69"/>
        <v>125119</v>
      </c>
      <c r="S155" s="92">
        <f t="shared" si="69"/>
        <v>21520</v>
      </c>
      <c r="T155" s="93">
        <f t="shared" si="69"/>
        <v>1537</v>
      </c>
      <c r="U155" s="95">
        <f t="shared" si="69"/>
        <v>60</v>
      </c>
      <c r="V155" s="92">
        <f t="shared" si="69"/>
        <v>150449</v>
      </c>
    </row>
    <row r="156" spans="1:22">
      <c r="B156" s="83"/>
      <c r="C156" s="84"/>
      <c r="D156" s="85"/>
      <c r="E156" s="84"/>
      <c r="F156" s="84"/>
      <c r="G156" s="84"/>
      <c r="H156" s="83"/>
      <c r="I156" s="83"/>
      <c r="J156" s="84"/>
      <c r="K156" s="85"/>
      <c r="L156" s="84"/>
      <c r="M156" s="84"/>
      <c r="N156" s="84"/>
      <c r="O156" s="83"/>
      <c r="P156" s="83"/>
      <c r="Q156" s="84"/>
      <c r="R156" s="83"/>
      <c r="S156" s="83"/>
      <c r="T156" s="84"/>
      <c r="U156" s="86"/>
      <c r="V156" s="83"/>
    </row>
    <row r="157" spans="1:22">
      <c r="A157" s="1" t="s">
        <v>46</v>
      </c>
      <c r="B157" s="83"/>
      <c r="C157" s="84"/>
      <c r="D157" s="85"/>
      <c r="E157" s="84"/>
      <c r="F157" s="84"/>
      <c r="G157" s="84"/>
      <c r="H157" s="83"/>
      <c r="I157" s="83"/>
      <c r="J157" s="84"/>
      <c r="K157" s="85"/>
      <c r="L157" s="84"/>
      <c r="M157" s="84"/>
      <c r="N157" s="84"/>
      <c r="O157" s="83"/>
      <c r="P157" s="83"/>
      <c r="Q157" s="84"/>
      <c r="R157" s="83"/>
      <c r="S157" s="83"/>
      <c r="T157" s="84"/>
      <c r="U157" s="86"/>
      <c r="V157" s="83"/>
    </row>
    <row r="158" spans="1:22">
      <c r="A158" s="1" t="s">
        <v>36</v>
      </c>
      <c r="B158" s="83"/>
      <c r="C158" s="84"/>
      <c r="D158" s="85"/>
      <c r="E158" s="84"/>
      <c r="F158" s="84"/>
      <c r="G158" s="84"/>
      <c r="H158" s="83"/>
      <c r="I158" s="83"/>
      <c r="J158" s="84"/>
      <c r="K158" s="85"/>
      <c r="L158" s="84"/>
      <c r="M158" s="84"/>
      <c r="N158" s="84"/>
      <c r="O158" s="83"/>
      <c r="P158" s="83"/>
      <c r="Q158" s="84"/>
      <c r="R158" s="83"/>
      <c r="S158" s="83"/>
      <c r="T158" s="84"/>
      <c r="U158" s="86"/>
      <c r="V158" s="83"/>
    </row>
    <row r="159" spans="1:22">
      <c r="A159" t="s">
        <v>47</v>
      </c>
      <c r="B159" s="83">
        <f t="shared" ref="B159:V159" si="70">SUM(B93,B24)</f>
        <v>15</v>
      </c>
      <c r="C159" s="84">
        <f t="shared" si="70"/>
        <v>521</v>
      </c>
      <c r="D159" s="85">
        <f t="shared" si="70"/>
        <v>13883</v>
      </c>
      <c r="E159" s="84">
        <f t="shared" si="70"/>
        <v>1388</v>
      </c>
      <c r="F159" s="84">
        <f t="shared" si="70"/>
        <v>163</v>
      </c>
      <c r="G159" s="84">
        <f t="shared" si="70"/>
        <v>11</v>
      </c>
      <c r="H159" s="83">
        <f t="shared" si="70"/>
        <v>15981</v>
      </c>
      <c r="I159" s="83">
        <f t="shared" si="70"/>
        <v>9</v>
      </c>
      <c r="J159" s="84">
        <f t="shared" si="70"/>
        <v>440</v>
      </c>
      <c r="K159" s="85">
        <f t="shared" si="70"/>
        <v>17832</v>
      </c>
      <c r="L159" s="84">
        <f t="shared" si="70"/>
        <v>1503</v>
      </c>
      <c r="M159" s="84">
        <f t="shared" si="70"/>
        <v>171</v>
      </c>
      <c r="N159" s="84">
        <f t="shared" si="70"/>
        <v>14</v>
      </c>
      <c r="O159" s="83">
        <f t="shared" si="70"/>
        <v>19969</v>
      </c>
      <c r="P159" s="83">
        <f t="shared" si="70"/>
        <v>24</v>
      </c>
      <c r="Q159" s="84">
        <f t="shared" si="70"/>
        <v>961</v>
      </c>
      <c r="R159" s="83">
        <f t="shared" si="70"/>
        <v>31715</v>
      </c>
      <c r="S159" s="83">
        <f t="shared" si="70"/>
        <v>2891</v>
      </c>
      <c r="T159" s="84">
        <f t="shared" si="70"/>
        <v>334</v>
      </c>
      <c r="U159" s="86">
        <f t="shared" si="70"/>
        <v>25</v>
      </c>
      <c r="V159" s="83">
        <f t="shared" si="70"/>
        <v>35950</v>
      </c>
    </row>
    <row r="160" spans="1:22">
      <c r="A160" t="s">
        <v>48</v>
      </c>
      <c r="B160" s="83">
        <f t="shared" ref="B160:V160" si="71">SUM(B94,B25)</f>
        <v>0</v>
      </c>
      <c r="C160" s="84">
        <f t="shared" si="71"/>
        <v>63</v>
      </c>
      <c r="D160" s="85">
        <f t="shared" si="71"/>
        <v>10074</v>
      </c>
      <c r="E160" s="84">
        <f t="shared" si="71"/>
        <v>3121</v>
      </c>
      <c r="F160" s="84">
        <f t="shared" si="71"/>
        <v>593</v>
      </c>
      <c r="G160" s="84">
        <f t="shared" si="71"/>
        <v>67</v>
      </c>
      <c r="H160" s="83">
        <f t="shared" si="71"/>
        <v>13918</v>
      </c>
      <c r="I160" s="83">
        <f t="shared" si="71"/>
        <v>1</v>
      </c>
      <c r="J160" s="84">
        <f t="shared" si="71"/>
        <v>32</v>
      </c>
      <c r="K160" s="85">
        <f t="shared" si="71"/>
        <v>7290</v>
      </c>
      <c r="L160" s="84">
        <f t="shared" si="71"/>
        <v>2145</v>
      </c>
      <c r="M160" s="84">
        <f t="shared" si="71"/>
        <v>345</v>
      </c>
      <c r="N160" s="84">
        <f t="shared" si="71"/>
        <v>43</v>
      </c>
      <c r="O160" s="83">
        <f t="shared" si="71"/>
        <v>9856</v>
      </c>
      <c r="P160" s="83">
        <f t="shared" si="71"/>
        <v>1</v>
      </c>
      <c r="Q160" s="84">
        <f t="shared" si="71"/>
        <v>95</v>
      </c>
      <c r="R160" s="83">
        <f t="shared" si="71"/>
        <v>17364</v>
      </c>
      <c r="S160" s="83">
        <f t="shared" si="71"/>
        <v>5266</v>
      </c>
      <c r="T160" s="84">
        <f t="shared" si="71"/>
        <v>938</v>
      </c>
      <c r="U160" s="86">
        <f t="shared" si="71"/>
        <v>110</v>
      </c>
      <c r="V160" s="83">
        <f t="shared" si="71"/>
        <v>23774</v>
      </c>
    </row>
    <row r="161" spans="1:22">
      <c r="A161" t="s">
        <v>49</v>
      </c>
      <c r="B161" s="83">
        <f t="shared" ref="B161:V161" si="72">SUM(B95,B26)</f>
        <v>0</v>
      </c>
      <c r="C161" s="84">
        <f t="shared" si="72"/>
        <v>5</v>
      </c>
      <c r="D161" s="85">
        <f t="shared" si="72"/>
        <v>328</v>
      </c>
      <c r="E161" s="84">
        <f t="shared" si="72"/>
        <v>185</v>
      </c>
      <c r="F161" s="84">
        <f t="shared" si="72"/>
        <v>28</v>
      </c>
      <c r="G161" s="84">
        <f t="shared" si="72"/>
        <v>2</v>
      </c>
      <c r="H161" s="83">
        <f t="shared" si="72"/>
        <v>548</v>
      </c>
      <c r="I161" s="83">
        <f t="shared" si="72"/>
        <v>2</v>
      </c>
      <c r="J161" s="84">
        <f t="shared" si="72"/>
        <v>15</v>
      </c>
      <c r="K161" s="85">
        <f t="shared" si="72"/>
        <v>1189</v>
      </c>
      <c r="L161" s="84">
        <f t="shared" si="72"/>
        <v>348</v>
      </c>
      <c r="M161" s="84">
        <f t="shared" si="72"/>
        <v>59</v>
      </c>
      <c r="N161" s="84">
        <f t="shared" si="72"/>
        <v>2</v>
      </c>
      <c r="O161" s="83">
        <f t="shared" si="72"/>
        <v>1615</v>
      </c>
      <c r="P161" s="83">
        <f t="shared" si="72"/>
        <v>2</v>
      </c>
      <c r="Q161" s="84">
        <f t="shared" si="72"/>
        <v>20</v>
      </c>
      <c r="R161" s="83">
        <f t="shared" si="72"/>
        <v>1517</v>
      </c>
      <c r="S161" s="83">
        <f t="shared" si="72"/>
        <v>533</v>
      </c>
      <c r="T161" s="84">
        <f t="shared" si="72"/>
        <v>87</v>
      </c>
      <c r="U161" s="86">
        <f t="shared" si="72"/>
        <v>4</v>
      </c>
      <c r="V161" s="83">
        <f t="shared" si="72"/>
        <v>2163</v>
      </c>
    </row>
    <row r="162" spans="1:22">
      <c r="A162" t="s">
        <v>50</v>
      </c>
      <c r="B162" s="83">
        <f t="shared" ref="B162:V162" si="73">SUM(B96,B27)</f>
        <v>1</v>
      </c>
      <c r="C162" s="84">
        <f t="shared" si="73"/>
        <v>5</v>
      </c>
      <c r="D162" s="85">
        <f t="shared" si="73"/>
        <v>4662</v>
      </c>
      <c r="E162" s="84">
        <f t="shared" si="73"/>
        <v>3887</v>
      </c>
      <c r="F162" s="84">
        <f t="shared" si="73"/>
        <v>725</v>
      </c>
      <c r="G162" s="84">
        <f t="shared" si="73"/>
        <v>142</v>
      </c>
      <c r="H162" s="83">
        <f t="shared" si="73"/>
        <v>9422</v>
      </c>
      <c r="I162" s="83">
        <f t="shared" si="73"/>
        <v>1</v>
      </c>
      <c r="J162" s="84">
        <f t="shared" si="73"/>
        <v>2</v>
      </c>
      <c r="K162" s="85">
        <f t="shared" si="73"/>
        <v>3515</v>
      </c>
      <c r="L162" s="84">
        <f t="shared" si="73"/>
        <v>2617</v>
      </c>
      <c r="M162" s="84">
        <f t="shared" si="73"/>
        <v>395</v>
      </c>
      <c r="N162" s="84">
        <f t="shared" si="73"/>
        <v>78</v>
      </c>
      <c r="O162" s="83">
        <f t="shared" si="73"/>
        <v>6608</v>
      </c>
      <c r="P162" s="83">
        <f t="shared" si="73"/>
        <v>2</v>
      </c>
      <c r="Q162" s="84">
        <f t="shared" si="73"/>
        <v>7</v>
      </c>
      <c r="R162" s="83">
        <f t="shared" si="73"/>
        <v>8177</v>
      </c>
      <c r="S162" s="83">
        <f t="shared" si="73"/>
        <v>6504</v>
      </c>
      <c r="T162" s="84">
        <f t="shared" si="73"/>
        <v>1120</v>
      </c>
      <c r="U162" s="86">
        <f t="shared" si="73"/>
        <v>220</v>
      </c>
      <c r="V162" s="83">
        <f t="shared" si="73"/>
        <v>16030</v>
      </c>
    </row>
    <row r="163" spans="1:22" s="79" customFormat="1">
      <c r="A163" s="28" t="s">
        <v>25</v>
      </c>
      <c r="B163" s="87">
        <f t="shared" ref="B163:V163" si="74">SUM(B97,B28)</f>
        <v>16</v>
      </c>
      <c r="C163" s="88">
        <f t="shared" si="74"/>
        <v>594</v>
      </c>
      <c r="D163" s="89">
        <f t="shared" si="74"/>
        <v>28947</v>
      </c>
      <c r="E163" s="88">
        <f t="shared" si="74"/>
        <v>8581</v>
      </c>
      <c r="F163" s="88">
        <f t="shared" si="74"/>
        <v>1509</v>
      </c>
      <c r="G163" s="88">
        <f t="shared" si="74"/>
        <v>222</v>
      </c>
      <c r="H163" s="87">
        <f t="shared" si="74"/>
        <v>39869</v>
      </c>
      <c r="I163" s="87">
        <f t="shared" si="74"/>
        <v>13</v>
      </c>
      <c r="J163" s="88">
        <f t="shared" si="74"/>
        <v>489</v>
      </c>
      <c r="K163" s="89">
        <f t="shared" si="74"/>
        <v>29826</v>
      </c>
      <c r="L163" s="88">
        <f t="shared" si="74"/>
        <v>6613</v>
      </c>
      <c r="M163" s="88">
        <f t="shared" si="74"/>
        <v>970</v>
      </c>
      <c r="N163" s="88">
        <f t="shared" si="74"/>
        <v>137</v>
      </c>
      <c r="O163" s="87">
        <f t="shared" si="74"/>
        <v>38048</v>
      </c>
      <c r="P163" s="87">
        <f t="shared" si="74"/>
        <v>29</v>
      </c>
      <c r="Q163" s="88">
        <f t="shared" si="74"/>
        <v>1083</v>
      </c>
      <c r="R163" s="87">
        <f t="shared" si="74"/>
        <v>58773</v>
      </c>
      <c r="S163" s="87">
        <f t="shared" si="74"/>
        <v>15194</v>
      </c>
      <c r="T163" s="88">
        <f t="shared" si="74"/>
        <v>2479</v>
      </c>
      <c r="U163" s="90">
        <f t="shared" si="74"/>
        <v>359</v>
      </c>
      <c r="V163" s="87">
        <f t="shared" si="74"/>
        <v>77917</v>
      </c>
    </row>
    <row r="164" spans="1:22">
      <c r="A164" s="1" t="s">
        <v>41</v>
      </c>
      <c r="B164" s="83"/>
      <c r="C164" s="84"/>
      <c r="D164" s="85"/>
      <c r="E164" s="84"/>
      <c r="F164" s="84"/>
      <c r="G164" s="84"/>
      <c r="H164" s="83"/>
      <c r="I164" s="83"/>
      <c r="J164" s="84"/>
      <c r="K164" s="85"/>
      <c r="L164" s="84"/>
      <c r="M164" s="84"/>
      <c r="N164" s="84"/>
      <c r="O164" s="83"/>
      <c r="P164" s="83"/>
      <c r="Q164" s="84"/>
      <c r="R164" s="83"/>
      <c r="S164" s="83"/>
      <c r="T164" s="84"/>
      <c r="U164" s="86"/>
      <c r="V164" s="83"/>
    </row>
    <row r="165" spans="1:22">
      <c r="A165" t="s">
        <v>47</v>
      </c>
      <c r="B165" s="83">
        <f t="shared" ref="B165:V165" si="75">SUM(B99,B30)</f>
        <v>12</v>
      </c>
      <c r="C165" s="84">
        <f t="shared" si="75"/>
        <v>467</v>
      </c>
      <c r="D165" s="85">
        <f t="shared" si="75"/>
        <v>12464</v>
      </c>
      <c r="E165" s="84">
        <f t="shared" si="75"/>
        <v>1297</v>
      </c>
      <c r="F165" s="84">
        <f t="shared" si="75"/>
        <v>132</v>
      </c>
      <c r="G165" s="84">
        <f t="shared" si="75"/>
        <v>9</v>
      </c>
      <c r="H165" s="83">
        <f t="shared" si="75"/>
        <v>14381</v>
      </c>
      <c r="I165" s="83">
        <f t="shared" si="75"/>
        <v>6</v>
      </c>
      <c r="J165" s="84">
        <f t="shared" si="75"/>
        <v>371</v>
      </c>
      <c r="K165" s="85">
        <f t="shared" si="75"/>
        <v>16372</v>
      </c>
      <c r="L165" s="84">
        <f t="shared" si="75"/>
        <v>1300</v>
      </c>
      <c r="M165" s="84">
        <f t="shared" si="75"/>
        <v>173</v>
      </c>
      <c r="N165" s="84">
        <f t="shared" si="75"/>
        <v>13</v>
      </c>
      <c r="O165" s="83">
        <f t="shared" si="75"/>
        <v>18235</v>
      </c>
      <c r="P165" s="83">
        <f t="shared" si="75"/>
        <v>18</v>
      </c>
      <c r="Q165" s="84">
        <f t="shared" si="75"/>
        <v>838</v>
      </c>
      <c r="R165" s="83">
        <f t="shared" si="75"/>
        <v>28836</v>
      </c>
      <c r="S165" s="83">
        <f t="shared" si="75"/>
        <v>2597</v>
      </c>
      <c r="T165" s="84">
        <f t="shared" si="75"/>
        <v>305</v>
      </c>
      <c r="U165" s="86">
        <f t="shared" si="75"/>
        <v>22</v>
      </c>
      <c r="V165" s="83">
        <f t="shared" si="75"/>
        <v>32616</v>
      </c>
    </row>
    <row r="166" spans="1:22">
      <c r="A166" t="s">
        <v>48</v>
      </c>
      <c r="B166" s="83">
        <f t="shared" ref="B166:V166" si="76">SUM(B100,B31)</f>
        <v>2</v>
      </c>
      <c r="C166" s="84">
        <f t="shared" si="76"/>
        <v>65</v>
      </c>
      <c r="D166" s="85">
        <f t="shared" si="76"/>
        <v>8565</v>
      </c>
      <c r="E166" s="84">
        <f t="shared" si="76"/>
        <v>3013</v>
      </c>
      <c r="F166" s="84">
        <f t="shared" si="76"/>
        <v>697</v>
      </c>
      <c r="G166" s="84">
        <f t="shared" si="76"/>
        <v>86</v>
      </c>
      <c r="H166" s="83">
        <f t="shared" si="76"/>
        <v>12428</v>
      </c>
      <c r="I166" s="83">
        <f t="shared" si="76"/>
        <v>0</v>
      </c>
      <c r="J166" s="84">
        <f t="shared" si="76"/>
        <v>29</v>
      </c>
      <c r="K166" s="85">
        <f t="shared" si="76"/>
        <v>6571</v>
      </c>
      <c r="L166" s="84">
        <f t="shared" si="76"/>
        <v>2044</v>
      </c>
      <c r="M166" s="84">
        <f t="shared" si="76"/>
        <v>423</v>
      </c>
      <c r="N166" s="84">
        <f t="shared" si="76"/>
        <v>57</v>
      </c>
      <c r="O166" s="83">
        <f t="shared" si="76"/>
        <v>9124</v>
      </c>
      <c r="P166" s="83">
        <f t="shared" si="76"/>
        <v>2</v>
      </c>
      <c r="Q166" s="84">
        <f t="shared" si="76"/>
        <v>94</v>
      </c>
      <c r="R166" s="83">
        <f t="shared" si="76"/>
        <v>15136</v>
      </c>
      <c r="S166" s="83">
        <f t="shared" si="76"/>
        <v>5057</v>
      </c>
      <c r="T166" s="84">
        <f t="shared" si="76"/>
        <v>1120</v>
      </c>
      <c r="U166" s="86">
        <f t="shared" si="76"/>
        <v>143</v>
      </c>
      <c r="V166" s="83">
        <f t="shared" si="76"/>
        <v>21552</v>
      </c>
    </row>
    <row r="167" spans="1:22">
      <c r="A167" t="s">
        <v>49</v>
      </c>
      <c r="B167" s="83">
        <f t="shared" ref="B167:V167" si="77">SUM(B101,B32)</f>
        <v>0</v>
      </c>
      <c r="C167" s="84">
        <f t="shared" si="77"/>
        <v>10</v>
      </c>
      <c r="D167" s="85">
        <f t="shared" si="77"/>
        <v>334</v>
      </c>
      <c r="E167" s="84">
        <f t="shared" si="77"/>
        <v>123</v>
      </c>
      <c r="F167" s="84">
        <f t="shared" si="77"/>
        <v>35</v>
      </c>
      <c r="G167" s="84">
        <f t="shared" si="77"/>
        <v>2</v>
      </c>
      <c r="H167" s="83">
        <f t="shared" si="77"/>
        <v>504</v>
      </c>
      <c r="I167" s="83">
        <f t="shared" si="77"/>
        <v>1</v>
      </c>
      <c r="J167" s="84">
        <f t="shared" si="77"/>
        <v>18</v>
      </c>
      <c r="K167" s="85">
        <f t="shared" si="77"/>
        <v>1046</v>
      </c>
      <c r="L167" s="84">
        <f t="shared" si="77"/>
        <v>271</v>
      </c>
      <c r="M167" s="84">
        <f t="shared" si="77"/>
        <v>46</v>
      </c>
      <c r="N167" s="84">
        <f t="shared" si="77"/>
        <v>6</v>
      </c>
      <c r="O167" s="83">
        <f t="shared" si="77"/>
        <v>1388</v>
      </c>
      <c r="P167" s="83">
        <f t="shared" si="77"/>
        <v>1</v>
      </c>
      <c r="Q167" s="84">
        <f t="shared" si="77"/>
        <v>28</v>
      </c>
      <c r="R167" s="83">
        <f t="shared" si="77"/>
        <v>1380</v>
      </c>
      <c r="S167" s="83">
        <f t="shared" si="77"/>
        <v>394</v>
      </c>
      <c r="T167" s="84">
        <f t="shared" si="77"/>
        <v>81</v>
      </c>
      <c r="U167" s="86">
        <f t="shared" si="77"/>
        <v>8</v>
      </c>
      <c r="V167" s="83">
        <f t="shared" si="77"/>
        <v>1892</v>
      </c>
    </row>
    <row r="168" spans="1:22">
      <c r="A168" t="s">
        <v>50</v>
      </c>
      <c r="B168" s="83">
        <f t="shared" ref="B168:V168" si="78">SUM(B102,B33)</f>
        <v>2</v>
      </c>
      <c r="C168" s="84">
        <f t="shared" si="78"/>
        <v>5</v>
      </c>
      <c r="D168" s="85">
        <f t="shared" si="78"/>
        <v>4151</v>
      </c>
      <c r="E168" s="84">
        <f t="shared" si="78"/>
        <v>3664</v>
      </c>
      <c r="F168" s="84">
        <f t="shared" si="78"/>
        <v>896</v>
      </c>
      <c r="G168" s="84">
        <f t="shared" si="78"/>
        <v>129</v>
      </c>
      <c r="H168" s="83">
        <f t="shared" si="78"/>
        <v>8847</v>
      </c>
      <c r="I168" s="83">
        <f t="shared" si="78"/>
        <v>1</v>
      </c>
      <c r="J168" s="84">
        <f t="shared" si="78"/>
        <v>2</v>
      </c>
      <c r="K168" s="85">
        <f t="shared" si="78"/>
        <v>3420</v>
      </c>
      <c r="L168" s="84">
        <f t="shared" si="78"/>
        <v>2744</v>
      </c>
      <c r="M168" s="84">
        <f t="shared" si="78"/>
        <v>498</v>
      </c>
      <c r="N168" s="84">
        <f t="shared" si="78"/>
        <v>72</v>
      </c>
      <c r="O168" s="83">
        <f t="shared" si="78"/>
        <v>6737</v>
      </c>
      <c r="P168" s="83">
        <f t="shared" si="78"/>
        <v>3</v>
      </c>
      <c r="Q168" s="84">
        <f t="shared" si="78"/>
        <v>7</v>
      </c>
      <c r="R168" s="83">
        <f t="shared" si="78"/>
        <v>7571</v>
      </c>
      <c r="S168" s="83">
        <f t="shared" si="78"/>
        <v>6408</v>
      </c>
      <c r="T168" s="84">
        <f t="shared" si="78"/>
        <v>1394</v>
      </c>
      <c r="U168" s="86">
        <f t="shared" si="78"/>
        <v>201</v>
      </c>
      <c r="V168" s="83">
        <f t="shared" si="78"/>
        <v>15584</v>
      </c>
    </row>
    <row r="169" spans="1:22">
      <c r="A169" s="28" t="s">
        <v>25</v>
      </c>
      <c r="B169" s="92">
        <f t="shared" ref="B169:V169" si="79">SUM(B103,B34)</f>
        <v>16</v>
      </c>
      <c r="C169" s="93">
        <f t="shared" si="79"/>
        <v>547</v>
      </c>
      <c r="D169" s="94">
        <f t="shared" si="79"/>
        <v>25514</v>
      </c>
      <c r="E169" s="93">
        <f t="shared" si="79"/>
        <v>8097</v>
      </c>
      <c r="F169" s="93">
        <f t="shared" si="79"/>
        <v>1760</v>
      </c>
      <c r="G169" s="93">
        <f t="shared" si="79"/>
        <v>226</v>
      </c>
      <c r="H169" s="92">
        <f t="shared" si="79"/>
        <v>36160</v>
      </c>
      <c r="I169" s="92">
        <f t="shared" si="79"/>
        <v>8</v>
      </c>
      <c r="J169" s="93">
        <f t="shared" si="79"/>
        <v>420</v>
      </c>
      <c r="K169" s="94">
        <f t="shared" si="79"/>
        <v>27409</v>
      </c>
      <c r="L169" s="93">
        <f t="shared" si="79"/>
        <v>6359</v>
      </c>
      <c r="M169" s="93">
        <f t="shared" si="79"/>
        <v>1140</v>
      </c>
      <c r="N169" s="93">
        <f t="shared" si="79"/>
        <v>148</v>
      </c>
      <c r="O169" s="92">
        <f t="shared" si="79"/>
        <v>35484</v>
      </c>
      <c r="P169" s="92">
        <f t="shared" si="79"/>
        <v>24</v>
      </c>
      <c r="Q169" s="93">
        <f t="shared" si="79"/>
        <v>967</v>
      </c>
      <c r="R169" s="92">
        <f t="shared" si="79"/>
        <v>52923</v>
      </c>
      <c r="S169" s="92">
        <f t="shared" si="79"/>
        <v>14456</v>
      </c>
      <c r="T169" s="93">
        <f t="shared" si="79"/>
        <v>2900</v>
      </c>
      <c r="U169" s="95">
        <f t="shared" si="79"/>
        <v>374</v>
      </c>
      <c r="V169" s="92">
        <f t="shared" si="79"/>
        <v>71644</v>
      </c>
    </row>
    <row r="170" spans="1:22">
      <c r="A170" s="91" t="s">
        <v>51</v>
      </c>
      <c r="B170" s="92">
        <f t="shared" ref="B170:V170" si="80">SUM(B104,B35)</f>
        <v>32</v>
      </c>
      <c r="C170" s="93">
        <f t="shared" si="80"/>
        <v>1141</v>
      </c>
      <c r="D170" s="94">
        <f t="shared" si="80"/>
        <v>54461</v>
      </c>
      <c r="E170" s="93">
        <f t="shared" si="80"/>
        <v>16678</v>
      </c>
      <c r="F170" s="93">
        <f t="shared" si="80"/>
        <v>3269</v>
      </c>
      <c r="G170" s="93">
        <f t="shared" si="80"/>
        <v>448</v>
      </c>
      <c r="H170" s="92">
        <f t="shared" si="80"/>
        <v>76029</v>
      </c>
      <c r="I170" s="92">
        <f t="shared" si="80"/>
        <v>21</v>
      </c>
      <c r="J170" s="93">
        <f t="shared" si="80"/>
        <v>909</v>
      </c>
      <c r="K170" s="94">
        <f t="shared" si="80"/>
        <v>57235</v>
      </c>
      <c r="L170" s="93">
        <f t="shared" si="80"/>
        <v>12972</v>
      </c>
      <c r="M170" s="93">
        <f t="shared" si="80"/>
        <v>2110</v>
      </c>
      <c r="N170" s="93">
        <f t="shared" si="80"/>
        <v>285</v>
      </c>
      <c r="O170" s="92">
        <f t="shared" si="80"/>
        <v>73532</v>
      </c>
      <c r="P170" s="92">
        <f t="shared" si="80"/>
        <v>53</v>
      </c>
      <c r="Q170" s="93">
        <f t="shared" si="80"/>
        <v>2050</v>
      </c>
      <c r="R170" s="92">
        <f t="shared" si="80"/>
        <v>111696</v>
      </c>
      <c r="S170" s="92">
        <f t="shared" si="80"/>
        <v>29650</v>
      </c>
      <c r="T170" s="93">
        <f t="shared" si="80"/>
        <v>5379</v>
      </c>
      <c r="U170" s="95">
        <f t="shared" si="80"/>
        <v>733</v>
      </c>
      <c r="V170" s="92">
        <f t="shared" si="80"/>
        <v>149561</v>
      </c>
    </row>
    <row r="171" spans="1:22">
      <c r="B171" s="83"/>
      <c r="C171" s="84"/>
      <c r="D171" s="85"/>
      <c r="E171" s="84"/>
      <c r="F171" s="84"/>
      <c r="G171" s="84"/>
      <c r="H171" s="83"/>
      <c r="I171" s="83"/>
      <c r="J171" s="84"/>
      <c r="K171" s="85"/>
      <c r="L171" s="84"/>
      <c r="M171" s="84"/>
      <c r="N171" s="84"/>
      <c r="O171" s="83"/>
      <c r="P171" s="83"/>
      <c r="Q171" s="84"/>
      <c r="R171" s="83"/>
      <c r="S171" s="83"/>
      <c r="T171" s="84"/>
      <c r="U171" s="86"/>
      <c r="V171" s="83"/>
    </row>
    <row r="172" spans="1:22">
      <c r="A172" s="1" t="s">
        <v>52</v>
      </c>
      <c r="B172" s="83"/>
      <c r="C172" s="84"/>
      <c r="D172" s="85"/>
      <c r="E172" s="84"/>
      <c r="F172" s="84"/>
      <c r="G172" s="84"/>
      <c r="H172" s="83"/>
      <c r="I172" s="83"/>
      <c r="J172" s="84"/>
      <c r="K172" s="85"/>
      <c r="L172" s="84"/>
      <c r="M172" s="84"/>
      <c r="N172" s="84"/>
      <c r="O172" s="83"/>
      <c r="P172" s="83"/>
      <c r="Q172" s="84"/>
      <c r="R172" s="83"/>
      <c r="S172" s="83"/>
      <c r="T172" s="84"/>
      <c r="U172" s="86"/>
      <c r="V172" s="83"/>
    </row>
    <row r="173" spans="1:22">
      <c r="A173" s="1" t="s">
        <v>36</v>
      </c>
      <c r="B173" s="83"/>
      <c r="C173" s="84"/>
      <c r="D173" s="85"/>
      <c r="E173" s="84"/>
      <c r="F173" s="84"/>
      <c r="G173" s="84"/>
      <c r="H173" s="83"/>
      <c r="I173" s="83"/>
      <c r="J173" s="84"/>
      <c r="K173" s="85"/>
      <c r="L173" s="84"/>
      <c r="M173" s="84"/>
      <c r="N173" s="84"/>
      <c r="O173" s="83"/>
      <c r="P173" s="83"/>
      <c r="Q173" s="84"/>
      <c r="R173" s="83"/>
      <c r="S173" s="83"/>
      <c r="T173" s="84"/>
      <c r="U173" s="86"/>
      <c r="V173" s="83"/>
    </row>
    <row r="174" spans="1:22">
      <c r="A174" t="s">
        <v>47</v>
      </c>
      <c r="B174" s="83">
        <f t="shared" ref="B174:V174" si="81">SUM(B108,B39)</f>
        <v>12</v>
      </c>
      <c r="C174" s="84">
        <f t="shared" si="81"/>
        <v>418</v>
      </c>
      <c r="D174" s="85">
        <f t="shared" si="81"/>
        <v>10151</v>
      </c>
      <c r="E174" s="84">
        <f t="shared" si="81"/>
        <v>1404</v>
      </c>
      <c r="F174" s="84">
        <f t="shared" si="81"/>
        <v>217</v>
      </c>
      <c r="G174" s="84">
        <f t="shared" si="81"/>
        <v>34</v>
      </c>
      <c r="H174" s="83">
        <f t="shared" si="81"/>
        <v>12236</v>
      </c>
      <c r="I174" s="83">
        <f t="shared" si="81"/>
        <v>8</v>
      </c>
      <c r="J174" s="84">
        <f t="shared" si="81"/>
        <v>414</v>
      </c>
      <c r="K174" s="85">
        <f t="shared" si="81"/>
        <v>13969</v>
      </c>
      <c r="L174" s="84">
        <f t="shared" si="81"/>
        <v>1495</v>
      </c>
      <c r="M174" s="84">
        <f t="shared" si="81"/>
        <v>220</v>
      </c>
      <c r="N174" s="84">
        <f t="shared" si="81"/>
        <v>38</v>
      </c>
      <c r="O174" s="83">
        <f t="shared" si="81"/>
        <v>16144</v>
      </c>
      <c r="P174" s="83">
        <f t="shared" si="81"/>
        <v>20</v>
      </c>
      <c r="Q174" s="84">
        <f t="shared" si="81"/>
        <v>832</v>
      </c>
      <c r="R174" s="83">
        <f t="shared" si="81"/>
        <v>24120</v>
      </c>
      <c r="S174" s="83">
        <f t="shared" si="81"/>
        <v>2899</v>
      </c>
      <c r="T174" s="84">
        <f t="shared" si="81"/>
        <v>437</v>
      </c>
      <c r="U174" s="86">
        <f t="shared" si="81"/>
        <v>72</v>
      </c>
      <c r="V174" s="83">
        <f t="shared" si="81"/>
        <v>28380</v>
      </c>
    </row>
    <row r="175" spans="1:22">
      <c r="A175" t="s">
        <v>48</v>
      </c>
      <c r="B175" s="83">
        <f t="shared" ref="B175:V175" si="82">SUM(B109,B40)</f>
        <v>1</v>
      </c>
      <c r="C175" s="84">
        <f t="shared" si="82"/>
        <v>78</v>
      </c>
      <c r="D175" s="85">
        <f t="shared" si="82"/>
        <v>9081</v>
      </c>
      <c r="E175" s="84">
        <f t="shared" si="82"/>
        <v>4024</v>
      </c>
      <c r="F175" s="84">
        <f t="shared" si="82"/>
        <v>987</v>
      </c>
      <c r="G175" s="84">
        <f t="shared" si="82"/>
        <v>208</v>
      </c>
      <c r="H175" s="83">
        <f t="shared" si="82"/>
        <v>14379</v>
      </c>
      <c r="I175" s="83">
        <f t="shared" si="82"/>
        <v>0</v>
      </c>
      <c r="J175" s="84">
        <f t="shared" si="82"/>
        <v>40</v>
      </c>
      <c r="K175" s="85">
        <f t="shared" si="82"/>
        <v>7088</v>
      </c>
      <c r="L175" s="84">
        <f t="shared" si="82"/>
        <v>2753</v>
      </c>
      <c r="M175" s="84">
        <f t="shared" si="82"/>
        <v>646</v>
      </c>
      <c r="N175" s="84">
        <f t="shared" si="82"/>
        <v>153</v>
      </c>
      <c r="O175" s="83">
        <f t="shared" si="82"/>
        <v>10680</v>
      </c>
      <c r="P175" s="83">
        <f t="shared" si="82"/>
        <v>1</v>
      </c>
      <c r="Q175" s="84">
        <f t="shared" si="82"/>
        <v>118</v>
      </c>
      <c r="R175" s="83">
        <f t="shared" si="82"/>
        <v>16169</v>
      </c>
      <c r="S175" s="83">
        <f t="shared" si="82"/>
        <v>6777</v>
      </c>
      <c r="T175" s="84">
        <f t="shared" si="82"/>
        <v>1633</v>
      </c>
      <c r="U175" s="86">
        <f t="shared" si="82"/>
        <v>361</v>
      </c>
      <c r="V175" s="83">
        <f t="shared" si="82"/>
        <v>25059</v>
      </c>
    </row>
    <row r="176" spans="1:22">
      <c r="A176" t="s">
        <v>49</v>
      </c>
      <c r="B176" s="83">
        <f t="shared" ref="B176:V176" si="83">SUM(B110,B41)</f>
        <v>0</v>
      </c>
      <c r="C176" s="84">
        <f t="shared" si="83"/>
        <v>8</v>
      </c>
      <c r="D176" s="85">
        <f t="shared" si="83"/>
        <v>353</v>
      </c>
      <c r="E176" s="84">
        <f t="shared" si="83"/>
        <v>202</v>
      </c>
      <c r="F176" s="84">
        <f t="shared" si="83"/>
        <v>55</v>
      </c>
      <c r="G176" s="84">
        <f t="shared" si="83"/>
        <v>22</v>
      </c>
      <c r="H176" s="83">
        <f t="shared" si="83"/>
        <v>640</v>
      </c>
      <c r="I176" s="83">
        <f t="shared" si="83"/>
        <v>0</v>
      </c>
      <c r="J176" s="84">
        <f t="shared" si="83"/>
        <v>20</v>
      </c>
      <c r="K176" s="85">
        <f t="shared" si="83"/>
        <v>1014</v>
      </c>
      <c r="L176" s="84">
        <f t="shared" si="83"/>
        <v>374</v>
      </c>
      <c r="M176" s="84">
        <f t="shared" si="83"/>
        <v>77</v>
      </c>
      <c r="N176" s="84">
        <f t="shared" si="83"/>
        <v>24</v>
      </c>
      <c r="O176" s="83">
        <f t="shared" si="83"/>
        <v>1509</v>
      </c>
      <c r="P176" s="83">
        <f t="shared" si="83"/>
        <v>0</v>
      </c>
      <c r="Q176" s="84">
        <f t="shared" si="83"/>
        <v>28</v>
      </c>
      <c r="R176" s="83">
        <f t="shared" si="83"/>
        <v>1367</v>
      </c>
      <c r="S176" s="83">
        <f t="shared" si="83"/>
        <v>576</v>
      </c>
      <c r="T176" s="84">
        <f t="shared" si="83"/>
        <v>132</v>
      </c>
      <c r="U176" s="86">
        <f t="shared" si="83"/>
        <v>46</v>
      </c>
      <c r="V176" s="83">
        <f t="shared" si="83"/>
        <v>2149</v>
      </c>
    </row>
    <row r="177" spans="1:22">
      <c r="A177" t="s">
        <v>50</v>
      </c>
      <c r="B177" s="83">
        <f t="shared" ref="B177:V177" si="84">SUM(B111,B42)</f>
        <v>0</v>
      </c>
      <c r="C177" s="84">
        <f t="shared" si="84"/>
        <v>7</v>
      </c>
      <c r="D177" s="85">
        <f t="shared" si="84"/>
        <v>4044</v>
      </c>
      <c r="E177" s="84">
        <f t="shared" si="84"/>
        <v>3996</v>
      </c>
      <c r="F177" s="84">
        <f t="shared" si="84"/>
        <v>1069</v>
      </c>
      <c r="G177" s="84">
        <f t="shared" si="84"/>
        <v>280</v>
      </c>
      <c r="H177" s="83">
        <f t="shared" si="84"/>
        <v>9396</v>
      </c>
      <c r="I177" s="83">
        <f t="shared" si="84"/>
        <v>0</v>
      </c>
      <c r="J177" s="84">
        <f t="shared" si="84"/>
        <v>3</v>
      </c>
      <c r="K177" s="85">
        <f t="shared" si="84"/>
        <v>3320</v>
      </c>
      <c r="L177" s="84">
        <f t="shared" si="84"/>
        <v>2894</v>
      </c>
      <c r="M177" s="84">
        <f t="shared" si="84"/>
        <v>672</v>
      </c>
      <c r="N177" s="84">
        <f t="shared" si="84"/>
        <v>177</v>
      </c>
      <c r="O177" s="83">
        <f t="shared" si="84"/>
        <v>7066</v>
      </c>
      <c r="P177" s="83">
        <f t="shared" si="84"/>
        <v>0</v>
      </c>
      <c r="Q177" s="84">
        <f t="shared" si="84"/>
        <v>10</v>
      </c>
      <c r="R177" s="83">
        <f t="shared" si="84"/>
        <v>7364</v>
      </c>
      <c r="S177" s="83">
        <f t="shared" si="84"/>
        <v>6890</v>
      </c>
      <c r="T177" s="84">
        <f t="shared" si="84"/>
        <v>1741</v>
      </c>
      <c r="U177" s="86">
        <f t="shared" si="84"/>
        <v>457</v>
      </c>
      <c r="V177" s="83">
        <f t="shared" si="84"/>
        <v>16462</v>
      </c>
    </row>
    <row r="178" spans="1:22">
      <c r="A178" s="28" t="s">
        <v>25</v>
      </c>
      <c r="B178" s="92">
        <f t="shared" ref="B178:V178" si="85">SUM(B112,B43)</f>
        <v>13</v>
      </c>
      <c r="C178" s="93">
        <f t="shared" si="85"/>
        <v>511</v>
      </c>
      <c r="D178" s="94">
        <f t="shared" si="85"/>
        <v>23629</v>
      </c>
      <c r="E178" s="93">
        <f t="shared" si="85"/>
        <v>9626</v>
      </c>
      <c r="F178" s="93">
        <f t="shared" si="85"/>
        <v>2328</v>
      </c>
      <c r="G178" s="93">
        <f t="shared" si="85"/>
        <v>544</v>
      </c>
      <c r="H178" s="92">
        <f t="shared" si="85"/>
        <v>36651</v>
      </c>
      <c r="I178" s="92">
        <f t="shared" si="85"/>
        <v>8</v>
      </c>
      <c r="J178" s="93">
        <f t="shared" si="85"/>
        <v>477</v>
      </c>
      <c r="K178" s="94">
        <f t="shared" si="85"/>
        <v>25391</v>
      </c>
      <c r="L178" s="93">
        <f t="shared" si="85"/>
        <v>7516</v>
      </c>
      <c r="M178" s="93">
        <f t="shared" si="85"/>
        <v>1615</v>
      </c>
      <c r="N178" s="93">
        <f t="shared" si="85"/>
        <v>392</v>
      </c>
      <c r="O178" s="92">
        <f t="shared" si="85"/>
        <v>35399</v>
      </c>
      <c r="P178" s="92">
        <f t="shared" si="85"/>
        <v>21</v>
      </c>
      <c r="Q178" s="93">
        <f t="shared" si="85"/>
        <v>988</v>
      </c>
      <c r="R178" s="92">
        <f t="shared" si="85"/>
        <v>49020</v>
      </c>
      <c r="S178" s="92">
        <f t="shared" si="85"/>
        <v>17142</v>
      </c>
      <c r="T178" s="93">
        <f t="shared" si="85"/>
        <v>3943</v>
      </c>
      <c r="U178" s="95">
        <f t="shared" si="85"/>
        <v>936</v>
      </c>
      <c r="V178" s="92">
        <f t="shared" si="85"/>
        <v>72050</v>
      </c>
    </row>
    <row r="179" spans="1:22">
      <c r="A179" s="1" t="s">
        <v>41</v>
      </c>
      <c r="B179" s="83"/>
      <c r="C179" s="84"/>
      <c r="D179" s="85"/>
      <c r="E179" s="84"/>
      <c r="F179" s="84"/>
      <c r="G179" s="84"/>
      <c r="H179" s="83"/>
      <c r="I179" s="83"/>
      <c r="J179" s="84"/>
      <c r="K179" s="85"/>
      <c r="L179" s="84"/>
      <c r="M179" s="84"/>
      <c r="N179" s="84"/>
      <c r="O179" s="83"/>
      <c r="P179" s="83"/>
      <c r="Q179" s="84"/>
      <c r="R179" s="83"/>
      <c r="S179" s="83"/>
      <c r="T179" s="84"/>
      <c r="U179" s="86"/>
      <c r="V179" s="83"/>
    </row>
    <row r="180" spans="1:22">
      <c r="A180" t="s">
        <v>47</v>
      </c>
      <c r="B180" s="83">
        <f t="shared" ref="B180:V180" si="86">SUM(B114,B45)</f>
        <v>6</v>
      </c>
      <c r="C180" s="84">
        <f t="shared" si="86"/>
        <v>381</v>
      </c>
      <c r="D180" s="85">
        <f t="shared" si="86"/>
        <v>9211</v>
      </c>
      <c r="E180" s="84">
        <f t="shared" si="86"/>
        <v>1151</v>
      </c>
      <c r="F180" s="84">
        <f t="shared" si="86"/>
        <v>163</v>
      </c>
      <c r="G180" s="84">
        <f t="shared" si="86"/>
        <v>25</v>
      </c>
      <c r="H180" s="83">
        <f t="shared" si="86"/>
        <v>10937</v>
      </c>
      <c r="I180" s="83">
        <f t="shared" si="86"/>
        <v>2</v>
      </c>
      <c r="J180" s="84">
        <f t="shared" si="86"/>
        <v>384</v>
      </c>
      <c r="K180" s="85">
        <f t="shared" si="86"/>
        <v>13355</v>
      </c>
      <c r="L180" s="84">
        <f t="shared" si="86"/>
        <v>1262</v>
      </c>
      <c r="M180" s="84">
        <f t="shared" si="86"/>
        <v>185</v>
      </c>
      <c r="N180" s="84">
        <f t="shared" si="86"/>
        <v>30</v>
      </c>
      <c r="O180" s="83">
        <f t="shared" si="86"/>
        <v>15218</v>
      </c>
      <c r="P180" s="83">
        <f t="shared" si="86"/>
        <v>8</v>
      </c>
      <c r="Q180" s="84">
        <f t="shared" si="86"/>
        <v>765</v>
      </c>
      <c r="R180" s="83">
        <f t="shared" si="86"/>
        <v>22566</v>
      </c>
      <c r="S180" s="83">
        <f t="shared" si="86"/>
        <v>2413</v>
      </c>
      <c r="T180" s="84">
        <f t="shared" si="86"/>
        <v>348</v>
      </c>
      <c r="U180" s="86">
        <f t="shared" si="86"/>
        <v>55</v>
      </c>
      <c r="V180" s="83">
        <f t="shared" si="86"/>
        <v>26155</v>
      </c>
    </row>
    <row r="181" spans="1:22">
      <c r="A181" t="s">
        <v>48</v>
      </c>
      <c r="B181" s="83">
        <f t="shared" ref="B181:V181" si="87">SUM(B115,B46)</f>
        <v>0</v>
      </c>
      <c r="C181" s="84">
        <f t="shared" si="87"/>
        <v>42</v>
      </c>
      <c r="D181" s="85">
        <f t="shared" si="87"/>
        <v>7128</v>
      </c>
      <c r="E181" s="84">
        <f t="shared" si="87"/>
        <v>3016</v>
      </c>
      <c r="F181" s="84">
        <f t="shared" si="87"/>
        <v>791</v>
      </c>
      <c r="G181" s="84">
        <f t="shared" si="87"/>
        <v>163</v>
      </c>
      <c r="H181" s="83">
        <f t="shared" si="87"/>
        <v>11140</v>
      </c>
      <c r="I181" s="83">
        <f t="shared" si="87"/>
        <v>0</v>
      </c>
      <c r="J181" s="84">
        <f t="shared" si="87"/>
        <v>36</v>
      </c>
      <c r="K181" s="85">
        <f t="shared" si="87"/>
        <v>6091</v>
      </c>
      <c r="L181" s="84">
        <f t="shared" si="87"/>
        <v>1999</v>
      </c>
      <c r="M181" s="84">
        <f t="shared" si="87"/>
        <v>468</v>
      </c>
      <c r="N181" s="84">
        <f t="shared" si="87"/>
        <v>122</v>
      </c>
      <c r="O181" s="83">
        <f t="shared" si="87"/>
        <v>8716</v>
      </c>
      <c r="P181" s="83">
        <f t="shared" si="87"/>
        <v>0</v>
      </c>
      <c r="Q181" s="84">
        <f t="shared" si="87"/>
        <v>78</v>
      </c>
      <c r="R181" s="83">
        <f t="shared" si="87"/>
        <v>13219</v>
      </c>
      <c r="S181" s="83">
        <f t="shared" si="87"/>
        <v>5015</v>
      </c>
      <c r="T181" s="84">
        <f t="shared" si="87"/>
        <v>1259</v>
      </c>
      <c r="U181" s="86">
        <f t="shared" si="87"/>
        <v>285</v>
      </c>
      <c r="V181" s="83">
        <f t="shared" si="87"/>
        <v>19856</v>
      </c>
    </row>
    <row r="182" spans="1:22">
      <c r="A182" t="s">
        <v>49</v>
      </c>
      <c r="B182" s="83">
        <f t="shared" ref="B182:V182" si="88">SUM(B116,B47)</f>
        <v>0</v>
      </c>
      <c r="C182" s="84">
        <f t="shared" si="88"/>
        <v>5</v>
      </c>
      <c r="D182" s="85">
        <f t="shared" si="88"/>
        <v>274</v>
      </c>
      <c r="E182" s="84">
        <f t="shared" si="88"/>
        <v>134</v>
      </c>
      <c r="F182" s="84">
        <f t="shared" si="88"/>
        <v>35</v>
      </c>
      <c r="G182" s="84">
        <f t="shared" si="88"/>
        <v>9</v>
      </c>
      <c r="H182" s="83">
        <f t="shared" si="88"/>
        <v>457</v>
      </c>
      <c r="I182" s="83">
        <f t="shared" si="88"/>
        <v>0</v>
      </c>
      <c r="J182" s="84">
        <f t="shared" si="88"/>
        <v>12</v>
      </c>
      <c r="K182" s="85">
        <f t="shared" si="88"/>
        <v>772</v>
      </c>
      <c r="L182" s="84">
        <f t="shared" si="88"/>
        <v>259</v>
      </c>
      <c r="M182" s="84">
        <f t="shared" si="88"/>
        <v>46</v>
      </c>
      <c r="N182" s="84">
        <f t="shared" si="88"/>
        <v>12</v>
      </c>
      <c r="O182" s="83">
        <f t="shared" si="88"/>
        <v>1101</v>
      </c>
      <c r="P182" s="83">
        <f t="shared" si="88"/>
        <v>0</v>
      </c>
      <c r="Q182" s="84">
        <f t="shared" si="88"/>
        <v>17</v>
      </c>
      <c r="R182" s="83">
        <f t="shared" si="88"/>
        <v>1046</v>
      </c>
      <c r="S182" s="83">
        <f t="shared" si="88"/>
        <v>393</v>
      </c>
      <c r="T182" s="84">
        <f t="shared" si="88"/>
        <v>81</v>
      </c>
      <c r="U182" s="86">
        <f t="shared" si="88"/>
        <v>21</v>
      </c>
      <c r="V182" s="83">
        <f t="shared" si="88"/>
        <v>1558</v>
      </c>
    </row>
    <row r="183" spans="1:22">
      <c r="A183" t="s">
        <v>50</v>
      </c>
      <c r="B183" s="83">
        <f t="shared" ref="B183:V183" si="89">SUM(B117,B48)</f>
        <v>0</v>
      </c>
      <c r="C183" s="84">
        <f t="shared" si="89"/>
        <v>4</v>
      </c>
      <c r="D183" s="85">
        <f t="shared" si="89"/>
        <v>3324</v>
      </c>
      <c r="E183" s="84">
        <f t="shared" si="89"/>
        <v>3075</v>
      </c>
      <c r="F183" s="84">
        <f t="shared" si="89"/>
        <v>883</v>
      </c>
      <c r="G183" s="84">
        <f t="shared" si="89"/>
        <v>233</v>
      </c>
      <c r="H183" s="83">
        <f t="shared" si="89"/>
        <v>7519</v>
      </c>
      <c r="I183" s="83">
        <f t="shared" si="89"/>
        <v>0</v>
      </c>
      <c r="J183" s="84">
        <f t="shared" si="89"/>
        <v>4</v>
      </c>
      <c r="K183" s="85">
        <f t="shared" si="89"/>
        <v>2763</v>
      </c>
      <c r="L183" s="84">
        <f t="shared" si="89"/>
        <v>2337</v>
      </c>
      <c r="M183" s="84">
        <f t="shared" si="89"/>
        <v>529</v>
      </c>
      <c r="N183" s="84">
        <f t="shared" si="89"/>
        <v>149</v>
      </c>
      <c r="O183" s="83">
        <f t="shared" si="89"/>
        <v>5782</v>
      </c>
      <c r="P183" s="83">
        <f t="shared" si="89"/>
        <v>0</v>
      </c>
      <c r="Q183" s="84">
        <f t="shared" si="89"/>
        <v>8</v>
      </c>
      <c r="R183" s="83">
        <f t="shared" si="89"/>
        <v>6087</v>
      </c>
      <c r="S183" s="83">
        <f t="shared" si="89"/>
        <v>5412</v>
      </c>
      <c r="T183" s="84">
        <f t="shared" si="89"/>
        <v>1412</v>
      </c>
      <c r="U183" s="86">
        <f t="shared" si="89"/>
        <v>382</v>
      </c>
      <c r="V183" s="83">
        <f t="shared" si="89"/>
        <v>13301</v>
      </c>
    </row>
    <row r="184" spans="1:22">
      <c r="A184" s="28" t="s">
        <v>25</v>
      </c>
      <c r="B184" s="92">
        <f t="shared" ref="B184:V184" si="90">SUM(B118,B49)</f>
        <v>6</v>
      </c>
      <c r="C184" s="93">
        <f t="shared" si="90"/>
        <v>432</v>
      </c>
      <c r="D184" s="94">
        <f t="shared" si="90"/>
        <v>19937</v>
      </c>
      <c r="E184" s="93">
        <f t="shared" si="90"/>
        <v>7376</v>
      </c>
      <c r="F184" s="93">
        <f t="shared" si="90"/>
        <v>1872</v>
      </c>
      <c r="G184" s="93">
        <f t="shared" si="90"/>
        <v>430</v>
      </c>
      <c r="H184" s="92">
        <f t="shared" si="90"/>
        <v>30053</v>
      </c>
      <c r="I184" s="92">
        <f t="shared" si="90"/>
        <v>2</v>
      </c>
      <c r="J184" s="93">
        <f t="shared" si="90"/>
        <v>436</v>
      </c>
      <c r="K184" s="94">
        <f t="shared" si="90"/>
        <v>22981</v>
      </c>
      <c r="L184" s="93">
        <f t="shared" si="90"/>
        <v>5857</v>
      </c>
      <c r="M184" s="93">
        <f t="shared" si="90"/>
        <v>1228</v>
      </c>
      <c r="N184" s="93">
        <f t="shared" si="90"/>
        <v>313</v>
      </c>
      <c r="O184" s="92">
        <f t="shared" si="90"/>
        <v>30817</v>
      </c>
      <c r="P184" s="92">
        <f t="shared" si="90"/>
        <v>8</v>
      </c>
      <c r="Q184" s="93">
        <f t="shared" si="90"/>
        <v>868</v>
      </c>
      <c r="R184" s="92">
        <f t="shared" si="90"/>
        <v>42918</v>
      </c>
      <c r="S184" s="92">
        <f t="shared" si="90"/>
        <v>13233</v>
      </c>
      <c r="T184" s="93">
        <f t="shared" si="90"/>
        <v>3100</v>
      </c>
      <c r="U184" s="95">
        <f t="shared" si="90"/>
        <v>743</v>
      </c>
      <c r="V184" s="92">
        <f t="shared" si="90"/>
        <v>60870</v>
      </c>
    </row>
    <row r="185" spans="1:22">
      <c r="A185" s="91" t="s">
        <v>53</v>
      </c>
      <c r="B185" s="92">
        <f t="shared" ref="B185:V185" si="91">SUM(B119,B50)</f>
        <v>19</v>
      </c>
      <c r="C185" s="93">
        <f t="shared" si="91"/>
        <v>943</v>
      </c>
      <c r="D185" s="94">
        <f t="shared" si="91"/>
        <v>43566</v>
      </c>
      <c r="E185" s="93">
        <f t="shared" si="91"/>
        <v>17002</v>
      </c>
      <c r="F185" s="93">
        <f t="shared" si="91"/>
        <v>4200</v>
      </c>
      <c r="G185" s="93">
        <f t="shared" si="91"/>
        <v>974</v>
      </c>
      <c r="H185" s="92">
        <f t="shared" si="91"/>
        <v>66704</v>
      </c>
      <c r="I185" s="92">
        <f t="shared" si="91"/>
        <v>10</v>
      </c>
      <c r="J185" s="93">
        <f t="shared" si="91"/>
        <v>913</v>
      </c>
      <c r="K185" s="94">
        <f t="shared" si="91"/>
        <v>48372</v>
      </c>
      <c r="L185" s="93">
        <f t="shared" si="91"/>
        <v>13373</v>
      </c>
      <c r="M185" s="93">
        <f t="shared" si="91"/>
        <v>2843</v>
      </c>
      <c r="N185" s="93">
        <f t="shared" si="91"/>
        <v>705</v>
      </c>
      <c r="O185" s="92">
        <f t="shared" si="91"/>
        <v>66216</v>
      </c>
      <c r="P185" s="92">
        <f t="shared" si="91"/>
        <v>29</v>
      </c>
      <c r="Q185" s="93">
        <f t="shared" si="91"/>
        <v>1856</v>
      </c>
      <c r="R185" s="92">
        <f t="shared" si="91"/>
        <v>91938</v>
      </c>
      <c r="S185" s="92">
        <f t="shared" si="91"/>
        <v>30375</v>
      </c>
      <c r="T185" s="93">
        <f t="shared" si="91"/>
        <v>7043</v>
      </c>
      <c r="U185" s="95">
        <f t="shared" si="91"/>
        <v>1679</v>
      </c>
      <c r="V185" s="92">
        <f t="shared" si="91"/>
        <v>132920</v>
      </c>
    </row>
    <row r="186" spans="1:22">
      <c r="A186" s="28" t="s">
        <v>54</v>
      </c>
      <c r="B186" s="97">
        <f t="shared" ref="B186:V186" si="92">SUM(B120,B51)</f>
        <v>95</v>
      </c>
      <c r="C186" s="98">
        <f t="shared" si="92"/>
        <v>3278</v>
      </c>
      <c r="D186" s="99">
        <f t="shared" si="92"/>
        <v>160281</v>
      </c>
      <c r="E186" s="98">
        <f t="shared" si="92"/>
        <v>45285</v>
      </c>
      <c r="F186" s="98">
        <f t="shared" si="92"/>
        <v>8302</v>
      </c>
      <c r="G186" s="98">
        <f t="shared" si="92"/>
        <v>1452</v>
      </c>
      <c r="H186" s="97">
        <f t="shared" si="92"/>
        <v>218693</v>
      </c>
      <c r="I186" s="97">
        <f t="shared" si="92"/>
        <v>55</v>
      </c>
      <c r="J186" s="98">
        <f t="shared" si="92"/>
        <v>2773</v>
      </c>
      <c r="K186" s="99">
        <f t="shared" si="92"/>
        <v>168472</v>
      </c>
      <c r="L186" s="98">
        <f t="shared" si="92"/>
        <v>36260</v>
      </c>
      <c r="M186" s="98">
        <f t="shared" si="92"/>
        <v>5657</v>
      </c>
      <c r="N186" s="98">
        <f t="shared" si="92"/>
        <v>1020</v>
      </c>
      <c r="O186" s="97">
        <f t="shared" si="92"/>
        <v>214237</v>
      </c>
      <c r="P186" s="97">
        <f t="shared" si="92"/>
        <v>150</v>
      </c>
      <c r="Q186" s="98">
        <f t="shared" si="92"/>
        <v>6051</v>
      </c>
      <c r="R186" s="97">
        <f t="shared" si="92"/>
        <v>328753</v>
      </c>
      <c r="S186" s="97">
        <f t="shared" si="92"/>
        <v>81545</v>
      </c>
      <c r="T186" s="98">
        <f t="shared" si="92"/>
        <v>13959</v>
      </c>
      <c r="U186" s="100">
        <f t="shared" si="92"/>
        <v>2472</v>
      </c>
      <c r="V186" s="97">
        <f t="shared" si="92"/>
        <v>432930</v>
      </c>
    </row>
    <row r="187" spans="1:22">
      <c r="A187" s="28"/>
      <c r="B187" s="168"/>
      <c r="C187" s="98"/>
      <c r="D187" s="168"/>
      <c r="E187" s="98"/>
      <c r="F187" s="98"/>
      <c r="G187" s="98"/>
      <c r="H187" s="168"/>
      <c r="I187" s="168"/>
      <c r="J187" s="98"/>
      <c r="K187" s="168"/>
      <c r="L187" s="98"/>
      <c r="M187" s="98"/>
      <c r="N187" s="98"/>
      <c r="O187" s="168"/>
      <c r="P187" s="168"/>
      <c r="Q187" s="98"/>
      <c r="R187" s="168"/>
      <c r="S187" s="168"/>
      <c r="T187" s="98"/>
      <c r="U187" s="168"/>
      <c r="V187" s="168"/>
    </row>
    <row r="188" spans="1:22">
      <c r="A188" s="167" t="s">
        <v>17</v>
      </c>
      <c r="B188" s="168"/>
      <c r="C188" s="98"/>
      <c r="D188" s="168"/>
      <c r="E188" s="98"/>
      <c r="F188" s="98"/>
      <c r="G188" s="98"/>
      <c r="H188" s="168"/>
      <c r="I188" s="168"/>
      <c r="J188" s="98"/>
      <c r="K188" s="168"/>
      <c r="L188" s="98"/>
      <c r="M188" s="98"/>
      <c r="N188" s="98"/>
      <c r="O188" s="168"/>
      <c r="P188" s="168"/>
      <c r="Q188" s="98"/>
      <c r="R188" s="168"/>
      <c r="S188" s="168"/>
      <c r="T188" s="98"/>
      <c r="U188" s="168"/>
      <c r="V188" s="168"/>
    </row>
  </sheetData>
  <mergeCells count="39">
    <mergeCell ref="A2:V2"/>
    <mergeCell ref="A3:V3"/>
    <mergeCell ref="A4:V4"/>
    <mergeCell ref="A6:V6"/>
    <mergeCell ref="B8:H8"/>
    <mergeCell ref="I8:O8"/>
    <mergeCell ref="P8:V8"/>
    <mergeCell ref="A71:V71"/>
    <mergeCell ref="A72:V72"/>
    <mergeCell ref="A73:V73"/>
    <mergeCell ref="A75:V75"/>
    <mergeCell ref="B9:C9"/>
    <mergeCell ref="E9:G9"/>
    <mergeCell ref="I9:J9"/>
    <mergeCell ref="L9:N9"/>
    <mergeCell ref="P9:Q9"/>
    <mergeCell ref="S9:U9"/>
    <mergeCell ref="A137:V137"/>
    <mergeCell ref="A138:V138"/>
    <mergeCell ref="A139:V139"/>
    <mergeCell ref="A141:V141"/>
    <mergeCell ref="B77:H77"/>
    <mergeCell ref="I77:O77"/>
    <mergeCell ref="P77:V77"/>
    <mergeCell ref="B78:C78"/>
    <mergeCell ref="E78:G78"/>
    <mergeCell ref="I78:J78"/>
    <mergeCell ref="L78:N78"/>
    <mergeCell ref="P78:Q78"/>
    <mergeCell ref="S78:U78"/>
    <mergeCell ref="B143:H143"/>
    <mergeCell ref="I143:O143"/>
    <mergeCell ref="P143:V143"/>
    <mergeCell ref="B144:C144"/>
    <mergeCell ref="E144:G144"/>
    <mergeCell ref="I144:J144"/>
    <mergeCell ref="L144:N144"/>
    <mergeCell ref="P144:Q144"/>
    <mergeCell ref="S144:U144"/>
  </mergeCells>
  <phoneticPr fontId="5" type="noConversion"/>
  <printOptions horizontalCentered="1"/>
  <pageMargins left="0" right="0" top="0.39370078740157483" bottom="0.39370078740157483" header="0.51181102362204722" footer="0.51181102362204722"/>
  <pageSetup paperSize="9" scale="80" orientation="landscape" horizontalDpi="204" verticalDpi="196" r:id="rId1"/>
  <headerFooter alignWithMargins="0">
    <oddFooter>&amp;R&amp;A</oddFooter>
  </headerFooter>
  <rowBreaks count="5" manualBreakCount="5">
    <brk id="53" max="16383" man="1"/>
    <brk id="69" max="16383" man="1"/>
    <brk id="122" max="16383" man="1"/>
    <brk id="135" max="16383" man="1"/>
    <brk id="18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88"/>
  <sheetViews>
    <sheetView zoomScale="102" zoomScaleNormal="102" workbookViewId="0"/>
  </sheetViews>
  <sheetFormatPr defaultColWidth="22.6640625" defaultRowHeight="13.2"/>
  <cols>
    <col min="1" max="1" width="27.33203125" customWidth="1"/>
    <col min="2" max="2" width="6.44140625" customWidth="1"/>
    <col min="3" max="3" width="7.33203125" customWidth="1"/>
    <col min="4" max="4" width="8.5546875" customWidth="1"/>
    <col min="5" max="8" width="7.33203125" customWidth="1"/>
    <col min="9" max="9" width="6.44140625" customWidth="1"/>
    <col min="10" max="10" width="7.33203125" customWidth="1"/>
    <col min="11" max="11" width="8.6640625" customWidth="1"/>
    <col min="12" max="15" width="7.33203125" customWidth="1"/>
    <col min="16" max="16" width="6.6640625" customWidth="1"/>
    <col min="17" max="17" width="7.33203125" customWidth="1"/>
    <col min="18" max="18" width="8.44140625" customWidth="1"/>
    <col min="19" max="22" width="7.33203125" customWidth="1"/>
  </cols>
  <sheetData>
    <row r="1" spans="1:22">
      <c r="A1" s="1" t="s">
        <v>1</v>
      </c>
    </row>
    <row r="2" spans="1:22">
      <c r="A2" s="184" t="s">
        <v>19</v>
      </c>
      <c r="B2" s="184"/>
      <c r="C2" s="184"/>
      <c r="D2" s="184"/>
      <c r="E2" s="184"/>
      <c r="F2" s="184"/>
      <c r="G2" s="184"/>
      <c r="H2" s="184"/>
      <c r="I2" s="184"/>
      <c r="J2" s="184"/>
      <c r="K2" s="184"/>
      <c r="L2" s="184"/>
      <c r="M2" s="184"/>
      <c r="N2" s="184"/>
      <c r="O2" s="184"/>
      <c r="P2" s="184"/>
      <c r="Q2" s="184"/>
      <c r="R2" s="184"/>
      <c r="S2" s="184"/>
      <c r="T2" s="184"/>
      <c r="U2" s="184"/>
      <c r="V2" s="184"/>
    </row>
    <row r="3" spans="1:22">
      <c r="A3" s="184" t="s">
        <v>56</v>
      </c>
      <c r="B3" s="184"/>
      <c r="C3" s="184"/>
      <c r="D3" s="184"/>
      <c r="E3" s="184"/>
      <c r="F3" s="184"/>
      <c r="G3" s="184"/>
      <c r="H3" s="184"/>
      <c r="I3" s="184"/>
      <c r="J3" s="184"/>
      <c r="K3" s="184"/>
      <c r="L3" s="184"/>
      <c r="M3" s="184"/>
      <c r="N3" s="184"/>
      <c r="O3" s="184"/>
      <c r="P3" s="184"/>
      <c r="Q3" s="184"/>
      <c r="R3" s="184"/>
      <c r="S3" s="184"/>
      <c r="T3" s="184"/>
      <c r="U3" s="184"/>
      <c r="V3" s="184"/>
    </row>
    <row r="4" spans="1:22" s="2" customFormat="1">
      <c r="A4" s="185" t="s">
        <v>21</v>
      </c>
      <c r="B4" s="185"/>
      <c r="C4" s="185"/>
      <c r="D4" s="185"/>
      <c r="E4" s="185"/>
      <c r="F4" s="185"/>
      <c r="G4" s="185"/>
      <c r="H4" s="185"/>
      <c r="I4" s="185"/>
      <c r="J4" s="185"/>
      <c r="K4" s="185"/>
      <c r="L4" s="185"/>
      <c r="M4" s="185"/>
      <c r="N4" s="185"/>
      <c r="O4" s="185"/>
      <c r="P4" s="185"/>
      <c r="Q4" s="185"/>
      <c r="R4" s="185"/>
      <c r="S4" s="185"/>
      <c r="T4" s="185"/>
      <c r="U4" s="185"/>
      <c r="V4" s="185"/>
    </row>
    <row r="5" spans="1:22" s="2" customFormat="1">
      <c r="A5" s="69"/>
      <c r="B5" s="69"/>
      <c r="C5" s="69"/>
      <c r="D5" s="69"/>
      <c r="E5" s="69"/>
      <c r="F5" s="69"/>
      <c r="G5" s="69"/>
      <c r="H5" s="69"/>
      <c r="I5" s="69"/>
      <c r="J5" s="69"/>
      <c r="K5" s="69"/>
      <c r="L5" s="69"/>
      <c r="M5" s="69"/>
      <c r="N5" s="69"/>
      <c r="O5" s="69"/>
      <c r="P5" s="69"/>
      <c r="Q5" s="69"/>
      <c r="R5" s="69"/>
      <c r="S5" s="69"/>
      <c r="T5" s="69"/>
      <c r="U5" s="69"/>
      <c r="V5" s="69"/>
    </row>
    <row r="6" spans="1:22">
      <c r="A6" s="184" t="s">
        <v>22</v>
      </c>
      <c r="B6" s="184"/>
      <c r="C6" s="184"/>
      <c r="D6" s="184"/>
      <c r="E6" s="184"/>
      <c r="F6" s="184"/>
      <c r="G6" s="184"/>
      <c r="H6" s="184"/>
      <c r="I6" s="184"/>
      <c r="J6" s="184"/>
      <c r="K6" s="184"/>
      <c r="L6" s="184"/>
      <c r="M6" s="184"/>
      <c r="N6" s="184"/>
      <c r="O6" s="184"/>
      <c r="P6" s="184"/>
      <c r="Q6" s="184"/>
      <c r="R6" s="184"/>
      <c r="S6" s="184"/>
      <c r="T6" s="184"/>
      <c r="U6" s="184"/>
      <c r="V6" s="184"/>
    </row>
    <row r="7" spans="1:22" ht="6.75" customHeight="1" thickBot="1"/>
    <row r="8" spans="1:22">
      <c r="A8" s="70"/>
      <c r="B8" s="178" t="s">
        <v>23</v>
      </c>
      <c r="C8" s="179"/>
      <c r="D8" s="179"/>
      <c r="E8" s="179"/>
      <c r="F8" s="179"/>
      <c r="G8" s="179"/>
      <c r="H8" s="180"/>
      <c r="I8" s="178" t="s">
        <v>24</v>
      </c>
      <c r="J8" s="179"/>
      <c r="K8" s="179"/>
      <c r="L8" s="179"/>
      <c r="M8" s="179"/>
      <c r="N8" s="179"/>
      <c r="O8" s="180"/>
      <c r="P8" s="178" t="s">
        <v>25</v>
      </c>
      <c r="Q8" s="179"/>
      <c r="R8" s="179"/>
      <c r="S8" s="179"/>
      <c r="T8" s="179"/>
      <c r="U8" s="179"/>
      <c r="V8" s="179"/>
    </row>
    <row r="9" spans="1:22">
      <c r="B9" s="181" t="s">
        <v>26</v>
      </c>
      <c r="C9" s="182"/>
      <c r="D9" s="71" t="s">
        <v>27</v>
      </c>
      <c r="E9" s="182" t="s">
        <v>28</v>
      </c>
      <c r="F9" s="182"/>
      <c r="G9" s="182"/>
      <c r="H9" s="72" t="s">
        <v>25</v>
      </c>
      <c r="I9" s="181" t="s">
        <v>26</v>
      </c>
      <c r="J9" s="183"/>
      <c r="K9" t="s">
        <v>27</v>
      </c>
      <c r="L9" s="181" t="s">
        <v>28</v>
      </c>
      <c r="M9" s="182"/>
      <c r="N9" s="182"/>
      <c r="O9" s="72" t="s">
        <v>25</v>
      </c>
      <c r="P9" s="181" t="s">
        <v>26</v>
      </c>
      <c r="Q9" s="183"/>
      <c r="R9" t="s">
        <v>27</v>
      </c>
      <c r="S9" s="181" t="s">
        <v>28</v>
      </c>
      <c r="T9" s="182"/>
      <c r="U9" s="182"/>
      <c r="V9" s="72" t="s">
        <v>25</v>
      </c>
    </row>
    <row r="10" spans="1:22">
      <c r="A10" s="73" t="s">
        <v>29</v>
      </c>
      <c r="B10" s="74" t="s">
        <v>30</v>
      </c>
      <c r="C10" s="73">
        <v>1</v>
      </c>
      <c r="D10" s="75" t="s">
        <v>31</v>
      </c>
      <c r="E10" s="73" t="s">
        <v>32</v>
      </c>
      <c r="F10" s="73" t="s">
        <v>33</v>
      </c>
      <c r="G10" s="73" t="s">
        <v>34</v>
      </c>
      <c r="H10" s="76"/>
      <c r="I10" s="74" t="s">
        <v>30</v>
      </c>
      <c r="J10" s="73">
        <v>1</v>
      </c>
      <c r="K10" s="75" t="s">
        <v>31</v>
      </c>
      <c r="L10" s="73" t="s">
        <v>32</v>
      </c>
      <c r="M10" s="73" t="s">
        <v>33</v>
      </c>
      <c r="N10" s="73" t="s">
        <v>34</v>
      </c>
      <c r="O10" s="76"/>
      <c r="P10" s="74" t="s">
        <v>30</v>
      </c>
      <c r="Q10" s="73">
        <v>1</v>
      </c>
      <c r="R10" s="75" t="s">
        <v>31</v>
      </c>
      <c r="S10" s="73" t="s">
        <v>32</v>
      </c>
      <c r="T10" s="73" t="s">
        <v>33</v>
      </c>
      <c r="U10" s="73" t="s">
        <v>34</v>
      </c>
      <c r="V10" s="76"/>
    </row>
    <row r="11" spans="1:22">
      <c r="A11" s="77" t="s">
        <v>35</v>
      </c>
      <c r="B11" s="74"/>
      <c r="C11" s="73"/>
      <c r="D11" s="75"/>
      <c r="E11" s="73"/>
      <c r="F11" s="73"/>
      <c r="G11" s="73"/>
      <c r="H11" s="74"/>
      <c r="I11" s="74"/>
      <c r="J11" s="73"/>
      <c r="K11" s="75"/>
      <c r="L11" s="73"/>
      <c r="M11" s="73"/>
      <c r="N11" s="73"/>
      <c r="O11" s="74"/>
      <c r="P11" s="74"/>
      <c r="Q11" s="73"/>
      <c r="R11" s="75"/>
      <c r="S11" s="73"/>
      <c r="T11" s="73"/>
      <c r="U11" s="78"/>
      <c r="V11" s="74"/>
    </row>
    <row r="12" spans="1:22">
      <c r="A12" s="1" t="s">
        <v>36</v>
      </c>
      <c r="B12" s="72"/>
      <c r="C12" s="79"/>
      <c r="D12" s="80"/>
      <c r="E12" s="79"/>
      <c r="F12" s="79"/>
      <c r="G12" s="79"/>
      <c r="H12" s="72"/>
      <c r="I12" s="72"/>
      <c r="J12" s="79"/>
      <c r="K12" s="80"/>
      <c r="L12" s="79"/>
      <c r="M12" s="79"/>
      <c r="N12" s="79"/>
      <c r="O12" s="72"/>
      <c r="P12" s="72"/>
      <c r="Q12" s="79"/>
      <c r="R12" s="72"/>
      <c r="S12" s="81"/>
      <c r="T12" s="79"/>
      <c r="U12" s="82"/>
      <c r="V12" s="72"/>
    </row>
    <row r="13" spans="1:22">
      <c r="A13" t="s">
        <v>37</v>
      </c>
      <c r="B13" s="104">
        <f>SV_SO_2122_1a!B13/SV_SO_2122_1a!$H13*100</f>
        <v>6.2943086198900156E-2</v>
      </c>
      <c r="C13" s="105">
        <f>SV_SO_2122_1a!C13/SV_SO_2122_1a!$H13*100</f>
        <v>1.9280461140926255</v>
      </c>
      <c r="D13" s="106">
        <f>SV_SO_2122_1a!D13/SV_SO_2122_1a!$H13*100</f>
        <v>88.91207844696217</v>
      </c>
      <c r="E13" s="105">
        <f>SV_SO_2122_1a!E13/SV_SO_2122_1a!$H13*100</f>
        <v>8.5701981050818254</v>
      </c>
      <c r="F13" s="105">
        <f>SV_SO_2122_1a!F13/SV_SO_2122_1a!$H13*100</f>
        <v>0.52342145365401183</v>
      </c>
      <c r="G13" s="105">
        <f>SV_SO_2122_1a!G13/SV_SO_2122_1a!$H13*100</f>
        <v>3.3127940104684286E-3</v>
      </c>
      <c r="H13" s="104">
        <f>SV_SO_2122_1a!H13/SV_SO_2122_1a!$H13*100</f>
        <v>100</v>
      </c>
      <c r="I13" s="104">
        <f>SV_SO_2122_1a!I13/SV_SO_2122_1a!$O13*100</f>
        <v>3.9811558622520067E-2</v>
      </c>
      <c r="J13" s="105">
        <f>SV_SO_2122_1a!J13/SV_SO_2122_1a!$O13*100</f>
        <v>1.5393802667374428</v>
      </c>
      <c r="K13" s="106">
        <f>SV_SO_2122_1a!K13/SV_SO_2122_1a!$O13*100</f>
        <v>90.431955411054346</v>
      </c>
      <c r="L13" s="105">
        <f>SV_SO_2122_1a!L13/SV_SO_2122_1a!$O13*100</f>
        <v>7.567513768164023</v>
      </c>
      <c r="M13" s="105">
        <f>SV_SO_2122_1a!M13/SV_SO_2122_1a!$O13*100</f>
        <v>0.41802136553646074</v>
      </c>
      <c r="N13" s="105">
        <f>SV_SO_2122_1a!N13/SV_SO_2122_1a!$O13*100</f>
        <v>3.3176298852100059E-3</v>
      </c>
      <c r="O13" s="104">
        <f>SV_SO_2122_1a!O13/SV_SO_2122_1a!$O13*100</f>
        <v>100</v>
      </c>
      <c r="P13" s="104">
        <f>SV_SO_2122_1a!P13/SV_SO_2122_1a!$V13*100</f>
        <v>5.1385757857048138E-2</v>
      </c>
      <c r="Q13" s="105">
        <f>SV_SO_2122_1a!Q13/SV_SO_2122_1a!$V13*100</f>
        <v>1.733854926402334</v>
      </c>
      <c r="R13" s="106">
        <f>SV_SO_2122_1a!R13/SV_SO_2122_1a!$V13*100</f>
        <v>89.67146267073332</v>
      </c>
      <c r="S13" s="105">
        <f>SV_SO_2122_1a!S13/SV_SO_2122_1a!$V13*100</f>
        <v>8.0692215886487197</v>
      </c>
      <c r="T13" s="105">
        <f>SV_SO_2122_1a!T13/SV_SO_2122_1a!$V13*100</f>
        <v>0.47075984617424743</v>
      </c>
      <c r="U13" s="105">
        <f>SV_SO_2122_1a!U13/SV_SO_2122_1a!$V13*100</f>
        <v>3.3152101843256861E-3</v>
      </c>
      <c r="V13" s="104">
        <f>SV_SO_2122_1a!V13/SV_SO_2122_1a!$V13*100</f>
        <v>100</v>
      </c>
    </row>
    <row r="14" spans="1:22">
      <c r="A14" t="s">
        <v>38</v>
      </c>
      <c r="B14" s="164" t="s">
        <v>39</v>
      </c>
      <c r="C14" s="165" t="s">
        <v>39</v>
      </c>
      <c r="D14" s="106">
        <f>SV_SO_2122_1a!D14/SV_SO_2122_1a!$H14*100</f>
        <v>61.56648451730419</v>
      </c>
      <c r="E14" s="105">
        <f>SV_SO_2122_1a!E14/SV_SO_2122_1a!$H14*100</f>
        <v>37.591074681238617</v>
      </c>
      <c r="F14" s="105">
        <f>SV_SO_2122_1a!F14/SV_SO_2122_1a!$H14*100</f>
        <v>0.84244080145719491</v>
      </c>
      <c r="G14" s="165" t="s">
        <v>39</v>
      </c>
      <c r="H14" s="104">
        <f>SV_SO_2122_1a!H14/SV_SO_2122_1a!$H14*100</f>
        <v>100</v>
      </c>
      <c r="I14" s="164" t="s">
        <v>39</v>
      </c>
      <c r="J14" s="105">
        <f>SV_SO_2122_1a!J14/SV_SO_2122_1a!$O14*100</f>
        <v>8.4151472650771386E-2</v>
      </c>
      <c r="K14" s="106">
        <f>SV_SO_2122_1a!K14/SV_SO_2122_1a!$O14*100</f>
        <v>63.309957924263671</v>
      </c>
      <c r="L14" s="105">
        <f>SV_SO_2122_1a!L14/SV_SO_2122_1a!$O14*100</f>
        <v>35.483870967741936</v>
      </c>
      <c r="M14" s="105">
        <f>SV_SO_2122_1a!M14/SV_SO_2122_1a!$O14*100</f>
        <v>1.1220196353436185</v>
      </c>
      <c r="N14" s="165" t="s">
        <v>39</v>
      </c>
      <c r="O14" s="104">
        <f>SV_SO_2122_1a!O14/SV_SO_2122_1a!$O14*100</f>
        <v>100</v>
      </c>
      <c r="P14" s="104">
        <f>SV_SO_2122_1a!P14/SV_SO_2122_1a!$V14*100</f>
        <v>0</v>
      </c>
      <c r="Q14" s="105">
        <f>SV_SO_2122_1a!Q14/SV_SO_2122_1a!$V14*100</f>
        <v>3.7702651753173305E-2</v>
      </c>
      <c r="R14" s="104">
        <f>SV_SO_2122_1a!R14/SV_SO_2122_1a!$V14*100</f>
        <v>62.347618449164258</v>
      </c>
      <c r="S14" s="104">
        <f>SV_SO_2122_1a!S14/SV_SO_2122_1a!$V14*100</f>
        <v>36.646977504084454</v>
      </c>
      <c r="T14" s="105">
        <f>SV_SO_2122_1a!T14/SV_SO_2122_1a!$V14*100</f>
        <v>0.96770139499811492</v>
      </c>
      <c r="U14" s="107">
        <f>SV_SO_2122_1a!U14/SV_SO_2122_1a!$V14*100</f>
        <v>0</v>
      </c>
      <c r="V14" s="104">
        <f>SV_SO_2122_1a!V14/SV_SO_2122_1a!$V14*100</f>
        <v>100</v>
      </c>
    </row>
    <row r="15" spans="1:22" s="28" customFormat="1">
      <c r="A15" s="28" t="s">
        <v>40</v>
      </c>
      <c r="B15" s="108">
        <f>SV_SO_2122_1a!B15/SV_SO_2122_1a!$H15*100</f>
        <v>5.4948232980507834E-2</v>
      </c>
      <c r="C15" s="109">
        <f>SV_SO_2122_1a!C15/SV_SO_2122_1a!$H15*100</f>
        <v>1.6831511365608189</v>
      </c>
      <c r="D15" s="110">
        <f>SV_SO_2122_1a!D15/SV_SO_2122_1a!$H15*100</f>
        <v>85.43871826016543</v>
      </c>
      <c r="E15" s="109">
        <f>SV_SO_2122_1a!E15/SV_SO_2122_1a!$H15*100</f>
        <v>12.25634796691538</v>
      </c>
      <c r="F15" s="109">
        <f>SV_SO_2122_1a!F15/SV_SO_2122_1a!$H15*100</f>
        <v>0.5639423911157383</v>
      </c>
      <c r="G15" s="109">
        <f>SV_SO_2122_1a!G15/SV_SO_2122_1a!$H15*100</f>
        <v>2.8920122621319917E-3</v>
      </c>
      <c r="H15" s="108">
        <f>SV_SO_2122_1a!H15/SV_SO_2122_1a!$H15*100</f>
        <v>100</v>
      </c>
      <c r="I15" s="108">
        <f>SV_SO_2122_1a!I15/SV_SO_2122_1a!$O15*100</f>
        <v>3.5600913756786423E-2</v>
      </c>
      <c r="J15" s="109">
        <f>SV_SO_2122_1a!J15/SV_SO_2122_1a!$O15*100</f>
        <v>1.3854688937016051</v>
      </c>
      <c r="K15" s="110">
        <f>SV_SO_2122_1a!K15/SV_SO_2122_1a!$O15*100</f>
        <v>87.563414127629287</v>
      </c>
      <c r="L15" s="109">
        <f>SV_SO_2122_1a!L15/SV_SO_2122_1a!$O15*100</f>
        <v>10.520070015130388</v>
      </c>
      <c r="M15" s="109">
        <f>SV_SO_2122_1a!M15/SV_SO_2122_1a!$O15*100</f>
        <v>0.49247930696887887</v>
      </c>
      <c r="N15" s="109">
        <f>SV_SO_2122_1a!N15/SV_SO_2122_1a!$O15*100</f>
        <v>2.9667428130655355E-3</v>
      </c>
      <c r="O15" s="108">
        <f>SV_SO_2122_1a!O15/SV_SO_2122_1a!$O15*100</f>
        <v>100</v>
      </c>
      <c r="P15" s="108">
        <f>SV_SO_2122_1a!P15/SV_SO_2122_1a!$V15*100</f>
        <v>4.53979644138537E-2</v>
      </c>
      <c r="Q15" s="109">
        <f>SV_SO_2122_1a!Q15/SV_SO_2122_1a!$V15*100</f>
        <v>1.5362085377462107</v>
      </c>
      <c r="R15" s="108">
        <f>SV_SO_2122_1a!R15/SV_SO_2122_1a!$V15*100</f>
        <v>86.487515559786189</v>
      </c>
      <c r="S15" s="108">
        <f>SV_SO_2122_1a!S15/SV_SO_2122_1a!$V15*100</f>
        <v>11.399282419272168</v>
      </c>
      <c r="T15" s="109">
        <f>SV_SO_2122_1a!T15/SV_SO_2122_1a!$V15*100</f>
        <v>0.52866661785165125</v>
      </c>
      <c r="U15" s="111">
        <f>SV_SO_2122_1a!U15/SV_SO_2122_1a!$V15*100</f>
        <v>2.9289009299260454E-3</v>
      </c>
      <c r="V15" s="108">
        <f>SV_SO_2122_1a!V15/SV_SO_2122_1a!$V15*100</f>
        <v>100</v>
      </c>
    </row>
    <row r="16" spans="1:22">
      <c r="A16" s="1" t="s">
        <v>41</v>
      </c>
      <c r="B16" s="83"/>
      <c r="C16" s="84"/>
      <c r="D16" s="85"/>
      <c r="E16" s="84"/>
      <c r="F16" s="84"/>
      <c r="G16" s="84"/>
      <c r="H16" s="83"/>
      <c r="I16" s="83"/>
      <c r="J16" s="84"/>
      <c r="K16" s="85"/>
      <c r="L16" s="84"/>
      <c r="M16" s="84"/>
      <c r="N16" s="84"/>
      <c r="O16" s="83"/>
      <c r="P16" s="83"/>
      <c r="Q16" s="84"/>
      <c r="R16" s="83"/>
      <c r="S16" s="83"/>
      <c r="T16" s="84"/>
      <c r="U16" s="86"/>
      <c r="V16" s="83"/>
    </row>
    <row r="17" spans="1:22">
      <c r="A17" t="s">
        <v>42</v>
      </c>
      <c r="B17" s="104">
        <f>SV_SO_2122_1a!B17/SV_SO_2122_1a!$H17*100</f>
        <v>7.9802921480864653E-2</v>
      </c>
      <c r="C17" s="105">
        <f>SV_SO_2122_1a!C17/SV_SO_2122_1a!$H17*100</f>
        <v>1.9603761146386316</v>
      </c>
      <c r="D17" s="106">
        <f>SV_SO_2122_1a!D17/SV_SO_2122_1a!$H17*100</f>
        <v>88.629818535095936</v>
      </c>
      <c r="E17" s="105">
        <f>SV_SO_2122_1a!E17/SV_SO_2122_1a!$H17*100</f>
        <v>8.7089275181291423</v>
      </c>
      <c r="F17" s="105">
        <f>SV_SO_2122_1a!F17/SV_SO_2122_1a!$H17*100</f>
        <v>0.58637798827244025</v>
      </c>
      <c r="G17" s="105">
        <f>SV_SO_2122_1a!G17/SV_SO_2122_1a!$H17*100</f>
        <v>3.4696922382984628E-2</v>
      </c>
      <c r="H17" s="104">
        <f>SV_SO_2122_1a!H17/SV_SO_2122_1a!$H17*100</f>
        <v>100</v>
      </c>
      <c r="I17" s="104">
        <f>SV_SO_2122_1a!I17/SV_SO_2122_1a!$O17*100</f>
        <v>2.7014250016883908E-2</v>
      </c>
      <c r="J17" s="105">
        <f>SV_SO_2122_1a!J17/SV_SO_2122_1a!$O17*100</f>
        <v>1.4790301884243939</v>
      </c>
      <c r="K17" s="106">
        <f>SV_SO_2122_1a!K17/SV_SO_2122_1a!$O17*100</f>
        <v>90.062132775038833</v>
      </c>
      <c r="L17" s="105">
        <f>SV_SO_2122_1a!L17/SV_SO_2122_1a!$O17*100</f>
        <v>7.8780306611737698</v>
      </c>
      <c r="M17" s="105">
        <f>SV_SO_2122_1a!M17/SV_SO_2122_1a!$O17*100</f>
        <v>0.53690821908556763</v>
      </c>
      <c r="N17" s="105">
        <f>SV_SO_2122_1a!N17/SV_SO_2122_1a!$O17*100</f>
        <v>1.6883906260552441E-2</v>
      </c>
      <c r="O17" s="104">
        <f>SV_SO_2122_1a!O17/SV_SO_2122_1a!$O17*100</f>
        <v>100</v>
      </c>
      <c r="P17" s="104">
        <f>SV_SO_2122_1a!P17/SV_SO_2122_1a!$V17*100</f>
        <v>5.305039787798408E-2</v>
      </c>
      <c r="Q17" s="105">
        <f>SV_SO_2122_1a!Q17/SV_SO_2122_1a!$V17*100</f>
        <v>1.7164370668263884</v>
      </c>
      <c r="R17" s="104">
        <f>SV_SO_2122_1a!R17/SV_SO_2122_1a!$V17*100</f>
        <v>89.355694361256099</v>
      </c>
      <c r="S17" s="104">
        <f>SV_SO_2122_1a!S17/SV_SO_2122_1a!$V17*100</f>
        <v>8.2878411910669971</v>
      </c>
      <c r="T17" s="105">
        <f>SV_SO_2122_1a!T17/SV_SO_2122_1a!$V17*100</f>
        <v>0.56130743561221874</v>
      </c>
      <c r="U17" s="107">
        <f>SV_SO_2122_1a!U17/SV_SO_2122_1a!$V17*100</f>
        <v>2.5669547360314883E-2</v>
      </c>
      <c r="V17" s="104">
        <f>SV_SO_2122_1a!V17/SV_SO_2122_1a!$V17*100</f>
        <v>100</v>
      </c>
    </row>
    <row r="18" spans="1:22">
      <c r="A18" t="s">
        <v>43</v>
      </c>
      <c r="B18" s="164" t="s">
        <v>39</v>
      </c>
      <c r="C18" s="165" t="s">
        <v>39</v>
      </c>
      <c r="D18" s="106">
        <f>SV_SO_2122_1a!D18/SV_SO_2122_1a!$H18*100</f>
        <v>61.799307958477513</v>
      </c>
      <c r="E18" s="105">
        <f>SV_SO_2122_1a!E18/SV_SO_2122_1a!$H18*100</f>
        <v>36.712802768166092</v>
      </c>
      <c r="F18" s="105">
        <f>SV_SO_2122_1a!F18/SV_SO_2122_1a!$H18*100</f>
        <v>1.4705882352941175</v>
      </c>
      <c r="G18" s="105">
        <f>SV_SO_2122_1a!G18/SV_SO_2122_1a!$H18*100</f>
        <v>1.7301038062283735E-2</v>
      </c>
      <c r="H18" s="104">
        <f>SV_SO_2122_1a!H18/SV_SO_2122_1a!$H18*100</f>
        <v>100</v>
      </c>
      <c r="I18" s="164" t="s">
        <v>39</v>
      </c>
      <c r="J18" s="105">
        <f>SV_SO_2122_1a!J18/SV_SO_2122_1a!$O18*100</f>
        <v>8.6767895878524945E-2</v>
      </c>
      <c r="K18" s="106">
        <f>SV_SO_2122_1a!K18/SV_SO_2122_1a!$O18*100</f>
        <v>62.451193058568336</v>
      </c>
      <c r="L18" s="105">
        <f>SV_SO_2122_1a!L18/SV_SO_2122_1a!$O18*100</f>
        <v>36.052060737527114</v>
      </c>
      <c r="M18" s="105">
        <f>SV_SO_2122_1a!M18/SV_SO_2122_1a!$O18*100</f>
        <v>1.3882863340563991</v>
      </c>
      <c r="N18" s="105">
        <f>SV_SO_2122_1a!N18/SV_SO_2122_1a!$O18*100</f>
        <v>2.1691973969631236E-2</v>
      </c>
      <c r="O18" s="104">
        <f>SV_SO_2122_1a!O18/SV_SO_2122_1a!$O18*100</f>
        <v>100</v>
      </c>
      <c r="P18" s="104">
        <f>SV_SO_2122_1a!P18/SV_SO_2122_1a!$V18*100</f>
        <v>0</v>
      </c>
      <c r="Q18" s="105">
        <f>SV_SO_2122_1a!Q18/SV_SO_2122_1a!$V18*100</f>
        <v>3.8498556304138593E-2</v>
      </c>
      <c r="R18" s="104">
        <f>SV_SO_2122_1a!R18/SV_SO_2122_1a!$V18*100</f>
        <v>62.088546679499522</v>
      </c>
      <c r="S18" s="104">
        <f>SV_SO_2122_1a!S18/SV_SO_2122_1a!$V18*100</f>
        <v>36.41963426371511</v>
      </c>
      <c r="T18" s="105">
        <f>SV_SO_2122_1a!T18/SV_SO_2122_1a!$V18*100</f>
        <v>1.4340712223291627</v>
      </c>
      <c r="U18" s="107">
        <f>SV_SO_2122_1a!U18/SV_SO_2122_1a!$V18*100</f>
        <v>1.9249278152069296E-2</v>
      </c>
      <c r="V18" s="104">
        <f>SV_SO_2122_1a!V18/SV_SO_2122_1a!$V18*100</f>
        <v>100</v>
      </c>
    </row>
    <row r="19" spans="1:22" s="28" customFormat="1">
      <c r="A19" s="28" t="s">
        <v>44</v>
      </c>
      <c r="B19" s="108">
        <f>SV_SO_2122_1a!B19/SV_SO_2122_1a!$H19*100</f>
        <v>6.6472067281292443E-2</v>
      </c>
      <c r="C19" s="109">
        <f>SV_SO_2122_1a!C19/SV_SO_2122_1a!$H19*100</f>
        <v>1.6329007832143578</v>
      </c>
      <c r="D19" s="110">
        <f>SV_SO_2122_1a!D19/SV_SO_2122_1a!$H19*100</f>
        <v>84.147856998352637</v>
      </c>
      <c r="E19" s="109">
        <f>SV_SO_2122_1a!E19/SV_SO_2122_1a!$H19*100</f>
        <v>13.386896332475938</v>
      </c>
      <c r="F19" s="109">
        <f>SV_SO_2122_1a!F19/SV_SO_2122_1a!$H19*100</f>
        <v>0.73408282997601226</v>
      </c>
      <c r="G19" s="109">
        <f>SV_SO_2122_1a!G19/SV_SO_2122_1a!$H19*100</f>
        <v>3.1790988699748564E-2</v>
      </c>
      <c r="H19" s="108">
        <f>SV_SO_2122_1a!H19/SV_SO_2122_1a!$H19*100</f>
        <v>100</v>
      </c>
      <c r="I19" s="108">
        <f>SV_SO_2122_1a!I19/SV_SO_2122_1a!$O19*100</f>
        <v>2.337540906965872E-2</v>
      </c>
      <c r="J19" s="109">
        <f>SV_SO_2122_1a!J19/SV_SO_2122_1a!$O19*100</f>
        <v>1.2914913510986443</v>
      </c>
      <c r="K19" s="110">
        <f>SV_SO_2122_1a!K19/SV_SO_2122_1a!$O19*100</f>
        <v>86.342917251051901</v>
      </c>
      <c r="L19" s="109">
        <f>SV_SO_2122_1a!L19/SV_SO_2122_1a!$O19*100</f>
        <v>11.673094904160823</v>
      </c>
      <c r="M19" s="109">
        <f>SV_SO_2122_1a!M19/SV_SO_2122_1a!$O19*100</f>
        <v>0.65158952781673685</v>
      </c>
      <c r="N19" s="109">
        <f>SV_SO_2122_1a!N19/SV_SO_2122_1a!$O19*100</f>
        <v>1.7531556802244039E-2</v>
      </c>
      <c r="O19" s="108">
        <f>SV_SO_2122_1a!O19/SV_SO_2122_1a!$O19*100</f>
        <v>100</v>
      </c>
      <c r="P19" s="108">
        <f>SV_SO_2122_1a!P19/SV_SO_2122_1a!$V19*100</f>
        <v>4.5041772611696333E-2</v>
      </c>
      <c r="Q19" s="109">
        <f>SV_SO_2122_1a!Q19/SV_SO_2122_1a!$V19*100</f>
        <v>1.4631311296767164</v>
      </c>
      <c r="R19" s="108">
        <f>SV_SO_2122_1a!R19/SV_SO_2122_1a!$V19*100</f>
        <v>85.239375227025064</v>
      </c>
      <c r="S19" s="108">
        <f>SV_SO_2122_1a!S19/SV_SO_2122_1a!$V19*100</f>
        <v>12.534689429713039</v>
      </c>
      <c r="T19" s="109">
        <f>SV_SO_2122_1a!T19/SV_SO_2122_1a!$V19*100</f>
        <v>0.69306211405739193</v>
      </c>
      <c r="U19" s="111">
        <f>SV_SO_2122_1a!U19/SV_SO_2122_1a!$V19*100</f>
        <v>2.4700326916091538E-2</v>
      </c>
      <c r="V19" s="108">
        <f>SV_SO_2122_1a!V19/SV_SO_2122_1a!$V19*100</f>
        <v>100</v>
      </c>
    </row>
    <row r="20" spans="1:22" s="1" customFormat="1">
      <c r="A20" s="91" t="s">
        <v>45</v>
      </c>
      <c r="B20" s="112">
        <f>SV_SO_2122_1a!B20/SV_SO_2122_1a!$H20*100</f>
        <v>6.0712065800315129E-2</v>
      </c>
      <c r="C20" s="113">
        <f>SV_SO_2122_1a!C20/SV_SO_2122_1a!$H20*100</f>
        <v>1.6580176064990821</v>
      </c>
      <c r="D20" s="114">
        <f>SV_SO_2122_1a!D20/SV_SO_2122_1a!$H20*100</f>
        <v>84.793073042397253</v>
      </c>
      <c r="E20" s="113">
        <f>SV_SO_2122_1a!E20/SV_SO_2122_1a!$H20*100</f>
        <v>12.821810086876075</v>
      </c>
      <c r="F20" s="113">
        <f>SV_SO_2122_1a!F20/SV_SO_2122_1a!$H20*100</f>
        <v>0.64904089391289266</v>
      </c>
      <c r="G20" s="113">
        <f>SV_SO_2122_1a!G20/SV_SO_2122_1a!$H20*100</f>
        <v>1.734630451437575E-2</v>
      </c>
      <c r="H20" s="112">
        <f>SV_SO_2122_1a!H20/SV_SO_2122_1a!$H20*100</f>
        <v>100</v>
      </c>
      <c r="I20" s="112">
        <f>SV_SO_2122_1a!I20/SV_SO_2122_1a!$O20*100</f>
        <v>2.9441639310476806E-2</v>
      </c>
      <c r="J20" s="113">
        <f>SV_SO_2122_1a!J20/SV_SO_2122_1a!$O20*100</f>
        <v>1.3381225066611708</v>
      </c>
      <c r="K20" s="114">
        <f>SV_SO_2122_1a!K20/SV_SO_2122_1a!$O20*100</f>
        <v>86.948521293665621</v>
      </c>
      <c r="L20" s="113">
        <f>SV_SO_2122_1a!L20/SV_SO_2122_1a!$O20*100</f>
        <v>11.10097010201528</v>
      </c>
      <c r="M20" s="113">
        <f>SV_SO_2122_1a!M20/SV_SO_2122_1a!$O20*100</f>
        <v>0.57263988458877391</v>
      </c>
      <c r="N20" s="113">
        <f>SV_SO_2122_1a!N20/SV_SO_2122_1a!$O20*100</f>
        <v>1.0304573758666882E-2</v>
      </c>
      <c r="O20" s="112">
        <f>SV_SO_2122_1a!O20/SV_SO_2122_1a!$O20*100</f>
        <v>100</v>
      </c>
      <c r="P20" s="112">
        <f>SV_SO_2122_1a!P20/SV_SO_2122_1a!$V20*100</f>
        <v>4.521916709211582E-2</v>
      </c>
      <c r="Q20" s="113">
        <f>SV_SO_2122_1a!Q20/SV_SO_2122_1a!$V20*100</f>
        <v>1.4995259280869375</v>
      </c>
      <c r="R20" s="112">
        <f>SV_SO_2122_1a!R20/SV_SO_2122_1a!$V20*100</f>
        <v>85.860987528261973</v>
      </c>
      <c r="S20" s="112">
        <f>SV_SO_2122_1a!S20/SV_SO_2122_1a!$V20*100</f>
        <v>11.969221792721173</v>
      </c>
      <c r="T20" s="113">
        <f>SV_SO_2122_1a!T20/SV_SO_2122_1a!$V20*100</f>
        <v>0.61118809714827516</v>
      </c>
      <c r="U20" s="115">
        <f>SV_SO_2122_1a!U20/SV_SO_2122_1a!$V20*100</f>
        <v>1.3857486689519362E-2</v>
      </c>
      <c r="V20" s="112">
        <f>SV_SO_2122_1a!V20/SV_SO_2122_1a!$V20*100</f>
        <v>100</v>
      </c>
    </row>
    <row r="21" spans="1:22">
      <c r="B21" s="83"/>
      <c r="C21" s="84"/>
      <c r="D21" s="85"/>
      <c r="E21" s="84"/>
      <c r="F21" s="84"/>
      <c r="G21" s="84"/>
      <c r="H21" s="83"/>
      <c r="I21" s="83"/>
      <c r="J21" s="84"/>
      <c r="K21" s="85"/>
      <c r="L21" s="84"/>
      <c r="M21" s="84"/>
      <c r="N21" s="84"/>
      <c r="O21" s="83"/>
      <c r="P21" s="83"/>
      <c r="Q21" s="84"/>
      <c r="R21" s="83"/>
      <c r="S21" s="83"/>
      <c r="T21" s="84"/>
      <c r="U21" s="86"/>
      <c r="V21" s="83"/>
    </row>
    <row r="22" spans="1:22">
      <c r="A22" s="1" t="s">
        <v>46</v>
      </c>
      <c r="B22" s="83"/>
      <c r="C22" s="84"/>
      <c r="D22" s="85"/>
      <c r="E22" s="84"/>
      <c r="F22" s="84"/>
      <c r="G22" s="84"/>
      <c r="H22" s="83"/>
      <c r="I22" s="83"/>
      <c r="J22" s="84"/>
      <c r="K22" s="85"/>
      <c r="L22" s="84"/>
      <c r="M22" s="84"/>
      <c r="N22" s="84"/>
      <c r="O22" s="83"/>
      <c r="P22" s="83"/>
      <c r="Q22" s="84"/>
      <c r="R22" s="83"/>
      <c r="S22" s="83"/>
      <c r="T22" s="84"/>
      <c r="U22" s="86"/>
      <c r="V22" s="83"/>
    </row>
    <row r="23" spans="1:22">
      <c r="A23" s="96" t="s">
        <v>36</v>
      </c>
      <c r="B23" s="83"/>
      <c r="C23" s="84"/>
      <c r="D23" s="85"/>
      <c r="E23" s="84"/>
      <c r="F23" s="84"/>
      <c r="G23" s="84"/>
      <c r="H23" s="83"/>
      <c r="I23" s="83"/>
      <c r="J23" s="84"/>
      <c r="K23" s="85"/>
      <c r="L23" s="84"/>
      <c r="M23" s="84"/>
      <c r="N23" s="84"/>
      <c r="O23" s="83"/>
      <c r="P23" s="83"/>
      <c r="Q23" s="84"/>
      <c r="R23" s="83"/>
      <c r="S23" s="83"/>
      <c r="T23" s="84"/>
      <c r="U23" s="86"/>
      <c r="V23" s="83"/>
    </row>
    <row r="24" spans="1:22">
      <c r="A24" s="155" t="s">
        <v>57</v>
      </c>
      <c r="B24" s="104">
        <f>SV_SO_2122_1a!B24/SV_SO_2122_1a!$H24*100</f>
        <v>9.2123445416858588E-2</v>
      </c>
      <c r="C24" s="105">
        <f>SV_SO_2122_1a!C24/SV_SO_2122_1a!$H24*100</f>
        <v>3.3032835428045004</v>
      </c>
      <c r="D24" s="106">
        <f>SV_SO_2122_1a!D24/SV_SO_2122_1a!$H24*100</f>
        <v>88.510890307297501</v>
      </c>
      <c r="E24" s="105">
        <f>SV_SO_2122_1a!E24/SV_SO_2122_1a!$H24*100</f>
        <v>7.3698756333486868</v>
      </c>
      <c r="F24" s="105">
        <f>SV_SO_2122_1a!F24/SV_SO_2122_1a!$H24*100</f>
        <v>0.68434559452523525</v>
      </c>
      <c r="G24" s="105">
        <f>SV_SO_2122_1a!G24/SV_SO_2122_1a!$H24*100</f>
        <v>3.9481476607225112E-2</v>
      </c>
      <c r="H24" s="104">
        <f>SV_SO_2122_1a!H24/SV_SO_2122_1a!$H24*100</f>
        <v>100</v>
      </c>
      <c r="I24" s="104">
        <f>SV_SO_2122_1a!I24/SV_SO_2122_1a!$O24*100</f>
        <v>4.7806225432911929E-2</v>
      </c>
      <c r="J24" s="105">
        <f>SV_SO_2122_1a!J24/SV_SO_2122_1a!$O24*100</f>
        <v>2.2681398066503768</v>
      </c>
      <c r="K24" s="106">
        <f>SV_SO_2122_1a!K24/SV_SO_2122_1a!$O24*100</f>
        <v>91.150536492085408</v>
      </c>
      <c r="L24" s="105">
        <f>SV_SO_2122_1a!L24/SV_SO_2122_1a!$O24*100</f>
        <v>5.9917135875916285</v>
      </c>
      <c r="M24" s="105">
        <f>SV_SO_2122_1a!M24/SV_SO_2122_1a!$O24*100</f>
        <v>0.50462126845851485</v>
      </c>
      <c r="N24" s="105">
        <f>SV_SO_2122_1a!N24/SV_SO_2122_1a!$O24*100</f>
        <v>3.7182619781153725E-2</v>
      </c>
      <c r="O24" s="104">
        <f>SV_SO_2122_1a!O24/SV_SO_2122_1a!$O24*100</f>
        <v>100</v>
      </c>
      <c r="P24" s="104">
        <f>SV_SO_2122_1a!P24/SV_SO_2122_1a!$V24*100</f>
        <v>6.760132851306469E-2</v>
      </c>
      <c r="Q24" s="105">
        <f>SV_SO_2122_1a!Q24/SV_SO_2122_1a!$V24*100</f>
        <v>2.7305058342885697</v>
      </c>
      <c r="R24" s="104">
        <f>SV_SO_2122_1a!R24/SV_SO_2122_1a!$V24*100</f>
        <v>89.971489874496669</v>
      </c>
      <c r="S24" s="104">
        <f>SV_SO_2122_1a!S24/SV_SO_2122_1a!$V24*100</f>
        <v>6.6072950651030178</v>
      </c>
      <c r="T24" s="105">
        <f>SV_SO_2122_1a!T24/SV_SO_2122_1a!$V24*100</f>
        <v>0.58489845104782057</v>
      </c>
      <c r="U24" s="107">
        <f>SV_SO_2122_1a!U24/SV_SO_2122_1a!$V24*100</f>
        <v>3.8209446550862655E-2</v>
      </c>
      <c r="V24" s="104">
        <f>SV_SO_2122_1a!V24/SV_SO_2122_1a!$V24*100</f>
        <v>100</v>
      </c>
    </row>
    <row r="25" spans="1:22">
      <c r="A25" s="155" t="s">
        <v>58</v>
      </c>
      <c r="B25" s="164" t="s">
        <v>39</v>
      </c>
      <c r="C25" s="105">
        <f>SV_SO_2122_1a!C25/SV_SO_2122_1a!$H25*100</f>
        <v>0.46086548976722386</v>
      </c>
      <c r="D25" s="106">
        <f>SV_SO_2122_1a!D25/SV_SO_2122_1a!$H25*100</f>
        <v>75.394469614122798</v>
      </c>
      <c r="E25" s="105">
        <f>SV_SO_2122_1a!E25/SV_SO_2122_1a!$H25*100</f>
        <v>20.606155288236213</v>
      </c>
      <c r="F25" s="105">
        <f>SV_SO_2122_1a!F25/SV_SO_2122_1a!$H25*100</f>
        <v>3.2338697078581475</v>
      </c>
      <c r="G25" s="105">
        <f>SV_SO_2122_1a!G25/SV_SO_2122_1a!$H25*100</f>
        <v>0.30463990001562258</v>
      </c>
      <c r="H25" s="104">
        <f>SV_SO_2122_1a!H25/SV_SO_2122_1a!$H25*100</f>
        <v>100</v>
      </c>
      <c r="I25" s="104">
        <f>SV_SO_2122_1a!I25/SV_SO_2122_1a!$O25*100</f>
        <v>1.11185234600845E-2</v>
      </c>
      <c r="J25" s="105">
        <f>SV_SO_2122_1a!J25/SV_SO_2122_1a!$O25*100</f>
        <v>0.34467422726261954</v>
      </c>
      <c r="K25" s="106">
        <f>SV_SO_2122_1a!K25/SV_SO_2122_1a!$O25*100</f>
        <v>76.995774961085175</v>
      </c>
      <c r="L25" s="105">
        <f>SV_SO_2122_1a!L25/SV_SO_2122_1a!$O25*100</f>
        <v>19.768734712030241</v>
      </c>
      <c r="M25" s="105">
        <f>SV_SO_2122_1a!M25/SV_SO_2122_1a!$O25*100</f>
        <v>2.6684456304202802</v>
      </c>
      <c r="N25" s="105">
        <f>SV_SO_2122_1a!N25/SV_SO_2122_1a!$O25*100</f>
        <v>0.21125194574160552</v>
      </c>
      <c r="O25" s="104">
        <f>SV_SO_2122_1a!O25/SV_SO_2122_1a!$O25*100</f>
        <v>100</v>
      </c>
      <c r="P25" s="104">
        <f>SV_SO_2122_1a!P25/SV_SO_2122_1a!$V25*100</f>
        <v>4.5879977977610568E-3</v>
      </c>
      <c r="Q25" s="105">
        <f>SV_SO_2122_1a!Q25/SV_SO_2122_1a!$V25*100</f>
        <v>0.41291980179849519</v>
      </c>
      <c r="R25" s="104">
        <f>SV_SO_2122_1a!R25/SV_SO_2122_1a!$V25*100</f>
        <v>76.055239493485033</v>
      </c>
      <c r="S25" s="104">
        <f>SV_SO_2122_1a!S25/SV_SO_2122_1a!$V25*100</f>
        <v>20.260598274912827</v>
      </c>
      <c r="T25" s="105">
        <f>SV_SO_2122_1a!T25/SV_SO_2122_1a!$V25*100</f>
        <v>3.0005505597357316</v>
      </c>
      <c r="U25" s="107">
        <f>SV_SO_2122_1a!U25/SV_SO_2122_1a!$V25*100</f>
        <v>0.26610387227014132</v>
      </c>
      <c r="V25" s="104">
        <f>SV_SO_2122_1a!V25/SV_SO_2122_1a!$V25*100</f>
        <v>100</v>
      </c>
    </row>
    <row r="26" spans="1:22">
      <c r="A26" s="155" t="s">
        <v>59</v>
      </c>
      <c r="B26" s="164" t="s">
        <v>39</v>
      </c>
      <c r="C26" s="105">
        <f>SV_SO_2122_1a!C26/SV_SO_2122_1a!$H26*100</f>
        <v>0.79051383399209485</v>
      </c>
      <c r="D26" s="106">
        <f>SV_SO_2122_1a!D26/SV_SO_2122_1a!$H26*100</f>
        <v>62.252964426877469</v>
      </c>
      <c r="E26" s="105">
        <f>SV_SO_2122_1a!E26/SV_SO_2122_1a!$H26*100</f>
        <v>32.411067193675891</v>
      </c>
      <c r="F26" s="105">
        <f>SV_SO_2122_1a!F26/SV_SO_2122_1a!$H26*100</f>
        <v>4.3478260869565215</v>
      </c>
      <c r="G26" s="105">
        <f>SV_SO_2122_1a!G26/SV_SO_2122_1a!$H26*100</f>
        <v>0.19762845849802371</v>
      </c>
      <c r="H26" s="104">
        <f>SV_SO_2122_1a!H26/SV_SO_2122_1a!$H26*100</f>
        <v>100</v>
      </c>
      <c r="I26" s="104">
        <f>SV_SO_2122_1a!I26/SV_SO_2122_1a!$O26*100</f>
        <v>0.13596193065941536</v>
      </c>
      <c r="J26" s="105">
        <f>SV_SO_2122_1a!J26/SV_SO_2122_1a!$O26*100</f>
        <v>1.0197144799456153</v>
      </c>
      <c r="K26" s="106">
        <f>SV_SO_2122_1a!K26/SV_SO_2122_1a!$O26*100</f>
        <v>76.002719238613196</v>
      </c>
      <c r="L26" s="105">
        <f>SV_SO_2122_1a!L26/SV_SO_2122_1a!$O26*100</f>
        <v>19.986403806934057</v>
      </c>
      <c r="M26" s="105">
        <f>SV_SO_2122_1a!M26/SV_SO_2122_1a!$O26*100</f>
        <v>2.7192386131883071</v>
      </c>
      <c r="N26" s="105">
        <f>SV_SO_2122_1a!N26/SV_SO_2122_1a!$O26*100</f>
        <v>0.13596193065941536</v>
      </c>
      <c r="O26" s="104">
        <f>SV_SO_2122_1a!O26/SV_SO_2122_1a!$O26*100</f>
        <v>100</v>
      </c>
      <c r="P26" s="104">
        <f>SV_SO_2122_1a!P26/SV_SO_2122_1a!$V26*100</f>
        <v>0.10116337885685382</v>
      </c>
      <c r="Q26" s="105">
        <f>SV_SO_2122_1a!Q26/SV_SO_2122_1a!$V26*100</f>
        <v>0.96105209914011136</v>
      </c>
      <c r="R26" s="104">
        <f>SV_SO_2122_1a!R26/SV_SO_2122_1a!$V26*100</f>
        <v>72.483560950935768</v>
      </c>
      <c r="S26" s="104">
        <f>SV_SO_2122_1a!S26/SV_SO_2122_1a!$V26*100</f>
        <v>23.166413758219527</v>
      </c>
      <c r="T26" s="105">
        <f>SV_SO_2122_1a!T26/SV_SO_2122_1a!$V26*100</f>
        <v>3.1360647445624683</v>
      </c>
      <c r="U26" s="107">
        <f>SV_SO_2122_1a!U26/SV_SO_2122_1a!$V26*100</f>
        <v>0.15174506828528073</v>
      </c>
      <c r="V26" s="104">
        <f>SV_SO_2122_1a!V26/SV_SO_2122_1a!$V26*100</f>
        <v>100</v>
      </c>
    </row>
    <row r="27" spans="1:22">
      <c r="A27" s="155" t="s">
        <v>60</v>
      </c>
      <c r="B27" s="164" t="s">
        <v>39</v>
      </c>
      <c r="C27" s="105">
        <f>SV_SO_2122_1a!C27/SV_SO_2122_1a!$H27*100</f>
        <v>2.5903380391141047E-2</v>
      </c>
      <c r="D27" s="106">
        <f>SV_SO_2122_1a!D27/SV_SO_2122_1a!$H27*100</f>
        <v>53.425722056728411</v>
      </c>
      <c r="E27" s="105">
        <f>SV_SO_2122_1a!E27/SV_SO_2122_1a!$H27*100</f>
        <v>39.43789664551224</v>
      </c>
      <c r="F27" s="105">
        <f>SV_SO_2122_1a!F27/SV_SO_2122_1a!$H27*100</f>
        <v>6.177956223287139</v>
      </c>
      <c r="G27" s="105">
        <f>SV_SO_2122_1a!G27/SV_SO_2122_1a!$H27*100</f>
        <v>0.93252169408107755</v>
      </c>
      <c r="H27" s="104">
        <f>SV_SO_2122_1a!H27/SV_SO_2122_1a!$H27*100</f>
        <v>100</v>
      </c>
      <c r="I27" s="164" t="s">
        <v>39</v>
      </c>
      <c r="J27" s="165" t="s">
        <v>39</v>
      </c>
      <c r="K27" s="106">
        <f>SV_SO_2122_1a!K27/SV_SO_2122_1a!$O27*100</f>
        <v>56.726943942133815</v>
      </c>
      <c r="L27" s="105">
        <f>SV_SO_2122_1a!L27/SV_SO_2122_1a!$O27*100</f>
        <v>37.974683544303801</v>
      </c>
      <c r="M27" s="105">
        <f>SV_SO_2122_1a!M27/SV_SO_2122_1a!$O27*100</f>
        <v>4.5207956600361667</v>
      </c>
      <c r="N27" s="105">
        <f>SV_SO_2122_1a!N27/SV_SO_2122_1a!$O27*100</f>
        <v>0.77757685352622063</v>
      </c>
      <c r="O27" s="104">
        <f>SV_SO_2122_1a!O27/SV_SO_2122_1a!$O27*100</f>
        <v>100</v>
      </c>
      <c r="P27" s="104">
        <f>SV_SO_2122_1a!P27/SV_SO_2122_1a!$V27*100</f>
        <v>0</v>
      </c>
      <c r="Q27" s="105">
        <f>SV_SO_2122_1a!Q27/SV_SO_2122_1a!$V27*100</f>
        <v>1.5093200513168818E-2</v>
      </c>
      <c r="R27" s="104">
        <f>SV_SO_2122_1a!R27/SV_SO_2122_1a!$V27*100</f>
        <v>54.803411063315977</v>
      </c>
      <c r="S27" s="104">
        <f>SV_SO_2122_1a!S27/SV_SO_2122_1a!$V27*100</f>
        <v>38.827258320126781</v>
      </c>
      <c r="T27" s="105">
        <f>SV_SO_2122_1a!T27/SV_SO_2122_1a!$V27*100</f>
        <v>5.4863783865368649</v>
      </c>
      <c r="U27" s="107">
        <f>SV_SO_2122_1a!U27/SV_SO_2122_1a!$V27*100</f>
        <v>0.86785902950720706</v>
      </c>
      <c r="V27" s="104">
        <f>SV_SO_2122_1a!V27/SV_SO_2122_1a!$V27*100</f>
        <v>100</v>
      </c>
    </row>
    <row r="28" spans="1:22">
      <c r="A28" s="28" t="s">
        <v>25</v>
      </c>
      <c r="B28" s="108">
        <f>SV_SO_2122_1a!B28/SV_SO_2122_1a!$H28*100</f>
        <v>3.8646276155247607E-2</v>
      </c>
      <c r="C28" s="109">
        <f>SV_SO_2122_1a!C28/SV_SO_2122_1a!$H28*100</f>
        <v>1.5651741842875284</v>
      </c>
      <c r="D28" s="110">
        <f>SV_SO_2122_1a!D28/SV_SO_2122_1a!$H28*100</f>
        <v>76.031027438856071</v>
      </c>
      <c r="E28" s="109">
        <f>SV_SO_2122_1a!E28/SV_SO_2122_1a!$H28*100</f>
        <v>19.232043283829295</v>
      </c>
      <c r="F28" s="109">
        <f>SV_SO_2122_1a!F28/SV_SO_2122_1a!$H28*100</f>
        <v>2.8073759178490585</v>
      </c>
      <c r="G28" s="109">
        <f>SV_SO_2122_1a!G28/SV_SO_2122_1a!$H28*100</f>
        <v>0.32573289902280134</v>
      </c>
      <c r="H28" s="108">
        <f>SV_SO_2122_1a!H28/SV_SO_2122_1a!$H28*100</f>
        <v>100</v>
      </c>
      <c r="I28" s="108">
        <f>SV_SO_2122_1a!I28/SV_SO_2122_1a!$O28*100</f>
        <v>3.4461962608770574E-2</v>
      </c>
      <c r="J28" s="109">
        <f>SV_SO_2122_1a!J28/SV_SO_2122_1a!$O28*100</f>
        <v>1.35837569282904</v>
      </c>
      <c r="K28" s="110">
        <f>SV_SO_2122_1a!K28/SV_SO_2122_1a!$O28*100</f>
        <v>81.387668361046494</v>
      </c>
      <c r="L28" s="109">
        <f>SV_SO_2122_1a!L28/SV_SO_2122_1a!$O28*100</f>
        <v>15.220700152207002</v>
      </c>
      <c r="M28" s="109">
        <f>SV_SO_2122_1a!M28/SV_SO_2122_1a!$O28*100</f>
        <v>1.7948938858734671</v>
      </c>
      <c r="N28" s="109">
        <f>SV_SO_2122_1a!N28/SV_SO_2122_1a!$O28*100</f>
        <v>0.20389994543522585</v>
      </c>
      <c r="O28" s="108">
        <f>SV_SO_2122_1a!O28/SV_SO_2122_1a!$O28*100</f>
        <v>100</v>
      </c>
      <c r="P28" s="108">
        <f>SV_SO_2122_1a!P28/SV_SO_2122_1a!$V28*100</f>
        <v>3.6595493124269851E-2</v>
      </c>
      <c r="Q28" s="109">
        <f>SV_SO_2122_1a!Q28/SV_SO_2122_1a!$V28*100</f>
        <v>1.463819724970794</v>
      </c>
      <c r="R28" s="110">
        <f>SV_SO_2122_1a!R28/SV_SO_2122_1a!$V28*100</f>
        <v>78.656382394752768</v>
      </c>
      <c r="S28" s="109">
        <f>SV_SO_2122_1a!S28/SV_SO_2122_1a!$V28*100</f>
        <v>17.26603515982378</v>
      </c>
      <c r="T28" s="109">
        <f>SV_SO_2122_1a!T28/SV_SO_2122_1a!$V28*100</f>
        <v>2.3111461426942728</v>
      </c>
      <c r="U28" s="109">
        <f>SV_SO_2122_1a!U28/SV_SO_2122_1a!$V28*100</f>
        <v>0.26602108463411545</v>
      </c>
      <c r="V28" s="108">
        <f>SV_SO_2122_1a!V28/SV_SO_2122_1a!$V28*100</f>
        <v>100</v>
      </c>
    </row>
    <row r="29" spans="1:22">
      <c r="A29" s="1" t="s">
        <v>41</v>
      </c>
      <c r="B29" s="83"/>
      <c r="C29" s="84"/>
      <c r="D29" s="85"/>
      <c r="E29" s="84"/>
      <c r="F29" s="84"/>
      <c r="G29" s="84"/>
      <c r="H29" s="83"/>
      <c r="I29" s="83"/>
      <c r="J29" s="84"/>
      <c r="K29" s="85"/>
      <c r="L29" s="84"/>
      <c r="M29" s="84"/>
      <c r="N29" s="84"/>
      <c r="O29" s="83"/>
      <c r="P29" s="83"/>
      <c r="Q29" s="84"/>
      <c r="R29" s="83"/>
      <c r="S29" s="83"/>
      <c r="T29" s="84"/>
      <c r="U29" s="86"/>
      <c r="V29" s="83"/>
    </row>
    <row r="30" spans="1:22">
      <c r="A30" s="155" t="s">
        <v>57</v>
      </c>
      <c r="B30" s="104">
        <f>SV_SO_2122_1a!B30/SV_SO_2122_1a!$H30*100</f>
        <v>7.9901213045688965E-2</v>
      </c>
      <c r="C30" s="105">
        <f>SV_SO_2122_1a!C30/SV_SO_2122_1a!$H30*100</f>
        <v>3.2977409747947997</v>
      </c>
      <c r="D30" s="106">
        <f>SV_SO_2122_1a!D30/SV_SO_2122_1a!$H30*100</f>
        <v>88.152829229316481</v>
      </c>
      <c r="E30" s="105">
        <f>SV_SO_2122_1a!E30/SV_SO_2122_1a!$H30*100</f>
        <v>7.8303188784775184</v>
      </c>
      <c r="F30" s="105">
        <f>SV_SO_2122_1a!F30/SV_SO_2122_1a!$H30*100</f>
        <v>0.6174184644439602</v>
      </c>
      <c r="G30" s="105">
        <f>SV_SO_2122_1a!G30/SV_SO_2122_1a!$H30*100</f>
        <v>2.1791239921551537E-2</v>
      </c>
      <c r="H30" s="104">
        <f>SV_SO_2122_1a!H30/SV_SO_2122_1a!$H30*100</f>
        <v>100</v>
      </c>
      <c r="I30" s="104">
        <f>SV_SO_2122_1a!I30/SV_SO_2122_1a!$O30*100</f>
        <v>3.4732272069464547E-2</v>
      </c>
      <c r="J30" s="105">
        <f>SV_SO_2122_1a!J30/SV_SO_2122_1a!$O30*100</f>
        <v>2.060781476121563</v>
      </c>
      <c r="K30" s="106">
        <f>SV_SO_2122_1a!K30/SV_SO_2122_1a!$O30*100</f>
        <v>91.61215629522431</v>
      </c>
      <c r="L30" s="105">
        <f>SV_SO_2122_1a!L30/SV_SO_2122_1a!$O30*100</f>
        <v>5.6439942112879882</v>
      </c>
      <c r="M30" s="105">
        <f>SV_SO_2122_1a!M30/SV_SO_2122_1a!$O30*100</f>
        <v>0.59623733719247474</v>
      </c>
      <c r="N30" s="105">
        <f>SV_SO_2122_1a!N30/SV_SO_2122_1a!$O30*100</f>
        <v>5.209840810419681E-2</v>
      </c>
      <c r="O30" s="104">
        <f>SV_SO_2122_1a!O30/SV_SO_2122_1a!$O30*100</f>
        <v>100</v>
      </c>
      <c r="P30" s="104">
        <f>SV_SO_2122_1a!P30/SV_SO_2122_1a!$V30*100</f>
        <v>5.4764512595837894E-2</v>
      </c>
      <c r="Q30" s="105">
        <f>SV_SO_2122_1a!Q30/SV_SO_2122_1a!$V30*100</f>
        <v>2.6093679530958056</v>
      </c>
      <c r="R30" s="104">
        <f>SV_SO_2122_1a!R30/SV_SO_2122_1a!$V30*100</f>
        <v>90.077958894401135</v>
      </c>
      <c r="S30" s="104">
        <f>SV_SO_2122_1a!S30/SV_SO_2122_1a!$V30*100</f>
        <v>6.6136202564267759</v>
      </c>
      <c r="T30" s="105">
        <f>SV_SO_2122_1a!T30/SV_SO_2122_1a!$V30*100</f>
        <v>0.60563108047161907</v>
      </c>
      <c r="U30" s="107">
        <f>SV_SO_2122_1a!U30/SV_SO_2122_1a!$V30*100</f>
        <v>3.8657303008826749E-2</v>
      </c>
      <c r="V30" s="104">
        <f>SV_SO_2122_1a!V30/SV_SO_2122_1a!$V30*100</f>
        <v>100</v>
      </c>
    </row>
    <row r="31" spans="1:22">
      <c r="A31" s="155" t="s">
        <v>58</v>
      </c>
      <c r="B31" s="104">
        <f>SV_SO_2122_1a!B31/SV_SO_2122_1a!$H31*100</f>
        <v>1.7380724776223169E-2</v>
      </c>
      <c r="C31" s="105">
        <f>SV_SO_2122_1a!C31/SV_SO_2122_1a!$H31*100</f>
        <v>0.54749283045102981</v>
      </c>
      <c r="D31" s="106">
        <f>SV_SO_2122_1a!D31/SV_SO_2122_1a!$H31*100</f>
        <v>71.765012601025461</v>
      </c>
      <c r="E31" s="105">
        <f>SV_SO_2122_1a!E31/SV_SO_2122_1a!$H31*100</f>
        <v>22.70791692013557</v>
      </c>
      <c r="F31" s="105">
        <f>SV_SO_2122_1a!F31/SV_SO_2122_1a!$H31*100</f>
        <v>4.5711306161466929</v>
      </c>
      <c r="G31" s="105">
        <f>SV_SO_2122_1a!G31/SV_SO_2122_1a!$H31*100</f>
        <v>0.3910663074650213</v>
      </c>
      <c r="H31" s="104">
        <f>SV_SO_2122_1a!H31/SV_SO_2122_1a!$H31*100</f>
        <v>100</v>
      </c>
      <c r="I31" s="164" t="s">
        <v>39</v>
      </c>
      <c r="J31" s="105">
        <f>SV_SO_2122_1a!J31/SV_SO_2122_1a!$O31*100</f>
        <v>0.30989272943980933</v>
      </c>
      <c r="K31" s="106">
        <f>SV_SO_2122_1a!K31/SV_SO_2122_1a!$O31*100</f>
        <v>75.137067938021445</v>
      </c>
      <c r="L31" s="105">
        <f>SV_SO_2122_1a!L31/SV_SO_2122_1a!$O31*100</f>
        <v>20.679380214541119</v>
      </c>
      <c r="M31" s="105">
        <f>SV_SO_2122_1a!M31/SV_SO_2122_1a!$O31*100</f>
        <v>3.5518474374255065</v>
      </c>
      <c r="N31" s="105">
        <f>SV_SO_2122_1a!N31/SV_SO_2122_1a!$O31*100</f>
        <v>0.32181168057210968</v>
      </c>
      <c r="O31" s="104">
        <f>SV_SO_2122_1a!O31/SV_SO_2122_1a!$O31*100</f>
        <v>100</v>
      </c>
      <c r="P31" s="104">
        <f>SV_SO_2122_1a!P31/SV_SO_2122_1a!$V31*100</f>
        <v>1.0051766597979595E-2</v>
      </c>
      <c r="Q31" s="105">
        <f>SV_SO_2122_1a!Q31/SV_SO_2122_1a!$V31*100</f>
        <v>0.44730361361009202</v>
      </c>
      <c r="R31" s="104">
        <f>SV_SO_2122_1a!R31/SV_SO_2122_1a!$V31*100</f>
        <v>73.186912599889425</v>
      </c>
      <c r="S31" s="104">
        <f>SV_SO_2122_1a!S31/SV_SO_2122_1a!$V31*100</f>
        <v>21.852540584007642</v>
      </c>
      <c r="T31" s="105">
        <f>SV_SO_2122_1a!T31/SV_SO_2122_1a!$V31*100</f>
        <v>4.1413278383675927</v>
      </c>
      <c r="U31" s="107">
        <f>SV_SO_2122_1a!U31/SV_SO_2122_1a!$V31*100</f>
        <v>0.36186359752726543</v>
      </c>
      <c r="V31" s="104">
        <f>SV_SO_2122_1a!V31/SV_SO_2122_1a!$V31*100</f>
        <v>100</v>
      </c>
    </row>
    <row r="32" spans="1:22">
      <c r="A32" s="155" t="s">
        <v>59</v>
      </c>
      <c r="B32" s="104">
        <f>-I28</f>
        <v>-3.4461962608770574E-2</v>
      </c>
      <c r="C32" s="105">
        <f>SV_SO_2122_1a!C32/SV_SO_2122_1a!$H32*100</f>
        <v>2.1367521367521367</v>
      </c>
      <c r="D32" s="106">
        <f>SV_SO_2122_1a!D32/SV_SO_2122_1a!$H32*100</f>
        <v>69.01709401709401</v>
      </c>
      <c r="E32" s="105">
        <f>SV_SO_2122_1a!E32/SV_SO_2122_1a!$H32*100</f>
        <v>22.863247863247864</v>
      </c>
      <c r="F32" s="105">
        <f>SV_SO_2122_1a!F32/SV_SO_2122_1a!$H32*100</f>
        <v>5.7692307692307692</v>
      </c>
      <c r="G32" s="105">
        <f>SV_SO_2122_1a!G32/SV_SO_2122_1a!$H32*100</f>
        <v>0.21367521367521369</v>
      </c>
      <c r="H32" s="104">
        <f>SV_SO_2122_1a!H32/SV_SO_2122_1a!$H32*100</f>
        <v>100</v>
      </c>
      <c r="I32" s="104">
        <f>SV_SO_2122_1a!I32/SV_SO_2122_1a!$O32*100</f>
        <v>7.7399380804953566E-2</v>
      </c>
      <c r="J32" s="105">
        <f>SV_SO_2122_1a!J32/SV_SO_2122_1a!$O32*100</f>
        <v>1.3157894736842104</v>
      </c>
      <c r="K32" s="106">
        <f>SV_SO_2122_1a!K32/SV_SO_2122_1a!$O32*100</f>
        <v>77.244582043343655</v>
      </c>
      <c r="L32" s="105">
        <f>SV_SO_2122_1a!L32/SV_SO_2122_1a!$O32*100</f>
        <v>18.343653250773993</v>
      </c>
      <c r="M32" s="105">
        <f>SV_SO_2122_1a!M32/SV_SO_2122_1a!$O32*100</f>
        <v>2.7863777089783279</v>
      </c>
      <c r="N32" s="105">
        <f>SV_SO_2122_1a!N32/SV_SO_2122_1a!$O32*100</f>
        <v>0.23219814241486067</v>
      </c>
      <c r="O32" s="104">
        <f>SV_SO_2122_1a!O32/SV_SO_2122_1a!$O32*100</f>
        <v>100</v>
      </c>
      <c r="P32" s="104">
        <f>SV_SO_2122_1a!P32/SV_SO_2122_1a!$V32*100</f>
        <v>5.6818181818181816E-2</v>
      </c>
      <c r="Q32" s="105">
        <f>SV_SO_2122_1a!Q32/SV_SO_2122_1a!$V32*100</f>
        <v>1.5340909090909092</v>
      </c>
      <c r="R32" s="104">
        <f>SV_SO_2122_1a!R32/SV_SO_2122_1a!$V32*100</f>
        <v>75.056818181818187</v>
      </c>
      <c r="S32" s="104">
        <f>SV_SO_2122_1a!S32/SV_SO_2122_1a!$V32*100</f>
        <v>19.545454545454547</v>
      </c>
      <c r="T32" s="105">
        <f>SV_SO_2122_1a!T32/SV_SO_2122_1a!$V32*100</f>
        <v>3.5795454545454546</v>
      </c>
      <c r="U32" s="107">
        <f>SV_SO_2122_1a!U32/SV_SO_2122_1a!$V32*100</f>
        <v>0.22727272727272727</v>
      </c>
      <c r="V32" s="104">
        <f>SV_SO_2122_1a!V32/SV_SO_2122_1a!$V32*100</f>
        <v>100</v>
      </c>
    </row>
    <row r="33" spans="1:22">
      <c r="A33" s="155" t="s">
        <v>60</v>
      </c>
      <c r="B33" s="104">
        <f>SV_SO_2122_1a!B33/SV_SO_2122_1a!$H33*100</f>
        <v>1.3455328310010763E-2</v>
      </c>
      <c r="C33" s="105">
        <f>SV_SO_2122_1a!C33/SV_SO_2122_1a!$H33*100</f>
        <v>4.0365984930032295E-2</v>
      </c>
      <c r="D33" s="106">
        <f>SV_SO_2122_1a!D33/SV_SO_2122_1a!$H33*100</f>
        <v>50.538213132400436</v>
      </c>
      <c r="E33" s="105">
        <f>SV_SO_2122_1a!E33/SV_SO_2122_1a!$H33*100</f>
        <v>40.500538213132401</v>
      </c>
      <c r="F33" s="105">
        <f>SV_SO_2122_1a!F33/SV_SO_2122_1a!$H33*100</f>
        <v>7.9924650161463937</v>
      </c>
      <c r="G33" s="105">
        <f>SV_SO_2122_1a!G33/SV_SO_2122_1a!$H33*100</f>
        <v>0.91496232508073205</v>
      </c>
      <c r="H33" s="104">
        <f>SV_SO_2122_1a!H33/SV_SO_2122_1a!$H33*100</f>
        <v>100</v>
      </c>
      <c r="I33" s="164" t="s">
        <v>39</v>
      </c>
      <c r="J33" s="105">
        <f>SV_SO_2122_1a!J33/SV_SO_2122_1a!$O33*100</f>
        <v>3.5130862462673461E-2</v>
      </c>
      <c r="K33" s="106">
        <f>SV_SO_2122_1a!K33/SV_SO_2122_1a!$O33*100</f>
        <v>54.013701036360438</v>
      </c>
      <c r="L33" s="105">
        <f>SV_SO_2122_1a!L33/SV_SO_2122_1a!$O33*100</f>
        <v>39.715440014052348</v>
      </c>
      <c r="M33" s="105">
        <f>SV_SO_2122_1a!M33/SV_SO_2122_1a!$O33*100</f>
        <v>5.7965923063411209</v>
      </c>
      <c r="N33" s="105">
        <f>SV_SO_2122_1a!N33/SV_SO_2122_1a!$O33*100</f>
        <v>0.43913578078341825</v>
      </c>
      <c r="O33" s="104">
        <f>SV_SO_2122_1a!O33/SV_SO_2122_1a!$O33*100</f>
        <v>100</v>
      </c>
      <c r="P33" s="104">
        <f>SV_SO_2122_1a!P33/SV_SO_2122_1a!$V33*100</f>
        <v>7.6190476190476182E-3</v>
      </c>
      <c r="Q33" s="105">
        <f>SV_SO_2122_1a!Q33/SV_SO_2122_1a!$V33*100</f>
        <v>3.8095238095238099E-2</v>
      </c>
      <c r="R33" s="104">
        <f>SV_SO_2122_1a!R33/SV_SO_2122_1a!$V33*100</f>
        <v>52.045714285714283</v>
      </c>
      <c r="S33" s="104">
        <f>SV_SO_2122_1a!S33/SV_SO_2122_1a!$V33*100</f>
        <v>40.160000000000004</v>
      </c>
      <c r="T33" s="105">
        <f>SV_SO_2122_1a!T33/SV_SO_2122_1a!$V33*100</f>
        <v>7.04</v>
      </c>
      <c r="U33" s="107">
        <f>SV_SO_2122_1a!U33/SV_SO_2122_1a!$V33*100</f>
        <v>0.70857142857142852</v>
      </c>
      <c r="V33" s="104">
        <f>SV_SO_2122_1a!V33/SV_SO_2122_1a!$V33*100</f>
        <v>100</v>
      </c>
    </row>
    <row r="34" spans="1:22">
      <c r="A34" s="28" t="s">
        <v>25</v>
      </c>
      <c r="B34" s="108">
        <f>SV_SO_2122_1a!B34/SV_SO_2122_1a!$H34*100</f>
        <v>4.2201724241876168E-2</v>
      </c>
      <c r="C34" s="109">
        <f>SV_SO_2122_1a!C34/SV_SO_2122_1a!$H34*100</f>
        <v>1.5976367034424548</v>
      </c>
      <c r="D34" s="110">
        <f>SV_SO_2122_1a!D34/SV_SO_2122_1a!$H34*100</f>
        <v>73.771628383673956</v>
      </c>
      <c r="E34" s="109">
        <f>SV_SO_2122_1a!E34/SV_SO_2122_1a!$H34*100</f>
        <v>20.522095617049494</v>
      </c>
      <c r="F34" s="109">
        <f>SV_SO_2122_1a!F34/SV_SO_2122_1a!$H34*100</f>
        <v>3.7137517332851027</v>
      </c>
      <c r="G34" s="109">
        <f>SV_SO_2122_1a!G34/SV_SO_2122_1a!$H34*100</f>
        <v>0.35268583830710798</v>
      </c>
      <c r="H34" s="108">
        <f>SV_SO_2122_1a!H34/SV_SO_2122_1a!$H34*100</f>
        <v>100</v>
      </c>
      <c r="I34" s="108">
        <f>SV_SO_2122_1a!I34/SV_SO_2122_1a!$O34*100</f>
        <v>2.1439509954058193E-2</v>
      </c>
      <c r="J34" s="109">
        <f>SV_SO_2122_1a!J34/SV_SO_2122_1a!$O34*100</f>
        <v>1.2281776416539052</v>
      </c>
      <c r="K34" s="110">
        <f>SV_SO_2122_1a!K34/SV_SO_2122_1a!$O34*100</f>
        <v>80.254211332312408</v>
      </c>
      <c r="L34" s="109">
        <f>SV_SO_2122_1a!L34/SV_SO_2122_1a!$O34*100</f>
        <v>15.950995405819295</v>
      </c>
      <c r="M34" s="109">
        <f>SV_SO_2122_1a!M34/SV_SO_2122_1a!$O34*100</f>
        <v>2.3491577335375191</v>
      </c>
      <c r="N34" s="109">
        <f>SV_SO_2122_1a!N34/SV_SO_2122_1a!$O34*100</f>
        <v>0.19601837672281774</v>
      </c>
      <c r="O34" s="108">
        <f>SV_SO_2122_1a!O34/SV_SO_2122_1a!$O34*100</f>
        <v>100</v>
      </c>
      <c r="P34" s="108">
        <f>SV_SO_2122_1a!P34/SV_SO_2122_1a!$V34*100</f>
        <v>3.1903257170636849E-2</v>
      </c>
      <c r="Q34" s="109">
        <f>SV_SO_2122_1a!Q34/SV_SO_2122_1a!$V34*100</f>
        <v>1.4143777345649005</v>
      </c>
      <c r="R34" s="110">
        <f>SV_SO_2122_1a!R34/SV_SO_2122_1a!$V34*100</f>
        <v>76.987117160913954</v>
      </c>
      <c r="S34" s="109">
        <f>SV_SO_2122_1a!S34/SV_SO_2122_1a!$V34*100</f>
        <v>18.254739912493921</v>
      </c>
      <c r="T34" s="109">
        <f>SV_SO_2122_1a!T34/SV_SO_2122_1a!$V34*100</f>
        <v>3.0368862421001461</v>
      </c>
      <c r="U34" s="109">
        <f>SV_SO_2122_1a!U34/SV_SO_2122_1a!$V34*100</f>
        <v>0.2749756927564414</v>
      </c>
      <c r="V34" s="108">
        <f>SV_SO_2122_1a!V34/SV_SO_2122_1a!$V34*100</f>
        <v>100</v>
      </c>
    </row>
    <row r="35" spans="1:22" s="1" customFormat="1">
      <c r="A35" s="91" t="s">
        <v>51</v>
      </c>
      <c r="B35" s="112">
        <f>SV_SO_2122_1a!B35/SV_SO_2122_1a!$H35*100</f>
        <v>4.0345821325648415E-2</v>
      </c>
      <c r="C35" s="113">
        <f>SV_SO_2122_1a!C35/SV_SO_2122_1a!$H35*100</f>
        <v>1.5806916426512969</v>
      </c>
      <c r="D35" s="114">
        <f>SV_SO_2122_1a!D35/SV_SO_2122_1a!$H35*100</f>
        <v>74.95100864553315</v>
      </c>
      <c r="E35" s="113">
        <f>SV_SO_2122_1a!E35/SV_SO_2122_1a!$H35*100</f>
        <v>19.84870317002882</v>
      </c>
      <c r="F35" s="113">
        <f>SV_SO_2122_1a!F35/SV_SO_2122_1a!$H35*100</f>
        <v>3.2406340057636887</v>
      </c>
      <c r="G35" s="113">
        <f>SV_SO_2122_1a!G35/SV_SO_2122_1a!$H35*100</f>
        <v>0.33861671469740634</v>
      </c>
      <c r="H35" s="112">
        <f>SV_SO_2122_1a!H35/SV_SO_2122_1a!$H35*100</f>
        <v>100</v>
      </c>
      <c r="I35" s="112">
        <f>SV_SO_2122_1a!I35/SV_SO_2122_1a!$O35*100</f>
        <v>2.81602466244757E-2</v>
      </c>
      <c r="J35" s="113">
        <f>SV_SO_2122_1a!J35/SV_SO_2122_1a!$O35*100</f>
        <v>1.2953713447258823</v>
      </c>
      <c r="K35" s="114">
        <f>SV_SO_2122_1a!K35/SV_SO_2122_1a!$O35*100</f>
        <v>80.839175349409373</v>
      </c>
      <c r="L35" s="113">
        <f>SV_SO_2122_1a!L35/SV_SO_2122_1a!$O35*100</f>
        <v>15.574098501578456</v>
      </c>
      <c r="M35" s="113">
        <f>SV_SO_2122_1a!M35/SV_SO_2122_1a!$O35*100</f>
        <v>2.0631085948036936</v>
      </c>
      <c r="N35" s="113">
        <f>SV_SO_2122_1a!N35/SV_SO_2122_1a!$O35*100</f>
        <v>0.20008596285811683</v>
      </c>
      <c r="O35" s="112">
        <f>SV_SO_2122_1a!O35/SV_SO_2122_1a!$O35*100</f>
        <v>100</v>
      </c>
      <c r="P35" s="112">
        <f>SV_SO_2122_1a!P35/SV_SO_2122_1a!$V35*100</f>
        <v>3.4338903054701143E-2</v>
      </c>
      <c r="Q35" s="113">
        <f>SV_SO_2122_1a!Q35/SV_SO_2122_1a!$V35*100</f>
        <v>1.4400420834216161</v>
      </c>
      <c r="R35" s="112">
        <f>SV_SO_2122_1a!R35/SV_SO_2122_1a!$V35*100</f>
        <v>77.8535993745936</v>
      </c>
      <c r="S35" s="112">
        <f>SV_SO_2122_1a!S35/SV_SO_2122_1a!$V35*100</f>
        <v>17.74152303994272</v>
      </c>
      <c r="T35" s="113">
        <f>SV_SO_2122_1a!T35/SV_SO_2122_1a!$V35*100</f>
        <v>2.6601690643014226</v>
      </c>
      <c r="U35" s="115">
        <f>SV_SO_2122_1a!U35/SV_SO_2122_1a!$V35*100</f>
        <v>0.27032753468594517</v>
      </c>
      <c r="V35" s="112">
        <f>SV_SO_2122_1a!V35/SV_SO_2122_1a!$V35*100</f>
        <v>100</v>
      </c>
    </row>
    <row r="36" spans="1:22">
      <c r="B36" s="83"/>
      <c r="C36" s="84"/>
      <c r="D36" s="85"/>
      <c r="E36" s="84"/>
      <c r="F36" s="84"/>
      <c r="G36" s="84"/>
      <c r="H36" s="83"/>
      <c r="I36" s="83"/>
      <c r="J36" s="84"/>
      <c r="K36" s="85"/>
      <c r="L36" s="84"/>
      <c r="M36" s="84"/>
      <c r="N36" s="84"/>
      <c r="O36" s="83"/>
      <c r="P36" s="83"/>
      <c r="Q36" s="84"/>
      <c r="R36" s="83"/>
      <c r="S36" s="83"/>
      <c r="T36" s="84"/>
      <c r="U36" s="86"/>
      <c r="V36" s="83"/>
    </row>
    <row r="37" spans="1:22">
      <c r="A37" s="1" t="s">
        <v>52</v>
      </c>
      <c r="B37" s="83"/>
      <c r="C37" s="84"/>
      <c r="D37" s="85"/>
      <c r="E37" s="84"/>
      <c r="F37" s="84"/>
      <c r="G37" s="84"/>
      <c r="H37" s="83"/>
      <c r="I37" s="83"/>
      <c r="J37" s="84"/>
      <c r="K37" s="85"/>
      <c r="L37" s="84"/>
      <c r="M37" s="84"/>
      <c r="N37" s="84"/>
      <c r="O37" s="83"/>
      <c r="P37" s="83"/>
      <c r="Q37" s="84"/>
      <c r="R37" s="83"/>
      <c r="S37" s="83"/>
      <c r="T37" s="84"/>
      <c r="U37" s="86"/>
      <c r="V37" s="83"/>
    </row>
    <row r="38" spans="1:22">
      <c r="A38" s="96" t="s">
        <v>36</v>
      </c>
      <c r="B38" s="83"/>
      <c r="C38" s="84"/>
      <c r="D38" s="85"/>
      <c r="E38" s="84"/>
      <c r="F38" s="84"/>
      <c r="G38" s="84"/>
      <c r="H38" s="83"/>
      <c r="I38" s="83"/>
      <c r="J38" s="84"/>
      <c r="K38" s="85"/>
      <c r="L38" s="84"/>
      <c r="M38" s="84"/>
      <c r="N38" s="84"/>
      <c r="O38" s="83"/>
      <c r="P38" s="83"/>
      <c r="Q38" s="84"/>
      <c r="R38" s="83"/>
      <c r="S38" s="83"/>
      <c r="T38" s="84"/>
      <c r="U38" s="86"/>
      <c r="V38" s="83"/>
    </row>
    <row r="39" spans="1:22">
      <c r="A39" s="155" t="s">
        <v>57</v>
      </c>
      <c r="B39" s="104">
        <f>SV_SO_2122_1a!B39/SV_SO_2122_1a!$H39*100</f>
        <v>0.10269576379974327</v>
      </c>
      <c r="C39" s="105">
        <f>SV_SO_2122_1a!C39/SV_SO_2122_1a!$H39*100</f>
        <v>3.4659820282413349</v>
      </c>
      <c r="D39" s="106">
        <f>SV_SO_2122_1a!D39/SV_SO_2122_1a!$H39*100</f>
        <v>84.56996148908857</v>
      </c>
      <c r="E39" s="105">
        <f>SV_SO_2122_1a!E39/SV_SO_2122_1a!$H39*100</f>
        <v>10.449293966623877</v>
      </c>
      <c r="F39" s="105">
        <f>SV_SO_2122_1a!F39/SV_SO_2122_1a!$H39*100</f>
        <v>1.2751390671801455</v>
      </c>
      <c r="G39" s="105">
        <f>SV_SO_2122_1a!G39/SV_SO_2122_1a!$H39*100</f>
        <v>0.13692768506632433</v>
      </c>
      <c r="H39" s="104">
        <f>SV_SO_2122_1a!H39/SV_SO_2122_1a!$H39*100</f>
        <v>100</v>
      </c>
      <c r="I39" s="104">
        <f>SV_SO_2122_1a!I39/SV_SO_2122_1a!$O39*100</f>
        <v>5.2127451619208967E-2</v>
      </c>
      <c r="J39" s="105">
        <f>SV_SO_2122_1a!J39/SV_SO_2122_1a!$O39*100</f>
        <v>2.6324363067700531</v>
      </c>
      <c r="K39" s="106">
        <f>SV_SO_2122_1a!K39/SV_SO_2122_1a!$O39*100</f>
        <v>88.447253534892809</v>
      </c>
      <c r="L39" s="105">
        <f>SV_SO_2122_1a!L39/SV_SO_2122_1a!$O39*100</f>
        <v>7.851697400143351</v>
      </c>
      <c r="M39" s="105">
        <f>SV_SO_2122_1a!M39/SV_SO_2122_1a!$O39*100</f>
        <v>0.89919854043135472</v>
      </c>
      <c r="N39" s="105">
        <f>SV_SO_2122_1a!N39/SV_SO_2122_1a!$O39*100</f>
        <v>0.11728676614322017</v>
      </c>
      <c r="O39" s="104">
        <f>SV_SO_2122_1a!O39/SV_SO_2122_1a!$O39*100</f>
        <v>100</v>
      </c>
      <c r="P39" s="104">
        <f>SV_SO_2122_1a!P39/SV_SO_2122_1a!$V39*100</f>
        <v>7.3986386504883095E-2</v>
      </c>
      <c r="Q39" s="105">
        <f>SV_SO_2122_1a!Q39/SV_SO_2122_1a!$V39*100</f>
        <v>2.9927493341225215</v>
      </c>
      <c r="R39" s="104">
        <f>SV_SO_2122_1a!R39/SV_SO_2122_1a!$V39*100</f>
        <v>86.771234092926903</v>
      </c>
      <c r="S39" s="104">
        <f>SV_SO_2122_1a!S39/SV_SO_2122_1a!$V39*100</f>
        <v>8.97454868304232</v>
      </c>
      <c r="T39" s="105">
        <f>SV_SO_2122_1a!T39/SV_SO_2122_1a!$V39*100</f>
        <v>1.0617046463450726</v>
      </c>
      <c r="U39" s="107">
        <f>SV_SO_2122_1a!U39/SV_SO_2122_1a!$V39*100</f>
        <v>0.12577685705830127</v>
      </c>
      <c r="V39" s="104">
        <f>SV_SO_2122_1a!V39/SV_SO_2122_1a!$V39*100</f>
        <v>100</v>
      </c>
    </row>
    <row r="40" spans="1:22">
      <c r="A40" s="155" t="s">
        <v>58</v>
      </c>
      <c r="B40" s="104">
        <f>SV_SO_2122_1a!B40/SV_SO_2122_1a!$H40*100</f>
        <v>7.4261102034754193E-3</v>
      </c>
      <c r="C40" s="105">
        <f>SV_SO_2122_1a!C40/SV_SO_2122_1a!$H40*100</f>
        <v>0.56438437546413189</v>
      </c>
      <c r="D40" s="106">
        <f>SV_SO_2122_1a!D40/SV_SO_2122_1a!$H40*100</f>
        <v>65.461161443635817</v>
      </c>
      <c r="E40" s="105">
        <f>SV_SO_2122_1a!E40/SV_SO_2122_1a!$H40*100</f>
        <v>27.068171691667903</v>
      </c>
      <c r="F40" s="105">
        <f>SV_SO_2122_1a!F40/SV_SO_2122_1a!$H40*100</f>
        <v>5.7997920689143028</v>
      </c>
      <c r="G40" s="105">
        <f>SV_SO_2122_1a!G40/SV_SO_2122_1a!$H40*100</f>
        <v>1.099064310114362</v>
      </c>
      <c r="H40" s="104">
        <f>SV_SO_2122_1a!H40/SV_SO_2122_1a!$H40*100</f>
        <v>100</v>
      </c>
      <c r="I40" s="164" t="s">
        <v>39</v>
      </c>
      <c r="J40" s="105">
        <f>SV_SO_2122_1a!J40/SV_SO_2122_1a!$O40*100</f>
        <v>0.39735099337748342</v>
      </c>
      <c r="K40" s="106">
        <f>SV_SO_2122_1a!K40/SV_SO_2122_1a!$O40*100</f>
        <v>69.485481406011203</v>
      </c>
      <c r="L40" s="105">
        <f>SV_SO_2122_1a!L40/SV_SO_2122_1a!$O40*100</f>
        <v>24.421803362200713</v>
      </c>
      <c r="M40" s="105">
        <f>SV_SO_2122_1a!M40/SV_SO_2122_1a!$O40*100</f>
        <v>4.7885888945491599</v>
      </c>
      <c r="N40" s="105">
        <f>SV_SO_2122_1a!N40/SV_SO_2122_1a!$O40*100</f>
        <v>0.90677534386143666</v>
      </c>
      <c r="O40" s="104">
        <f>SV_SO_2122_1a!O40/SV_SO_2122_1a!$O40*100</f>
        <v>100</v>
      </c>
      <c r="P40" s="104">
        <f>SV_SO_2122_1a!P40/SV_SO_2122_1a!$V40*100</f>
        <v>4.2953481379665827E-3</v>
      </c>
      <c r="Q40" s="105">
        <f>SV_SO_2122_1a!Q40/SV_SO_2122_1a!$V40*100</f>
        <v>0.49396503586615692</v>
      </c>
      <c r="R40" s="104">
        <f>SV_SO_2122_1a!R40/SV_SO_2122_1a!$V40*100</f>
        <v>67.15776813710751</v>
      </c>
      <c r="S40" s="104">
        <f>SV_SO_2122_1a!S40/SV_SO_2122_1a!$V40*100</f>
        <v>25.952493449594087</v>
      </c>
      <c r="T40" s="105">
        <f>SV_SO_2122_1a!T40/SV_SO_2122_1a!$V40*100</f>
        <v>5.3734805205961944</v>
      </c>
      <c r="U40" s="107">
        <f>SV_SO_2122_1a!U40/SV_SO_2122_1a!$V40*100</f>
        <v>1.0179975086980799</v>
      </c>
      <c r="V40" s="104">
        <f>SV_SO_2122_1a!V40/SV_SO_2122_1a!$V40*100</f>
        <v>100</v>
      </c>
    </row>
    <row r="41" spans="1:22">
      <c r="A41" s="155" t="s">
        <v>59</v>
      </c>
      <c r="B41" s="164" t="s">
        <v>39</v>
      </c>
      <c r="C41" s="105">
        <f>SV_SO_2122_1a!C41/SV_SO_2122_1a!$H41*100</f>
        <v>1.3445378151260505</v>
      </c>
      <c r="D41" s="106">
        <f>SV_SO_2122_1a!D41/SV_SO_2122_1a!$H41*100</f>
        <v>57.142857142857139</v>
      </c>
      <c r="E41" s="105">
        <f>SV_SO_2122_1a!E41/SV_SO_2122_1a!$H41*100</f>
        <v>30.252100840336134</v>
      </c>
      <c r="F41" s="105">
        <f>SV_SO_2122_1a!F41/SV_SO_2122_1a!$H41*100</f>
        <v>7.73109243697479</v>
      </c>
      <c r="G41" s="105">
        <f>SV_SO_2122_1a!G41/SV_SO_2122_1a!$H41*100</f>
        <v>3.5294117647058822</v>
      </c>
      <c r="H41" s="104">
        <f>SV_SO_2122_1a!H41/SV_SO_2122_1a!$H41*100</f>
        <v>100</v>
      </c>
      <c r="I41" s="164" t="s">
        <v>39</v>
      </c>
      <c r="J41" s="105">
        <f>SV_SO_2122_1a!J41/SV_SO_2122_1a!$O41*100</f>
        <v>1.4275517487508922</v>
      </c>
      <c r="K41" s="106">
        <f>SV_SO_2122_1a!K41/SV_SO_2122_1a!$O41*100</f>
        <v>69.878658101356166</v>
      </c>
      <c r="L41" s="105">
        <f>SV_SO_2122_1a!L41/SV_SO_2122_1a!$O41*100</f>
        <v>23.69735902926481</v>
      </c>
      <c r="M41" s="105">
        <f>SV_SO_2122_1a!M41/SV_SO_2122_1a!$O41*100</f>
        <v>3.6402569593147751</v>
      </c>
      <c r="N41" s="105">
        <f>SV_SO_2122_1a!N41/SV_SO_2122_1a!$O41*100</f>
        <v>1.3561741613133478</v>
      </c>
      <c r="O41" s="104">
        <f>SV_SO_2122_1a!O41/SV_SO_2122_1a!$O41*100</f>
        <v>100</v>
      </c>
      <c r="P41" s="104">
        <f>SV_SO_2122_1a!P41/SV_SO_2122_1a!$V41*100</f>
        <v>0</v>
      </c>
      <c r="Q41" s="105">
        <f>SV_SO_2122_1a!Q41/SV_SO_2122_1a!$V41*100</f>
        <v>1.402805611222445</v>
      </c>
      <c r="R41" s="104">
        <f>SV_SO_2122_1a!R41/SV_SO_2122_1a!$V41*100</f>
        <v>66.082164328657313</v>
      </c>
      <c r="S41" s="104">
        <f>SV_SO_2122_1a!S41/SV_SO_2122_1a!$V41*100</f>
        <v>25.651302605210418</v>
      </c>
      <c r="T41" s="105">
        <f>SV_SO_2122_1a!T41/SV_SO_2122_1a!$V41*100</f>
        <v>4.8597194388777556</v>
      </c>
      <c r="U41" s="107">
        <f>SV_SO_2122_1a!U41/SV_SO_2122_1a!$V41*100</f>
        <v>2.0040080160320639</v>
      </c>
      <c r="V41" s="104">
        <f>SV_SO_2122_1a!V41/SV_SO_2122_1a!$V41*100</f>
        <v>100</v>
      </c>
    </row>
    <row r="42" spans="1:22">
      <c r="A42" s="155" t="s">
        <v>60</v>
      </c>
      <c r="B42" s="164" t="s">
        <v>39</v>
      </c>
      <c r="C42" s="105">
        <f>SV_SO_2122_1a!C42/SV_SO_2122_1a!$H42*100</f>
        <v>4.9956288247783184E-2</v>
      </c>
      <c r="D42" s="106">
        <f>SV_SO_2122_1a!D42/SV_SO_2122_1a!$H42*100</f>
        <v>46.346946421880851</v>
      </c>
      <c r="E42" s="105">
        <f>SV_SO_2122_1a!E42/SV_SO_2122_1a!$H42*100</f>
        <v>42.100661920819284</v>
      </c>
      <c r="F42" s="105">
        <f>SV_SO_2122_1a!F42/SV_SO_2122_1a!$H42*100</f>
        <v>9.5791182715124261</v>
      </c>
      <c r="G42" s="105">
        <f>SV_SO_2122_1a!G42/SV_SO_2122_1a!$H42*100</f>
        <v>1.9233170975396527</v>
      </c>
      <c r="H42" s="104">
        <f>SV_SO_2122_1a!H42/SV_SO_2122_1a!$H42*100</f>
        <v>100</v>
      </c>
      <c r="I42" s="164" t="s">
        <v>39</v>
      </c>
      <c r="J42" s="105">
        <f>SV_SO_2122_1a!J42/SV_SO_2122_1a!$O42*100</f>
        <v>4.9293460400920149E-2</v>
      </c>
      <c r="K42" s="106">
        <f>SV_SO_2122_1a!K42/SV_SO_2122_1a!$O42*100</f>
        <v>50.312191915872496</v>
      </c>
      <c r="L42" s="105">
        <f>SV_SO_2122_1a!L42/SV_SO_2122_1a!$O42*100</f>
        <v>40.71639829116004</v>
      </c>
      <c r="M42" s="105">
        <f>SV_SO_2122_1a!M42/SV_SO_2122_1a!$O42*100</f>
        <v>7.410450213604995</v>
      </c>
      <c r="N42" s="105">
        <f>SV_SO_2122_1a!N42/SV_SO_2122_1a!$O42*100</f>
        <v>1.511666118961551</v>
      </c>
      <c r="O42" s="104">
        <f>SV_SO_2122_1a!O42/SV_SO_2122_1a!$O42*100</f>
        <v>100</v>
      </c>
      <c r="P42" s="104">
        <f>SV_SO_2122_1a!P42/SV_SO_2122_1a!$V42*100</f>
        <v>0</v>
      </c>
      <c r="Q42" s="105">
        <f>SV_SO_2122_1a!Q42/SV_SO_2122_1a!$V42*100</f>
        <v>4.9670048960476831E-2</v>
      </c>
      <c r="R42" s="104">
        <f>SV_SO_2122_1a!R42/SV_SO_2122_1a!$V42*100</f>
        <v>48.059320229901367</v>
      </c>
      <c r="S42" s="104">
        <f>SV_SO_2122_1a!S42/SV_SO_2122_1a!$V42*100</f>
        <v>41.502873767118423</v>
      </c>
      <c r="T42" s="105">
        <f>SV_SO_2122_1a!T42/SV_SO_2122_1a!$V42*100</f>
        <v>8.6425885191229685</v>
      </c>
      <c r="U42" s="107">
        <f>SV_SO_2122_1a!U42/SV_SO_2122_1a!$V42*100</f>
        <v>1.7455474348967572</v>
      </c>
      <c r="V42" s="104">
        <f>SV_SO_2122_1a!V42/SV_SO_2122_1a!$V42*100</f>
        <v>100</v>
      </c>
    </row>
    <row r="43" spans="1:22">
      <c r="A43" s="28" t="s">
        <v>25</v>
      </c>
      <c r="B43" s="108">
        <f>SV_SO_2122_1a!B43/SV_SO_2122_1a!$H43*100</f>
        <v>3.8515094954522558E-2</v>
      </c>
      <c r="C43" s="109">
        <f>SV_SO_2122_1a!C43/SV_SO_2122_1a!$H43*100</f>
        <v>1.460610908659971</v>
      </c>
      <c r="D43" s="110">
        <f>SV_SO_2122_1a!D43/SV_SO_2122_1a!$H43*100</f>
        <v>67.395490771190708</v>
      </c>
      <c r="E43" s="109">
        <f>SV_SO_2122_1a!E43/SV_SO_2122_1a!$H43*100</f>
        <v>24.937042633247415</v>
      </c>
      <c r="F43" s="109">
        <f>SV_SO_2122_1a!F43/SV_SO_2122_1a!$H43*100</f>
        <v>5.1639854235179099</v>
      </c>
      <c r="G43" s="109">
        <f>SV_SO_2122_1a!G43/SV_SO_2122_1a!$H43*100</f>
        <v>1.0043551684294729</v>
      </c>
      <c r="H43" s="108">
        <f>SV_SO_2122_1a!H43/SV_SO_2122_1a!$H43*100</f>
        <v>100</v>
      </c>
      <c r="I43" s="108">
        <f>SV_SO_2122_1a!I43/SV_SO_2122_1a!$O43*100</f>
        <v>2.4503047566541088E-2</v>
      </c>
      <c r="J43" s="109">
        <f>SV_SO_2122_1a!J43/SV_SO_2122_1a!$O43*100</f>
        <v>1.4273025207510184</v>
      </c>
      <c r="K43" s="110">
        <f>SV_SO_2122_1a!K43/SV_SO_2122_1a!$O43*100</f>
        <v>74.84149591105394</v>
      </c>
      <c r="L43" s="109">
        <f>SV_SO_2122_1a!L43/SV_SO_2122_1a!$O43*100</f>
        <v>19.639192624582684</v>
      </c>
      <c r="M43" s="109">
        <f>SV_SO_2122_1a!M43/SV_SO_2122_1a!$O43*100</f>
        <v>3.3997978498575763</v>
      </c>
      <c r="N43" s="109">
        <f>SV_SO_2122_1a!N43/SV_SO_2122_1a!$O43*100</f>
        <v>0.66770804618824464</v>
      </c>
      <c r="O43" s="108">
        <f>SV_SO_2122_1a!O43/SV_SO_2122_1a!$O43*100</f>
        <v>100</v>
      </c>
      <c r="P43" s="108">
        <f>SV_SO_2122_1a!P43/SV_SO_2122_1a!$V43*100</f>
        <v>3.1625553447185324E-2</v>
      </c>
      <c r="Q43" s="109">
        <f>SV_SO_2122_1a!Q43/SV_SO_2122_1a!$V43*100</f>
        <v>1.4442336074214632</v>
      </c>
      <c r="R43" s="110">
        <f>SV_SO_2122_1a!R43/SV_SO_2122_1a!$V43*100</f>
        <v>71.056594680883094</v>
      </c>
      <c r="S43" s="109">
        <f>SV_SO_2122_1a!S43/SV_SO_2122_1a!$V43*100</f>
        <v>22.332158669919579</v>
      </c>
      <c r="T43" s="109">
        <f>SV_SO_2122_1a!T43/SV_SO_2122_1a!$V43*100</f>
        <v>4.2965573326104636</v>
      </c>
      <c r="U43" s="109">
        <f>SV_SO_2122_1a!U43/SV_SO_2122_1a!$V43*100</f>
        <v>0.8388301557182013</v>
      </c>
      <c r="V43" s="108">
        <f>SV_SO_2122_1a!V43/SV_SO_2122_1a!$V43*100</f>
        <v>100</v>
      </c>
    </row>
    <row r="44" spans="1:22">
      <c r="A44" s="1" t="s">
        <v>41</v>
      </c>
      <c r="B44" s="83"/>
      <c r="C44" s="84"/>
      <c r="D44" s="85"/>
      <c r="E44" s="84"/>
      <c r="F44" s="84"/>
      <c r="G44" s="84"/>
      <c r="H44" s="83"/>
      <c r="I44" s="83"/>
      <c r="J44" s="84"/>
      <c r="K44" s="85"/>
      <c r="L44" s="84"/>
      <c r="M44" s="84"/>
      <c r="N44" s="84"/>
      <c r="O44" s="83"/>
      <c r="P44" s="83"/>
      <c r="Q44" s="84"/>
      <c r="R44" s="83"/>
      <c r="S44" s="83"/>
      <c r="T44" s="84"/>
      <c r="U44" s="86"/>
      <c r="V44" s="83"/>
    </row>
    <row r="45" spans="1:22">
      <c r="A45" s="155" t="s">
        <v>57</v>
      </c>
      <c r="B45" s="104">
        <f>SV_SO_2122_1a!B45/SV_SO_2122_1a!$H45*100</f>
        <v>5.7153743570203849E-2</v>
      </c>
      <c r="C45" s="105">
        <f>SV_SO_2122_1a!C45/SV_SO_2122_1a!$H45*100</f>
        <v>3.5435321013526386</v>
      </c>
      <c r="D45" s="106">
        <f>SV_SO_2122_1a!D45/SV_SO_2122_1a!$H45*100</f>
        <v>85.540102876738416</v>
      </c>
      <c r="E45" s="105">
        <f>SV_SO_2122_1a!E45/SV_SO_2122_1a!$H45*100</f>
        <v>9.5637264240807784</v>
      </c>
      <c r="F45" s="105">
        <f>SV_SO_2122_1a!F45/SV_SO_2122_1a!$H45*100</f>
        <v>1.143074871404077</v>
      </c>
      <c r="G45" s="105">
        <f>SV_SO_2122_1a!G45/SV_SO_2122_1a!$H45*100</f>
        <v>0.15240998285387694</v>
      </c>
      <c r="H45" s="104">
        <f>SV_SO_2122_1a!H45/SV_SO_2122_1a!$H45*100</f>
        <v>100</v>
      </c>
      <c r="I45" s="104">
        <f>SV_SO_2122_1a!I45/SV_SO_2122_1a!$O45*100</f>
        <v>6.8941744226128912E-3</v>
      </c>
      <c r="J45" s="105">
        <f>SV_SO_2122_1a!J45/SV_SO_2122_1a!$O45*100</f>
        <v>2.6059979317476731</v>
      </c>
      <c r="K45" s="106">
        <f>SV_SO_2122_1a!K45/SV_SO_2122_1a!$O45*100</f>
        <v>89.431230610134435</v>
      </c>
      <c r="L45" s="105">
        <f>SV_SO_2122_1a!L45/SV_SO_2122_1a!$O45*100</f>
        <v>7.080317132023441</v>
      </c>
      <c r="M45" s="105">
        <f>SV_SO_2122_1a!M45/SV_SO_2122_1a!$O45*100</f>
        <v>0.75146501206480532</v>
      </c>
      <c r="N45" s="105">
        <f>SV_SO_2122_1a!N45/SV_SO_2122_1a!$O45*100</f>
        <v>0.12409513960703206</v>
      </c>
      <c r="O45" s="104">
        <f>SV_SO_2122_1a!O45/SV_SO_2122_1a!$O45*100</f>
        <v>100</v>
      </c>
      <c r="P45" s="104">
        <f>SV_SO_2122_1a!P45/SV_SO_2122_1a!$V45*100</f>
        <v>2.7996640403151623E-2</v>
      </c>
      <c r="Q45" s="105">
        <f>SV_SO_2122_1a!Q45/SV_SO_2122_1a!$V45*100</f>
        <v>2.9996400431948169</v>
      </c>
      <c r="R45" s="104">
        <f>SV_SO_2122_1a!R45/SV_SO_2122_1a!$V45*100</f>
        <v>87.797464304283494</v>
      </c>
      <c r="S45" s="104">
        <f>SV_SO_2122_1a!S45/SV_SO_2122_1a!$V45*100</f>
        <v>8.1230252369715643</v>
      </c>
      <c r="T45" s="105">
        <f>SV_SO_2122_1a!T45/SV_SO_2122_1a!$V45*100</f>
        <v>0.91589009318881731</v>
      </c>
      <c r="U45" s="107">
        <f>SV_SO_2122_1a!U45/SV_SO_2122_1a!$V45*100</f>
        <v>0.13598368195816501</v>
      </c>
      <c r="V45" s="104">
        <f>SV_SO_2122_1a!V45/SV_SO_2122_1a!$V45*100</f>
        <v>100</v>
      </c>
    </row>
    <row r="46" spans="1:22">
      <c r="A46" s="155" t="s">
        <v>58</v>
      </c>
      <c r="B46" s="164" t="s">
        <v>39</v>
      </c>
      <c r="C46" s="105">
        <f>SV_SO_2122_1a!C46/SV_SO_2122_1a!$H46*100</f>
        <v>0.39159503342884427</v>
      </c>
      <c r="D46" s="106">
        <f>SV_SO_2122_1a!D46/SV_SO_2122_1a!$H46*100</f>
        <v>66.313276026743068</v>
      </c>
      <c r="E46" s="105">
        <f>SV_SO_2122_1a!E46/SV_SO_2122_1a!$H46*100</f>
        <v>26.208213944603632</v>
      </c>
      <c r="F46" s="105">
        <f>SV_SO_2122_1a!F46/SV_SO_2122_1a!$H46*100</f>
        <v>6.1031518624641832</v>
      </c>
      <c r="G46" s="105">
        <f>SV_SO_2122_1a!G46/SV_SO_2122_1a!$H46*100</f>
        <v>0.98376313276026739</v>
      </c>
      <c r="H46" s="104">
        <f>SV_SO_2122_1a!H46/SV_SO_2122_1a!$H46*100</f>
        <v>100</v>
      </c>
      <c r="I46" s="164" t="s">
        <v>39</v>
      </c>
      <c r="J46" s="105">
        <f>SV_SO_2122_1a!J46/SV_SO_2122_1a!$O46*100</f>
        <v>0.41954590325765051</v>
      </c>
      <c r="K46" s="106">
        <f>SV_SO_2122_1a!K46/SV_SO_2122_1a!$O46*100</f>
        <v>72.556762092793676</v>
      </c>
      <c r="L46" s="105">
        <f>SV_SO_2122_1a!L46/SV_SO_2122_1a!$O46*100</f>
        <v>21.97680157946693</v>
      </c>
      <c r="M46" s="105">
        <f>SV_SO_2122_1a!M46/SV_SO_2122_1a!$O46*100</f>
        <v>4.2694965449160911</v>
      </c>
      <c r="N46" s="105">
        <f>SV_SO_2122_1a!N46/SV_SO_2122_1a!$O46*100</f>
        <v>0.77739387956564665</v>
      </c>
      <c r="O46" s="104">
        <f>SV_SO_2122_1a!O46/SV_SO_2122_1a!$O46*100</f>
        <v>100</v>
      </c>
      <c r="P46" s="104">
        <f>SV_SO_2122_1a!P46/SV_SO_2122_1a!$V46*100</f>
        <v>0</v>
      </c>
      <c r="Q46" s="105">
        <f>SV_SO_2122_1a!Q46/SV_SO_2122_1a!$V46*100</f>
        <v>0.40379024442769462</v>
      </c>
      <c r="R46" s="104">
        <f>SV_SO_2122_1a!R46/SV_SO_2122_1a!$V46*100</f>
        <v>69.037364057284378</v>
      </c>
      <c r="S46" s="104">
        <f>SV_SO_2122_1a!S46/SV_SO_2122_1a!$V46*100</f>
        <v>24.362011413804243</v>
      </c>
      <c r="T46" s="105">
        <f>SV_SO_2122_1a!T46/SV_SO_2122_1a!$V46*100</f>
        <v>5.3031118768170566</v>
      </c>
      <c r="U46" s="107">
        <f>SV_SO_2122_1a!U46/SV_SO_2122_1a!$V46*100</f>
        <v>0.8937224076666308</v>
      </c>
      <c r="V46" s="104">
        <f>SV_SO_2122_1a!V46/SV_SO_2122_1a!$V46*100</f>
        <v>100</v>
      </c>
    </row>
    <row r="47" spans="1:22">
      <c r="A47" s="155" t="s">
        <v>59</v>
      </c>
      <c r="B47" s="164" t="s">
        <v>39</v>
      </c>
      <c r="C47" s="105">
        <f>SV_SO_2122_1a!C47/SV_SO_2122_1a!$H47*100</f>
        <v>1.1655011655011656</v>
      </c>
      <c r="D47" s="106">
        <f>SV_SO_2122_1a!D47/SV_SO_2122_1a!$H47*100</f>
        <v>62.004662004662002</v>
      </c>
      <c r="E47" s="105">
        <f>SV_SO_2122_1a!E47/SV_SO_2122_1a!$H47*100</f>
        <v>28.438228438228435</v>
      </c>
      <c r="F47" s="105">
        <f>SV_SO_2122_1a!F47/SV_SO_2122_1a!$H47*100</f>
        <v>6.7599067599067597</v>
      </c>
      <c r="G47" s="105">
        <f>SV_SO_2122_1a!G47/SV_SO_2122_1a!$H47*100</f>
        <v>1.6317016317016315</v>
      </c>
      <c r="H47" s="104">
        <f>SV_SO_2122_1a!H47/SV_SO_2122_1a!$H47*100</f>
        <v>100</v>
      </c>
      <c r="I47" s="164" t="s">
        <v>39</v>
      </c>
      <c r="J47" s="105">
        <f>SV_SO_2122_1a!J47/SV_SO_2122_1a!$O47*100</f>
        <v>1.1627906976744187</v>
      </c>
      <c r="K47" s="106">
        <f>SV_SO_2122_1a!K47/SV_SO_2122_1a!$O47*100</f>
        <v>72.965116279069761</v>
      </c>
      <c r="L47" s="105">
        <f>SV_SO_2122_1a!L47/SV_SO_2122_1a!$O47*100</f>
        <v>21.608527131782946</v>
      </c>
      <c r="M47" s="105">
        <f>SV_SO_2122_1a!M47/SV_SO_2122_1a!$O47*100</f>
        <v>3.2945736434108532</v>
      </c>
      <c r="N47" s="105">
        <f>SV_SO_2122_1a!N47/SV_SO_2122_1a!$O47*100</f>
        <v>0.96899224806201545</v>
      </c>
      <c r="O47" s="104">
        <f>SV_SO_2122_1a!O47/SV_SO_2122_1a!$O47*100</f>
        <v>100</v>
      </c>
      <c r="P47" s="104">
        <f>SV_SO_2122_1a!P47/SV_SO_2122_1a!$V47*100</f>
        <v>0</v>
      </c>
      <c r="Q47" s="105">
        <f>SV_SO_2122_1a!Q47/SV_SO_2122_1a!$V47*100</f>
        <v>1.1635865845311431</v>
      </c>
      <c r="R47" s="104">
        <f>SV_SO_2122_1a!R47/SV_SO_2122_1a!$V47*100</f>
        <v>69.746748802190282</v>
      </c>
      <c r="S47" s="104">
        <f>SV_SO_2122_1a!S47/SV_SO_2122_1a!$V47*100</f>
        <v>23.613963039014372</v>
      </c>
      <c r="T47" s="105">
        <f>SV_SO_2122_1a!T47/SV_SO_2122_1a!$V47*100</f>
        <v>4.3121149897330593</v>
      </c>
      <c r="U47" s="107">
        <f>SV_SO_2122_1a!U47/SV_SO_2122_1a!$V47*100</f>
        <v>1.1635865845311431</v>
      </c>
      <c r="V47" s="104">
        <f>SV_SO_2122_1a!V47/SV_SO_2122_1a!$V47*100</f>
        <v>100</v>
      </c>
    </row>
    <row r="48" spans="1:22">
      <c r="A48" s="155" t="s">
        <v>60</v>
      </c>
      <c r="B48" s="164" t="s">
        <v>39</v>
      </c>
      <c r="C48" s="105">
        <f>SV_SO_2122_1a!C48/SV_SO_2122_1a!$H48*100</f>
        <v>4.5836516424751721E-2</v>
      </c>
      <c r="D48" s="106">
        <f>SV_SO_2122_1a!D48/SV_SO_2122_1a!$H48*100</f>
        <v>47.517188693659286</v>
      </c>
      <c r="E48" s="105">
        <f>SV_SO_2122_1a!E48/SV_SO_2122_1a!$H48*100</f>
        <v>40.366692131398011</v>
      </c>
      <c r="F48" s="105">
        <f>SV_SO_2122_1a!F48/SV_SO_2122_1a!$H48*100</f>
        <v>10.038197097020626</v>
      </c>
      <c r="G48" s="105">
        <f>SV_SO_2122_1a!G48/SV_SO_2122_1a!$H48*100</f>
        <v>2.0320855614973263</v>
      </c>
      <c r="H48" s="104">
        <f>SV_SO_2122_1a!H48/SV_SO_2122_1a!$H48*100</f>
        <v>100</v>
      </c>
      <c r="I48" s="164" t="s">
        <v>39</v>
      </c>
      <c r="J48" s="105">
        <f>SV_SO_2122_1a!J48/SV_SO_2122_1a!$O48*100</f>
        <v>7.9176563737133804E-2</v>
      </c>
      <c r="K48" s="106">
        <f>SV_SO_2122_1a!K48/SV_SO_2122_1a!$O48*100</f>
        <v>51.187648456057012</v>
      </c>
      <c r="L48" s="105">
        <f>SV_SO_2122_1a!L48/SV_SO_2122_1a!$O48*100</f>
        <v>39.449722882026919</v>
      </c>
      <c r="M48" s="105">
        <f>SV_SO_2122_1a!M48/SV_SO_2122_1a!$O48*100</f>
        <v>7.4425969912905776</v>
      </c>
      <c r="N48" s="105">
        <f>SV_SO_2122_1a!N48/SV_SO_2122_1a!$O48*100</f>
        <v>1.840855106888361</v>
      </c>
      <c r="O48" s="104">
        <f>SV_SO_2122_1a!O48/SV_SO_2122_1a!$O48*100</f>
        <v>100</v>
      </c>
      <c r="P48" s="104">
        <f>SV_SO_2122_1a!P48/SV_SO_2122_1a!$V48*100</f>
        <v>0</v>
      </c>
      <c r="Q48" s="105">
        <f>SV_SO_2122_1a!Q48/SV_SO_2122_1a!$V48*100</f>
        <v>6.0360438044321806E-2</v>
      </c>
      <c r="R48" s="104">
        <f>SV_SO_2122_1a!R48/SV_SO_2122_1a!$V48*100</f>
        <v>49.116150728636718</v>
      </c>
      <c r="S48" s="104">
        <f>SV_SO_2122_1a!S48/SV_SO_2122_1a!$V48*100</f>
        <v>39.967232905061657</v>
      </c>
      <c r="T48" s="105">
        <f>SV_SO_2122_1a!T48/SV_SO_2122_1a!$V48*100</f>
        <v>8.9074760713977756</v>
      </c>
      <c r="U48" s="107">
        <f>SV_SO_2122_1a!U48/SV_SO_2122_1a!$V48*100</f>
        <v>1.9487798568595327</v>
      </c>
      <c r="V48" s="104">
        <f>SV_SO_2122_1a!V48/SV_SO_2122_1a!$V48*100</f>
        <v>100</v>
      </c>
    </row>
    <row r="49" spans="1:22">
      <c r="A49" s="28" t="s">
        <v>25</v>
      </c>
      <c r="B49" s="108">
        <f>SV_SO_2122_1a!B49/SV_SO_2122_1a!$H49*100</f>
        <v>2.1473051320592657E-2</v>
      </c>
      <c r="C49" s="109">
        <f>SV_SO_2122_1a!C49/SV_SO_2122_1a!$H49*100</f>
        <v>1.5066924343282515</v>
      </c>
      <c r="D49" s="110">
        <f>SV_SO_2122_1a!D49/SV_SO_2122_1a!$H49*100</f>
        <v>69.068069572686269</v>
      </c>
      <c r="E49" s="109">
        <f>SV_SO_2122_1a!E49/SV_SO_2122_1a!$H49*100</f>
        <v>23.305418366616561</v>
      </c>
      <c r="F49" s="109">
        <f>SV_SO_2122_1a!F49/SV_SO_2122_1a!$H49*100</f>
        <v>5.1714265263760648</v>
      </c>
      <c r="G49" s="109">
        <f>SV_SO_2122_1a!G49/SV_SO_2122_1a!$H49*100</f>
        <v>0.92692004867224975</v>
      </c>
      <c r="H49" s="108">
        <f>SV_SO_2122_1a!H49/SV_SO_2122_1a!$H49*100</f>
        <v>100</v>
      </c>
      <c r="I49" s="108">
        <f>SV_SO_2122_1a!I49/SV_SO_2122_1a!$O49*100</f>
        <v>3.4851705991008259E-3</v>
      </c>
      <c r="J49" s="109">
        <f>SV_SO_2122_1a!J49/SV_SO_2122_1a!$O49*100</f>
        <v>1.4916530164151536</v>
      </c>
      <c r="K49" s="110">
        <f>SV_SO_2122_1a!K49/SV_SO_2122_1a!$O49*100</f>
        <v>77.339420764646434</v>
      </c>
      <c r="L49" s="109">
        <f>SV_SO_2122_1a!L49/SV_SO_2122_1a!$O49*100</f>
        <v>17.509497089882551</v>
      </c>
      <c r="M49" s="109">
        <f>SV_SO_2122_1a!M49/SV_SO_2122_1a!$O49*100</f>
        <v>3.0146725682222146</v>
      </c>
      <c r="N49" s="109">
        <f>SV_SO_2122_1a!N49/SV_SO_2122_1a!$O49*100</f>
        <v>0.64127139023455204</v>
      </c>
      <c r="O49" s="108">
        <f>SV_SO_2122_1a!O49/SV_SO_2122_1a!$O49*100</f>
        <v>100</v>
      </c>
      <c r="P49" s="108">
        <f>SV_SO_2122_1a!P49/SV_SO_2122_1a!$V49*100</f>
        <v>1.2359848150437008E-2</v>
      </c>
      <c r="Q49" s="109">
        <f>SV_SO_2122_1a!Q49/SV_SO_2122_1a!$V49*100</f>
        <v>1.4990730113887174</v>
      </c>
      <c r="R49" s="110">
        <f>SV_SO_2122_1a!R49/SV_SO_2122_1a!$V49*100</f>
        <v>73.258585680233068</v>
      </c>
      <c r="S49" s="109">
        <f>SV_SO_2122_1a!S49/SV_SO_2122_1a!$V49*100</f>
        <v>20.369029751920191</v>
      </c>
      <c r="T49" s="109">
        <f>SV_SO_2122_1a!T49/SV_SO_2122_1a!$V49*100</f>
        <v>4.0787498896442127</v>
      </c>
      <c r="U49" s="109">
        <f>SV_SO_2122_1a!U49/SV_SO_2122_1a!$V49*100</f>
        <v>0.78220181866337068</v>
      </c>
      <c r="V49" s="108">
        <f>SV_SO_2122_1a!V49/SV_SO_2122_1a!$V49*100</f>
        <v>100</v>
      </c>
    </row>
    <row r="50" spans="1:22" s="1" customFormat="1">
      <c r="A50" s="91" t="s">
        <v>53</v>
      </c>
      <c r="B50" s="112">
        <f>SV_SO_2122_1a!B50/SV_SO_2122_1a!$H50*100</f>
        <v>3.0796660993597538E-2</v>
      </c>
      <c r="C50" s="113">
        <f>SV_SO_2122_1a!C50/SV_SO_2122_1a!$H50*100</f>
        <v>1.4814814814814816</v>
      </c>
      <c r="D50" s="114">
        <f>SV_SO_2122_1a!D50/SV_SO_2122_1a!$H50*100</f>
        <v>68.153010778831344</v>
      </c>
      <c r="E50" s="113">
        <f>SV_SO_2122_1a!E50/SV_SO_2122_1a!$H50*100</f>
        <v>24.198071156495665</v>
      </c>
      <c r="F50" s="113">
        <f>SV_SO_2122_1a!F50/SV_SO_2122_1a!$H50*100</f>
        <v>5.1673555393467865</v>
      </c>
      <c r="G50" s="113">
        <f>SV_SO_2122_1a!G50/SV_SO_2122_1a!$H50*100</f>
        <v>0.96928438285112239</v>
      </c>
      <c r="H50" s="112">
        <f>SV_SO_2122_1a!H50/SV_SO_2122_1a!$H50*100</f>
        <v>100</v>
      </c>
      <c r="I50" s="112">
        <f>SV_SO_2122_1a!I50/SV_SO_2122_1a!$O50*100</f>
        <v>1.467183984871703E-2</v>
      </c>
      <c r="J50" s="113">
        <f>SV_SO_2122_1a!J50/SV_SO_2122_1a!$O50*100</f>
        <v>1.4574027583058915</v>
      </c>
      <c r="K50" s="114">
        <f>SV_SO_2122_1a!K50/SV_SO_2122_1a!$O50*100</f>
        <v>76.009911642920031</v>
      </c>
      <c r="L50" s="113">
        <f>SV_SO_2122_1a!L50/SV_SO_2122_1a!$O50*100</f>
        <v>18.643017834436439</v>
      </c>
      <c r="M50" s="113">
        <f>SV_SO_2122_1a!M50/SV_SO_2122_1a!$O50*100</f>
        <v>3.2196537445795705</v>
      </c>
      <c r="N50" s="113">
        <f>SV_SO_2122_1a!N50/SV_SO_2122_1a!$O50*100</f>
        <v>0.65534217990936061</v>
      </c>
      <c r="O50" s="112">
        <f>SV_SO_2122_1a!O50/SV_SO_2122_1a!$O50*100</f>
        <v>100</v>
      </c>
      <c r="P50" s="112">
        <f>SV_SO_2122_1a!P50/SV_SO_2122_1a!$V50*100</f>
        <v>2.2757381925762168E-2</v>
      </c>
      <c r="Q50" s="113">
        <f>SV_SO_2122_1a!Q50/SV_SO_2122_1a!$V50*100</f>
        <v>1.4694766614920716</v>
      </c>
      <c r="R50" s="112">
        <f>SV_SO_2122_1a!R50/SV_SO_2122_1a!$V50*100</f>
        <v>72.070190267968172</v>
      </c>
      <c r="S50" s="112">
        <f>SV_SO_2122_1a!S50/SV_SO_2122_1a!$V50*100</f>
        <v>21.428513374025698</v>
      </c>
      <c r="T50" s="113">
        <f>SV_SO_2122_1a!T50/SV_SO_2122_1a!$V50*100</f>
        <v>4.1962986743825033</v>
      </c>
      <c r="U50" s="115">
        <f>SV_SO_2122_1a!U50/SV_SO_2122_1a!$V50*100</f>
        <v>0.81276364020579173</v>
      </c>
      <c r="V50" s="112">
        <f>SV_SO_2122_1a!V50/SV_SO_2122_1a!$V50*100</f>
        <v>100</v>
      </c>
    </row>
    <row r="51" spans="1:22" s="1" customFormat="1">
      <c r="A51" s="28" t="s">
        <v>54</v>
      </c>
      <c r="B51" s="116">
        <f>SV_SO_2122_1a!B51/SV_SO_2122_1a!$H51*100</f>
        <v>4.4439118407781343E-2</v>
      </c>
      <c r="C51" s="117">
        <f>SV_SO_2122_1a!C51/SV_SO_2122_1a!$H51*100</f>
        <v>1.5768397295704883</v>
      </c>
      <c r="D51" s="118">
        <f>SV_SO_2122_1a!D51/SV_SO_2122_1a!$H51*100</f>
        <v>76.256528555878447</v>
      </c>
      <c r="E51" s="117">
        <f>SV_SO_2122_1a!E51/SV_SO_2122_1a!$H51*100</f>
        <v>18.761297023078384</v>
      </c>
      <c r="F51" s="117">
        <f>SV_SO_2122_1a!F51/SV_SO_2122_1a!$H51*100</f>
        <v>2.9389736061595615</v>
      </c>
      <c r="G51" s="117">
        <f>SV_SO_2122_1a!G51/SV_SO_2122_1a!$H51*100</f>
        <v>0.42192196690533967</v>
      </c>
      <c r="H51" s="116">
        <f>SV_SO_2122_1a!H51/SV_SO_2122_1a!$H51*100</f>
        <v>100</v>
      </c>
      <c r="I51" s="116">
        <f>SV_SO_2122_1a!I51/SV_SO_2122_1a!$O51*100</f>
        <v>2.4397186191192615E-2</v>
      </c>
      <c r="J51" s="117">
        <f>SV_SO_2122_1a!J51/SV_SO_2122_1a!$O51*100</f>
        <v>1.3606514048713048</v>
      </c>
      <c r="K51" s="118">
        <f>SV_SO_2122_1a!K51/SV_SO_2122_1a!$O51*100</f>
        <v>81.442890253324123</v>
      </c>
      <c r="L51" s="117">
        <f>SV_SO_2122_1a!L51/SV_SO_2122_1a!$O51*100</f>
        <v>14.98647989265238</v>
      </c>
      <c r="M51" s="117">
        <f>SV_SO_2122_1a!M51/SV_SO_2122_1a!$O51*100</f>
        <v>1.9090798194608221</v>
      </c>
      <c r="N51" s="117">
        <f>SV_SO_2122_1a!N51/SV_SO_2122_1a!$O51*100</f>
        <v>0.27650144350018296</v>
      </c>
      <c r="O51" s="116">
        <f>SV_SO_2122_1a!O51/SV_SO_2122_1a!$O51*100</f>
        <v>100</v>
      </c>
      <c r="P51" s="116">
        <f>SV_SO_2122_1a!P51/SV_SO_2122_1a!$V51*100</f>
        <v>3.4507251560382653E-2</v>
      </c>
      <c r="Q51" s="117">
        <f>SV_SO_2122_1a!Q51/SV_SO_2122_1a!$V51*100</f>
        <v>1.4697066631739619</v>
      </c>
      <c r="R51" s="116">
        <f>SV_SO_2122_1a!R51/SV_SO_2122_1a!$V51*100</f>
        <v>78.826652695847542</v>
      </c>
      <c r="S51" s="116">
        <f>SV_SO_2122_1a!S51/SV_SO_2122_1a!$V51*100</f>
        <v>16.890669944435768</v>
      </c>
      <c r="T51" s="117">
        <f>SV_SO_2122_1a!T51/SV_SO_2122_1a!$V51*100</f>
        <v>2.428605252154814</v>
      </c>
      <c r="U51" s="119">
        <f>SV_SO_2122_1a!U51/SV_SO_2122_1a!$V51*100</f>
        <v>0.34985819282752922</v>
      </c>
      <c r="V51" s="116">
        <f>SV_SO_2122_1a!V51/SV_SO_2122_1a!$V51*100</f>
        <v>100</v>
      </c>
    </row>
    <row r="52" spans="1:22" s="1" customFormat="1">
      <c r="A52" s="28"/>
      <c r="B52" s="169"/>
      <c r="C52" s="117"/>
      <c r="D52" s="169"/>
      <c r="E52" s="117"/>
      <c r="F52" s="117"/>
      <c r="G52" s="117"/>
      <c r="H52" s="169"/>
      <c r="I52" s="169"/>
      <c r="J52" s="117"/>
      <c r="K52" s="169"/>
      <c r="L52" s="117"/>
      <c r="M52" s="117"/>
      <c r="N52" s="117"/>
      <c r="O52" s="169"/>
      <c r="P52" s="169"/>
      <c r="Q52" s="117"/>
      <c r="R52" s="169"/>
      <c r="S52" s="169"/>
      <c r="T52" s="117"/>
      <c r="U52" s="169"/>
      <c r="V52" s="169"/>
    </row>
    <row r="53" spans="1:22" s="1" customFormat="1">
      <c r="A53" s="167" t="s">
        <v>17</v>
      </c>
      <c r="B53" s="169"/>
      <c r="C53" s="117"/>
      <c r="D53" s="169"/>
      <c r="E53" s="117"/>
      <c r="F53" s="117"/>
      <c r="G53" s="117"/>
      <c r="H53" s="169"/>
      <c r="I53" s="169"/>
      <c r="J53" s="117"/>
      <c r="K53" s="169"/>
      <c r="L53" s="117"/>
      <c r="M53" s="117"/>
      <c r="N53" s="117"/>
      <c r="O53" s="169"/>
      <c r="P53" s="169"/>
      <c r="Q53" s="117"/>
      <c r="R53" s="169"/>
      <c r="S53" s="169"/>
      <c r="T53" s="117"/>
      <c r="U53" s="169"/>
      <c r="V53" s="169"/>
    </row>
    <row r="54" spans="1:22" s="1" customFormat="1">
      <c r="A54" s="28"/>
      <c r="B54" s="120"/>
      <c r="C54" s="120"/>
      <c r="D54" s="120"/>
      <c r="E54" s="120"/>
      <c r="F54" s="120"/>
      <c r="G54" s="120"/>
      <c r="H54" s="120"/>
      <c r="I54" s="120"/>
      <c r="J54" s="120"/>
      <c r="K54" s="120"/>
      <c r="L54" s="120"/>
      <c r="M54" s="120"/>
      <c r="N54" s="120"/>
      <c r="O54" s="120"/>
      <c r="P54" s="120"/>
      <c r="Q54" s="120"/>
      <c r="R54" s="120"/>
      <c r="S54" s="120"/>
      <c r="T54" s="120"/>
      <c r="U54" s="120"/>
      <c r="V54" s="120"/>
    </row>
    <row r="55" spans="1:22" s="1" customFormat="1">
      <c r="A55" s="28"/>
      <c r="B55" s="120"/>
      <c r="C55" s="120"/>
      <c r="D55" s="120"/>
      <c r="E55" s="120"/>
      <c r="F55" s="120"/>
      <c r="G55" s="120"/>
      <c r="H55" s="120"/>
      <c r="I55" s="120"/>
      <c r="J55" s="120"/>
      <c r="K55" s="120"/>
      <c r="L55" s="120"/>
      <c r="M55" s="120"/>
      <c r="N55" s="120"/>
      <c r="O55" s="120"/>
      <c r="P55" s="120"/>
      <c r="Q55" s="120"/>
      <c r="R55" s="120"/>
      <c r="S55" s="120"/>
      <c r="T55" s="120"/>
      <c r="U55" s="120"/>
      <c r="V55" s="120"/>
    </row>
    <row r="56" spans="1:22" s="1" customFormat="1">
      <c r="A56" s="28"/>
      <c r="B56" s="120"/>
      <c r="C56" s="120"/>
      <c r="D56" s="120"/>
      <c r="E56" s="120"/>
      <c r="F56" s="120"/>
      <c r="G56" s="120"/>
      <c r="H56" s="120"/>
      <c r="I56" s="120"/>
      <c r="J56" s="120"/>
      <c r="K56" s="120"/>
      <c r="L56" s="120"/>
      <c r="M56" s="120"/>
      <c r="N56" s="120"/>
      <c r="O56" s="120"/>
      <c r="P56" s="120"/>
      <c r="Q56" s="120"/>
      <c r="R56" s="120"/>
      <c r="S56" s="120"/>
      <c r="T56" s="120"/>
      <c r="U56" s="120"/>
      <c r="V56" s="120"/>
    </row>
    <row r="57" spans="1:22" s="1" customFormat="1">
      <c r="A57" s="28"/>
      <c r="B57" s="120"/>
      <c r="C57" s="120"/>
      <c r="D57" s="120"/>
      <c r="E57" s="120"/>
      <c r="F57" s="120"/>
      <c r="G57" s="120"/>
      <c r="H57" s="120"/>
      <c r="I57" s="120"/>
      <c r="J57" s="120"/>
      <c r="K57" s="120"/>
      <c r="L57" s="120"/>
      <c r="M57" s="120"/>
      <c r="N57" s="120"/>
      <c r="O57" s="120"/>
      <c r="P57" s="120"/>
      <c r="Q57" s="120"/>
      <c r="R57" s="120"/>
      <c r="S57" s="120"/>
      <c r="T57" s="120"/>
      <c r="U57" s="120"/>
      <c r="V57" s="120"/>
    </row>
    <row r="58" spans="1:22" s="1" customFormat="1">
      <c r="A58" s="28"/>
      <c r="B58" s="120"/>
      <c r="C58" s="120"/>
      <c r="D58" s="120"/>
      <c r="E58" s="120"/>
      <c r="F58" s="120"/>
      <c r="G58" s="120"/>
      <c r="H58" s="120"/>
      <c r="I58" s="120"/>
      <c r="J58" s="120"/>
      <c r="K58" s="120"/>
      <c r="L58" s="120"/>
      <c r="M58" s="120"/>
      <c r="N58" s="120"/>
      <c r="O58" s="120"/>
      <c r="P58" s="120"/>
      <c r="Q58" s="120"/>
      <c r="R58" s="120"/>
      <c r="S58" s="120"/>
      <c r="T58" s="120"/>
      <c r="U58" s="120"/>
      <c r="V58" s="120"/>
    </row>
    <row r="59" spans="1:22" s="1" customFormat="1">
      <c r="A59" s="28"/>
      <c r="B59" s="120"/>
      <c r="C59" s="120"/>
      <c r="D59" s="120"/>
      <c r="E59" s="120"/>
      <c r="F59" s="120"/>
      <c r="G59" s="120"/>
      <c r="H59" s="120"/>
      <c r="I59" s="120"/>
      <c r="J59" s="120"/>
      <c r="K59" s="120"/>
      <c r="L59" s="120"/>
      <c r="M59" s="120"/>
      <c r="N59" s="120"/>
      <c r="O59" s="120"/>
      <c r="P59" s="120"/>
      <c r="Q59" s="120"/>
      <c r="R59" s="120"/>
      <c r="S59" s="120"/>
      <c r="T59" s="120"/>
      <c r="U59" s="120"/>
      <c r="V59" s="120"/>
    </row>
    <row r="60" spans="1:22" s="1" customFormat="1">
      <c r="A60" s="28"/>
      <c r="B60" s="120"/>
      <c r="C60" s="120"/>
      <c r="D60" s="120"/>
      <c r="E60" s="120"/>
      <c r="F60" s="120"/>
      <c r="G60" s="120"/>
      <c r="H60" s="120"/>
      <c r="I60" s="120"/>
      <c r="J60" s="120"/>
      <c r="K60" s="120"/>
      <c r="L60" s="120"/>
      <c r="M60" s="120"/>
      <c r="N60" s="120"/>
      <c r="O60" s="120"/>
      <c r="P60" s="120"/>
      <c r="Q60" s="120"/>
      <c r="R60" s="120"/>
      <c r="S60" s="120"/>
      <c r="T60" s="120"/>
      <c r="U60" s="120"/>
      <c r="V60" s="120"/>
    </row>
    <row r="61" spans="1:22" s="1" customFormat="1">
      <c r="A61" s="28"/>
      <c r="B61" s="120"/>
      <c r="C61" s="120"/>
      <c r="D61" s="120"/>
      <c r="E61" s="120"/>
      <c r="F61" s="120"/>
      <c r="G61" s="120"/>
      <c r="H61" s="120"/>
      <c r="I61" s="120"/>
      <c r="J61" s="120"/>
      <c r="K61" s="120"/>
      <c r="L61" s="120"/>
      <c r="M61" s="120"/>
      <c r="N61" s="120"/>
      <c r="O61" s="120"/>
      <c r="P61" s="120"/>
      <c r="Q61" s="120"/>
      <c r="R61" s="120"/>
      <c r="S61" s="120"/>
      <c r="T61" s="120"/>
      <c r="U61" s="120"/>
      <c r="V61" s="120"/>
    </row>
    <row r="62" spans="1:22" s="1" customFormat="1">
      <c r="A62" s="28"/>
      <c r="B62" s="120"/>
      <c r="C62" s="120"/>
      <c r="D62" s="120"/>
      <c r="E62" s="120"/>
      <c r="F62" s="120"/>
      <c r="G62" s="120"/>
      <c r="H62" s="120"/>
      <c r="I62" s="120"/>
      <c r="J62" s="120"/>
      <c r="K62" s="120"/>
      <c r="L62" s="120"/>
      <c r="M62" s="120"/>
      <c r="N62" s="120"/>
      <c r="O62" s="120"/>
      <c r="P62" s="120"/>
      <c r="Q62" s="120"/>
      <c r="R62" s="120"/>
      <c r="S62" s="120"/>
      <c r="T62" s="120"/>
      <c r="U62" s="120"/>
      <c r="V62" s="120"/>
    </row>
    <row r="63" spans="1:22" s="1" customFormat="1">
      <c r="A63" s="28"/>
      <c r="B63" s="120"/>
      <c r="C63" s="120"/>
      <c r="D63" s="120"/>
      <c r="E63" s="120"/>
      <c r="F63" s="120"/>
      <c r="G63" s="120"/>
      <c r="H63" s="120"/>
      <c r="I63" s="120"/>
      <c r="J63" s="120"/>
      <c r="K63" s="120"/>
      <c r="L63" s="120"/>
      <c r="M63" s="120"/>
      <c r="N63" s="120"/>
      <c r="O63" s="120"/>
      <c r="P63" s="120"/>
      <c r="Q63" s="120"/>
      <c r="R63" s="120"/>
      <c r="S63" s="120"/>
      <c r="T63" s="120"/>
      <c r="U63" s="120"/>
      <c r="V63" s="120"/>
    </row>
    <row r="64" spans="1:22" s="1" customFormat="1">
      <c r="A64" s="28"/>
      <c r="B64" s="120"/>
      <c r="C64" s="120"/>
      <c r="D64" s="120"/>
      <c r="E64" s="120"/>
      <c r="F64" s="120"/>
      <c r="G64" s="120"/>
      <c r="H64" s="120"/>
      <c r="I64" s="120"/>
      <c r="J64" s="120"/>
      <c r="K64" s="120"/>
      <c r="L64" s="120"/>
      <c r="M64" s="120"/>
      <c r="N64" s="120"/>
      <c r="O64" s="120"/>
      <c r="P64" s="120"/>
      <c r="Q64" s="120"/>
      <c r="R64" s="120"/>
      <c r="S64" s="120"/>
      <c r="T64" s="120"/>
      <c r="U64" s="120"/>
      <c r="V64" s="120"/>
    </row>
    <row r="65" spans="1:22" s="1" customFormat="1">
      <c r="A65" s="28"/>
      <c r="B65" s="120"/>
      <c r="C65" s="120"/>
      <c r="D65" s="120"/>
      <c r="E65" s="120"/>
      <c r="F65" s="120"/>
      <c r="G65" s="120"/>
      <c r="H65" s="120"/>
      <c r="I65" s="120"/>
      <c r="J65" s="120"/>
      <c r="K65" s="120"/>
      <c r="L65" s="120"/>
      <c r="M65" s="120"/>
      <c r="N65" s="120"/>
      <c r="O65" s="120"/>
      <c r="P65" s="120"/>
      <c r="Q65" s="120"/>
      <c r="R65" s="120"/>
      <c r="S65" s="120"/>
      <c r="T65" s="120"/>
      <c r="U65" s="120"/>
      <c r="V65" s="120"/>
    </row>
    <row r="66" spans="1:22" s="1" customFormat="1">
      <c r="A66" s="28"/>
      <c r="B66" s="120"/>
      <c r="C66" s="120"/>
      <c r="D66" s="120"/>
      <c r="E66" s="120"/>
      <c r="F66" s="120"/>
      <c r="G66" s="120"/>
      <c r="H66" s="120"/>
      <c r="I66" s="120"/>
      <c r="J66" s="120"/>
      <c r="K66" s="120"/>
      <c r="L66" s="120"/>
      <c r="M66" s="120"/>
      <c r="N66" s="120"/>
      <c r="O66" s="120"/>
      <c r="P66" s="120"/>
      <c r="Q66" s="120"/>
      <c r="R66" s="120"/>
      <c r="S66" s="120"/>
      <c r="T66" s="120"/>
      <c r="U66" s="120"/>
      <c r="V66" s="120"/>
    </row>
    <row r="67" spans="1:22" s="1" customFormat="1">
      <c r="A67" s="28"/>
      <c r="B67" s="120"/>
      <c r="C67" s="120"/>
      <c r="D67" s="120"/>
      <c r="E67" s="120"/>
      <c r="F67" s="120"/>
      <c r="G67" s="120"/>
      <c r="H67" s="120"/>
      <c r="I67" s="120"/>
      <c r="J67" s="120"/>
      <c r="K67" s="120"/>
      <c r="L67" s="120"/>
      <c r="M67" s="120"/>
      <c r="N67" s="120"/>
      <c r="O67" s="120"/>
      <c r="P67" s="120"/>
      <c r="Q67" s="120"/>
      <c r="R67" s="120"/>
      <c r="S67" s="120"/>
      <c r="T67" s="120"/>
      <c r="U67" s="120"/>
      <c r="V67" s="120"/>
    </row>
    <row r="68" spans="1:22" s="1" customFormat="1" ht="14.25" customHeight="1">
      <c r="A68" s="28"/>
      <c r="B68" s="120"/>
      <c r="C68" s="120"/>
      <c r="D68" s="120"/>
      <c r="E68" s="120"/>
      <c r="F68" s="120"/>
      <c r="G68" s="120"/>
      <c r="H68" s="120"/>
      <c r="I68" s="120"/>
      <c r="J68" s="120"/>
      <c r="K68" s="120"/>
      <c r="L68" s="120"/>
      <c r="M68" s="120"/>
      <c r="N68" s="120"/>
      <c r="O68" s="120"/>
      <c r="P68" s="120"/>
      <c r="Q68" s="120"/>
      <c r="R68" s="120"/>
      <c r="S68" s="120"/>
      <c r="T68" s="120"/>
      <c r="U68" s="120"/>
      <c r="V68" s="120"/>
    </row>
    <row r="69" spans="1:22">
      <c r="A69" s="1" t="s">
        <v>1</v>
      </c>
    </row>
    <row r="70" spans="1:22">
      <c r="A70" s="184" t="s">
        <v>19</v>
      </c>
      <c r="B70" s="184"/>
      <c r="C70" s="184"/>
      <c r="D70" s="184"/>
      <c r="E70" s="184"/>
      <c r="F70" s="184"/>
      <c r="G70" s="184"/>
      <c r="H70" s="184"/>
      <c r="I70" s="184"/>
      <c r="J70" s="184"/>
      <c r="K70" s="184"/>
      <c r="L70" s="184"/>
      <c r="M70" s="184"/>
      <c r="N70" s="184"/>
      <c r="O70" s="184"/>
      <c r="P70" s="184"/>
      <c r="Q70" s="184"/>
      <c r="R70" s="184"/>
      <c r="S70" s="184"/>
      <c r="T70" s="184"/>
      <c r="U70" s="184"/>
      <c r="V70" s="184"/>
    </row>
    <row r="71" spans="1:22">
      <c r="A71" s="184" t="s">
        <v>56</v>
      </c>
      <c r="B71" s="184"/>
      <c r="C71" s="184"/>
      <c r="D71" s="184"/>
      <c r="E71" s="184"/>
      <c r="F71" s="184"/>
      <c r="G71" s="184"/>
      <c r="H71" s="184"/>
      <c r="I71" s="184"/>
      <c r="J71" s="184"/>
      <c r="K71" s="184"/>
      <c r="L71" s="184"/>
      <c r="M71" s="184"/>
      <c r="N71" s="184"/>
      <c r="O71" s="184"/>
      <c r="P71" s="184"/>
      <c r="Q71" s="184"/>
      <c r="R71" s="184"/>
      <c r="S71" s="184"/>
      <c r="T71" s="184"/>
      <c r="U71" s="184"/>
      <c r="V71" s="184"/>
    </row>
    <row r="72" spans="1:22" s="2" customFormat="1">
      <c r="A72" s="185" t="s">
        <v>21</v>
      </c>
      <c r="B72" s="185"/>
      <c r="C72" s="185"/>
      <c r="D72" s="185"/>
      <c r="E72" s="185"/>
      <c r="F72" s="185"/>
      <c r="G72" s="185"/>
      <c r="H72" s="185"/>
      <c r="I72" s="185"/>
      <c r="J72" s="185"/>
      <c r="K72" s="185"/>
      <c r="L72" s="185"/>
      <c r="M72" s="185"/>
      <c r="N72" s="185"/>
      <c r="O72" s="185"/>
      <c r="P72" s="185"/>
      <c r="Q72" s="185"/>
      <c r="R72" s="185"/>
      <c r="S72" s="185"/>
      <c r="T72" s="185"/>
      <c r="U72" s="185"/>
      <c r="V72" s="185"/>
    </row>
    <row r="73" spans="1:22" s="2" customFormat="1">
      <c r="A73" s="69"/>
      <c r="B73" s="69"/>
      <c r="C73" s="69"/>
      <c r="D73" s="69"/>
      <c r="E73" s="69"/>
      <c r="F73" s="69"/>
      <c r="G73" s="69"/>
      <c r="H73" s="69"/>
      <c r="I73" s="69"/>
      <c r="J73" s="69"/>
      <c r="K73" s="69"/>
      <c r="L73" s="69"/>
      <c r="M73" s="69"/>
      <c r="N73" s="69"/>
      <c r="O73" s="69"/>
      <c r="P73" s="69"/>
      <c r="Q73" s="69"/>
      <c r="R73" s="69"/>
      <c r="S73" s="69"/>
      <c r="T73" s="69"/>
      <c r="U73" s="69"/>
      <c r="V73" s="69"/>
    </row>
    <row r="74" spans="1:22">
      <c r="A74" s="184" t="s">
        <v>55</v>
      </c>
      <c r="B74" s="184"/>
      <c r="C74" s="184"/>
      <c r="D74" s="184"/>
      <c r="E74" s="184"/>
      <c r="F74" s="184"/>
      <c r="G74" s="184"/>
      <c r="H74" s="184"/>
      <c r="I74" s="184"/>
      <c r="J74" s="184"/>
      <c r="K74" s="184"/>
      <c r="L74" s="184"/>
      <c r="M74" s="184"/>
      <c r="N74" s="184"/>
      <c r="O74" s="184"/>
      <c r="P74" s="184"/>
      <c r="Q74" s="184"/>
      <c r="R74" s="184"/>
      <c r="S74" s="184"/>
      <c r="T74" s="184"/>
      <c r="U74" s="184"/>
      <c r="V74" s="184"/>
    </row>
    <row r="75" spans="1:22" ht="9" customHeight="1" thickBot="1">
      <c r="A75" s="48"/>
      <c r="B75" s="48"/>
      <c r="C75" s="48"/>
      <c r="D75" s="48"/>
      <c r="E75" s="48"/>
      <c r="F75" s="48"/>
      <c r="G75" s="48"/>
      <c r="H75" s="48"/>
      <c r="I75" s="48"/>
      <c r="J75" s="48"/>
      <c r="K75" s="48"/>
      <c r="L75" s="48"/>
      <c r="M75" s="48"/>
      <c r="N75" s="48"/>
      <c r="O75" s="48"/>
      <c r="P75" s="48"/>
      <c r="Q75" s="48"/>
      <c r="R75" s="48"/>
      <c r="S75" s="48"/>
      <c r="T75" s="48"/>
      <c r="U75" s="48"/>
      <c r="V75" s="48"/>
    </row>
    <row r="76" spans="1:22">
      <c r="A76" s="70"/>
      <c r="B76" s="178" t="s">
        <v>23</v>
      </c>
      <c r="C76" s="179"/>
      <c r="D76" s="179"/>
      <c r="E76" s="179"/>
      <c r="F76" s="179"/>
      <c r="G76" s="179"/>
      <c r="H76" s="180"/>
      <c r="I76" s="178" t="s">
        <v>24</v>
      </c>
      <c r="J76" s="179"/>
      <c r="K76" s="179"/>
      <c r="L76" s="179"/>
      <c r="M76" s="179"/>
      <c r="N76" s="179"/>
      <c r="O76" s="180"/>
      <c r="P76" s="178" t="s">
        <v>25</v>
      </c>
      <c r="Q76" s="179"/>
      <c r="R76" s="179"/>
      <c r="S76" s="179"/>
      <c r="T76" s="179"/>
      <c r="U76" s="179"/>
      <c r="V76" s="179"/>
    </row>
    <row r="77" spans="1:22">
      <c r="B77" s="181" t="s">
        <v>26</v>
      </c>
      <c r="C77" s="182"/>
      <c r="D77" s="71" t="s">
        <v>27</v>
      </c>
      <c r="E77" s="182" t="s">
        <v>28</v>
      </c>
      <c r="F77" s="182"/>
      <c r="G77" s="182"/>
      <c r="H77" s="72" t="s">
        <v>25</v>
      </c>
      <c r="I77" s="181" t="s">
        <v>26</v>
      </c>
      <c r="J77" s="183"/>
      <c r="K77" t="s">
        <v>27</v>
      </c>
      <c r="L77" s="181" t="s">
        <v>28</v>
      </c>
      <c r="M77" s="182"/>
      <c r="N77" s="182"/>
      <c r="O77" s="72" t="s">
        <v>25</v>
      </c>
      <c r="P77" s="181" t="s">
        <v>26</v>
      </c>
      <c r="Q77" s="183"/>
      <c r="R77" t="s">
        <v>27</v>
      </c>
      <c r="S77" s="181" t="s">
        <v>28</v>
      </c>
      <c r="T77" s="182"/>
      <c r="U77" s="182"/>
      <c r="V77" s="72" t="s">
        <v>25</v>
      </c>
    </row>
    <row r="78" spans="1:22">
      <c r="A78" s="73" t="s">
        <v>29</v>
      </c>
      <c r="B78" s="74" t="s">
        <v>30</v>
      </c>
      <c r="C78" s="73">
        <v>1</v>
      </c>
      <c r="D78" s="75" t="s">
        <v>31</v>
      </c>
      <c r="E78" s="73" t="s">
        <v>32</v>
      </c>
      <c r="F78" s="73" t="s">
        <v>33</v>
      </c>
      <c r="G78" s="73" t="s">
        <v>34</v>
      </c>
      <c r="H78" s="76"/>
      <c r="I78" s="74" t="s">
        <v>30</v>
      </c>
      <c r="J78" s="73">
        <v>1</v>
      </c>
      <c r="K78" s="75" t="s">
        <v>31</v>
      </c>
      <c r="L78" s="73" t="s">
        <v>32</v>
      </c>
      <c r="M78" s="73" t="s">
        <v>33</v>
      </c>
      <c r="N78" s="73" t="s">
        <v>34</v>
      </c>
      <c r="O78" s="76"/>
      <c r="P78" s="74" t="s">
        <v>30</v>
      </c>
      <c r="Q78" s="73">
        <v>1</v>
      </c>
      <c r="R78" s="75" t="s">
        <v>31</v>
      </c>
      <c r="S78" s="73" t="s">
        <v>32</v>
      </c>
      <c r="T78" s="73" t="s">
        <v>33</v>
      </c>
      <c r="U78" s="73" t="s">
        <v>34</v>
      </c>
      <c r="V78" s="76"/>
    </row>
    <row r="79" spans="1:22">
      <c r="A79" s="77" t="s">
        <v>35</v>
      </c>
      <c r="B79" s="74"/>
      <c r="C79" s="73"/>
      <c r="D79" s="75"/>
      <c r="E79" s="73"/>
      <c r="F79" s="73"/>
      <c r="G79" s="73"/>
      <c r="H79" s="74"/>
      <c r="I79" s="74"/>
      <c r="J79" s="73"/>
      <c r="K79" s="75"/>
      <c r="L79" s="73"/>
      <c r="M79" s="73"/>
      <c r="N79" s="73"/>
      <c r="O79" s="74"/>
      <c r="P79" s="74"/>
      <c r="Q79" s="73"/>
      <c r="R79" s="75"/>
      <c r="S79" s="73"/>
      <c r="T79" s="73"/>
      <c r="U79" s="78"/>
      <c r="V79" s="74"/>
    </row>
    <row r="80" spans="1:22">
      <c r="A80" s="1" t="s">
        <v>36</v>
      </c>
      <c r="B80" s="72"/>
      <c r="C80" s="79"/>
      <c r="D80" s="80"/>
      <c r="E80" s="79"/>
      <c r="F80" s="79"/>
      <c r="G80" s="79"/>
      <c r="H80" s="72"/>
      <c r="I80" s="72"/>
      <c r="J80" s="79"/>
      <c r="K80" s="80"/>
      <c r="L80" s="79"/>
      <c r="M80" s="79"/>
      <c r="N80" s="79"/>
      <c r="O80" s="72"/>
      <c r="P80" s="72"/>
      <c r="Q80" s="79"/>
      <c r="R80" s="72"/>
      <c r="S80" s="81"/>
      <c r="T80" s="79"/>
      <c r="U80" s="82"/>
      <c r="V80" s="72"/>
    </row>
    <row r="81" spans="1:22">
      <c r="A81" t="s">
        <v>37</v>
      </c>
      <c r="B81" s="104">
        <f>SV_SO_2122_1a!B82/SV_SO_2122_1a!$H82*100</f>
        <v>4.3497172683775558E-2</v>
      </c>
      <c r="C81" s="105">
        <f>SV_SO_2122_1a!C82/SV_SO_2122_1a!$H82*100</f>
        <v>0.9569377990430622</v>
      </c>
      <c r="D81" s="106">
        <f>SV_SO_2122_1a!D82/SV_SO_2122_1a!$H82*100</f>
        <v>57.981731187472818</v>
      </c>
      <c r="E81" s="105">
        <f>SV_SO_2122_1a!E82/SV_SO_2122_1a!$H82*100</f>
        <v>35.450195737277078</v>
      </c>
      <c r="F81" s="105">
        <f>SV_SO_2122_1a!F82/SV_SO_2122_1a!$H82*100</f>
        <v>5.3501522401043928</v>
      </c>
      <c r="G81" s="105">
        <f>SV_SO_2122_1a!G82/SV_SO_2122_1a!$H82*100</f>
        <v>0.2174858634188778</v>
      </c>
      <c r="H81" s="104">
        <f>SV_SO_2122_1a!H82/SV_SO_2122_1a!$H82*100</f>
        <v>100</v>
      </c>
      <c r="I81" s="104">
        <f>SV_SO_2122_1a!I82/SV_SO_2122_1a!$O82*100</f>
        <v>8.2338410868670234E-2</v>
      </c>
      <c r="J81" s="105">
        <f>SV_SO_2122_1a!J82/SV_SO_2122_1a!$O82*100</f>
        <v>0.86455331412103753</v>
      </c>
      <c r="K81" s="106">
        <f>SV_SO_2122_1a!K82/SV_SO_2122_1a!$O82*100</f>
        <v>62.618361465623721</v>
      </c>
      <c r="L81" s="105">
        <f>SV_SO_2122_1a!L82/SV_SO_2122_1a!$O82*100</f>
        <v>32.070811033347056</v>
      </c>
      <c r="M81" s="105">
        <f>SV_SO_2122_1a!M82/SV_SO_2122_1a!$O82*100</f>
        <v>4.1580897488678472</v>
      </c>
      <c r="N81" s="105">
        <f>SV_SO_2122_1a!N82/SV_SO_2122_1a!$O82*100</f>
        <v>0.20584602717167558</v>
      </c>
      <c r="O81" s="104">
        <f>SV_SO_2122_1a!O82/SV_SO_2122_1a!$O82*100</f>
        <v>100</v>
      </c>
      <c r="P81" s="104">
        <f>SV_SO_2122_1a!P82/SV_SO_2122_1a!$V82*100</f>
        <v>6.3451776649746189E-2</v>
      </c>
      <c r="Q81" s="105">
        <f>SV_SO_2122_1a!Q82/SV_SO_2122_1a!$V82*100</f>
        <v>0.90947546531302881</v>
      </c>
      <c r="R81" s="104">
        <f>SV_SO_2122_1a!R82/SV_SO_2122_1a!$V82*100</f>
        <v>60.363790186125208</v>
      </c>
      <c r="S81" s="104">
        <f>SV_SO_2122_1a!S82/SV_SO_2122_1a!$V82*100</f>
        <v>33.714043993231812</v>
      </c>
      <c r="T81" s="105">
        <f>SV_SO_2122_1a!T82/SV_SO_2122_1a!$V82*100</f>
        <v>4.7377326565143827</v>
      </c>
      <c r="U81" s="107">
        <f>SV_SO_2122_1a!U82/SV_SO_2122_1a!$V82*100</f>
        <v>0.21150592216582065</v>
      </c>
      <c r="V81" s="104">
        <f>SV_SO_2122_1a!V82/SV_SO_2122_1a!$V82*100</f>
        <v>100</v>
      </c>
    </row>
    <row r="82" spans="1:22">
      <c r="A82" t="s">
        <v>38</v>
      </c>
      <c r="B82" s="164" t="s">
        <v>39</v>
      </c>
      <c r="C82" s="165" t="s">
        <v>39</v>
      </c>
      <c r="D82" s="106">
        <f>SV_SO_2122_1a!D83/SV_SO_2122_1a!$H83*100</f>
        <v>49.785038693035254</v>
      </c>
      <c r="E82" s="105">
        <f>SV_SO_2122_1a!E83/SV_SO_2122_1a!$H83*100</f>
        <v>45.743766122098023</v>
      </c>
      <c r="F82" s="105">
        <f>SV_SO_2122_1a!F83/SV_SO_2122_1a!$H83*100</f>
        <v>4.2992261392949267</v>
      </c>
      <c r="G82" s="105">
        <f>SV_SO_2122_1a!G83/SV_SO_2122_1a!$H83*100</f>
        <v>0.17196904557179707</v>
      </c>
      <c r="H82" s="104">
        <f>SV_SO_2122_1a!H83/SV_SO_2122_1a!$H83*100</f>
        <v>100</v>
      </c>
      <c r="I82" s="164" t="s">
        <v>39</v>
      </c>
      <c r="J82" s="165" t="s">
        <v>39</v>
      </c>
      <c r="K82" s="106">
        <f>SV_SO_2122_1a!K83/SV_SO_2122_1a!$O83*100</f>
        <v>51.641137855579863</v>
      </c>
      <c r="L82" s="105">
        <f>SV_SO_2122_1a!L83/SV_SO_2122_1a!$O83*100</f>
        <v>43.326039387308533</v>
      </c>
      <c r="M82" s="105">
        <f>SV_SO_2122_1a!M83/SV_SO_2122_1a!$O83*100</f>
        <v>4.814004376367615</v>
      </c>
      <c r="N82" s="105">
        <f>SV_SO_2122_1a!N83/SV_SO_2122_1a!$O83*100</f>
        <v>0.21881838074398249</v>
      </c>
      <c r="O82" s="104">
        <f>SV_SO_2122_1a!O83/SV_SO_2122_1a!$O83*100</f>
        <v>100</v>
      </c>
      <c r="P82" s="104">
        <f>SV_SO_2122_1a!P83/SV_SO_2122_1a!$V83*100</f>
        <v>0</v>
      </c>
      <c r="Q82" s="105">
        <f>SV_SO_2122_1a!Q83/SV_SO_2122_1a!$V83*100</f>
        <v>0</v>
      </c>
      <c r="R82" s="104">
        <f>SV_SO_2122_1a!R83/SV_SO_2122_1a!$V83*100</f>
        <v>50.601829561868087</v>
      </c>
      <c r="S82" s="104">
        <f>SV_SO_2122_1a!S83/SV_SO_2122_1a!$V83*100</f>
        <v>44.679826673086183</v>
      </c>
      <c r="T82" s="105">
        <f>SV_SO_2122_1a!T83/SV_SO_2122_1a!$V83*100</f>
        <v>4.5257583052479537</v>
      </c>
      <c r="U82" s="107">
        <f>SV_SO_2122_1a!U83/SV_SO_2122_1a!$V83*100</f>
        <v>0.19258545979778527</v>
      </c>
      <c r="V82" s="104">
        <f>SV_SO_2122_1a!V83/SV_SO_2122_1a!$V83*100</f>
        <v>100</v>
      </c>
    </row>
    <row r="83" spans="1:22">
      <c r="A83" s="28" t="s">
        <v>40</v>
      </c>
      <c r="B83" s="108">
        <f>SV_SO_2122_1a!B84/SV_SO_2122_1a!$H84*100</f>
        <v>2.8885037550548814E-2</v>
      </c>
      <c r="C83" s="109">
        <f>SV_SO_2122_1a!C84/SV_SO_2122_1a!$H84*100</f>
        <v>0.63547082611207395</v>
      </c>
      <c r="D83" s="110">
        <f>SV_SO_2122_1a!D84/SV_SO_2122_1a!$H84*100</f>
        <v>55.228191796649341</v>
      </c>
      <c r="E83" s="109">
        <f>SV_SO_2122_1a!E84/SV_SO_2122_1a!$H84*100</f>
        <v>38.908145580589256</v>
      </c>
      <c r="F83" s="109">
        <f>SV_SO_2122_1a!F84/SV_SO_2122_1a!$H84*100</f>
        <v>4.997111496244945</v>
      </c>
      <c r="G83" s="109">
        <f>SV_SO_2122_1a!G84/SV_SO_2122_1a!$H84*100</f>
        <v>0.20219526285384171</v>
      </c>
      <c r="H83" s="108">
        <f>SV_SO_2122_1a!H84/SV_SO_2122_1a!$H84*100</f>
        <v>100</v>
      </c>
      <c r="I83" s="108">
        <f>SV_SO_2122_1a!I84/SV_SO_2122_1a!$O84*100</f>
        <v>5.9826503140891413E-2</v>
      </c>
      <c r="J83" s="109">
        <f>SV_SO_2122_1a!J84/SV_SO_2122_1a!$O84*100</f>
        <v>0.62817828297935985</v>
      </c>
      <c r="K83" s="110">
        <f>SV_SO_2122_1a!K84/SV_SO_2122_1a!$O84*100</f>
        <v>59.6171103798983</v>
      </c>
      <c r="L83" s="109">
        <f>SV_SO_2122_1a!L84/SV_SO_2122_1a!$O84*100</f>
        <v>35.148070595273708</v>
      </c>
      <c r="M83" s="109">
        <f>SV_SO_2122_1a!M84/SV_SO_2122_1a!$O84*100</f>
        <v>4.3374214777146278</v>
      </c>
      <c r="N83" s="109">
        <f>SV_SO_2122_1a!N84/SV_SO_2122_1a!$O84*100</f>
        <v>0.20939276099311996</v>
      </c>
      <c r="O83" s="108">
        <f>SV_SO_2122_1a!O84/SV_SO_2122_1a!$O84*100</f>
        <v>100</v>
      </c>
      <c r="P83" s="108">
        <f>SV_SO_2122_1a!P84/SV_SO_2122_1a!$V84*100</f>
        <v>4.4085231447465102E-2</v>
      </c>
      <c r="Q83" s="109">
        <f>SV_SO_2122_1a!Q84/SV_SO_2122_1a!$V84*100</f>
        <v>0.63188831741366647</v>
      </c>
      <c r="R83" s="108">
        <f>SV_SO_2122_1a!R84/SV_SO_2122_1a!$V84*100</f>
        <v>57.38427626745041</v>
      </c>
      <c r="S83" s="108">
        <f>SV_SO_2122_1a!S84/SV_SO_2122_1a!$V84*100</f>
        <v>37.060984570168991</v>
      </c>
      <c r="T83" s="109">
        <f>SV_SO_2122_1a!T84/SV_SO_2122_1a!$V84*100</f>
        <v>4.6730345334313004</v>
      </c>
      <c r="U83" s="111">
        <f>SV_SO_2122_1a!U84/SV_SO_2122_1a!$V84*100</f>
        <v>0.20573108008817048</v>
      </c>
      <c r="V83" s="108">
        <f>SV_SO_2122_1a!V84/SV_SO_2122_1a!$V84*100</f>
        <v>100</v>
      </c>
    </row>
    <row r="84" spans="1:22">
      <c r="A84" s="1" t="s">
        <v>41</v>
      </c>
      <c r="B84" s="83"/>
      <c r="C84" s="84"/>
      <c r="D84" s="85"/>
      <c r="E84" s="84"/>
      <c r="F84" s="84"/>
      <c r="G84" s="84"/>
      <c r="H84" s="83"/>
      <c r="I84" s="83"/>
      <c r="J84" s="84"/>
      <c r="K84" s="85"/>
      <c r="L84" s="84"/>
      <c r="M84" s="84"/>
      <c r="N84" s="84"/>
      <c r="O84" s="83"/>
      <c r="P84" s="83"/>
      <c r="Q84" s="84"/>
      <c r="R84" s="83"/>
      <c r="S84" s="83"/>
      <c r="T84" s="84"/>
      <c r="U84" s="86"/>
      <c r="V84" s="83"/>
    </row>
    <row r="85" spans="1:22">
      <c r="A85" t="s">
        <v>42</v>
      </c>
      <c r="B85" s="164" t="s">
        <v>39</v>
      </c>
      <c r="C85" s="105">
        <f>SV_SO_2122_1a!C86/SV_SO_2122_1a!$H86*100</f>
        <v>1.2879958784131891</v>
      </c>
      <c r="D85" s="106">
        <f>SV_SO_2122_1a!D86/SV_SO_2122_1a!$H86*100</f>
        <v>55.486862442040184</v>
      </c>
      <c r="E85" s="105">
        <f>SV_SO_2122_1a!E86/SV_SO_2122_1a!$H86*100</f>
        <v>36.166924265842347</v>
      </c>
      <c r="F85" s="105">
        <f>SV_SO_2122_1a!F86/SV_SO_2122_1a!$H86*100</f>
        <v>6.6975785677485824</v>
      </c>
      <c r="G85" s="105">
        <f>SV_SO_2122_1a!G86/SV_SO_2122_1a!$H86*100</f>
        <v>0.36063884595569295</v>
      </c>
      <c r="H85" s="104">
        <f>SV_SO_2122_1a!H86/SV_SO_2122_1a!$H86*100</f>
        <v>100</v>
      </c>
      <c r="I85" s="104">
        <f>SV_SO_2122_1a!I86/SV_SO_2122_1a!$O86*100</f>
        <v>4.6125461254612546E-2</v>
      </c>
      <c r="J85" s="105">
        <f>SV_SO_2122_1a!J86/SV_SO_2122_1a!$O86*100</f>
        <v>0.92250922509225086</v>
      </c>
      <c r="K85" s="106">
        <f>SV_SO_2122_1a!K86/SV_SO_2122_1a!$O86*100</f>
        <v>60.147601476014756</v>
      </c>
      <c r="L85" s="105">
        <f>SV_SO_2122_1a!L86/SV_SO_2122_1a!$O86*100</f>
        <v>33.118081180811807</v>
      </c>
      <c r="M85" s="105">
        <f>SV_SO_2122_1a!M86/SV_SO_2122_1a!$O86*100</f>
        <v>5.3505535055350553</v>
      </c>
      <c r="N85" s="105">
        <f>SV_SO_2122_1a!N86/SV_SO_2122_1a!$O86*100</f>
        <v>0.41512915129151295</v>
      </c>
      <c r="O85" s="104">
        <f>SV_SO_2122_1a!O86/SV_SO_2122_1a!$O86*100</f>
        <v>100</v>
      </c>
      <c r="P85" s="104">
        <f>SV_SO_2122_1a!P86/SV_SO_2122_1a!$V86*100</f>
        <v>2.4336821611097591E-2</v>
      </c>
      <c r="Q85" s="105">
        <f>SV_SO_2122_1a!Q86/SV_SO_2122_1a!$V86*100</f>
        <v>1.0951569724993915</v>
      </c>
      <c r="R85" s="104">
        <f>SV_SO_2122_1a!R86/SV_SO_2122_1a!$V86*100</f>
        <v>57.94597225602336</v>
      </c>
      <c r="S85" s="104">
        <f>SV_SO_2122_1a!S86/SV_SO_2122_1a!$V86*100</f>
        <v>34.558286687758574</v>
      </c>
      <c r="T85" s="105">
        <f>SV_SO_2122_1a!T86/SV_SO_2122_1a!$V86*100</f>
        <v>5.9868581163300068</v>
      </c>
      <c r="U85" s="107">
        <f>SV_SO_2122_1a!U86/SV_SO_2122_1a!$V86*100</f>
        <v>0.38938914577756145</v>
      </c>
      <c r="V85" s="104">
        <f>SV_SO_2122_1a!V86/SV_SO_2122_1a!$V86*100</f>
        <v>100</v>
      </c>
    </row>
    <row r="86" spans="1:22">
      <c r="A86" t="s">
        <v>43</v>
      </c>
      <c r="B86" s="104">
        <f>SV_SO_2122_1a!B87/SV_SO_2122_1a!$H87*100</f>
        <v>7.2568940493468792E-2</v>
      </c>
      <c r="C86" s="165" t="s">
        <v>39</v>
      </c>
      <c r="D86" s="106">
        <f>SV_SO_2122_1a!D87/SV_SO_2122_1a!$H87*100</f>
        <v>43.976777939042087</v>
      </c>
      <c r="E86" s="105">
        <f>SV_SO_2122_1a!E87/SV_SO_2122_1a!$H87*100</f>
        <v>49.782293178519595</v>
      </c>
      <c r="F86" s="105">
        <f>SV_SO_2122_1a!F87/SV_SO_2122_1a!$H87*100</f>
        <v>5.8780841799709727</v>
      </c>
      <c r="G86" s="105">
        <f>SV_SO_2122_1a!G87/SV_SO_2122_1a!$H87*100</f>
        <v>0.29027576197387517</v>
      </c>
      <c r="H86" s="104">
        <f>SV_SO_2122_1a!H87/SV_SO_2122_1a!$H87*100</f>
        <v>100</v>
      </c>
      <c r="I86" s="104">
        <f>SV_SO_2122_1a!I87/SV_SO_2122_1a!$O87*100</f>
        <v>9.5510983763132759E-2</v>
      </c>
      <c r="J86" s="105">
        <f>SV_SO_2122_1a!J87/SV_SO_2122_1a!$O87*100</f>
        <v>9.5510983763132759E-2</v>
      </c>
      <c r="K86" s="106">
        <f>SV_SO_2122_1a!K87/SV_SO_2122_1a!$O87*100</f>
        <v>48.04202483285578</v>
      </c>
      <c r="L86" s="105">
        <f>SV_SO_2122_1a!L87/SV_SO_2122_1a!$O87*100</f>
        <v>45.94078319006686</v>
      </c>
      <c r="M86" s="105">
        <f>SV_SO_2122_1a!M87/SV_SO_2122_1a!$O87*100</f>
        <v>5.1575931232091694</v>
      </c>
      <c r="N86" s="105">
        <f>SV_SO_2122_1a!N87/SV_SO_2122_1a!$O87*100</f>
        <v>0.66857688634192936</v>
      </c>
      <c r="O86" s="104">
        <f>SV_SO_2122_1a!O87/SV_SO_2122_1a!$O87*100</f>
        <v>100</v>
      </c>
      <c r="P86" s="104">
        <f>SV_SO_2122_1a!P87/SV_SO_2122_1a!$V87*100</f>
        <v>8.247422680412371E-2</v>
      </c>
      <c r="Q86" s="105">
        <f>SV_SO_2122_1a!Q87/SV_SO_2122_1a!$V87*100</f>
        <v>4.1237113402061855E-2</v>
      </c>
      <c r="R86" s="104">
        <f>SV_SO_2122_1a!R87/SV_SO_2122_1a!$V87*100</f>
        <v>45.731958762886599</v>
      </c>
      <c r="S86" s="104">
        <f>SV_SO_2122_1a!S87/SV_SO_2122_1a!$V87*100</f>
        <v>48.123711340206185</v>
      </c>
      <c r="T86" s="105">
        <f>SV_SO_2122_1a!T87/SV_SO_2122_1a!$V87*100</f>
        <v>5.5670103092783512</v>
      </c>
      <c r="U86" s="107">
        <f>SV_SO_2122_1a!U87/SV_SO_2122_1a!$V87*100</f>
        <v>0.45360824742268041</v>
      </c>
      <c r="V86" s="104">
        <f>SV_SO_2122_1a!V87/SV_SO_2122_1a!$V87*100</f>
        <v>100</v>
      </c>
    </row>
    <row r="87" spans="1:22">
      <c r="A87" s="28" t="s">
        <v>44</v>
      </c>
      <c r="B87" s="108">
        <f>SV_SO_2122_1a!B88/SV_SO_2122_1a!$H88*100</f>
        <v>3.0129557095510694E-2</v>
      </c>
      <c r="C87" s="109">
        <f>SV_SO_2122_1a!C88/SV_SO_2122_1a!$H88*100</f>
        <v>0.75323892738776732</v>
      </c>
      <c r="D87" s="110">
        <f>SV_SO_2122_1a!D88/SV_SO_2122_1a!$H88*100</f>
        <v>50.708044591744503</v>
      </c>
      <c r="E87" s="109">
        <f>SV_SO_2122_1a!E88/SV_SO_2122_1a!$H88*100</f>
        <v>41.819825248568847</v>
      </c>
      <c r="F87" s="109">
        <f>SV_SO_2122_1a!F88/SV_SO_2122_1a!$H88*100</f>
        <v>6.357336547152757</v>
      </c>
      <c r="G87" s="109">
        <f>SV_SO_2122_1a!G88/SV_SO_2122_1a!$H88*100</f>
        <v>0.33142512805061769</v>
      </c>
      <c r="H87" s="108">
        <f>SV_SO_2122_1a!H88/SV_SO_2122_1a!$H88*100</f>
        <v>100</v>
      </c>
      <c r="I87" s="108">
        <f>SV_SO_2122_1a!I88/SV_SO_2122_1a!$O88*100</f>
        <v>6.2208398133748052E-2</v>
      </c>
      <c r="J87" s="109">
        <f>SV_SO_2122_1a!J88/SV_SO_2122_1a!$O88*100</f>
        <v>0.65318818040435456</v>
      </c>
      <c r="K87" s="110">
        <f>SV_SO_2122_1a!K88/SV_SO_2122_1a!$O88*100</f>
        <v>56.205287713841365</v>
      </c>
      <c r="L87" s="109">
        <f>SV_SO_2122_1a!L88/SV_SO_2122_1a!$O88*100</f>
        <v>37.293934681181959</v>
      </c>
      <c r="M87" s="109">
        <f>SV_SO_2122_1a!M88/SV_SO_2122_1a!$O88*100</f>
        <v>5.2877138413685847</v>
      </c>
      <c r="N87" s="109">
        <f>SV_SO_2122_1a!N88/SV_SO_2122_1a!$O88*100</f>
        <v>0.49766718506998442</v>
      </c>
      <c r="O87" s="108">
        <f>SV_SO_2122_1a!O88/SV_SO_2122_1a!$O88*100</f>
        <v>100</v>
      </c>
      <c r="P87" s="108">
        <f>SV_SO_2122_1a!P88/SV_SO_2122_1a!$V88*100</f>
        <v>4.5913682277318638E-2</v>
      </c>
      <c r="Q87" s="109">
        <f>SV_SO_2122_1a!Q88/SV_SO_2122_1a!$V88*100</f>
        <v>0.70400979491888582</v>
      </c>
      <c r="R87" s="108">
        <f>SV_SO_2122_1a!R88/SV_SO_2122_1a!$V88*100</f>
        <v>53.412917049280686</v>
      </c>
      <c r="S87" s="108">
        <f>SV_SO_2122_1a!S88/SV_SO_2122_1a!$V88*100</f>
        <v>39.592898683807775</v>
      </c>
      <c r="T87" s="109">
        <f>SV_SO_2122_1a!T88/SV_SO_2122_1a!$V88*100</f>
        <v>5.8310376492194669</v>
      </c>
      <c r="U87" s="111">
        <f>SV_SO_2122_1a!U88/SV_SO_2122_1a!$V88*100</f>
        <v>0.41322314049586778</v>
      </c>
      <c r="V87" s="108">
        <f>SV_SO_2122_1a!V88/SV_SO_2122_1a!$V88*100</f>
        <v>100</v>
      </c>
    </row>
    <row r="88" spans="1:22" s="1" customFormat="1">
      <c r="A88" s="91" t="s">
        <v>45</v>
      </c>
      <c r="B88" s="112">
        <f>SV_SO_2122_1a!B89/SV_SO_2122_1a!$H89*100</f>
        <v>2.9494174900457158E-2</v>
      </c>
      <c r="C88" s="113">
        <f>SV_SO_2122_1a!C89/SV_SO_2122_1a!$H89*100</f>
        <v>0.69311311016074328</v>
      </c>
      <c r="D88" s="114">
        <f>SV_SO_2122_1a!D89/SV_SO_2122_1a!$H89*100</f>
        <v>53.015779383571747</v>
      </c>
      <c r="E88" s="113">
        <f>SV_SO_2122_1a!E89/SV_SO_2122_1a!$H89*100</f>
        <v>40.333284176375166</v>
      </c>
      <c r="F88" s="113">
        <f>SV_SO_2122_1a!F89/SV_SO_2122_1a!$H89*100</f>
        <v>5.6628815808877748</v>
      </c>
      <c r="G88" s="113">
        <f>SV_SO_2122_1a!G89/SV_SO_2122_1a!$H89*100</f>
        <v>0.26544757410411446</v>
      </c>
      <c r="H88" s="112">
        <f>SV_SO_2122_1a!H89/SV_SO_2122_1a!$H89*100</f>
        <v>100</v>
      </c>
      <c r="I88" s="108">
        <f>SV_SO_2122_1a!I89/SV_SO_2122_1a!$O89*100</f>
        <v>6.0994205550472705E-2</v>
      </c>
      <c r="J88" s="113">
        <f>SV_SO_2122_1a!J89/SV_SO_2122_1a!$O89*100</f>
        <v>0.64043915827996334</v>
      </c>
      <c r="K88" s="114">
        <f>SV_SO_2122_1a!K89/SV_SO_2122_1a!$O89*100</f>
        <v>57.944495272949069</v>
      </c>
      <c r="L88" s="113">
        <f>SV_SO_2122_1a!L89/SV_SO_2122_1a!$O89*100</f>
        <v>36.20006099420555</v>
      </c>
      <c r="M88" s="113">
        <f>SV_SO_2122_1a!M89/SV_SO_2122_1a!$O89*100</f>
        <v>4.8032936870997256</v>
      </c>
      <c r="N88" s="113">
        <f>SV_SO_2122_1a!N89/SV_SO_2122_1a!$O89*100</f>
        <v>0.35071668191521804</v>
      </c>
      <c r="O88" s="112">
        <f>SV_SO_2122_1a!O89/SV_SO_2122_1a!$O89*100</f>
        <v>100</v>
      </c>
      <c r="P88" s="112">
        <f>SV_SO_2122_1a!P89/SV_SO_2122_1a!$V89*100</f>
        <v>4.4980883124672015E-2</v>
      </c>
      <c r="Q88" s="113">
        <f>SV_SO_2122_1a!Q89/SV_SO_2122_1a!$V89*100</f>
        <v>0.66721643301596822</v>
      </c>
      <c r="R88" s="112">
        <f>SV_SO_2122_1a!R89/SV_SO_2122_1a!$V89*100</f>
        <v>55.438938451158258</v>
      </c>
      <c r="S88" s="112">
        <f>SV_SO_2122_1a!S89/SV_SO_2122_1a!$V89*100</f>
        <v>38.301221980658219</v>
      </c>
      <c r="T88" s="113">
        <f>SV_SO_2122_1a!T89/SV_SO_2122_1a!$V89*100</f>
        <v>5.2402728840242903</v>
      </c>
      <c r="U88" s="115">
        <f>SV_SO_2122_1a!U89/SV_SO_2122_1a!$V89*100</f>
        <v>0.3073693680185921</v>
      </c>
      <c r="V88" s="112">
        <f>SV_SO_2122_1a!V89/SV_SO_2122_1a!$V89*100</f>
        <v>100</v>
      </c>
    </row>
    <row r="89" spans="1:22">
      <c r="B89" s="83"/>
      <c r="C89" s="84"/>
      <c r="D89" s="85"/>
      <c r="E89" s="84"/>
      <c r="F89" s="84"/>
      <c r="G89" s="84"/>
      <c r="H89" s="83"/>
      <c r="I89" s="83"/>
      <c r="J89" s="84"/>
      <c r="K89" s="85"/>
      <c r="L89" s="84"/>
      <c r="M89" s="84"/>
      <c r="N89" s="84"/>
      <c r="O89" s="83"/>
      <c r="P89" s="83"/>
      <c r="Q89" s="84"/>
      <c r="R89" s="83"/>
      <c r="S89" s="83"/>
      <c r="T89" s="84"/>
      <c r="U89" s="86"/>
      <c r="V89" s="83"/>
    </row>
    <row r="90" spans="1:22">
      <c r="A90" s="1" t="s">
        <v>46</v>
      </c>
      <c r="B90" s="83"/>
      <c r="C90" s="84"/>
      <c r="D90" s="85"/>
      <c r="E90" s="84"/>
      <c r="F90" s="84"/>
      <c r="G90" s="84"/>
      <c r="H90" s="83"/>
      <c r="I90" s="83"/>
      <c r="J90" s="84"/>
      <c r="K90" s="85"/>
      <c r="L90" s="84"/>
      <c r="M90" s="84"/>
      <c r="N90" s="84"/>
      <c r="O90" s="83"/>
      <c r="P90" s="83"/>
      <c r="Q90" s="84"/>
      <c r="R90" s="83"/>
      <c r="S90" s="83"/>
      <c r="T90" s="84"/>
      <c r="U90" s="86"/>
      <c r="V90" s="83"/>
    </row>
    <row r="91" spans="1:22">
      <c r="A91" s="96" t="s">
        <v>36</v>
      </c>
      <c r="B91" s="83"/>
      <c r="C91" s="84"/>
      <c r="D91" s="85"/>
      <c r="E91" s="84"/>
      <c r="F91" s="84"/>
      <c r="G91" s="84"/>
      <c r="H91" s="83"/>
      <c r="I91" s="83"/>
      <c r="J91" s="84"/>
      <c r="K91" s="85"/>
      <c r="L91" s="84"/>
      <c r="M91" s="84"/>
      <c r="N91" s="84"/>
      <c r="O91" s="83"/>
      <c r="P91" s="83"/>
      <c r="Q91" s="84"/>
      <c r="R91" s="83"/>
      <c r="S91" s="83"/>
      <c r="T91" s="84"/>
      <c r="U91" s="86"/>
      <c r="V91" s="83"/>
    </row>
    <row r="92" spans="1:22">
      <c r="A92" s="155" t="s">
        <v>57</v>
      </c>
      <c r="B92" s="104">
        <f>SV_SO_2122_1a!B93/SV_SO_2122_1a!$H93*100</f>
        <v>0.12755102040816327</v>
      </c>
      <c r="C92" s="105">
        <f>SV_SO_2122_1a!C93/SV_SO_2122_1a!$H93*100</f>
        <v>2.4234693877551021</v>
      </c>
      <c r="D92" s="106">
        <f>SV_SO_2122_1a!D93/SV_SO_2122_1a!$H93*100</f>
        <v>55.102040816326522</v>
      </c>
      <c r="E92" s="105">
        <f>SV_SO_2122_1a!E93/SV_SO_2122_1a!$H93*100</f>
        <v>34.183673469387756</v>
      </c>
      <c r="F92" s="105">
        <f>SV_SO_2122_1a!F93/SV_SO_2122_1a!$H93*100</f>
        <v>7.5255102040816331</v>
      </c>
      <c r="G92" s="105">
        <f>SV_SO_2122_1a!G93/SV_SO_2122_1a!$H93*100</f>
        <v>0.63775510204081631</v>
      </c>
      <c r="H92" s="104">
        <f>SV_SO_2122_1a!H93/SV_SO_2122_1a!$H93*100</f>
        <v>100</v>
      </c>
      <c r="I92" s="164" t="s">
        <v>39</v>
      </c>
      <c r="J92" s="105">
        <f>SV_SO_2122_1a!J93/SV_SO_2122_1a!$O93*100</f>
        <v>1.1373578302712162</v>
      </c>
      <c r="K92" s="106">
        <f>SV_SO_2122_1a!K93/SV_SO_2122_1a!$O93*100</f>
        <v>58.792650918635168</v>
      </c>
      <c r="L92" s="105">
        <f>SV_SO_2122_1a!L93/SV_SO_2122_1a!$O93*100</f>
        <v>32.808398950131235</v>
      </c>
      <c r="M92" s="105">
        <f>SV_SO_2122_1a!M93/SV_SO_2122_1a!$O93*100</f>
        <v>6.6491688538932632</v>
      </c>
      <c r="N92" s="105">
        <f>SV_SO_2122_1a!N93/SV_SO_2122_1a!$O93*100</f>
        <v>0.61242344706911633</v>
      </c>
      <c r="O92" s="104">
        <f>SV_SO_2122_1a!O93/SV_SO_2122_1a!$O93*100</f>
        <v>100</v>
      </c>
      <c r="P92" s="104">
        <f>SV_SO_2122_1a!P93/SV_SO_2122_1a!$V93*100</f>
        <v>5.1894135962636222E-2</v>
      </c>
      <c r="Q92" s="105">
        <f>SV_SO_2122_1a!Q93/SV_SO_2122_1a!$V93*100</f>
        <v>1.6606123508043591</v>
      </c>
      <c r="R92" s="104">
        <f>SV_SO_2122_1a!R93/SV_SO_2122_1a!$V93*100</f>
        <v>57.29112610275039</v>
      </c>
      <c r="S92" s="104">
        <f>SV_SO_2122_1a!S93/SV_SO_2122_1a!$V93*100</f>
        <v>33.367929423975092</v>
      </c>
      <c r="T92" s="105">
        <f>SV_SO_2122_1a!T93/SV_SO_2122_1a!$V93*100</f>
        <v>7.0057083549558907</v>
      </c>
      <c r="U92" s="107">
        <f>SV_SO_2122_1a!U93/SV_SO_2122_1a!$V93*100</f>
        <v>0.62272963155163463</v>
      </c>
      <c r="V92" s="104">
        <f>SV_SO_2122_1a!V93/SV_SO_2122_1a!$V93*100</f>
        <v>100</v>
      </c>
    </row>
    <row r="93" spans="1:22">
      <c r="A93" s="155" t="s">
        <v>58</v>
      </c>
      <c r="B93" s="164" t="s">
        <v>39</v>
      </c>
      <c r="C93" s="105">
        <f>SV_SO_2122_1a!C94/SV_SO_2122_1a!$H94*100</f>
        <v>0.35842293906810035</v>
      </c>
      <c r="D93" s="106">
        <f>SV_SO_2122_1a!D94/SV_SO_2122_1a!$H94*100</f>
        <v>37.813620071684589</v>
      </c>
      <c r="E93" s="105">
        <f>SV_SO_2122_1a!E94/SV_SO_2122_1a!$H94*100</f>
        <v>43.27956989247312</v>
      </c>
      <c r="F93" s="105">
        <f>SV_SO_2122_1a!F94/SV_SO_2122_1a!$H94*100</f>
        <v>16.03942652329749</v>
      </c>
      <c r="G93" s="105">
        <f>SV_SO_2122_1a!G94/SV_SO_2122_1a!$H94*100</f>
        <v>2.5089605734767026</v>
      </c>
      <c r="H93" s="104">
        <f>SV_SO_2122_1a!H94/SV_SO_2122_1a!$H94*100</f>
        <v>100</v>
      </c>
      <c r="I93" s="164" t="s">
        <v>39</v>
      </c>
      <c r="J93" s="105">
        <f>SV_SO_2122_1a!J94/SV_SO_2122_1a!$O94*100</f>
        <v>0.11600928074245939</v>
      </c>
      <c r="K93" s="106">
        <f>SV_SO_2122_1a!K94/SV_SO_2122_1a!$O94*100</f>
        <v>42.343387470997676</v>
      </c>
      <c r="L93" s="105">
        <f>SV_SO_2122_1a!L94/SV_SO_2122_1a!$O94*100</f>
        <v>42.575406032482597</v>
      </c>
      <c r="M93" s="105">
        <f>SV_SO_2122_1a!M94/SV_SO_2122_1a!$O94*100</f>
        <v>12.180974477958237</v>
      </c>
      <c r="N93" s="105">
        <f>SV_SO_2122_1a!N94/SV_SO_2122_1a!$O94*100</f>
        <v>2.7842227378190252</v>
      </c>
      <c r="O93" s="104">
        <f>SV_SO_2122_1a!O94/SV_SO_2122_1a!$O94*100</f>
        <v>100</v>
      </c>
      <c r="P93" s="104">
        <f>SV_SO_2122_1a!P94/SV_SO_2122_1a!$V94*100</f>
        <v>0</v>
      </c>
      <c r="Q93" s="105">
        <f>SV_SO_2122_1a!Q94/SV_SO_2122_1a!$V94*100</f>
        <v>0.25278058645096058</v>
      </c>
      <c r="R93" s="104">
        <f>SV_SO_2122_1a!R94/SV_SO_2122_1a!$V94*100</f>
        <v>39.787664307381192</v>
      </c>
      <c r="S93" s="104">
        <f>SV_SO_2122_1a!S94/SV_SO_2122_1a!$V94*100</f>
        <v>42.972699696663298</v>
      </c>
      <c r="T93" s="105">
        <f>SV_SO_2122_1a!T94/SV_SO_2122_1a!$V94*100</f>
        <v>14.35793731041456</v>
      </c>
      <c r="U93" s="107">
        <f>SV_SO_2122_1a!U94/SV_SO_2122_1a!$V94*100</f>
        <v>2.6289180990899901</v>
      </c>
      <c r="V93" s="104">
        <f>SV_SO_2122_1a!V94/SV_SO_2122_1a!$V94*100</f>
        <v>100</v>
      </c>
    </row>
    <row r="94" spans="1:22">
      <c r="A94" s="155" t="s">
        <v>59</v>
      </c>
      <c r="B94" s="164" t="s">
        <v>39</v>
      </c>
      <c r="C94" s="105">
        <f>SV_SO_2122_1a!C95/SV_SO_2122_1a!$H95*100</f>
        <v>2.3809523809523809</v>
      </c>
      <c r="D94" s="106">
        <f>SV_SO_2122_1a!D95/SV_SO_2122_1a!$H95*100</f>
        <v>30.952380952380953</v>
      </c>
      <c r="E94" s="105">
        <f>SV_SO_2122_1a!E95/SV_SO_2122_1a!$H95*100</f>
        <v>50</v>
      </c>
      <c r="F94" s="105">
        <f>SV_SO_2122_1a!F95/SV_SO_2122_1a!$H95*100</f>
        <v>14.285714285714285</v>
      </c>
      <c r="G94" s="105">
        <f>SV_SO_2122_1a!G95/SV_SO_2122_1a!$H95*100</f>
        <v>2.3809523809523809</v>
      </c>
      <c r="H94" s="104">
        <f>SV_SO_2122_1a!H95/SV_SO_2122_1a!$H95*100</f>
        <v>100</v>
      </c>
      <c r="I94" s="164" t="s">
        <v>39</v>
      </c>
      <c r="J94" s="165" t="s">
        <v>39</v>
      </c>
      <c r="K94" s="106">
        <f>SV_SO_2122_1a!K95/SV_SO_2122_1a!$O95*100</f>
        <v>49.305555555555557</v>
      </c>
      <c r="L94" s="105">
        <f>SV_SO_2122_1a!L95/SV_SO_2122_1a!$O95*100</f>
        <v>37.5</v>
      </c>
      <c r="M94" s="105">
        <f>SV_SO_2122_1a!M95/SV_SO_2122_1a!$O95*100</f>
        <v>13.194444444444445</v>
      </c>
      <c r="N94" s="165" t="s">
        <v>39</v>
      </c>
      <c r="O94" s="104">
        <f>SV_SO_2122_1a!O95/SV_SO_2122_1a!$O95*100</f>
        <v>100</v>
      </c>
      <c r="P94" s="104">
        <f>SV_SO_2122_1a!P95/SV_SO_2122_1a!$V95*100</f>
        <v>0</v>
      </c>
      <c r="Q94" s="105">
        <f>SV_SO_2122_1a!Q95/SV_SO_2122_1a!$V95*100</f>
        <v>0.53763440860215062</v>
      </c>
      <c r="R94" s="104">
        <f>SV_SO_2122_1a!R95/SV_SO_2122_1a!$V95*100</f>
        <v>45.161290322580641</v>
      </c>
      <c r="S94" s="104">
        <f>SV_SO_2122_1a!S95/SV_SO_2122_1a!$V95*100</f>
        <v>40.322580645161288</v>
      </c>
      <c r="T94" s="105">
        <f>SV_SO_2122_1a!T95/SV_SO_2122_1a!$V95*100</f>
        <v>13.440860215053762</v>
      </c>
      <c r="U94" s="107">
        <f>SV_SO_2122_1a!U95/SV_SO_2122_1a!$V95*100</f>
        <v>0.53763440860215062</v>
      </c>
      <c r="V94" s="104">
        <f>SV_SO_2122_1a!V95/SV_SO_2122_1a!$V95*100</f>
        <v>100</v>
      </c>
    </row>
    <row r="95" spans="1:22">
      <c r="A95" s="155" t="s">
        <v>60</v>
      </c>
      <c r="B95" s="104">
        <f>SV_SO_2122_1a!B96/SV_SO_2122_1a!$H96*100</f>
        <v>5.8788947677836566E-2</v>
      </c>
      <c r="C95" s="105">
        <f>SV_SO_2122_1a!C96/SV_SO_2122_1a!$H96*100</f>
        <v>0.17636684303350969</v>
      </c>
      <c r="D95" s="106">
        <f>SV_SO_2122_1a!D96/SV_SO_2122_1a!$H96*100</f>
        <v>31.569664902998234</v>
      </c>
      <c r="E95" s="105">
        <f>SV_SO_2122_1a!E96/SV_SO_2122_1a!$H96*100</f>
        <v>49.500293944738388</v>
      </c>
      <c r="F95" s="105">
        <f>SV_SO_2122_1a!F96/SV_SO_2122_1a!$H96*100</f>
        <v>14.579659024103469</v>
      </c>
      <c r="G95" s="105">
        <f>SV_SO_2122_1a!G96/SV_SO_2122_1a!$H96*100</f>
        <v>4.1152263374485596</v>
      </c>
      <c r="H95" s="104">
        <f>SV_SO_2122_1a!H96/SV_SO_2122_1a!$H96*100</f>
        <v>100</v>
      </c>
      <c r="I95" s="104">
        <f>SV_SO_2122_1a!I96/SV_SO_2122_1a!$O96*100</f>
        <v>9.27643784786642E-2</v>
      </c>
      <c r="J95" s="105">
        <f>SV_SO_2122_1a!J96/SV_SO_2122_1a!$O96*100</f>
        <v>0.1855287569573284</v>
      </c>
      <c r="K95" s="106">
        <f>SV_SO_2122_1a!K96/SV_SO_2122_1a!$O96*100</f>
        <v>35.064935064935064</v>
      </c>
      <c r="L95" s="105">
        <f>SV_SO_2122_1a!L96/SV_SO_2122_1a!$O96*100</f>
        <v>47.959183673469383</v>
      </c>
      <c r="M95" s="105">
        <f>SV_SO_2122_1a!M96/SV_SO_2122_1a!$O96*100</f>
        <v>13.45083487940631</v>
      </c>
      <c r="N95" s="105">
        <f>SV_SO_2122_1a!N96/SV_SO_2122_1a!$O96*100</f>
        <v>3.2467532467532463</v>
      </c>
      <c r="O95" s="104">
        <f>SV_SO_2122_1a!O96/SV_SO_2122_1a!$O96*100</f>
        <v>100</v>
      </c>
      <c r="P95" s="104">
        <f>SV_SO_2122_1a!P96/SV_SO_2122_1a!$V96*100</f>
        <v>7.196833393306945E-2</v>
      </c>
      <c r="Q95" s="105">
        <f>SV_SO_2122_1a!Q96/SV_SO_2122_1a!$V96*100</f>
        <v>0.17992083483267363</v>
      </c>
      <c r="R95" s="104">
        <f>SV_SO_2122_1a!R96/SV_SO_2122_1a!$V96*100</f>
        <v>32.925512774379271</v>
      </c>
      <c r="S95" s="104">
        <f>SV_SO_2122_1a!S96/SV_SO_2122_1a!$V96*100</f>
        <v>48.902482907520692</v>
      </c>
      <c r="T95" s="105">
        <f>SV_SO_2122_1a!T96/SV_SO_2122_1a!$V96*100</f>
        <v>14.141777617848147</v>
      </c>
      <c r="U95" s="107">
        <f>SV_SO_2122_1a!U96/SV_SO_2122_1a!$V96*100</f>
        <v>3.7783375314861463</v>
      </c>
      <c r="V95" s="104">
        <f>SV_SO_2122_1a!V96/SV_SO_2122_1a!$V96*100</f>
        <v>100</v>
      </c>
    </row>
    <row r="96" spans="1:22">
      <c r="A96" s="28" t="s">
        <v>25</v>
      </c>
      <c r="B96" s="108">
        <f>SV_SO_2122_1a!B97/SV_SO_2122_1a!$H97*100</f>
        <v>5.489980785067252E-2</v>
      </c>
      <c r="C96" s="109">
        <f>SV_SO_2122_1a!C97/SV_SO_2122_1a!$H97*100</f>
        <v>0.74114740598407902</v>
      </c>
      <c r="D96" s="110">
        <f>SV_SO_2122_1a!D97/SV_SO_2122_1a!$H97*100</f>
        <v>38.539665111172113</v>
      </c>
      <c r="E96" s="109">
        <f>SV_SO_2122_1a!E97/SV_SO_2122_1a!$H97*100</f>
        <v>44.304144935492722</v>
      </c>
      <c r="F96" s="109">
        <f>SV_SO_2122_1a!F97/SV_SO_2122_1a!$H97*100</f>
        <v>13.505352731265441</v>
      </c>
      <c r="G96" s="109">
        <f>SV_SO_2122_1a!G97/SV_SO_2122_1a!$H97*100</f>
        <v>2.8547900082349713</v>
      </c>
      <c r="H96" s="108">
        <f>SV_SO_2122_1a!H97/SV_SO_2122_1a!$H97*100</f>
        <v>100</v>
      </c>
      <c r="I96" s="108">
        <f>SV_SO_2122_1a!I97/SV_SO_2122_1a!$O97*100</f>
        <v>3.0988534242330338E-2</v>
      </c>
      <c r="J96" s="109">
        <f>SV_SO_2122_1a!J97/SV_SO_2122_1a!$O97*100</f>
        <v>0.49581654787728541</v>
      </c>
      <c r="K96" s="110">
        <f>SV_SO_2122_1a!K97/SV_SO_2122_1a!$O97*100</f>
        <v>46.04896188410288</v>
      </c>
      <c r="L96" s="109">
        <f>SV_SO_2122_1a!L97/SV_SO_2122_1a!$O97*100</f>
        <v>40.687945460179733</v>
      </c>
      <c r="M96" s="109">
        <f>SV_SO_2122_1a!M97/SV_SO_2122_1a!$O97*100</f>
        <v>10.691044313603966</v>
      </c>
      <c r="N96" s="109">
        <f>SV_SO_2122_1a!N97/SV_SO_2122_1a!$O97*100</f>
        <v>2.0452432599938022</v>
      </c>
      <c r="O96" s="108">
        <f>SV_SO_2122_1a!O97/SV_SO_2122_1a!$O97*100</f>
        <v>100</v>
      </c>
      <c r="P96" s="108">
        <f>SV_SO_2122_1a!P97/SV_SO_2122_1a!$V97*100</f>
        <v>4.3668122270742356E-2</v>
      </c>
      <c r="Q96" s="109">
        <f>SV_SO_2122_1a!Q97/SV_SO_2122_1a!$V97*100</f>
        <v>0.62590975254730707</v>
      </c>
      <c r="R96" s="110">
        <f>SV_SO_2122_1a!R97/SV_SO_2122_1a!$V97*100</f>
        <v>42.066957787481805</v>
      </c>
      <c r="S96" s="109">
        <f>SV_SO_2122_1a!S97/SV_SO_2122_1a!$V97*100</f>
        <v>42.605531295487623</v>
      </c>
      <c r="T96" s="109">
        <f>SV_SO_2122_1a!T97/SV_SO_2122_1a!$V97*100</f>
        <v>12.183406113537117</v>
      </c>
      <c r="U96" s="109">
        <f>SV_SO_2122_1a!U97/SV_SO_2122_1a!$V97*100</f>
        <v>2.4745269286754001</v>
      </c>
      <c r="V96" s="108">
        <f>SV_SO_2122_1a!V97/SV_SO_2122_1a!$V97*100</f>
        <v>100</v>
      </c>
    </row>
    <row r="97" spans="1:22">
      <c r="A97" s="1" t="s">
        <v>41</v>
      </c>
      <c r="B97" s="83"/>
      <c r="C97" s="84"/>
      <c r="D97" s="85"/>
      <c r="E97" s="84"/>
      <c r="F97" s="84"/>
      <c r="G97" s="84"/>
      <c r="H97" s="83"/>
      <c r="I97" s="83"/>
      <c r="J97" s="84"/>
      <c r="K97" s="85"/>
      <c r="L97" s="84"/>
      <c r="M97" s="84"/>
      <c r="N97" s="84"/>
      <c r="O97" s="83"/>
      <c r="P97" s="83"/>
      <c r="Q97" s="84"/>
      <c r="R97" s="83"/>
      <c r="S97" s="83"/>
      <c r="T97" s="84"/>
      <c r="U97" s="86"/>
      <c r="V97" s="83"/>
    </row>
    <row r="98" spans="1:22">
      <c r="A98" s="155" t="s">
        <v>57</v>
      </c>
      <c r="B98" s="104">
        <f>SV_SO_2122_1a!B99/SV_SO_2122_1a!$H99*100</f>
        <v>0.16286644951140067</v>
      </c>
      <c r="C98" s="105">
        <f>SV_SO_2122_1a!C99/SV_SO_2122_1a!$H99*100</f>
        <v>2.1172638436482085</v>
      </c>
      <c r="D98" s="106">
        <f>SV_SO_2122_1a!D99/SV_SO_2122_1a!$H99*100</f>
        <v>53.420195439739416</v>
      </c>
      <c r="E98" s="105">
        <f>SV_SO_2122_1a!E99/SV_SO_2122_1a!$H99*100</f>
        <v>35.667752442996743</v>
      </c>
      <c r="F98" s="105">
        <f>SV_SO_2122_1a!F99/SV_SO_2122_1a!$H99*100</f>
        <v>7.6547231270358314</v>
      </c>
      <c r="G98" s="105">
        <f>SV_SO_2122_1a!G99/SV_SO_2122_1a!$H99*100</f>
        <v>0.97719869706840379</v>
      </c>
      <c r="H98" s="104">
        <f>SV_SO_2122_1a!H99/SV_SO_2122_1a!$H99*100</f>
        <v>100</v>
      </c>
      <c r="I98" s="164" t="s">
        <v>39</v>
      </c>
      <c r="J98" s="105">
        <f>SV_SO_2122_1a!J99/SV_SO_2122_1a!$O99*100</f>
        <v>1.5625</v>
      </c>
      <c r="K98" s="106">
        <f>SV_SO_2122_1a!K99/SV_SO_2122_1a!$O99*100</f>
        <v>56.875</v>
      </c>
      <c r="L98" s="105">
        <f>SV_SO_2122_1a!L99/SV_SO_2122_1a!$O99*100</f>
        <v>33.854166666666671</v>
      </c>
      <c r="M98" s="105">
        <f>SV_SO_2122_1a!M99/SV_SO_2122_1a!$O99*100</f>
        <v>7.291666666666667</v>
      </c>
      <c r="N98" s="105">
        <f>SV_SO_2122_1a!N99/SV_SO_2122_1a!$O99*100</f>
        <v>0.41666666666666669</v>
      </c>
      <c r="O98" s="104">
        <f>SV_SO_2122_1a!O99/SV_SO_2122_1a!$O99*100</f>
        <v>100</v>
      </c>
      <c r="P98" s="104">
        <f>SV_SO_2122_1a!P99/SV_SO_2122_1a!$V99*100</f>
        <v>6.353240152477764E-2</v>
      </c>
      <c r="Q98" s="105">
        <f>SV_SO_2122_1a!Q99/SV_SO_2122_1a!$V99*100</f>
        <v>1.7789072426937738</v>
      </c>
      <c r="R98" s="104">
        <f>SV_SO_2122_1a!R99/SV_SO_2122_1a!$V99*100</f>
        <v>55.527318932655653</v>
      </c>
      <c r="S98" s="104">
        <f>SV_SO_2122_1a!S99/SV_SO_2122_1a!$V99*100</f>
        <v>34.561626429479034</v>
      </c>
      <c r="T98" s="105">
        <f>SV_SO_2122_1a!T99/SV_SO_2122_1a!$V99*100</f>
        <v>7.4332909783989836</v>
      </c>
      <c r="U98" s="107">
        <f>SV_SO_2122_1a!U99/SV_SO_2122_1a!$V99*100</f>
        <v>0.63532401524777637</v>
      </c>
      <c r="V98" s="104">
        <f>SV_SO_2122_1a!V99/SV_SO_2122_1a!$V99*100</f>
        <v>100</v>
      </c>
    </row>
    <row r="99" spans="1:22">
      <c r="A99" s="155" t="s">
        <v>58</v>
      </c>
      <c r="B99" s="164" t="s">
        <v>39</v>
      </c>
      <c r="C99" s="105">
        <f>SV_SO_2122_1a!C100/SV_SO_2122_1a!$H100*100</f>
        <v>0.21715526601520088</v>
      </c>
      <c r="D99" s="106">
        <f>SV_SO_2122_1a!D100/SV_SO_2122_1a!$H100*100</f>
        <v>33.333333333333329</v>
      </c>
      <c r="E99" s="105">
        <f>SV_SO_2122_1a!E100/SV_SO_2122_1a!$H100*100</f>
        <v>43.431053203040179</v>
      </c>
      <c r="F99" s="105">
        <f>SV_SO_2122_1a!F100/SV_SO_2122_1a!$H100*100</f>
        <v>18.566775244299674</v>
      </c>
      <c r="G99" s="105">
        <f>SV_SO_2122_1a!G100/SV_SO_2122_1a!$H100*100</f>
        <v>4.451682953311618</v>
      </c>
      <c r="H99" s="104">
        <f>SV_SO_2122_1a!H100/SV_SO_2122_1a!$H100*100</f>
        <v>100</v>
      </c>
      <c r="I99" s="164" t="s">
        <v>39</v>
      </c>
      <c r="J99" s="105">
        <f>SV_SO_2122_1a!J100/SV_SO_2122_1a!$O100*100</f>
        <v>0.40871934604904631</v>
      </c>
      <c r="K99" s="106">
        <f>SV_SO_2122_1a!K100/SV_SO_2122_1a!$O100*100</f>
        <v>36.376021798365123</v>
      </c>
      <c r="L99" s="105">
        <f>SV_SO_2122_1a!L100/SV_SO_2122_1a!$O100*100</f>
        <v>42.098092643051771</v>
      </c>
      <c r="M99" s="105">
        <f>SV_SO_2122_1a!M100/SV_SO_2122_1a!$O100*100</f>
        <v>17.029972752043594</v>
      </c>
      <c r="N99" s="105">
        <f>SV_SO_2122_1a!N100/SV_SO_2122_1a!$O100*100</f>
        <v>4.0871934604904636</v>
      </c>
      <c r="O99" s="104">
        <f>SV_SO_2122_1a!O100/SV_SO_2122_1a!$O100*100</f>
        <v>100</v>
      </c>
      <c r="P99" s="104">
        <f>SV_SO_2122_1a!P100/SV_SO_2122_1a!$V100*100</f>
        <v>0</v>
      </c>
      <c r="Q99" s="105">
        <f>SV_SO_2122_1a!Q100/SV_SO_2122_1a!$V100*100</f>
        <v>0.30211480362537763</v>
      </c>
      <c r="R99" s="104">
        <f>SV_SO_2122_1a!R100/SV_SO_2122_1a!$V100*100</f>
        <v>34.682779456193352</v>
      </c>
      <c r="S99" s="104">
        <f>SV_SO_2122_1a!S100/SV_SO_2122_1a!$V100*100</f>
        <v>42.839879154078545</v>
      </c>
      <c r="T99" s="105">
        <f>SV_SO_2122_1a!T100/SV_SO_2122_1a!$V100*100</f>
        <v>17.885196374622357</v>
      </c>
      <c r="U99" s="107">
        <f>SV_SO_2122_1a!U100/SV_SO_2122_1a!$V100*100</f>
        <v>4.2900302114803628</v>
      </c>
      <c r="V99" s="104">
        <f>SV_SO_2122_1a!V100/SV_SO_2122_1a!$V100*100</f>
        <v>100</v>
      </c>
    </row>
    <row r="100" spans="1:22">
      <c r="A100" s="155" t="s">
        <v>59</v>
      </c>
      <c r="B100" s="164" t="s">
        <v>39</v>
      </c>
      <c r="C100" s="165" t="s">
        <v>39</v>
      </c>
      <c r="D100" s="106">
        <f>SV_SO_2122_1a!D101/SV_SO_2122_1a!$H101*100</f>
        <v>30.555555555555557</v>
      </c>
      <c r="E100" s="105">
        <f>SV_SO_2122_1a!E101/SV_SO_2122_1a!$H101*100</f>
        <v>44.444444444444443</v>
      </c>
      <c r="F100" s="105">
        <f>SV_SO_2122_1a!F101/SV_SO_2122_1a!$H101*100</f>
        <v>22.222222222222221</v>
      </c>
      <c r="G100" s="105">
        <f>SV_SO_2122_1a!G101/SV_SO_2122_1a!$H101*100</f>
        <v>2.7777777777777777</v>
      </c>
      <c r="H100" s="104">
        <f>SV_SO_2122_1a!H101/SV_SO_2122_1a!$H101*100</f>
        <v>100</v>
      </c>
      <c r="I100" s="164" t="s">
        <v>39</v>
      </c>
      <c r="J100" s="105">
        <f>SV_SO_2122_1a!J101/SV_SO_2122_1a!$O101*100</f>
        <v>1.0416666666666665</v>
      </c>
      <c r="K100" s="106">
        <f>SV_SO_2122_1a!K101/SV_SO_2122_1a!$O101*100</f>
        <v>50</v>
      </c>
      <c r="L100" s="105">
        <f>SV_SO_2122_1a!L101/SV_SO_2122_1a!$O101*100</f>
        <v>35.416666666666671</v>
      </c>
      <c r="M100" s="105">
        <f>SV_SO_2122_1a!M101/SV_SO_2122_1a!$O101*100</f>
        <v>10.416666666666668</v>
      </c>
      <c r="N100" s="105">
        <f>SV_SO_2122_1a!N101/SV_SO_2122_1a!$O101*100</f>
        <v>3.125</v>
      </c>
      <c r="O100" s="104">
        <f>SV_SO_2122_1a!O101/SV_SO_2122_1a!$O101*100</f>
        <v>100</v>
      </c>
      <c r="P100" s="104">
        <f>SV_SO_2122_1a!P101/SV_SO_2122_1a!$V101*100</f>
        <v>0</v>
      </c>
      <c r="Q100" s="105">
        <f>SV_SO_2122_1a!Q101/SV_SO_2122_1a!$V101*100</f>
        <v>0.75757575757575757</v>
      </c>
      <c r="R100" s="104">
        <f>SV_SO_2122_1a!R101/SV_SO_2122_1a!$V101*100</f>
        <v>44.696969696969695</v>
      </c>
      <c r="S100" s="104">
        <f>SV_SO_2122_1a!S101/SV_SO_2122_1a!$V101*100</f>
        <v>37.878787878787875</v>
      </c>
      <c r="T100" s="105">
        <f>SV_SO_2122_1a!T101/SV_SO_2122_1a!$V101*100</f>
        <v>13.636363636363635</v>
      </c>
      <c r="U100" s="107">
        <f>SV_SO_2122_1a!U101/SV_SO_2122_1a!$V101*100</f>
        <v>3.0303030303030303</v>
      </c>
      <c r="V100" s="104">
        <f>SV_SO_2122_1a!V101/SV_SO_2122_1a!$V101*100</f>
        <v>100</v>
      </c>
    </row>
    <row r="101" spans="1:22">
      <c r="A101" s="155" t="s">
        <v>60</v>
      </c>
      <c r="B101" s="104">
        <f>SV_SO_2122_1a!B102/SV_SO_2122_1a!$H102*100</f>
        <v>7.0671378091872794E-2</v>
      </c>
      <c r="C101" s="105">
        <f>SV_SO_2122_1a!C102/SV_SO_2122_1a!$H102*100</f>
        <v>0.14134275618374559</v>
      </c>
      <c r="D101" s="106">
        <f>SV_SO_2122_1a!D102/SV_SO_2122_1a!$H102*100</f>
        <v>27.915194346289752</v>
      </c>
      <c r="E101" s="105">
        <f>SV_SO_2122_1a!E102/SV_SO_2122_1a!$H102*100</f>
        <v>46.219081272084807</v>
      </c>
      <c r="F101" s="105">
        <f>SV_SO_2122_1a!F102/SV_SO_2122_1a!$H102*100</f>
        <v>21.342756183745585</v>
      </c>
      <c r="G101" s="105">
        <f>SV_SO_2122_1a!G102/SV_SO_2122_1a!$H102*100</f>
        <v>4.3109540636042398</v>
      </c>
      <c r="H101" s="104">
        <f>SV_SO_2122_1a!H102/SV_SO_2122_1a!$H102*100</f>
        <v>100</v>
      </c>
      <c r="I101" s="104">
        <f>SV_SO_2122_1a!I102/SV_SO_2122_1a!$O102*100</f>
        <v>9.5785440613026809E-2</v>
      </c>
      <c r="J101" s="165" t="s">
        <v>39</v>
      </c>
      <c r="K101" s="106">
        <f>SV_SO_2122_1a!K102/SV_SO_2122_1a!$O102*100</f>
        <v>33.045977011494251</v>
      </c>
      <c r="L101" s="105">
        <f>SV_SO_2122_1a!L102/SV_SO_2122_1a!$O102*100</f>
        <v>46.264367816091955</v>
      </c>
      <c r="M101" s="105">
        <f>SV_SO_2122_1a!M102/SV_SO_2122_1a!$O102*100</f>
        <v>16.091954022988507</v>
      </c>
      <c r="N101" s="105">
        <f>SV_SO_2122_1a!N102/SV_SO_2122_1a!$O102*100</f>
        <v>4.5019157088122608</v>
      </c>
      <c r="O101" s="104">
        <f>SV_SO_2122_1a!O102/SV_SO_2122_1a!$O102*100</f>
        <v>100</v>
      </c>
      <c r="P101" s="104">
        <f>SV_SO_2122_1a!P102/SV_SO_2122_1a!$V102*100</f>
        <v>8.133387555917039E-2</v>
      </c>
      <c r="Q101" s="105">
        <f>SV_SO_2122_1a!Q102/SV_SO_2122_1a!$V102*100</f>
        <v>8.133387555917039E-2</v>
      </c>
      <c r="R101" s="104">
        <f>SV_SO_2122_1a!R102/SV_SO_2122_1a!$V102*100</f>
        <v>30.093533956893047</v>
      </c>
      <c r="S101" s="104">
        <f>SV_SO_2122_1a!S102/SV_SO_2122_1a!$V102*100</f>
        <v>46.238308255388375</v>
      </c>
      <c r="T101" s="105">
        <f>SV_SO_2122_1a!T102/SV_SO_2122_1a!$V102*100</f>
        <v>19.113460756405043</v>
      </c>
      <c r="U101" s="107">
        <f>SV_SO_2122_1a!U102/SV_SO_2122_1a!$V102*100</f>
        <v>4.3920292801952012</v>
      </c>
      <c r="V101" s="104">
        <f>SV_SO_2122_1a!V102/SV_SO_2122_1a!$V102*100</f>
        <v>100</v>
      </c>
    </row>
    <row r="102" spans="1:22">
      <c r="A102" s="28" t="s">
        <v>25</v>
      </c>
      <c r="B102" s="108">
        <f>SV_SO_2122_1a!B103/SV_SO_2122_1a!$H103*100</f>
        <v>6.6979236436704614E-2</v>
      </c>
      <c r="C102" s="109">
        <f>SV_SO_2122_1a!C103/SV_SO_2122_1a!$H103*100</f>
        <v>0.5693235097119892</v>
      </c>
      <c r="D102" s="110">
        <f>SV_SO_2122_1a!D103/SV_SO_2122_1a!$H103*100</f>
        <v>34.862692565304755</v>
      </c>
      <c r="E102" s="109">
        <f>SV_SO_2122_1a!E103/SV_SO_2122_1a!$H103*100</f>
        <v>43.168117883456134</v>
      </c>
      <c r="F102" s="109">
        <f>SV_SO_2122_1a!F103/SV_SO_2122_1a!$H103*100</f>
        <v>17.68251841929002</v>
      </c>
      <c r="G102" s="109">
        <f>SV_SO_2122_1a!G103/SV_SO_2122_1a!$H103*100</f>
        <v>3.6503683858004017</v>
      </c>
      <c r="H102" s="108">
        <f>SV_SO_2122_1a!H103/SV_SO_2122_1a!$H103*100</f>
        <v>100</v>
      </c>
      <c r="I102" s="108">
        <f>SV_SO_2122_1a!I103/SV_SO_2122_1a!$O103*100</f>
        <v>3.5285815102328866E-2</v>
      </c>
      <c r="J102" s="109">
        <f>SV_SO_2122_1a!J103/SV_SO_2122_1a!$O103*100</f>
        <v>0.67043048694424845</v>
      </c>
      <c r="K102" s="110">
        <f>SV_SO_2122_1a!K103/SV_SO_2122_1a!$O103*100</f>
        <v>42.55469301340861</v>
      </c>
      <c r="L102" s="109">
        <f>SV_SO_2122_1a!L103/SV_SO_2122_1a!$O103*100</f>
        <v>40.613973182780519</v>
      </c>
      <c r="M102" s="109">
        <f>SV_SO_2122_1a!M103/SV_SO_2122_1a!$O103*100</f>
        <v>13.161609033168666</v>
      </c>
      <c r="N102" s="109">
        <f>SV_SO_2122_1a!N103/SV_SO_2122_1a!$O103*100</f>
        <v>2.9640084685956247</v>
      </c>
      <c r="O102" s="108">
        <f>SV_SO_2122_1a!O103/SV_SO_2122_1a!$O103*100</f>
        <v>100</v>
      </c>
      <c r="P102" s="108">
        <f>SV_SO_2122_1a!P103/SV_SO_2122_1a!$V103*100</f>
        <v>5.1546391752577324E-2</v>
      </c>
      <c r="Q102" s="109">
        <f>SV_SO_2122_1a!Q103/SV_SO_2122_1a!$V103*100</f>
        <v>0.61855670103092786</v>
      </c>
      <c r="R102" s="110">
        <f>SV_SO_2122_1a!R103/SV_SO_2122_1a!$V103*100</f>
        <v>38.608247422680414</v>
      </c>
      <c r="S102" s="109">
        <f>SV_SO_2122_1a!S103/SV_SO_2122_1a!$V103*100</f>
        <v>41.924398625429554</v>
      </c>
      <c r="T102" s="109">
        <f>SV_SO_2122_1a!T103/SV_SO_2122_1a!$V103*100</f>
        <v>15.481099656357388</v>
      </c>
      <c r="U102" s="109">
        <f>SV_SO_2122_1a!U103/SV_SO_2122_1a!$V103*100</f>
        <v>3.3161512027491411</v>
      </c>
      <c r="V102" s="108">
        <f>SV_SO_2122_1a!V103/SV_SO_2122_1a!$V103*100</f>
        <v>100</v>
      </c>
    </row>
    <row r="103" spans="1:22" s="1" customFormat="1">
      <c r="A103" s="91" t="s">
        <v>51</v>
      </c>
      <c r="B103" s="112">
        <f>SV_SO_2122_1a!B104/SV_SO_2122_1a!$H104*100</f>
        <v>6.0340926233217677E-2</v>
      </c>
      <c r="C103" s="113">
        <f>SV_SO_2122_1a!C104/SV_SO_2122_1a!$H104*100</f>
        <v>0.66375018856539447</v>
      </c>
      <c r="D103" s="114">
        <f>SV_SO_2122_1a!D104/SV_SO_2122_1a!$H104*100</f>
        <v>36.883391160054309</v>
      </c>
      <c r="E103" s="113">
        <f>SV_SO_2122_1a!E104/SV_SO_2122_1a!$H104*100</f>
        <v>43.792427213757726</v>
      </c>
      <c r="F103" s="113">
        <f>SV_SO_2122_1a!F104/SV_SO_2122_1a!$H104*100</f>
        <v>15.386936189470507</v>
      </c>
      <c r="G103" s="113">
        <f>SV_SO_2122_1a!G104/SV_SO_2122_1a!$H104*100</f>
        <v>3.2131543219188416</v>
      </c>
      <c r="H103" s="112">
        <f>SV_SO_2122_1a!H104/SV_SO_2122_1a!$H104*100</f>
        <v>100</v>
      </c>
      <c r="I103" s="112">
        <f>SV_SO_2122_1a!I104/SV_SO_2122_1a!$O104*100</f>
        <v>3.2997855139415937E-2</v>
      </c>
      <c r="J103" s="113">
        <f>SV_SO_2122_1a!J104/SV_SO_2122_1a!$O104*100</f>
        <v>0.57746246493977893</v>
      </c>
      <c r="K103" s="114">
        <f>SV_SO_2122_1a!K104/SV_SO_2122_1a!$O104*100</f>
        <v>44.415113017653852</v>
      </c>
      <c r="L103" s="113">
        <f>SV_SO_2122_1a!L104/SV_SO_2122_1a!$O104*100</f>
        <v>40.653357531760435</v>
      </c>
      <c r="M103" s="113">
        <f>SV_SO_2122_1a!M104/SV_SO_2122_1a!$O104*100</f>
        <v>11.84622999505032</v>
      </c>
      <c r="N103" s="113">
        <f>SV_SO_2122_1a!N104/SV_SO_2122_1a!$O104*100</f>
        <v>2.4748391354561954</v>
      </c>
      <c r="O103" s="112">
        <f>SV_SO_2122_1a!O104/SV_SO_2122_1a!$O104*100</f>
        <v>100</v>
      </c>
      <c r="P103" s="112">
        <f>SV_SO_2122_1a!P104/SV_SO_2122_1a!$V104*100</f>
        <v>4.7281323877068557E-2</v>
      </c>
      <c r="Q103" s="113">
        <f>SV_SO_2122_1a!Q104/SV_SO_2122_1a!$V104*100</f>
        <v>0.62253743104806936</v>
      </c>
      <c r="R103" s="112">
        <f>SV_SO_2122_1a!R104/SV_SO_2122_1a!$V104*100</f>
        <v>40.480693459416862</v>
      </c>
      <c r="S103" s="112">
        <f>SV_SO_2122_1a!S104/SV_SO_2122_1a!$V104*100</f>
        <v>42.293144208037823</v>
      </c>
      <c r="T103" s="113">
        <f>SV_SO_2122_1a!T104/SV_SO_2122_1a!$V104*100</f>
        <v>13.695823483057525</v>
      </c>
      <c r="U103" s="115">
        <f>SV_SO_2122_1a!U104/SV_SO_2122_1a!$V104*100</f>
        <v>2.8605200945626477</v>
      </c>
      <c r="V103" s="112">
        <f>SV_SO_2122_1a!V104/SV_SO_2122_1a!$V104*100</f>
        <v>100</v>
      </c>
    </row>
    <row r="104" spans="1:22" s="1" customFormat="1">
      <c r="A104"/>
      <c r="B104" s="83"/>
      <c r="C104" s="84"/>
      <c r="D104" s="85"/>
      <c r="E104" s="84"/>
      <c r="F104" s="84"/>
      <c r="G104" s="84"/>
      <c r="H104" s="83"/>
      <c r="I104" s="83"/>
      <c r="J104" s="84"/>
      <c r="K104" s="85"/>
      <c r="L104" s="84"/>
      <c r="M104" s="84"/>
      <c r="N104" s="84"/>
      <c r="O104" s="83"/>
      <c r="P104" s="83"/>
      <c r="Q104" s="84"/>
      <c r="R104" s="83"/>
      <c r="S104" s="83"/>
      <c r="T104" s="84"/>
      <c r="U104" s="86"/>
      <c r="V104" s="83"/>
    </row>
    <row r="105" spans="1:22" s="1" customFormat="1">
      <c r="A105" s="1" t="s">
        <v>52</v>
      </c>
      <c r="B105" s="83"/>
      <c r="C105" s="84"/>
      <c r="D105" s="85"/>
      <c r="E105" s="84"/>
      <c r="F105" s="84"/>
      <c r="G105" s="84"/>
      <c r="H105" s="83"/>
      <c r="I105" s="83"/>
      <c r="J105" s="84"/>
      <c r="K105" s="85"/>
      <c r="L105" s="84"/>
      <c r="M105" s="84"/>
      <c r="N105" s="84"/>
      <c r="O105" s="83"/>
      <c r="P105" s="83"/>
      <c r="Q105" s="84"/>
      <c r="R105" s="83"/>
      <c r="S105" s="83"/>
      <c r="T105" s="84"/>
      <c r="U105" s="86"/>
      <c r="V105" s="83"/>
    </row>
    <row r="106" spans="1:22" s="1" customFormat="1">
      <c r="A106" s="96" t="s">
        <v>36</v>
      </c>
      <c r="B106" s="83"/>
      <c r="C106" s="84"/>
      <c r="D106" s="85"/>
      <c r="E106" s="84"/>
      <c r="F106" s="84"/>
      <c r="G106" s="84"/>
      <c r="H106" s="83"/>
      <c r="I106" s="83"/>
      <c r="J106" s="84"/>
      <c r="K106" s="85"/>
      <c r="L106" s="84"/>
      <c r="M106" s="84"/>
      <c r="N106" s="84"/>
      <c r="O106" s="83"/>
      <c r="P106" s="83"/>
      <c r="Q106" s="84"/>
      <c r="R106" s="83"/>
      <c r="S106" s="83"/>
      <c r="T106" s="84"/>
      <c r="U106" s="86"/>
      <c r="V106" s="83"/>
    </row>
    <row r="107" spans="1:22">
      <c r="A107" s="155" t="s">
        <v>57</v>
      </c>
      <c r="B107" s="164" t="s">
        <v>39</v>
      </c>
      <c r="C107" s="105">
        <f>SV_SO_2122_1a!C108/SV_SO_2122_1a!$H108*100</f>
        <v>2.3593466424682399</v>
      </c>
      <c r="D107" s="106">
        <f>SV_SO_2122_1a!D108/SV_SO_2122_1a!$H108*100</f>
        <v>48.820326678765881</v>
      </c>
      <c r="E107" s="105">
        <f>SV_SO_2122_1a!E108/SV_SO_2122_1a!$H108*100</f>
        <v>33.212341197822141</v>
      </c>
      <c r="F107" s="105">
        <f>SV_SO_2122_1a!F108/SV_SO_2122_1a!$H108*100</f>
        <v>12.341197822141561</v>
      </c>
      <c r="G107" s="105">
        <f>SV_SO_2122_1a!G108/SV_SO_2122_1a!$H108*100</f>
        <v>3.2667876588021776</v>
      </c>
      <c r="H107" s="104">
        <f>SV_SO_2122_1a!H108/SV_SO_2122_1a!$H108*100</f>
        <v>100</v>
      </c>
      <c r="I107" s="164" t="s">
        <v>39</v>
      </c>
      <c r="J107" s="105">
        <f>SV_SO_2122_1a!J108/SV_SO_2122_1a!$O108*100</f>
        <v>1.2547051442910917</v>
      </c>
      <c r="K107" s="106">
        <f>SV_SO_2122_1a!K108/SV_SO_2122_1a!$O108*100</f>
        <v>49.560853199498119</v>
      </c>
      <c r="L107" s="105">
        <f>SV_SO_2122_1a!L108/SV_SO_2122_1a!$O108*100</f>
        <v>36.386449184441652</v>
      </c>
      <c r="M107" s="105">
        <f>SV_SO_2122_1a!M108/SV_SO_2122_1a!$O108*100</f>
        <v>10.28858218318695</v>
      </c>
      <c r="N107" s="105">
        <f>SV_SO_2122_1a!N108/SV_SO_2122_1a!$O108*100</f>
        <v>2.5094102885821834</v>
      </c>
      <c r="O107" s="104">
        <f>SV_SO_2122_1a!O108/SV_SO_2122_1a!$O108*100</f>
        <v>100</v>
      </c>
      <c r="P107" s="104">
        <f>SV_SO_2122_1a!P108/SV_SO_2122_1a!$V108*100</f>
        <v>0</v>
      </c>
      <c r="Q107" s="105">
        <f>SV_SO_2122_1a!Q108/SV_SO_2122_1a!$V108*100</f>
        <v>1.7062314540059347</v>
      </c>
      <c r="R107" s="104">
        <f>SV_SO_2122_1a!R108/SV_SO_2122_1a!$V108*100</f>
        <v>49.258160237388729</v>
      </c>
      <c r="S107" s="104">
        <f>SV_SO_2122_1a!S108/SV_SO_2122_1a!$V108*100</f>
        <v>35.089020771513354</v>
      </c>
      <c r="T107" s="105">
        <f>SV_SO_2122_1a!T108/SV_SO_2122_1a!$V108*100</f>
        <v>11.127596439169139</v>
      </c>
      <c r="U107" s="107">
        <f>SV_SO_2122_1a!U108/SV_SO_2122_1a!$V108*100</f>
        <v>2.8189910979228485</v>
      </c>
      <c r="V107" s="104">
        <f>SV_SO_2122_1a!V108/SV_SO_2122_1a!$V108*100</f>
        <v>100</v>
      </c>
    </row>
    <row r="108" spans="1:22">
      <c r="A108" s="155" t="s">
        <v>58</v>
      </c>
      <c r="B108" s="164" t="s">
        <v>39</v>
      </c>
      <c r="C108" s="105">
        <f>SV_SO_2122_1a!C109/SV_SO_2122_1a!$H109*100</f>
        <v>0.21905805038335158</v>
      </c>
      <c r="D108" s="106">
        <f>SV_SO_2122_1a!D109/SV_SO_2122_1a!$H109*100</f>
        <v>29.13472070098576</v>
      </c>
      <c r="E108" s="105">
        <f>SV_SO_2122_1a!E109/SV_SO_2122_1a!$H109*100</f>
        <v>41.511500547645127</v>
      </c>
      <c r="F108" s="105">
        <f>SV_SO_2122_1a!F109/SV_SO_2122_1a!$H109*100</f>
        <v>22.562979189485212</v>
      </c>
      <c r="G108" s="105">
        <f>SV_SO_2122_1a!G109/SV_SO_2122_1a!$H109*100</f>
        <v>6.571741511500548</v>
      </c>
      <c r="H108" s="104">
        <f>SV_SO_2122_1a!H109/SV_SO_2122_1a!$H109*100</f>
        <v>100</v>
      </c>
      <c r="I108" s="164" t="s">
        <v>39</v>
      </c>
      <c r="J108" s="105">
        <f>SV_SO_2122_1a!J109/SV_SO_2122_1a!$O109*100</f>
        <v>0.11560693641618498</v>
      </c>
      <c r="K108" s="106">
        <f>SV_SO_2122_1a!K109/SV_SO_2122_1a!$O109*100</f>
        <v>30.982658959537574</v>
      </c>
      <c r="L108" s="105">
        <f>SV_SO_2122_1a!L109/SV_SO_2122_1a!$O109*100</f>
        <v>41.156069364161851</v>
      </c>
      <c r="M108" s="105">
        <f>SV_SO_2122_1a!M109/SV_SO_2122_1a!$O109*100</f>
        <v>20.346820809248555</v>
      </c>
      <c r="N108" s="105">
        <f>SV_SO_2122_1a!N109/SV_SO_2122_1a!$O109*100</f>
        <v>7.3988439306358389</v>
      </c>
      <c r="O108" s="104">
        <f>SV_SO_2122_1a!O109/SV_SO_2122_1a!$O109*100</f>
        <v>100</v>
      </c>
      <c r="P108" s="104">
        <f>SV_SO_2122_1a!P109/SV_SO_2122_1a!$V109*100</f>
        <v>0</v>
      </c>
      <c r="Q108" s="105">
        <f>SV_SO_2122_1a!Q109/SV_SO_2122_1a!$V109*100</f>
        <v>0.1687289088863892</v>
      </c>
      <c r="R108" s="104">
        <f>SV_SO_2122_1a!R109/SV_SO_2122_1a!$V109*100</f>
        <v>30.033745781777277</v>
      </c>
      <c r="S108" s="104">
        <f>SV_SO_2122_1a!S109/SV_SO_2122_1a!$V109*100</f>
        <v>41.338582677165356</v>
      </c>
      <c r="T108" s="105">
        <f>SV_SO_2122_1a!T109/SV_SO_2122_1a!$V109*100</f>
        <v>21.484814398200225</v>
      </c>
      <c r="U108" s="107">
        <f>SV_SO_2122_1a!U109/SV_SO_2122_1a!$V109*100</f>
        <v>6.9741282339707542</v>
      </c>
      <c r="V108" s="104">
        <f>SV_SO_2122_1a!V109/SV_SO_2122_1a!$V109*100</f>
        <v>100</v>
      </c>
    </row>
    <row r="109" spans="1:22">
      <c r="A109" s="155" t="s">
        <v>59</v>
      </c>
      <c r="B109" s="164" t="s">
        <v>39</v>
      </c>
      <c r="C109" s="165" t="s">
        <v>39</v>
      </c>
      <c r="D109" s="106">
        <f>SV_SO_2122_1a!D110/SV_SO_2122_1a!$H110*100</f>
        <v>28.888888888888886</v>
      </c>
      <c r="E109" s="105">
        <f>SV_SO_2122_1a!E110/SV_SO_2122_1a!$H110*100</f>
        <v>48.888888888888886</v>
      </c>
      <c r="F109" s="105">
        <f>SV_SO_2122_1a!F110/SV_SO_2122_1a!$H110*100</f>
        <v>20</v>
      </c>
      <c r="G109" s="105">
        <f>SV_SO_2122_1a!G110/SV_SO_2122_1a!$H110*100</f>
        <v>2.2222222222222223</v>
      </c>
      <c r="H109" s="104">
        <f>SV_SO_2122_1a!H110/SV_SO_2122_1a!$H110*100</f>
        <v>100</v>
      </c>
      <c r="I109" s="164" t="s">
        <v>39</v>
      </c>
      <c r="J109" s="165" t="s">
        <v>39</v>
      </c>
      <c r="K109" s="106">
        <f>SV_SO_2122_1a!K110/SV_SO_2122_1a!$O110*100</f>
        <v>32.407407407407405</v>
      </c>
      <c r="L109" s="105">
        <f>SV_SO_2122_1a!L110/SV_SO_2122_1a!$O110*100</f>
        <v>38.888888888888893</v>
      </c>
      <c r="M109" s="105">
        <f>SV_SO_2122_1a!M110/SV_SO_2122_1a!$O110*100</f>
        <v>24.074074074074073</v>
      </c>
      <c r="N109" s="105">
        <f>SV_SO_2122_1a!N110/SV_SO_2122_1a!$O110*100</f>
        <v>4.6296296296296298</v>
      </c>
      <c r="O109" s="104">
        <f>SV_SO_2122_1a!O110/SV_SO_2122_1a!$O110*100</f>
        <v>100</v>
      </c>
      <c r="P109" s="104">
        <f>SV_SO_2122_1a!P110/SV_SO_2122_1a!$V110*100</f>
        <v>0</v>
      </c>
      <c r="Q109" s="105">
        <f>SV_SO_2122_1a!Q110/SV_SO_2122_1a!$V110*100</f>
        <v>0</v>
      </c>
      <c r="R109" s="104">
        <f>SV_SO_2122_1a!R110/SV_SO_2122_1a!$V110*100</f>
        <v>31.372549019607842</v>
      </c>
      <c r="S109" s="104">
        <f>SV_SO_2122_1a!S110/SV_SO_2122_1a!$V110*100</f>
        <v>41.830065359477125</v>
      </c>
      <c r="T109" s="105">
        <f>SV_SO_2122_1a!T110/SV_SO_2122_1a!$V110*100</f>
        <v>22.875816993464053</v>
      </c>
      <c r="U109" s="107">
        <f>SV_SO_2122_1a!U110/SV_SO_2122_1a!$V110*100</f>
        <v>3.9215686274509802</v>
      </c>
      <c r="V109" s="104">
        <f>SV_SO_2122_1a!V110/SV_SO_2122_1a!$V110*100</f>
        <v>100</v>
      </c>
    </row>
    <row r="110" spans="1:22">
      <c r="A110" s="155" t="s">
        <v>60</v>
      </c>
      <c r="B110" s="164" t="s">
        <v>39</v>
      </c>
      <c r="C110" s="105">
        <f>SV_SO_2122_1a!C111/SV_SO_2122_1a!$H111*100</f>
        <v>0.21598272138228944</v>
      </c>
      <c r="D110" s="106">
        <f>SV_SO_2122_1a!D111/SV_SO_2122_1a!$H111*100</f>
        <v>23.974082073434126</v>
      </c>
      <c r="E110" s="105">
        <f>SV_SO_2122_1a!E111/SV_SO_2122_1a!$H111*100</f>
        <v>44.996400287976961</v>
      </c>
      <c r="F110" s="105">
        <f>SV_SO_2122_1a!F111/SV_SO_2122_1a!$H111*100</f>
        <v>21.742260619150468</v>
      </c>
      <c r="G110" s="105">
        <f>SV_SO_2122_1a!G111/SV_SO_2122_1a!$H111*100</f>
        <v>9.0712742980561565</v>
      </c>
      <c r="H110" s="104">
        <f>SV_SO_2122_1a!H111/SV_SO_2122_1a!$H111*100</f>
        <v>100</v>
      </c>
      <c r="I110" s="164" t="s">
        <v>39</v>
      </c>
      <c r="J110" s="165" t="s">
        <v>39</v>
      </c>
      <c r="K110" s="106">
        <f>SV_SO_2122_1a!K111/SV_SO_2122_1a!$O111*100</f>
        <v>26.326530612244898</v>
      </c>
      <c r="L110" s="105">
        <f>SV_SO_2122_1a!L111/SV_SO_2122_1a!$O111*100</f>
        <v>42.448979591836732</v>
      </c>
      <c r="M110" s="105">
        <f>SV_SO_2122_1a!M111/SV_SO_2122_1a!$O111*100</f>
        <v>22.551020408163268</v>
      </c>
      <c r="N110" s="105">
        <f>SV_SO_2122_1a!N111/SV_SO_2122_1a!$O111*100</f>
        <v>8.6734693877551017</v>
      </c>
      <c r="O110" s="104">
        <f>SV_SO_2122_1a!O111/SV_SO_2122_1a!$O111*100</f>
        <v>100</v>
      </c>
      <c r="P110" s="104">
        <f>SV_SO_2122_1a!P111/SV_SO_2122_1a!$V111*100</f>
        <v>0</v>
      </c>
      <c r="Q110" s="105">
        <f>SV_SO_2122_1a!Q111/SV_SO_2122_1a!$V111*100</f>
        <v>0.12663571127057829</v>
      </c>
      <c r="R110" s="104">
        <f>SV_SO_2122_1a!R111/SV_SO_2122_1a!$V111*100</f>
        <v>24.947235120303926</v>
      </c>
      <c r="S110" s="104">
        <f>SV_SO_2122_1a!S111/SV_SO_2122_1a!$V111*100</f>
        <v>43.942591810890669</v>
      </c>
      <c r="T110" s="105">
        <f>SV_SO_2122_1a!T111/SV_SO_2122_1a!$V111*100</f>
        <v>22.076825664837486</v>
      </c>
      <c r="U110" s="107">
        <f>SV_SO_2122_1a!U111/SV_SO_2122_1a!$V111*100</f>
        <v>8.9067116926973409</v>
      </c>
      <c r="V110" s="104">
        <f>SV_SO_2122_1a!V111/SV_SO_2122_1a!$V111*100</f>
        <v>100</v>
      </c>
    </row>
    <row r="111" spans="1:22" s="1" customFormat="1">
      <c r="A111" s="28" t="s">
        <v>25</v>
      </c>
      <c r="B111" s="108">
        <f>SV_SO_2122_1a!B112/SV_SO_2122_1a!$H112*100</f>
        <v>0</v>
      </c>
      <c r="C111" s="109">
        <f>SV_SO_2122_1a!C112/SV_SO_2122_1a!$H112*100</f>
        <v>0.6211180124223602</v>
      </c>
      <c r="D111" s="110">
        <f>SV_SO_2122_1a!D112/SV_SO_2122_1a!$H112*100</f>
        <v>30.400276052449964</v>
      </c>
      <c r="E111" s="109">
        <f>SV_SO_2122_1a!E112/SV_SO_2122_1a!$H112*100</f>
        <v>41.718426501035196</v>
      </c>
      <c r="F111" s="109">
        <f>SV_SO_2122_1a!F112/SV_SO_2122_1a!$H112*100</f>
        <v>20.186335403726709</v>
      </c>
      <c r="G111" s="109">
        <f>SV_SO_2122_1a!G112/SV_SO_2122_1a!$H112*100</f>
        <v>7.0738440303657697</v>
      </c>
      <c r="H111" s="108">
        <f>SV_SO_2122_1a!H112/SV_SO_2122_1a!$H112*100</f>
        <v>100</v>
      </c>
      <c r="I111" s="108">
        <f>SV_SO_2122_1a!I112/SV_SO_2122_1a!$O112*100</f>
        <v>0</v>
      </c>
      <c r="J111" s="109">
        <f>SV_SO_2122_1a!J112/SV_SO_2122_1a!$O112*100</f>
        <v>0.4</v>
      </c>
      <c r="K111" s="110">
        <f>SV_SO_2122_1a!K112/SV_SO_2122_1a!$O112*100</f>
        <v>34.763636363636365</v>
      </c>
      <c r="L111" s="109">
        <f>SV_SO_2122_1a!L112/SV_SO_2122_1a!$O112*100</f>
        <v>40.145454545454548</v>
      </c>
      <c r="M111" s="109">
        <f>SV_SO_2122_1a!M112/SV_SO_2122_1a!$O112*100</f>
        <v>18.363636363636363</v>
      </c>
      <c r="N111" s="109">
        <f>SV_SO_2122_1a!N112/SV_SO_2122_1a!$O112*100</f>
        <v>6.3272727272727272</v>
      </c>
      <c r="O111" s="108">
        <f>SV_SO_2122_1a!O112/SV_SO_2122_1a!$O112*100</f>
        <v>100</v>
      </c>
      <c r="P111" s="108">
        <f>SV_SO_2122_1a!P112/SV_SO_2122_1a!$V112*100</f>
        <v>0</v>
      </c>
      <c r="Q111" s="109">
        <f>SV_SO_2122_1a!Q112/SV_SO_2122_1a!$V112*100</f>
        <v>0.51345609065155817</v>
      </c>
      <c r="R111" s="110">
        <f>SV_SO_2122_1a!R112/SV_SO_2122_1a!$V112*100</f>
        <v>32.524787535410766</v>
      </c>
      <c r="S111" s="109">
        <f>SV_SO_2122_1a!S112/SV_SO_2122_1a!$V112*100</f>
        <v>40.952549575070826</v>
      </c>
      <c r="T111" s="109">
        <f>SV_SO_2122_1a!T112/SV_SO_2122_1a!$V112*100</f>
        <v>19.298866855524079</v>
      </c>
      <c r="U111" s="109">
        <f>SV_SO_2122_1a!U112/SV_SO_2122_1a!$V112*100</f>
        <v>6.7103399433427757</v>
      </c>
      <c r="V111" s="108">
        <f>SV_SO_2122_1a!V112/SV_SO_2122_1a!$V112*100</f>
        <v>100</v>
      </c>
    </row>
    <row r="112" spans="1:22" s="1" customFormat="1">
      <c r="A112" s="1" t="s">
        <v>41</v>
      </c>
      <c r="B112" s="83"/>
      <c r="C112" s="84"/>
      <c r="D112" s="85"/>
      <c r="E112" s="84"/>
      <c r="F112" s="84"/>
      <c r="G112" s="84"/>
      <c r="H112" s="83"/>
      <c r="I112" s="83"/>
      <c r="J112" s="84"/>
      <c r="K112" s="85"/>
      <c r="L112" s="84"/>
      <c r="M112" s="84"/>
      <c r="N112" s="84"/>
      <c r="O112" s="83"/>
      <c r="P112" s="83"/>
      <c r="Q112" s="84"/>
      <c r="R112" s="83"/>
      <c r="S112" s="83"/>
      <c r="T112" s="84"/>
      <c r="U112" s="86"/>
      <c r="V112" s="83"/>
    </row>
    <row r="113" spans="1:22">
      <c r="A113" s="155" t="s">
        <v>57</v>
      </c>
      <c r="B113" s="164" t="s">
        <v>39</v>
      </c>
      <c r="C113" s="105">
        <f>SV_SO_2122_1a!C114/SV_SO_2122_1a!$H114*100</f>
        <v>2.0501138952164011</v>
      </c>
      <c r="D113" s="106">
        <f>SV_SO_2122_1a!D114/SV_SO_2122_1a!$H114*100</f>
        <v>52.619589977220961</v>
      </c>
      <c r="E113" s="105">
        <f>SV_SO_2122_1a!E114/SV_SO_2122_1a!$H114*100</f>
        <v>33.485193621867879</v>
      </c>
      <c r="F113" s="105">
        <f>SV_SO_2122_1a!F114/SV_SO_2122_1a!$H114*100</f>
        <v>9.7949886104783594</v>
      </c>
      <c r="G113" s="105">
        <f>SV_SO_2122_1a!G114/SV_SO_2122_1a!$H114*100</f>
        <v>2.0501138952164011</v>
      </c>
      <c r="H113" s="104">
        <f>SV_SO_2122_1a!H114/SV_SO_2122_1a!$H114*100</f>
        <v>100</v>
      </c>
      <c r="I113" s="104">
        <f>SV_SO_2122_1a!I114/SV_SO_2122_1a!$O114*100</f>
        <v>0.14025245441795231</v>
      </c>
      <c r="J113" s="105">
        <f>SV_SO_2122_1a!J114/SV_SO_2122_1a!$O114*100</f>
        <v>0.84151472650771386</v>
      </c>
      <c r="K113" s="106">
        <f>SV_SO_2122_1a!K114/SV_SO_2122_1a!$O114*100</f>
        <v>53.716690042075733</v>
      </c>
      <c r="L113" s="105">
        <f>SV_SO_2122_1a!L114/SV_SO_2122_1a!$O114*100</f>
        <v>32.959326788218796</v>
      </c>
      <c r="M113" s="105">
        <f>SV_SO_2122_1a!M114/SV_SO_2122_1a!$O114*100</f>
        <v>10.659186535764375</v>
      </c>
      <c r="N113" s="105">
        <f>SV_SO_2122_1a!N114/SV_SO_2122_1a!$O114*100</f>
        <v>1.6830294530154277</v>
      </c>
      <c r="O113" s="104">
        <f>SV_SO_2122_1a!O114/SV_SO_2122_1a!$O114*100</f>
        <v>100</v>
      </c>
      <c r="P113" s="104">
        <f>SV_SO_2122_1a!P114/SV_SO_2122_1a!$V114*100</f>
        <v>8.6805555555555552E-2</v>
      </c>
      <c r="Q113" s="105">
        <f>SV_SO_2122_1a!Q114/SV_SO_2122_1a!$V114*100</f>
        <v>1.3020833333333335</v>
      </c>
      <c r="R113" s="104">
        <f>SV_SO_2122_1a!R114/SV_SO_2122_1a!$V114*100</f>
        <v>53.298611111111114</v>
      </c>
      <c r="S113" s="104">
        <f>SV_SO_2122_1a!S114/SV_SO_2122_1a!$V114*100</f>
        <v>33.159722222222221</v>
      </c>
      <c r="T113" s="105">
        <f>SV_SO_2122_1a!T114/SV_SO_2122_1a!$V114*100</f>
        <v>10.329861111111111</v>
      </c>
      <c r="U113" s="107">
        <f>SV_SO_2122_1a!U114/SV_SO_2122_1a!$V114*100</f>
        <v>1.8229166666666667</v>
      </c>
      <c r="V113" s="104">
        <f>SV_SO_2122_1a!V114/SV_SO_2122_1a!$V114*100</f>
        <v>100</v>
      </c>
    </row>
    <row r="114" spans="1:22">
      <c r="A114" s="155" t="s">
        <v>58</v>
      </c>
      <c r="B114" s="164" t="s">
        <v>39</v>
      </c>
      <c r="C114" s="105">
        <f>SV_SO_2122_1a!C115/SV_SO_2122_1a!$H115*100</f>
        <v>0.1492537313432836</v>
      </c>
      <c r="D114" s="106">
        <f>SV_SO_2122_1a!D115/SV_SO_2122_1a!$H115*100</f>
        <v>27.611940298507463</v>
      </c>
      <c r="E114" s="105">
        <f>SV_SO_2122_1a!E115/SV_SO_2122_1a!$H115*100</f>
        <v>40.597014925373131</v>
      </c>
      <c r="F114" s="105">
        <f>SV_SO_2122_1a!F115/SV_SO_2122_1a!$H115*100</f>
        <v>22.686567164179106</v>
      </c>
      <c r="G114" s="105">
        <f>SV_SO_2122_1a!G115/SV_SO_2122_1a!$H115*100</f>
        <v>8.9552238805970141</v>
      </c>
      <c r="H114" s="104">
        <f>SV_SO_2122_1a!H115/SV_SO_2122_1a!$H115*100</f>
        <v>100</v>
      </c>
      <c r="I114" s="164" t="s">
        <v>39</v>
      </c>
      <c r="J114" s="105">
        <f>SV_SO_2122_1a!J115/SV_SO_2122_1a!$O115*100</f>
        <v>0.32679738562091504</v>
      </c>
      <c r="K114" s="106">
        <f>SV_SO_2122_1a!K115/SV_SO_2122_1a!$O115*100</f>
        <v>34.477124183006538</v>
      </c>
      <c r="L114" s="105">
        <f>SV_SO_2122_1a!L115/SV_SO_2122_1a!$O115*100</f>
        <v>35.62091503267974</v>
      </c>
      <c r="M114" s="105">
        <f>SV_SO_2122_1a!M115/SV_SO_2122_1a!$O115*100</f>
        <v>19.934640522875817</v>
      </c>
      <c r="N114" s="105">
        <f>SV_SO_2122_1a!N115/SV_SO_2122_1a!$O115*100</f>
        <v>9.6405228758169947</v>
      </c>
      <c r="O114" s="104">
        <f>SV_SO_2122_1a!O115/SV_SO_2122_1a!$O115*100</f>
        <v>100</v>
      </c>
      <c r="P114" s="104">
        <f>SV_SO_2122_1a!P115/SV_SO_2122_1a!$V115*100</f>
        <v>0</v>
      </c>
      <c r="Q114" s="105">
        <f>SV_SO_2122_1a!Q115/SV_SO_2122_1a!$V115*100</f>
        <v>0.234009360374415</v>
      </c>
      <c r="R114" s="104">
        <f>SV_SO_2122_1a!R115/SV_SO_2122_1a!$V115*100</f>
        <v>30.88923556942278</v>
      </c>
      <c r="S114" s="104">
        <f>SV_SO_2122_1a!S115/SV_SO_2122_1a!$V115*100</f>
        <v>38.221528861154447</v>
      </c>
      <c r="T114" s="105">
        <f>SV_SO_2122_1a!T115/SV_SO_2122_1a!$V115*100</f>
        <v>21.372854914196569</v>
      </c>
      <c r="U114" s="107">
        <f>SV_SO_2122_1a!U115/SV_SO_2122_1a!$V115*100</f>
        <v>9.282371294851794</v>
      </c>
      <c r="V114" s="104">
        <f>SV_SO_2122_1a!V115/SV_SO_2122_1a!$V115*100</f>
        <v>100</v>
      </c>
    </row>
    <row r="115" spans="1:22">
      <c r="A115" s="155" t="s">
        <v>59</v>
      </c>
      <c r="B115" s="164" t="s">
        <v>39</v>
      </c>
      <c r="C115" s="165" t="s">
        <v>39</v>
      </c>
      <c r="D115" s="106">
        <f>SV_SO_2122_1a!D116/SV_SO_2122_1a!$H116*100</f>
        <v>28.571428571428569</v>
      </c>
      <c r="E115" s="105">
        <f>SV_SO_2122_1a!E116/SV_SO_2122_1a!$H116*100</f>
        <v>42.857142857142854</v>
      </c>
      <c r="F115" s="105">
        <f>SV_SO_2122_1a!F116/SV_SO_2122_1a!$H116*100</f>
        <v>21.428571428571427</v>
      </c>
      <c r="G115" s="105">
        <f>SV_SO_2122_1a!G116/SV_SO_2122_1a!$H116*100</f>
        <v>7.1428571428571423</v>
      </c>
      <c r="H115" s="104">
        <f>SV_SO_2122_1a!H116/SV_SO_2122_1a!$H116*100</f>
        <v>100</v>
      </c>
      <c r="I115" s="164" t="s">
        <v>39</v>
      </c>
      <c r="J115" s="165" t="s">
        <v>39</v>
      </c>
      <c r="K115" s="106">
        <f>SV_SO_2122_1a!K116/SV_SO_2122_1a!$O116*100</f>
        <v>27.536231884057973</v>
      </c>
      <c r="L115" s="105">
        <f>SV_SO_2122_1a!L116/SV_SO_2122_1a!$O116*100</f>
        <v>52.173913043478258</v>
      </c>
      <c r="M115" s="105">
        <f>SV_SO_2122_1a!M116/SV_SO_2122_1a!$O116*100</f>
        <v>17.391304347826086</v>
      </c>
      <c r="N115" s="105">
        <f>SV_SO_2122_1a!N116/SV_SO_2122_1a!$O116*100</f>
        <v>2.8985507246376812</v>
      </c>
      <c r="O115" s="104">
        <f>SV_SO_2122_1a!O116/SV_SO_2122_1a!$O116*100</f>
        <v>100</v>
      </c>
      <c r="P115" s="104">
        <f>SV_SO_2122_1a!P116/SV_SO_2122_1a!$V116*100</f>
        <v>0</v>
      </c>
      <c r="Q115" s="105">
        <f>SV_SO_2122_1a!Q116/SV_SO_2122_1a!$V116*100</f>
        <v>0</v>
      </c>
      <c r="R115" s="104">
        <f>SV_SO_2122_1a!R116/SV_SO_2122_1a!$V116*100</f>
        <v>27.835051546391753</v>
      </c>
      <c r="S115" s="104">
        <f>SV_SO_2122_1a!S116/SV_SO_2122_1a!$V116*100</f>
        <v>49.484536082474229</v>
      </c>
      <c r="T115" s="105">
        <f>SV_SO_2122_1a!T116/SV_SO_2122_1a!$V116*100</f>
        <v>18.556701030927837</v>
      </c>
      <c r="U115" s="107">
        <f>SV_SO_2122_1a!U116/SV_SO_2122_1a!$V116*100</f>
        <v>4.1237113402061851</v>
      </c>
      <c r="V115" s="104">
        <f>SV_SO_2122_1a!V116/SV_SO_2122_1a!$V116*100</f>
        <v>100</v>
      </c>
    </row>
    <row r="116" spans="1:22">
      <c r="A116" s="155" t="s">
        <v>60</v>
      </c>
      <c r="B116" s="164" t="s">
        <v>39</v>
      </c>
      <c r="C116" s="105">
        <f>SV_SO_2122_1a!C117/SV_SO_2122_1a!$H117*100</f>
        <v>0.10266940451745381</v>
      </c>
      <c r="D116" s="106">
        <f>SV_SO_2122_1a!D117/SV_SO_2122_1a!$H117*100</f>
        <v>21.971252566735114</v>
      </c>
      <c r="E116" s="105">
        <f>SV_SO_2122_1a!E117/SV_SO_2122_1a!$H117*100</f>
        <v>44.455852156057496</v>
      </c>
      <c r="F116" s="105">
        <f>SV_SO_2122_1a!F117/SV_SO_2122_1a!$H117*100</f>
        <v>23.203285420944557</v>
      </c>
      <c r="G116" s="105">
        <f>SV_SO_2122_1a!G117/SV_SO_2122_1a!$H117*100</f>
        <v>10.266940451745379</v>
      </c>
      <c r="H116" s="104">
        <f>SV_SO_2122_1a!H117/SV_SO_2122_1a!$H117*100</f>
        <v>100</v>
      </c>
      <c r="I116" s="164" t="s">
        <v>39</v>
      </c>
      <c r="J116" s="165" t="s">
        <v>39</v>
      </c>
      <c r="K116" s="106">
        <f>SV_SO_2122_1a!K117/SV_SO_2122_1a!$O117*100</f>
        <v>24.246575342465754</v>
      </c>
      <c r="L116" s="105">
        <f>SV_SO_2122_1a!L117/SV_SO_2122_1a!$O117*100</f>
        <v>47.12328767123288</v>
      </c>
      <c r="M116" s="105">
        <f>SV_SO_2122_1a!M117/SV_SO_2122_1a!$O117*100</f>
        <v>20.958904109589042</v>
      </c>
      <c r="N116" s="105">
        <f>SV_SO_2122_1a!N117/SV_SO_2122_1a!$O117*100</f>
        <v>7.6712328767123292</v>
      </c>
      <c r="O116" s="104">
        <f>SV_SO_2122_1a!O117/SV_SO_2122_1a!$O117*100</f>
        <v>100</v>
      </c>
      <c r="P116" s="104">
        <f>SV_SO_2122_1a!P117/SV_SO_2122_1a!$V117*100</f>
        <v>0</v>
      </c>
      <c r="Q116" s="105">
        <f>SV_SO_2122_1a!Q117/SV_SO_2122_1a!$V117*100</f>
        <v>5.8685446009389672E-2</v>
      </c>
      <c r="R116" s="104">
        <f>SV_SO_2122_1a!R117/SV_SO_2122_1a!$V117*100</f>
        <v>22.946009389671364</v>
      </c>
      <c r="S116" s="104">
        <f>SV_SO_2122_1a!S117/SV_SO_2122_1a!$V117*100</f>
        <v>45.598591549295776</v>
      </c>
      <c r="T116" s="105">
        <f>SV_SO_2122_1a!T117/SV_SO_2122_1a!$V117*100</f>
        <v>22.241784037558684</v>
      </c>
      <c r="U116" s="107">
        <f>SV_SO_2122_1a!U117/SV_SO_2122_1a!$V117*100</f>
        <v>9.1549295774647899</v>
      </c>
      <c r="V116" s="104">
        <f>SV_SO_2122_1a!V117/SV_SO_2122_1a!$V117*100</f>
        <v>100</v>
      </c>
    </row>
    <row r="117" spans="1:22" s="1" customFormat="1">
      <c r="A117" s="28" t="s">
        <v>25</v>
      </c>
      <c r="B117" s="108">
        <f>SV_SO_2122_1a!B118/SV_SO_2122_1a!$H118*100</f>
        <v>0</v>
      </c>
      <c r="C117" s="109">
        <f>SV_SO_2122_1a!C118/SV_SO_2122_1a!$H118*100</f>
        <v>0.52108005684509706</v>
      </c>
      <c r="D117" s="110">
        <f>SV_SO_2122_1a!D118/SV_SO_2122_1a!$H118*100</f>
        <v>30.222643297015633</v>
      </c>
      <c r="E117" s="109">
        <f>SV_SO_2122_1a!E118/SV_SO_2122_1a!$H118*100</f>
        <v>40.928469919469443</v>
      </c>
      <c r="F117" s="109">
        <f>SV_SO_2122_1a!F118/SV_SO_2122_1a!$H118*100</f>
        <v>20.227380388441496</v>
      </c>
      <c r="G117" s="109">
        <f>SV_SO_2122_1a!G118/SV_SO_2122_1a!$H118*100</f>
        <v>8.1004263382283277</v>
      </c>
      <c r="H117" s="108">
        <f>SV_SO_2122_1a!H118/SV_SO_2122_1a!$H118*100</f>
        <v>100</v>
      </c>
      <c r="I117" s="108">
        <f>SV_SO_2122_1a!I118/SV_SO_2122_1a!$O118*100</f>
        <v>4.7080979284369114E-2</v>
      </c>
      <c r="J117" s="109">
        <f>SV_SO_2122_1a!J118/SV_SO_2122_1a!$O118*100</f>
        <v>0.37664783427495291</v>
      </c>
      <c r="K117" s="110">
        <f>SV_SO_2122_1a!K118/SV_SO_2122_1a!$O118*100</f>
        <v>37.193973634651599</v>
      </c>
      <c r="L117" s="109">
        <f>SV_SO_2122_1a!L118/SV_SO_2122_1a!$O118*100</f>
        <v>39.218455743879474</v>
      </c>
      <c r="M117" s="109">
        <f>SV_SO_2122_1a!M118/SV_SO_2122_1a!$O118*100</f>
        <v>17.09039548022599</v>
      </c>
      <c r="N117" s="109">
        <f>SV_SO_2122_1a!N118/SV_SO_2122_1a!$O118*100</f>
        <v>6.0734463276836159</v>
      </c>
      <c r="O117" s="108">
        <f>SV_SO_2122_1a!O118/SV_SO_2122_1a!$O118*100</f>
        <v>100</v>
      </c>
      <c r="P117" s="108">
        <f>SV_SO_2122_1a!P118/SV_SO_2122_1a!$V118*100</f>
        <v>2.3612750885478158E-2</v>
      </c>
      <c r="Q117" s="109">
        <f>SV_SO_2122_1a!Q118/SV_SO_2122_1a!$V118*100</f>
        <v>0.44864226682408503</v>
      </c>
      <c r="R117" s="110">
        <f>SV_SO_2122_1a!R118/SV_SO_2122_1a!$V118*100</f>
        <v>33.719008264462808</v>
      </c>
      <c r="S117" s="109">
        <f>SV_SO_2122_1a!S118/SV_SO_2122_1a!$V118*100</f>
        <v>40.070838252656429</v>
      </c>
      <c r="T117" s="109">
        <f>SV_SO_2122_1a!T118/SV_SO_2122_1a!$V118*100</f>
        <v>18.654073199527748</v>
      </c>
      <c r="U117" s="109">
        <f>SV_SO_2122_1a!U118/SV_SO_2122_1a!$V118*100</f>
        <v>7.0838252656434477</v>
      </c>
      <c r="V117" s="108">
        <f>SV_SO_2122_1a!V118/SV_SO_2122_1a!$V118*100</f>
        <v>100</v>
      </c>
    </row>
    <row r="118" spans="1:22" s="1" customFormat="1">
      <c r="A118" s="91" t="s">
        <v>53</v>
      </c>
      <c r="B118" s="112">
        <f>SV_SO_2122_1a!B119/SV_SO_2122_1a!$H119*100</f>
        <v>0</v>
      </c>
      <c r="C118" s="113">
        <f>SV_SO_2122_1a!C119/SV_SO_2122_1a!$H119*100</f>
        <v>0.57895787582351765</v>
      </c>
      <c r="D118" s="114">
        <f>SV_SO_2122_1a!D119/SV_SO_2122_1a!$H119*100</f>
        <v>30.325414254342185</v>
      </c>
      <c r="E118" s="113">
        <f>SV_SO_2122_1a!E119/SV_SO_2122_1a!$H119*100</f>
        <v>41.38550608903973</v>
      </c>
      <c r="F118" s="113">
        <f>SV_SO_2122_1a!F119/SV_SO_2122_1a!$H119*100</f>
        <v>20.203633459772412</v>
      </c>
      <c r="G118" s="113">
        <f>SV_SO_2122_1a!G119/SV_SO_2122_1a!$H119*100</f>
        <v>7.50648832102216</v>
      </c>
      <c r="H118" s="112">
        <f>SV_SO_2122_1a!H119/SV_SO_2122_1a!$H119*100</f>
        <v>100</v>
      </c>
      <c r="I118" s="112">
        <f>SV_SO_2122_1a!I119/SV_SO_2122_1a!$O119*100</f>
        <v>2.051702913418137E-2</v>
      </c>
      <c r="J118" s="113">
        <f>SV_SO_2122_1a!J119/SV_SO_2122_1a!$O119*100</f>
        <v>0.38982355354944603</v>
      </c>
      <c r="K118" s="114">
        <f>SV_SO_2122_1a!K119/SV_SO_2122_1a!$O119*100</f>
        <v>35.822732868280674</v>
      </c>
      <c r="L118" s="113">
        <f>SV_SO_2122_1a!L119/SV_SO_2122_1a!$O119*100</f>
        <v>39.741485432909315</v>
      </c>
      <c r="M118" s="113">
        <f>SV_SO_2122_1a!M119/SV_SO_2122_1a!$O119*100</f>
        <v>17.808781288469429</v>
      </c>
      <c r="N118" s="113">
        <f>SV_SO_2122_1a!N119/SV_SO_2122_1a!$O119*100</f>
        <v>6.2166598276569554</v>
      </c>
      <c r="O118" s="112">
        <f>SV_SO_2122_1a!O119/SV_SO_2122_1a!$O119*100</f>
        <v>100</v>
      </c>
      <c r="P118" s="112">
        <f>SV_SO_2122_1a!P119/SV_SO_2122_1a!$V119*100</f>
        <v>1.0118385105737124E-2</v>
      </c>
      <c r="Q118" s="113">
        <f>SV_SO_2122_1a!Q119/SV_SO_2122_1a!$V119*100</f>
        <v>0.48568248507538198</v>
      </c>
      <c r="R118" s="112">
        <f>SV_SO_2122_1a!R119/SV_SO_2122_1a!$V119*100</f>
        <v>33.03652737023171</v>
      </c>
      <c r="S118" s="112">
        <f>SV_SO_2122_1a!S119/SV_SO_2122_1a!$V119*100</f>
        <v>40.574724274005867</v>
      </c>
      <c r="T118" s="113">
        <f>SV_SO_2122_1a!T119/SV_SO_2122_1a!$V119*100</f>
        <v>19.022563998785795</v>
      </c>
      <c r="U118" s="115">
        <f>SV_SO_2122_1a!U119/SV_SO_2122_1a!$V119*100</f>
        <v>6.8703834867955074</v>
      </c>
      <c r="V118" s="112">
        <f>SV_SO_2122_1a!V119/SV_SO_2122_1a!$V119*100</f>
        <v>100</v>
      </c>
    </row>
    <row r="119" spans="1:22" s="1" customFormat="1" ht="15" customHeight="1">
      <c r="A119" s="28" t="s">
        <v>54</v>
      </c>
      <c r="B119" s="116">
        <f>SV_SO_2122_1a!B120/SV_SO_2122_1a!$H120*100</f>
        <v>3.2575058363646235E-2</v>
      </c>
      <c r="C119" s="117">
        <f>SV_SO_2122_1a!C120/SV_SO_2122_1a!$H120*100</f>
        <v>0.65150116727292462</v>
      </c>
      <c r="D119" s="118">
        <f>SV_SO_2122_1a!D120/SV_SO_2122_1a!$H120*100</f>
        <v>41.039144361800318</v>
      </c>
      <c r="E119" s="117">
        <f>SV_SO_2122_1a!E120/SV_SO_2122_1a!$H120*100</f>
        <v>41.864379173679353</v>
      </c>
      <c r="F119" s="117">
        <f>SV_SO_2122_1a!F120/SV_SO_2122_1a!$H120*100</f>
        <v>13.11689016776155</v>
      </c>
      <c r="G119" s="117">
        <f>SV_SO_2122_1a!G120/SV_SO_2122_1a!$H120*100</f>
        <v>3.2955100711222109</v>
      </c>
      <c r="H119" s="116">
        <f>SV_SO_2122_1a!H120/SV_SO_2122_1a!$H120*100</f>
        <v>100</v>
      </c>
      <c r="I119" s="116">
        <f>SV_SO_2122_1a!I120/SV_SO_2122_1a!$O120*100</f>
        <v>4.0016006402561026E-2</v>
      </c>
      <c r="J119" s="117">
        <f>SV_SO_2122_1a!J120/SV_SO_2122_1a!$O120*100</f>
        <v>0.54879094494940839</v>
      </c>
      <c r="K119" s="118">
        <f>SV_SO_2122_1a!K120/SV_SO_2122_1a!$O120*100</f>
        <v>47.093122963471103</v>
      </c>
      <c r="L119" s="117">
        <f>SV_SO_2122_1a!L120/SV_SO_2122_1a!$O120*100</f>
        <v>38.729777625335849</v>
      </c>
      <c r="M119" s="117">
        <f>SV_SO_2122_1a!M120/SV_SO_2122_1a!$O120*100</f>
        <v>10.867204024466929</v>
      </c>
      <c r="N119" s="117">
        <f>SV_SO_2122_1a!N120/SV_SO_2122_1a!$O120*100</f>
        <v>2.7210884353741496</v>
      </c>
      <c r="O119" s="116">
        <f>SV_SO_2122_1a!O120/SV_SO_2122_1a!$O120*100</f>
        <v>100</v>
      </c>
      <c r="P119" s="116">
        <f>SV_SO_2122_1a!P120/SV_SO_2122_1a!$V120*100</f>
        <v>3.6199599019826244E-2</v>
      </c>
      <c r="Q119" s="117">
        <f>SV_SO_2122_1a!Q120/SV_SO_2122_1a!$V120*100</f>
        <v>0.60147026063711295</v>
      </c>
      <c r="R119" s="116">
        <f>SV_SO_2122_1a!R120/SV_SO_2122_1a!$V120*100</f>
        <v>43.988081978168857</v>
      </c>
      <c r="S119" s="116">
        <f>SV_SO_2122_1a!S120/SV_SO_2122_1a!$V120*100</f>
        <v>40.337491646246384</v>
      </c>
      <c r="T119" s="117">
        <f>SV_SO_2122_1a!T120/SV_SO_2122_1a!$V120*100</f>
        <v>12.021051459122299</v>
      </c>
      <c r="U119" s="119">
        <f>SV_SO_2122_1a!U120/SV_SO_2122_1a!$V120*100</f>
        <v>3.0157050568055248</v>
      </c>
      <c r="V119" s="116">
        <f>SV_SO_2122_1a!V120/SV_SO_2122_1a!$V120*100</f>
        <v>100</v>
      </c>
    </row>
    <row r="120" spans="1:22" s="1" customFormat="1" ht="15" customHeight="1">
      <c r="A120" s="28"/>
      <c r="B120" s="169"/>
      <c r="C120" s="117"/>
      <c r="D120" s="169"/>
      <c r="E120" s="117"/>
      <c r="F120" s="117"/>
      <c r="G120" s="117"/>
      <c r="H120" s="169"/>
      <c r="I120" s="169"/>
      <c r="J120" s="117"/>
      <c r="K120" s="169"/>
      <c r="L120" s="117"/>
      <c r="M120" s="117"/>
      <c r="N120" s="117"/>
      <c r="O120" s="169"/>
      <c r="P120" s="169"/>
      <c r="Q120" s="117"/>
      <c r="R120" s="169"/>
      <c r="S120" s="169"/>
      <c r="T120" s="117"/>
      <c r="U120" s="169"/>
      <c r="V120" s="169"/>
    </row>
    <row r="121" spans="1:22" s="1" customFormat="1" ht="15" customHeight="1">
      <c r="A121" s="167" t="s">
        <v>17</v>
      </c>
      <c r="B121" s="169"/>
      <c r="C121" s="117"/>
      <c r="D121" s="169"/>
      <c r="E121" s="117"/>
      <c r="F121" s="117"/>
      <c r="G121" s="117"/>
      <c r="H121" s="169"/>
      <c r="I121" s="169"/>
      <c r="J121" s="117"/>
      <c r="K121" s="169"/>
      <c r="L121" s="117"/>
      <c r="M121" s="117"/>
      <c r="N121" s="117"/>
      <c r="O121" s="169"/>
      <c r="P121" s="169"/>
      <c r="Q121" s="117"/>
      <c r="R121" s="169"/>
      <c r="S121" s="169"/>
      <c r="T121" s="117"/>
      <c r="U121" s="169"/>
      <c r="V121" s="169"/>
    </row>
    <row r="122" spans="1:22" s="1" customFormat="1" ht="15" customHeight="1">
      <c r="A122" s="28"/>
      <c r="B122" s="120"/>
      <c r="C122" s="120"/>
      <c r="D122" s="120"/>
      <c r="E122" s="120"/>
      <c r="F122" s="120"/>
      <c r="G122" s="120"/>
      <c r="H122" s="120"/>
      <c r="I122" s="120"/>
      <c r="J122" s="120"/>
      <c r="K122" s="120"/>
      <c r="L122" s="120"/>
      <c r="M122" s="120"/>
      <c r="N122" s="120"/>
      <c r="O122" s="120"/>
      <c r="P122" s="120"/>
      <c r="Q122" s="120"/>
      <c r="R122" s="120"/>
      <c r="S122" s="120"/>
      <c r="T122" s="120"/>
      <c r="U122" s="120"/>
      <c r="V122" s="120"/>
    </row>
    <row r="123" spans="1:22" s="1" customFormat="1" ht="15" customHeight="1">
      <c r="A123" s="28"/>
      <c r="B123" s="120"/>
      <c r="C123" s="120"/>
      <c r="D123" s="120"/>
      <c r="E123" s="120"/>
      <c r="F123" s="120"/>
      <c r="G123" s="120"/>
      <c r="H123" s="120"/>
      <c r="I123" s="120"/>
      <c r="J123" s="120"/>
      <c r="K123" s="120"/>
      <c r="L123" s="120"/>
      <c r="M123" s="120"/>
      <c r="N123" s="120"/>
      <c r="O123" s="120"/>
      <c r="P123" s="120"/>
      <c r="Q123" s="120"/>
      <c r="R123" s="120"/>
      <c r="S123" s="120"/>
      <c r="T123" s="120"/>
      <c r="U123" s="120"/>
      <c r="V123" s="120"/>
    </row>
    <row r="124" spans="1:22" s="1" customFormat="1" ht="15" customHeight="1">
      <c r="A124" s="28"/>
      <c r="B124" s="120"/>
      <c r="C124" s="120"/>
      <c r="D124" s="120"/>
      <c r="E124" s="120"/>
      <c r="F124" s="120"/>
      <c r="G124" s="120"/>
      <c r="H124" s="120"/>
      <c r="I124" s="120"/>
      <c r="J124" s="120"/>
      <c r="K124" s="120"/>
      <c r="L124" s="120"/>
      <c r="M124" s="120"/>
      <c r="N124" s="120"/>
      <c r="O124" s="120"/>
      <c r="P124" s="120"/>
      <c r="Q124" s="120"/>
      <c r="R124" s="120"/>
      <c r="S124" s="120"/>
      <c r="T124" s="120"/>
      <c r="U124" s="120"/>
      <c r="V124" s="120"/>
    </row>
    <row r="125" spans="1:22" s="1" customFormat="1" ht="15" customHeight="1">
      <c r="A125" s="28"/>
      <c r="B125" s="120"/>
      <c r="C125" s="120"/>
      <c r="D125" s="120"/>
      <c r="E125" s="120"/>
      <c r="F125" s="120"/>
      <c r="G125" s="120"/>
      <c r="H125" s="120"/>
      <c r="I125" s="120"/>
      <c r="J125" s="120"/>
      <c r="K125" s="120"/>
      <c r="L125" s="120"/>
      <c r="M125" s="120"/>
      <c r="N125" s="120"/>
      <c r="O125" s="120"/>
      <c r="P125" s="120"/>
      <c r="Q125" s="120"/>
      <c r="R125" s="120"/>
      <c r="S125" s="120"/>
      <c r="T125" s="120"/>
      <c r="U125" s="120"/>
      <c r="V125" s="120"/>
    </row>
    <row r="126" spans="1:22" s="1" customFormat="1" ht="15" customHeight="1">
      <c r="A126" s="28"/>
      <c r="B126" s="120"/>
      <c r="C126" s="120"/>
      <c r="D126" s="120"/>
      <c r="E126" s="120"/>
      <c r="F126" s="120"/>
      <c r="G126" s="120"/>
      <c r="H126" s="120"/>
      <c r="I126" s="120"/>
      <c r="J126" s="120"/>
      <c r="K126" s="120"/>
      <c r="L126" s="120"/>
      <c r="M126" s="120"/>
      <c r="N126" s="120"/>
      <c r="O126" s="120"/>
      <c r="P126" s="120"/>
      <c r="Q126" s="120"/>
      <c r="R126" s="120"/>
      <c r="S126" s="120"/>
      <c r="T126" s="120"/>
      <c r="U126" s="120"/>
      <c r="V126" s="120"/>
    </row>
    <row r="127" spans="1:22" s="1" customFormat="1" ht="15" customHeight="1">
      <c r="A127" s="28"/>
      <c r="B127" s="120"/>
      <c r="C127" s="120"/>
      <c r="D127" s="120"/>
      <c r="E127" s="120"/>
      <c r="F127" s="120"/>
      <c r="G127" s="120"/>
      <c r="H127" s="120"/>
      <c r="I127" s="120"/>
      <c r="J127" s="120"/>
      <c r="K127" s="120"/>
      <c r="L127" s="120"/>
      <c r="M127" s="120"/>
      <c r="N127" s="120"/>
      <c r="O127" s="120"/>
      <c r="P127" s="120"/>
      <c r="Q127" s="120"/>
      <c r="R127" s="120"/>
      <c r="S127" s="120"/>
      <c r="T127" s="120"/>
      <c r="U127" s="120"/>
      <c r="V127" s="120"/>
    </row>
    <row r="128" spans="1:22" s="1" customFormat="1" ht="15" customHeight="1">
      <c r="A128" s="28"/>
      <c r="B128" s="120"/>
      <c r="C128" s="120"/>
      <c r="D128" s="120"/>
      <c r="E128" s="120"/>
      <c r="F128" s="120"/>
      <c r="G128" s="120"/>
      <c r="H128" s="120"/>
      <c r="I128" s="120"/>
      <c r="J128" s="120"/>
      <c r="K128" s="120"/>
      <c r="L128" s="120"/>
      <c r="M128" s="120"/>
      <c r="N128" s="120"/>
      <c r="O128" s="120"/>
      <c r="P128" s="120"/>
      <c r="Q128" s="120"/>
      <c r="R128" s="120"/>
      <c r="S128" s="120"/>
      <c r="T128" s="120"/>
      <c r="U128" s="120"/>
      <c r="V128" s="120"/>
    </row>
    <row r="129" spans="1:22" s="1" customFormat="1">
      <c r="A129" s="28"/>
      <c r="B129" s="120"/>
      <c r="C129" s="120"/>
      <c r="D129" s="120"/>
      <c r="E129" s="120"/>
      <c r="F129" s="120"/>
      <c r="G129" s="120"/>
      <c r="H129" s="120"/>
      <c r="I129" s="120"/>
      <c r="J129" s="120"/>
      <c r="K129" s="120"/>
      <c r="L129" s="120"/>
      <c r="M129" s="120"/>
      <c r="N129" s="120"/>
      <c r="O129" s="120"/>
      <c r="P129" s="120"/>
      <c r="Q129" s="120"/>
      <c r="R129" s="120"/>
      <c r="S129" s="120"/>
      <c r="T129" s="120"/>
      <c r="U129" s="120"/>
      <c r="V129" s="120"/>
    </row>
    <row r="130" spans="1:22" s="1" customFormat="1">
      <c r="A130" s="28"/>
      <c r="B130" s="120"/>
      <c r="C130" s="120"/>
      <c r="D130" s="120"/>
      <c r="E130" s="120"/>
      <c r="F130" s="120"/>
      <c r="G130" s="120"/>
      <c r="H130" s="120"/>
      <c r="I130" s="120"/>
      <c r="J130" s="120"/>
      <c r="K130" s="120"/>
      <c r="L130" s="120"/>
      <c r="M130" s="120"/>
      <c r="N130" s="120"/>
      <c r="O130" s="120"/>
      <c r="P130" s="120"/>
      <c r="Q130" s="120"/>
      <c r="R130" s="120"/>
      <c r="S130" s="120"/>
      <c r="T130" s="120"/>
      <c r="U130" s="120"/>
      <c r="V130" s="120"/>
    </row>
    <row r="131" spans="1:22" s="1" customFormat="1">
      <c r="A131" s="28"/>
      <c r="B131" s="120"/>
      <c r="C131" s="120"/>
      <c r="D131" s="120"/>
      <c r="E131" s="120"/>
      <c r="F131" s="120"/>
      <c r="G131" s="120"/>
      <c r="H131" s="120"/>
      <c r="I131" s="120"/>
      <c r="J131" s="120"/>
      <c r="K131" s="120"/>
      <c r="L131" s="120"/>
      <c r="M131" s="120"/>
      <c r="N131" s="120"/>
      <c r="O131" s="120"/>
      <c r="P131" s="120"/>
      <c r="Q131" s="120"/>
      <c r="R131" s="120"/>
      <c r="S131" s="120"/>
      <c r="T131" s="120"/>
      <c r="U131" s="120"/>
      <c r="V131" s="120"/>
    </row>
    <row r="132" spans="1:22" s="1" customFormat="1">
      <c r="A132" s="28"/>
      <c r="B132" s="120"/>
      <c r="C132" s="120"/>
      <c r="D132" s="120"/>
      <c r="E132" s="120"/>
      <c r="F132" s="120"/>
      <c r="G132" s="120"/>
      <c r="H132" s="120"/>
      <c r="I132" s="120"/>
      <c r="J132" s="120"/>
      <c r="K132" s="120"/>
      <c r="L132" s="120"/>
      <c r="M132" s="120"/>
      <c r="N132" s="120"/>
      <c r="O132" s="120"/>
      <c r="P132" s="120"/>
      <c r="Q132" s="120"/>
      <c r="R132" s="120"/>
      <c r="S132" s="120"/>
      <c r="T132" s="120"/>
      <c r="U132" s="120"/>
      <c r="V132" s="120"/>
    </row>
    <row r="133" spans="1:22" s="1" customFormat="1">
      <c r="A133" s="28"/>
      <c r="B133" s="120"/>
      <c r="C133" s="120"/>
      <c r="D133" s="120"/>
      <c r="E133" s="120"/>
      <c r="F133" s="120"/>
      <c r="G133" s="120"/>
      <c r="H133" s="120"/>
      <c r="I133" s="120"/>
      <c r="J133" s="120"/>
      <c r="K133" s="120"/>
      <c r="L133" s="120"/>
      <c r="M133" s="120"/>
      <c r="N133" s="120"/>
      <c r="O133" s="120"/>
      <c r="P133" s="120"/>
      <c r="Q133" s="120"/>
      <c r="R133" s="120"/>
      <c r="S133" s="120"/>
      <c r="T133" s="120"/>
      <c r="U133" s="120"/>
      <c r="V133" s="120"/>
    </row>
    <row r="134" spans="1:22" s="1" customFormat="1">
      <c r="A134" s="28"/>
      <c r="B134" s="120"/>
      <c r="C134" s="120"/>
      <c r="D134" s="120"/>
      <c r="E134" s="120"/>
      <c r="F134" s="120"/>
      <c r="G134" s="120"/>
      <c r="H134" s="120"/>
      <c r="I134" s="120"/>
      <c r="J134" s="120"/>
      <c r="K134" s="120"/>
      <c r="L134" s="120"/>
      <c r="M134" s="120"/>
      <c r="N134" s="120"/>
      <c r="O134" s="120"/>
      <c r="P134" s="120"/>
      <c r="Q134" s="120"/>
      <c r="R134" s="120"/>
      <c r="S134" s="120"/>
      <c r="T134" s="120"/>
      <c r="U134" s="120"/>
      <c r="V134" s="120"/>
    </row>
    <row r="135" spans="1:22" s="1" customFormat="1" ht="14.25" customHeight="1">
      <c r="A135" s="28"/>
      <c r="B135" s="120"/>
      <c r="C135" s="120"/>
      <c r="D135" s="120"/>
      <c r="E135" s="120"/>
      <c r="F135" s="120"/>
      <c r="G135" s="120"/>
      <c r="H135" s="120"/>
      <c r="I135" s="120"/>
      <c r="J135" s="120"/>
      <c r="K135" s="120"/>
      <c r="L135" s="120"/>
      <c r="M135" s="120"/>
      <c r="N135" s="120"/>
      <c r="O135" s="120"/>
      <c r="P135" s="120"/>
      <c r="Q135" s="120"/>
      <c r="R135" s="120"/>
      <c r="S135" s="120"/>
      <c r="T135" s="120"/>
      <c r="U135" s="120"/>
      <c r="V135" s="120"/>
    </row>
    <row r="136" spans="1:22">
      <c r="A136" s="1" t="s">
        <v>1</v>
      </c>
    </row>
    <row r="137" spans="1:22">
      <c r="A137" s="184" t="s">
        <v>19</v>
      </c>
      <c r="B137" s="184"/>
      <c r="C137" s="184"/>
      <c r="D137" s="184"/>
      <c r="E137" s="184"/>
      <c r="F137" s="184"/>
      <c r="G137" s="184"/>
      <c r="H137" s="184"/>
      <c r="I137" s="184"/>
      <c r="J137" s="184"/>
      <c r="K137" s="184"/>
      <c r="L137" s="184"/>
      <c r="M137" s="184"/>
      <c r="N137" s="184"/>
      <c r="O137" s="184"/>
      <c r="P137" s="184"/>
      <c r="Q137" s="184"/>
      <c r="R137" s="184"/>
      <c r="S137" s="184"/>
      <c r="T137" s="184"/>
      <c r="U137" s="184"/>
      <c r="V137" s="184"/>
    </row>
    <row r="138" spans="1:22">
      <c r="A138" s="184" t="s">
        <v>56</v>
      </c>
      <c r="B138" s="184"/>
      <c r="C138" s="184"/>
      <c r="D138" s="184"/>
      <c r="E138" s="184"/>
      <c r="F138" s="184"/>
      <c r="G138" s="184"/>
      <c r="H138" s="184"/>
      <c r="I138" s="184"/>
      <c r="J138" s="184"/>
      <c r="K138" s="184"/>
      <c r="L138" s="184"/>
      <c r="M138" s="184"/>
      <c r="N138" s="184"/>
      <c r="O138" s="184"/>
      <c r="P138" s="184"/>
      <c r="Q138" s="184"/>
      <c r="R138" s="184"/>
      <c r="S138" s="184"/>
      <c r="T138" s="184"/>
      <c r="U138" s="184"/>
      <c r="V138" s="184"/>
    </row>
    <row r="139" spans="1:22" s="2" customFormat="1">
      <c r="A139" s="185" t="s">
        <v>21</v>
      </c>
      <c r="B139" s="185"/>
      <c r="C139" s="185"/>
      <c r="D139" s="185"/>
      <c r="E139" s="185"/>
      <c r="F139" s="185"/>
      <c r="G139" s="185"/>
      <c r="H139" s="185"/>
      <c r="I139" s="185"/>
      <c r="J139" s="185"/>
      <c r="K139" s="185"/>
      <c r="L139" s="185"/>
      <c r="M139" s="185"/>
      <c r="N139" s="185"/>
      <c r="O139" s="185"/>
      <c r="P139" s="185"/>
      <c r="Q139" s="185"/>
      <c r="R139" s="185"/>
      <c r="S139" s="185"/>
      <c r="T139" s="185"/>
      <c r="U139" s="185"/>
      <c r="V139" s="185"/>
    </row>
    <row r="140" spans="1:22" s="2" customFormat="1">
      <c r="A140" s="69"/>
      <c r="B140" s="69"/>
      <c r="C140" s="69"/>
      <c r="D140" s="69"/>
      <c r="E140" s="69"/>
      <c r="F140" s="69"/>
      <c r="G140" s="69"/>
      <c r="H140" s="69"/>
      <c r="I140" s="69"/>
      <c r="J140" s="69"/>
      <c r="K140" s="69"/>
      <c r="L140" s="69"/>
      <c r="M140" s="69"/>
      <c r="N140" s="69"/>
      <c r="O140" s="69"/>
      <c r="P140" s="69"/>
      <c r="Q140" s="69"/>
      <c r="R140" s="69"/>
      <c r="S140" s="69"/>
      <c r="T140" s="69"/>
      <c r="U140" s="69"/>
      <c r="V140" s="69"/>
    </row>
    <row r="141" spans="1:22">
      <c r="A141" s="184" t="s">
        <v>54</v>
      </c>
      <c r="B141" s="184"/>
      <c r="C141" s="184"/>
      <c r="D141" s="184"/>
      <c r="E141" s="184"/>
      <c r="F141" s="184"/>
      <c r="G141" s="184"/>
      <c r="H141" s="184"/>
      <c r="I141" s="184"/>
      <c r="J141" s="184"/>
      <c r="K141" s="184"/>
      <c r="L141" s="184"/>
      <c r="M141" s="184"/>
      <c r="N141" s="184"/>
      <c r="O141" s="184"/>
      <c r="P141" s="184"/>
      <c r="Q141" s="184"/>
      <c r="R141" s="184"/>
      <c r="S141" s="184"/>
      <c r="T141" s="184"/>
      <c r="U141" s="184"/>
      <c r="V141" s="184"/>
    </row>
    <row r="142" spans="1:22" ht="7.5" customHeight="1" thickBot="1"/>
    <row r="143" spans="1:22">
      <c r="A143" s="70"/>
      <c r="B143" s="178" t="s">
        <v>23</v>
      </c>
      <c r="C143" s="179"/>
      <c r="D143" s="179"/>
      <c r="E143" s="179"/>
      <c r="F143" s="179"/>
      <c r="G143" s="179"/>
      <c r="H143" s="180"/>
      <c r="I143" s="178" t="s">
        <v>24</v>
      </c>
      <c r="J143" s="179"/>
      <c r="K143" s="179"/>
      <c r="L143" s="179"/>
      <c r="M143" s="179"/>
      <c r="N143" s="179"/>
      <c r="O143" s="180"/>
      <c r="P143" s="178" t="s">
        <v>25</v>
      </c>
      <c r="Q143" s="179"/>
      <c r="R143" s="179"/>
      <c r="S143" s="179"/>
      <c r="T143" s="179"/>
      <c r="U143" s="179"/>
      <c r="V143" s="179"/>
    </row>
    <row r="144" spans="1:22">
      <c r="B144" s="181" t="s">
        <v>26</v>
      </c>
      <c r="C144" s="182"/>
      <c r="D144" s="71" t="s">
        <v>27</v>
      </c>
      <c r="E144" s="182" t="s">
        <v>28</v>
      </c>
      <c r="F144" s="182"/>
      <c r="G144" s="182"/>
      <c r="H144" s="72" t="s">
        <v>25</v>
      </c>
      <c r="I144" s="181" t="s">
        <v>26</v>
      </c>
      <c r="J144" s="183"/>
      <c r="K144" t="s">
        <v>27</v>
      </c>
      <c r="L144" s="181" t="s">
        <v>28</v>
      </c>
      <c r="M144" s="182"/>
      <c r="N144" s="182"/>
      <c r="O144" s="72" t="s">
        <v>25</v>
      </c>
      <c r="P144" s="181" t="s">
        <v>26</v>
      </c>
      <c r="Q144" s="183"/>
      <c r="R144" t="s">
        <v>27</v>
      </c>
      <c r="S144" s="181" t="s">
        <v>28</v>
      </c>
      <c r="T144" s="182"/>
      <c r="U144" s="182"/>
      <c r="V144" s="72" t="s">
        <v>25</v>
      </c>
    </row>
    <row r="145" spans="1:22">
      <c r="A145" s="73" t="s">
        <v>29</v>
      </c>
      <c r="B145" s="74" t="s">
        <v>30</v>
      </c>
      <c r="C145" s="73">
        <v>1</v>
      </c>
      <c r="D145" s="75" t="s">
        <v>31</v>
      </c>
      <c r="E145" s="73" t="s">
        <v>32</v>
      </c>
      <c r="F145" s="73" t="s">
        <v>33</v>
      </c>
      <c r="G145" s="73" t="s">
        <v>34</v>
      </c>
      <c r="H145" s="76"/>
      <c r="I145" s="74" t="s">
        <v>30</v>
      </c>
      <c r="J145" s="73">
        <v>1</v>
      </c>
      <c r="K145" s="75" t="s">
        <v>31</v>
      </c>
      <c r="L145" s="73" t="s">
        <v>32</v>
      </c>
      <c r="M145" s="73" t="s">
        <v>33</v>
      </c>
      <c r="N145" s="73" t="s">
        <v>34</v>
      </c>
      <c r="O145" s="76"/>
      <c r="P145" s="74" t="s">
        <v>30</v>
      </c>
      <c r="Q145" s="73">
        <v>1</v>
      </c>
      <c r="R145" s="75" t="s">
        <v>31</v>
      </c>
      <c r="S145" s="73" t="s">
        <v>32</v>
      </c>
      <c r="T145" s="73" t="s">
        <v>33</v>
      </c>
      <c r="U145" s="73" t="s">
        <v>34</v>
      </c>
      <c r="V145" s="76"/>
    </row>
    <row r="146" spans="1:22">
      <c r="A146" s="77" t="s">
        <v>35</v>
      </c>
      <c r="B146" s="74"/>
      <c r="C146" s="73"/>
      <c r="D146" s="75"/>
      <c r="E146" s="73"/>
      <c r="F146" s="73"/>
      <c r="G146" s="73"/>
      <c r="H146" s="74"/>
      <c r="I146" s="74"/>
      <c r="J146" s="73"/>
      <c r="K146" s="75"/>
      <c r="L146" s="73"/>
      <c r="M146" s="73"/>
      <c r="N146" s="73"/>
      <c r="O146" s="74"/>
      <c r="P146" s="74"/>
      <c r="Q146" s="73"/>
      <c r="R146" s="75"/>
      <c r="S146" s="73"/>
      <c r="T146" s="73"/>
      <c r="U146" s="78"/>
      <c r="V146" s="74"/>
    </row>
    <row r="147" spans="1:22">
      <c r="A147" s="1" t="s">
        <v>36</v>
      </c>
      <c r="B147" s="72"/>
      <c r="C147" s="79"/>
      <c r="D147" s="80"/>
      <c r="E147" s="79"/>
      <c r="F147" s="79"/>
      <c r="G147" s="79"/>
      <c r="H147" s="72"/>
      <c r="I147" s="72"/>
      <c r="J147" s="79"/>
      <c r="K147" s="80"/>
      <c r="L147" s="79"/>
      <c r="M147" s="79"/>
      <c r="N147" s="79"/>
      <c r="O147" s="72"/>
      <c r="P147" s="72"/>
      <c r="Q147" s="79"/>
      <c r="R147" s="72"/>
      <c r="S147" s="81"/>
      <c r="T147" s="79"/>
      <c r="U147" s="82"/>
      <c r="V147" s="72"/>
    </row>
    <row r="148" spans="1:22">
      <c r="A148" t="s">
        <v>37</v>
      </c>
      <c r="B148" s="104">
        <f>SV_SO_2122_1a!B148/SV_SO_2122_1a!$H148*100</f>
        <v>6.1566877020163155E-2</v>
      </c>
      <c r="C148" s="105">
        <f>SV_SO_2122_1a!C148/SV_SO_2122_1a!$H148*100</f>
        <v>1.8593196860089274</v>
      </c>
      <c r="D148" s="106">
        <f>SV_SO_2122_1a!D148/SV_SO_2122_1a!$H148*100</f>
        <v>86.723102970601815</v>
      </c>
      <c r="E148" s="105">
        <f>SV_SO_2122_1a!E148/SV_SO_2122_1a!$H148*100</f>
        <v>10.472525781129752</v>
      </c>
      <c r="F148" s="105">
        <f>SV_SO_2122_1a!F148/SV_SO_2122_1a!$H148*100</f>
        <v>0.86501462213329239</v>
      </c>
      <c r="G148" s="105">
        <f>SV_SO_2122_1a!G148/SV_SO_2122_1a!$H148*100</f>
        <v>1.8470063106048946E-2</v>
      </c>
      <c r="H148" s="104">
        <f>SV_SO_2122_1a!H148/SV_SO_2122_1a!$H148*100</f>
        <v>100</v>
      </c>
      <c r="I148" s="104">
        <f>SV_SO_2122_1a!I148/SV_SO_2122_1a!$O148*100</f>
        <v>4.2983021706425963E-2</v>
      </c>
      <c r="J148" s="105">
        <f>SV_SO_2122_1a!J148/SV_SO_2122_1a!$O148*100</f>
        <v>1.4890546805440421</v>
      </c>
      <c r="K148" s="106">
        <f>SV_SO_2122_1a!K148/SV_SO_2122_1a!$O148*100</f>
        <v>88.357741549230909</v>
      </c>
      <c r="L148" s="105">
        <f>SV_SO_2122_1a!L148/SV_SO_2122_1a!$O148*100</f>
        <v>9.3948604586902462</v>
      </c>
      <c r="M148" s="105">
        <f>SV_SO_2122_1a!M148/SV_SO_2122_1a!$O148*100</f>
        <v>0.69693899481133526</v>
      </c>
      <c r="N148" s="105">
        <f>SV_SO_2122_1a!N148/SV_SO_2122_1a!$O148*100</f>
        <v>1.8421295017039697E-2</v>
      </c>
      <c r="O148" s="104">
        <f>SV_SO_2122_1a!O148/SV_SO_2122_1a!$O148*100</f>
        <v>100</v>
      </c>
      <c r="P148" s="104">
        <f>SV_SO_2122_1a!P148/SV_SO_2122_1a!$V148*100</f>
        <v>5.2262666010821447E-2</v>
      </c>
      <c r="Q148" s="105">
        <f>SV_SO_2122_1a!Q148/SV_SO_2122_1a!$V148*100</f>
        <v>1.6739424495818986</v>
      </c>
      <c r="R148" s="104">
        <f>SV_SO_2122_1a!R148/SV_SO_2122_1a!$V148*100</f>
        <v>87.541502705361538</v>
      </c>
      <c r="S148" s="104">
        <f>SV_SO_2122_1a!S148/SV_SO_2122_1a!$V148*100</f>
        <v>9.9329808165272997</v>
      </c>
      <c r="T148" s="105">
        <f>SV_SO_2122_1a!T148/SV_SO_2122_1a!$V148*100</f>
        <v>0.78086571569109686</v>
      </c>
      <c r="U148" s="107">
        <f>SV_SO_2122_1a!U148/SV_SO_2122_1a!$V148*100</f>
        <v>1.8445646827348745E-2</v>
      </c>
      <c r="V148" s="104">
        <f>SV_SO_2122_1a!V148/SV_SO_2122_1a!$V148*100</f>
        <v>100</v>
      </c>
    </row>
    <row r="149" spans="1:22">
      <c r="A149" t="s">
        <v>38</v>
      </c>
      <c r="B149" s="104">
        <f>SV_SO_2122_1a!B149/SV_SO_2122_1a!$H149*100</f>
        <v>0</v>
      </c>
      <c r="C149" s="105">
        <f>SV_SO_2122_1a!C149/SV_SO_2122_1a!$H149*100</f>
        <v>0</v>
      </c>
      <c r="D149" s="106">
        <f>SV_SO_2122_1a!D149/SV_SO_2122_1a!$H149*100</f>
        <v>59.099909990999102</v>
      </c>
      <c r="E149" s="105">
        <f>SV_SO_2122_1a!E149/SV_SO_2122_1a!$H149*100</f>
        <v>39.297929792979296</v>
      </c>
      <c r="F149" s="105">
        <f>SV_SO_2122_1a!F149/SV_SO_2122_1a!$H149*100</f>
        <v>1.5661566156615663</v>
      </c>
      <c r="G149" s="105">
        <f>SV_SO_2122_1a!G149/SV_SO_2122_1a!$H149*100</f>
        <v>3.6003600360036005E-2</v>
      </c>
      <c r="H149" s="104">
        <f>SV_SO_2122_1a!H149/SV_SO_2122_1a!$H149*100</f>
        <v>100</v>
      </c>
      <c r="I149" s="104">
        <f>SV_SO_2122_1a!I149/SV_SO_2122_1a!$O149*100</f>
        <v>0</v>
      </c>
      <c r="J149" s="105">
        <f>SV_SO_2122_1a!J149/SV_SO_2122_1a!$O149*100</f>
        <v>6.6979236436704614E-2</v>
      </c>
      <c r="K149" s="106">
        <f>SV_SO_2122_1a!K149/SV_SO_2122_1a!$O149*100</f>
        <v>60.928778745255642</v>
      </c>
      <c r="L149" s="105">
        <f>SV_SO_2122_1a!L149/SV_SO_2122_1a!$O149*100</f>
        <v>37.084170573788796</v>
      </c>
      <c r="M149" s="105">
        <f>SV_SO_2122_1a!M149/SV_SO_2122_1a!$O149*100</f>
        <v>1.8754186202277294</v>
      </c>
      <c r="N149" s="105">
        <f>SV_SO_2122_1a!N149/SV_SO_2122_1a!$O149*100</f>
        <v>4.4652824291136414E-2</v>
      </c>
      <c r="O149" s="104">
        <f>SV_SO_2122_1a!O149/SV_SO_2122_1a!$O149*100</f>
        <v>100</v>
      </c>
      <c r="P149" s="104">
        <f>SV_SO_2122_1a!P149/SV_SO_2122_1a!$V149*100</f>
        <v>0</v>
      </c>
      <c r="Q149" s="105">
        <f>SV_SO_2122_1a!Q149/SV_SO_2122_1a!$V149*100</f>
        <v>2.9898345624875422E-2</v>
      </c>
      <c r="R149" s="104">
        <f>SV_SO_2122_1a!R149/SV_SO_2122_1a!$V149*100</f>
        <v>59.916284632250353</v>
      </c>
      <c r="S149" s="104">
        <f>SV_SO_2122_1a!S149/SV_SO_2122_1a!$V149*100</f>
        <v>38.309746860673712</v>
      </c>
      <c r="T149" s="105">
        <f>SV_SO_2122_1a!T149/SV_SO_2122_1a!$V149*100</f>
        <v>1.704205700617899</v>
      </c>
      <c r="U149" s="107">
        <f>SV_SO_2122_1a!U149/SV_SO_2122_1a!$V149*100</f>
        <v>3.9864460833167234E-2</v>
      </c>
      <c r="V149" s="104">
        <f>SV_SO_2122_1a!V149/SV_SO_2122_1a!$V149*100</f>
        <v>100</v>
      </c>
    </row>
    <row r="150" spans="1:22">
      <c r="A150" s="28" t="s">
        <v>40</v>
      </c>
      <c r="B150" s="108">
        <f>SV_SO_2122_1a!B150/SV_SO_2122_1a!$H150*100</f>
        <v>5.2576235541535225E-2</v>
      </c>
      <c r="C150" s="109">
        <f>SV_SO_2122_1a!C150/SV_SO_2122_1a!$H150*100</f>
        <v>1.5878023133543639</v>
      </c>
      <c r="D150" s="110">
        <f>SV_SO_2122_1a!D150/SV_SO_2122_1a!$H150*100</f>
        <v>82.689274447949529</v>
      </c>
      <c r="E150" s="109">
        <f>SV_SO_2122_1a!E150/SV_SO_2122_1a!$H150*100</f>
        <v>14.681913774973712</v>
      </c>
      <c r="F150" s="109">
        <f>SV_SO_2122_1a!F150/SV_SO_2122_1a!$H150*100</f>
        <v>0.96740273396424803</v>
      </c>
      <c r="G150" s="109">
        <f>SV_SO_2122_1a!G150/SV_SO_2122_1a!$H150*100</f>
        <v>2.1030494216614088E-2</v>
      </c>
      <c r="H150" s="108">
        <f>SV_SO_2122_1a!H150/SV_SO_2122_1a!$H150*100</f>
        <v>100</v>
      </c>
      <c r="I150" s="108">
        <f>SV_SO_2122_1a!I150/SV_SO_2122_1a!$O150*100</f>
        <v>3.7786774628879895E-2</v>
      </c>
      <c r="J150" s="109">
        <f>SV_SO_2122_1a!J150/SV_SO_2122_1a!$O150*100</f>
        <v>1.3171390013495277</v>
      </c>
      <c r="K150" s="110">
        <f>SV_SO_2122_1a!K150/SV_SO_2122_1a!$O150*100</f>
        <v>85.041835357624834</v>
      </c>
      <c r="L150" s="109">
        <f>SV_SO_2122_1a!L150/SV_SO_2122_1a!$O150*100</f>
        <v>12.742240215924427</v>
      </c>
      <c r="M150" s="109">
        <f>SV_SO_2122_1a!M150/SV_SO_2122_1a!$O150*100</f>
        <v>0.83940620782726039</v>
      </c>
      <c r="N150" s="109">
        <f>SV_SO_2122_1a!N150/SV_SO_2122_1a!$O150*100</f>
        <v>2.1592442645074223E-2</v>
      </c>
      <c r="O150" s="108">
        <f>SV_SO_2122_1a!O150/SV_SO_2122_1a!$O150*100</f>
        <v>100</v>
      </c>
      <c r="P150" s="108">
        <f>SV_SO_2122_1a!P150/SV_SO_2122_1a!$V150*100</f>
        <v>4.5278998535091222E-2</v>
      </c>
      <c r="Q150" s="109">
        <f>SV_SO_2122_1a!Q150/SV_SO_2122_1a!$V150*100</f>
        <v>1.4542548941270474</v>
      </c>
      <c r="R150" s="108">
        <f>SV_SO_2122_1a!R150/SV_SO_2122_1a!$V150*100</f>
        <v>83.850046610733784</v>
      </c>
      <c r="S150" s="108">
        <f>SV_SO_2122_1a!S150/SV_SO_2122_1a!$V150*100</f>
        <v>13.724863497136768</v>
      </c>
      <c r="T150" s="109">
        <f>SV_SO_2122_1a!T150/SV_SO_2122_1a!$V150*100</f>
        <v>0.90424823545079236</v>
      </c>
      <c r="U150" s="111">
        <f>SV_SO_2122_1a!U150/SV_SO_2122_1a!$V150*100</f>
        <v>2.1307764016513516E-2</v>
      </c>
      <c r="V150" s="108">
        <f>SV_SO_2122_1a!V150/SV_SO_2122_1a!$V150*100</f>
        <v>100</v>
      </c>
    </row>
    <row r="151" spans="1:22">
      <c r="A151" s="1" t="s">
        <v>41</v>
      </c>
      <c r="B151" s="83"/>
      <c r="C151" s="84"/>
      <c r="D151" s="85"/>
      <c r="E151" s="84"/>
      <c r="F151" s="84"/>
      <c r="G151" s="84"/>
      <c r="H151" s="83"/>
      <c r="I151" s="83"/>
      <c r="J151" s="84"/>
      <c r="K151" s="85"/>
      <c r="L151" s="84"/>
      <c r="M151" s="84"/>
      <c r="N151" s="84"/>
      <c r="O151" s="83"/>
      <c r="P151" s="83"/>
      <c r="Q151" s="84"/>
      <c r="R151" s="83"/>
      <c r="S151" s="83"/>
      <c r="T151" s="84"/>
      <c r="U151" s="86"/>
      <c r="V151" s="83"/>
    </row>
    <row r="152" spans="1:22">
      <c r="A152" t="s">
        <v>42</v>
      </c>
      <c r="B152" s="104">
        <f>SV_SO_2122_1a!B152/SV_SO_2122_1a!$H152*100</f>
        <v>7.4767570379039069E-2</v>
      </c>
      <c r="C152" s="105">
        <f>SV_SO_2122_1a!C152/SV_SO_2122_1a!$H152*100</f>
        <v>1.9179507184188285</v>
      </c>
      <c r="D152" s="106">
        <f>SV_SO_2122_1a!D152/SV_SO_2122_1a!$H152*100</f>
        <v>86.538586567843439</v>
      </c>
      <c r="E152" s="105">
        <f>SV_SO_2122_1a!E152/SV_SO_2122_1a!$H152*100</f>
        <v>10.441453741629283</v>
      </c>
      <c r="F152" s="105">
        <f>SV_SO_2122_1a!F152/SV_SO_2122_1a!$H152*100</f>
        <v>0.97197841492750792</v>
      </c>
      <c r="G152" s="105">
        <f>SV_SO_2122_1a!G152/SV_SO_2122_1a!$H152*100</f>
        <v>5.526298680189845E-2</v>
      </c>
      <c r="H152" s="104">
        <f>SV_SO_2122_1a!H152/SV_SO_2122_1a!$H152*100</f>
        <v>100</v>
      </c>
      <c r="I152" s="104">
        <f>SV_SO_2122_1a!I152/SV_SO_2122_1a!$O152*100</f>
        <v>2.8317915801397017E-2</v>
      </c>
      <c r="J152" s="105">
        <f>SV_SO_2122_1a!J152/SV_SO_2122_1a!$O152*100</f>
        <v>1.4410672707822039</v>
      </c>
      <c r="K152" s="106">
        <f>SV_SO_2122_1a!K152/SV_SO_2122_1a!$O152*100</f>
        <v>88.021521616009053</v>
      </c>
      <c r="L152" s="105">
        <f>SV_SO_2122_1a!L152/SV_SO_2122_1a!$O152*100</f>
        <v>9.5997734566735886</v>
      </c>
      <c r="M152" s="105">
        <f>SV_SO_2122_1a!M152/SV_SO_2122_1a!$O152*100</f>
        <v>0.86526964948713103</v>
      </c>
      <c r="N152" s="105">
        <f>SV_SO_2122_1a!N152/SV_SO_2122_1a!$O152*100</f>
        <v>4.405009124661758E-2</v>
      </c>
      <c r="O152" s="104">
        <f>SV_SO_2122_1a!O152/SV_SO_2122_1a!$O152*100</f>
        <v>100</v>
      </c>
      <c r="P152" s="104">
        <f>SV_SO_2122_1a!P152/SV_SO_2122_1a!$V152*100</f>
        <v>5.1163980557687394E-2</v>
      </c>
      <c r="Q152" s="105">
        <f>SV_SO_2122_1a!Q152/SV_SO_2122_1a!$V152*100</f>
        <v>1.6756203632642619</v>
      </c>
      <c r="R152" s="104">
        <f>SV_SO_2122_1a!R152/SV_SO_2122_1a!$V152*100</f>
        <v>87.292146328984401</v>
      </c>
      <c r="S152" s="104">
        <f>SV_SO_2122_1a!S152/SV_SO_2122_1a!$V152*100</f>
        <v>10.013750319774879</v>
      </c>
      <c r="T152" s="105">
        <f>SV_SO_2122_1a!T152/SV_SO_2122_1a!$V152*100</f>
        <v>0.91775390125351741</v>
      </c>
      <c r="U152" s="107">
        <f>SV_SO_2122_1a!U152/SV_SO_2122_1a!$V152*100</f>
        <v>4.9565106165259658E-2</v>
      </c>
      <c r="V152" s="104">
        <f>SV_SO_2122_1a!V152/SV_SO_2122_1a!$V152*100</f>
        <v>100</v>
      </c>
    </row>
    <row r="153" spans="1:22">
      <c r="A153" t="s">
        <v>43</v>
      </c>
      <c r="B153" s="104">
        <f>SV_SO_2122_1a!B153/SV_SO_2122_1a!$H153*100</f>
        <v>1.3970382788488405E-2</v>
      </c>
      <c r="C153" s="105">
        <f>SV_SO_2122_1a!C153/SV_SO_2122_1a!$H153*100</f>
        <v>0</v>
      </c>
      <c r="D153" s="106">
        <f>SV_SO_2122_1a!D153/SV_SO_2122_1a!$H153*100</f>
        <v>58.368259290304557</v>
      </c>
      <c r="E153" s="105">
        <f>SV_SO_2122_1a!E153/SV_SO_2122_1a!$H153*100</f>
        <v>39.228834870075438</v>
      </c>
      <c r="F153" s="105">
        <f>SV_SO_2122_1a!F153/SV_SO_2122_1a!$H153*100</f>
        <v>2.3190835428890755</v>
      </c>
      <c r="G153" s="105">
        <f>SV_SO_2122_1a!G153/SV_SO_2122_1a!$H153*100</f>
        <v>6.9851913942442029E-2</v>
      </c>
      <c r="H153" s="104">
        <f>SV_SO_2122_1a!H153/SV_SO_2122_1a!$H153*100</f>
        <v>100</v>
      </c>
      <c r="I153" s="104">
        <f>SV_SO_2122_1a!I153/SV_SO_2122_1a!$O153*100</f>
        <v>1.7677214071062403E-2</v>
      </c>
      <c r="J153" s="105">
        <f>SV_SO_2122_1a!J153/SV_SO_2122_1a!$O153*100</f>
        <v>8.8386070355311999E-2</v>
      </c>
      <c r="K153" s="106">
        <f>SV_SO_2122_1a!K153/SV_SO_2122_1a!$O153*100</f>
        <v>59.784337988333036</v>
      </c>
      <c r="L153" s="105">
        <f>SV_SO_2122_1a!L153/SV_SO_2122_1a!$O153*100</f>
        <v>37.882269754286725</v>
      </c>
      <c r="M153" s="105">
        <f>SV_SO_2122_1a!M153/SV_SO_2122_1a!$O153*100</f>
        <v>2.0859112603853633</v>
      </c>
      <c r="N153" s="105">
        <f>SV_SO_2122_1a!N153/SV_SO_2122_1a!$O153*100</f>
        <v>0.14141771256849922</v>
      </c>
      <c r="O153" s="104">
        <f>SV_SO_2122_1a!O153/SV_SO_2122_1a!$O153*100</f>
        <v>100</v>
      </c>
      <c r="P153" s="104">
        <f>SV_SO_2122_1a!P153/SV_SO_2122_1a!$V153*100</f>
        <v>1.5606710885680844E-2</v>
      </c>
      <c r="Q153" s="105">
        <f>SV_SO_2122_1a!Q153/SV_SO_2122_1a!$V153*100</f>
        <v>3.901677721420211E-2</v>
      </c>
      <c r="R153" s="104">
        <f>SV_SO_2122_1a!R153/SV_SO_2122_1a!$V153*100</f>
        <v>58.993367147873585</v>
      </c>
      <c r="S153" s="104">
        <f>SV_SO_2122_1a!S153/SV_SO_2122_1a!$V153*100</f>
        <v>38.634412797502925</v>
      </c>
      <c r="T153" s="105">
        <f>SV_SO_2122_1a!T153/SV_SO_2122_1a!$V153*100</f>
        <v>2.2161529457666798</v>
      </c>
      <c r="U153" s="107">
        <f>SV_SO_2122_1a!U153/SV_SO_2122_1a!$V153*100</f>
        <v>0.10144362075692548</v>
      </c>
      <c r="V153" s="104">
        <f>SV_SO_2122_1a!V153/SV_SO_2122_1a!$V153*100</f>
        <v>100</v>
      </c>
    </row>
    <row r="154" spans="1:22">
      <c r="A154" s="28" t="s">
        <v>44</v>
      </c>
      <c r="B154" s="108">
        <f>SV_SO_2122_1a!B154/SV_SO_2122_1a!$H154*100</f>
        <v>6.3291139240506333E-2</v>
      </c>
      <c r="C154" s="109">
        <f>SV_SO_2122_1a!C154/SV_SO_2122_1a!$H154*100</f>
        <v>1.5559071729957807</v>
      </c>
      <c r="D154" s="110">
        <f>SV_SO_2122_1a!D154/SV_SO_2122_1a!$H154*100</f>
        <v>81.220991561181435</v>
      </c>
      <c r="E154" s="109">
        <f>SV_SO_2122_1a!E154/SV_SO_2122_1a!$H154*100</f>
        <v>15.875527426160337</v>
      </c>
      <c r="F154" s="109">
        <f>SV_SO_2122_1a!F154/SV_SO_2122_1a!$H154*100</f>
        <v>1.22626582278481</v>
      </c>
      <c r="G154" s="109">
        <f>SV_SO_2122_1a!G154/SV_SO_2122_1a!$H154*100</f>
        <v>5.8016877637130801E-2</v>
      </c>
      <c r="H154" s="108">
        <f>SV_SO_2122_1a!H154/SV_SO_2122_1a!$H154*100</f>
        <v>100</v>
      </c>
      <c r="I154" s="108">
        <f>SV_SO_2122_1a!I154/SV_SO_2122_1a!$O154*100</f>
        <v>2.6710115120596171E-2</v>
      </c>
      <c r="J154" s="109">
        <f>SV_SO_2122_1a!J154/SV_SO_2122_1a!$O154*100</f>
        <v>1.2366783300836026</v>
      </c>
      <c r="K154" s="110">
        <f>SV_SO_2122_1a!K154/SV_SO_2122_1a!$O154*100</f>
        <v>83.75490798365341</v>
      </c>
      <c r="L154" s="109">
        <f>SV_SO_2122_1a!L154/SV_SO_2122_1a!$O154*100</f>
        <v>13.873233793637652</v>
      </c>
      <c r="M154" s="109">
        <f>SV_SO_2122_1a!M154/SV_SO_2122_1a!$O154*100</f>
        <v>1.0497075242394296</v>
      </c>
      <c r="N154" s="109">
        <f>SV_SO_2122_1a!N154/SV_SO_2122_1a!$O154*100</f>
        <v>5.8762253265311572E-2</v>
      </c>
      <c r="O154" s="108">
        <f>SV_SO_2122_1a!O154/SV_SO_2122_1a!$O154*100</f>
        <v>100</v>
      </c>
      <c r="P154" s="108">
        <f>SV_SO_2122_1a!P154/SV_SO_2122_1a!$V154*100</f>
        <v>4.5117371515014798E-2</v>
      </c>
      <c r="Q154" s="109">
        <f>SV_SO_2122_1a!Q154/SV_SO_2122_1a!$V154*100</f>
        <v>1.3973115354503112</v>
      </c>
      <c r="R154" s="108">
        <f>SV_SO_2122_1a!R154/SV_SO_2122_1a!$V154*100</f>
        <v>82.479863055507636</v>
      </c>
      <c r="S154" s="108">
        <f>SV_SO_2122_1a!S154/SV_SO_2122_1a!$V154*100</f>
        <v>14.880770710863997</v>
      </c>
      <c r="T154" s="109">
        <f>SV_SO_2122_1a!T154/SV_SO_2122_1a!$V154*100</f>
        <v>1.1385501399965499</v>
      </c>
      <c r="U154" s="111">
        <f>SV_SO_2122_1a!U154/SV_SO_2122_1a!$V154*100</f>
        <v>5.8387186666489732E-2</v>
      </c>
      <c r="V154" s="108">
        <f>SV_SO_2122_1a!V154/SV_SO_2122_1a!$V154*100</f>
        <v>100</v>
      </c>
    </row>
    <row r="155" spans="1:22">
      <c r="A155" s="91" t="s">
        <v>45</v>
      </c>
      <c r="B155" s="108">
        <f>SV_SO_2122_1a!B155/SV_SO_2122_1a!$H155*100</f>
        <v>5.7925223802001054E-2</v>
      </c>
      <c r="C155" s="113">
        <f>SV_SO_2122_1a!C155/SV_SO_2122_1a!$H155*100</f>
        <v>1.5718799368088467</v>
      </c>
      <c r="D155" s="114">
        <f>SV_SO_2122_1a!D155/SV_SO_2122_1a!$H155*100</f>
        <v>81.956292785676681</v>
      </c>
      <c r="E155" s="113">
        <f>SV_SO_2122_1a!E155/SV_SO_2122_1a!$H155*100</f>
        <v>15.277777777777779</v>
      </c>
      <c r="F155" s="113">
        <f>SV_SO_2122_1a!F155/SV_SO_2122_1a!$H155*100</f>
        <v>1.0966298051606109</v>
      </c>
      <c r="G155" s="113">
        <f>SV_SO_2122_1a!G155/SV_SO_2122_1a!$H155*100</f>
        <v>3.9494470774091628E-2</v>
      </c>
      <c r="H155" s="112">
        <f>SV_SO_2122_1a!H155/SV_SO_2122_1a!$H155*100</f>
        <v>100</v>
      </c>
      <c r="I155" s="108">
        <f>SV_SO_2122_1a!I155/SV_SO_2122_1a!$O155*100</f>
        <v>3.2219522345581231E-2</v>
      </c>
      <c r="J155" s="113">
        <f>SV_SO_2122_1a!J155/SV_SO_2122_1a!$O155*100</f>
        <v>1.2766985729436562</v>
      </c>
      <c r="K155" s="114">
        <f>SV_SO_2122_1a!K155/SV_SO_2122_1a!$O155*100</f>
        <v>84.395011343956824</v>
      </c>
      <c r="L155" s="113">
        <f>SV_SO_2122_1a!L155/SV_SO_2122_1a!$O155*100</f>
        <v>13.310690169018244</v>
      </c>
      <c r="M155" s="113">
        <f>SV_SO_2122_1a!M155/SV_SO_2122_1a!$O155*100</f>
        <v>0.9451059888037161</v>
      </c>
      <c r="N155" s="113">
        <f>SV_SO_2122_1a!N155/SV_SO_2122_1a!$O155*100</f>
        <v>4.0274402931976531E-2</v>
      </c>
      <c r="O155" s="112">
        <f>SV_SO_2122_1a!O155/SV_SO_2122_1a!$O155*100</f>
        <v>100</v>
      </c>
      <c r="P155" s="112">
        <f>SV_SO_2122_1a!P155/SV_SO_2122_1a!$V155*100</f>
        <v>4.5198040532007523E-2</v>
      </c>
      <c r="Q155" s="113">
        <f>SV_SO_2122_1a!Q155/SV_SO_2122_1a!$V155*100</f>
        <v>1.4257323079581785</v>
      </c>
      <c r="R155" s="112">
        <f>SV_SO_2122_1a!R155/SV_SO_2122_1a!$V155*100</f>
        <v>83.163729901827196</v>
      </c>
      <c r="S155" s="112">
        <f>SV_SO_2122_1a!S155/SV_SO_2122_1a!$V155*100</f>
        <v>14.303850474247087</v>
      </c>
      <c r="T155" s="113">
        <f>SV_SO_2122_1a!T155/SV_SO_2122_1a!$V155*100</f>
        <v>1.0216086514366995</v>
      </c>
      <c r="U155" s="115">
        <f>SV_SO_2122_1a!U155/SV_SO_2122_1a!$V155*100</f>
        <v>3.9880623998830168E-2</v>
      </c>
      <c r="V155" s="112">
        <f>SV_SO_2122_1a!V155/SV_SO_2122_1a!$V155*100</f>
        <v>100</v>
      </c>
    </row>
    <row r="156" spans="1:22">
      <c r="B156" s="83"/>
      <c r="C156" s="84"/>
      <c r="D156" s="85"/>
      <c r="E156" s="84"/>
      <c r="F156" s="84"/>
      <c r="G156" s="84"/>
      <c r="H156" s="83"/>
      <c r="I156" s="83"/>
      <c r="J156" s="84"/>
      <c r="K156" s="85"/>
      <c r="L156" s="84"/>
      <c r="M156" s="84"/>
      <c r="N156" s="84"/>
      <c r="O156" s="83"/>
      <c r="P156" s="83"/>
      <c r="Q156" s="84"/>
      <c r="R156" s="83"/>
      <c r="S156" s="83"/>
      <c r="T156" s="84"/>
      <c r="U156" s="86"/>
      <c r="V156" s="83"/>
    </row>
    <row r="157" spans="1:22">
      <c r="A157" s="1" t="s">
        <v>46</v>
      </c>
      <c r="B157" s="83"/>
      <c r="C157" s="84"/>
      <c r="D157" s="85"/>
      <c r="E157" s="84"/>
      <c r="F157" s="84"/>
      <c r="G157" s="84"/>
      <c r="H157" s="83"/>
      <c r="I157" s="83"/>
      <c r="J157" s="84"/>
      <c r="K157" s="85"/>
      <c r="L157" s="84"/>
      <c r="M157" s="84"/>
      <c r="N157" s="84"/>
      <c r="O157" s="83"/>
      <c r="P157" s="83"/>
      <c r="Q157" s="84"/>
      <c r="R157" s="83"/>
      <c r="S157" s="83"/>
      <c r="T157" s="84"/>
      <c r="U157" s="86"/>
      <c r="V157" s="83"/>
    </row>
    <row r="158" spans="1:22">
      <c r="A158" s="96" t="s">
        <v>36</v>
      </c>
      <c r="B158" s="83"/>
      <c r="C158" s="84"/>
      <c r="D158" s="85"/>
      <c r="E158" s="84"/>
      <c r="F158" s="84"/>
      <c r="G158" s="84"/>
      <c r="H158" s="83"/>
      <c r="I158" s="83"/>
      <c r="J158" s="84"/>
      <c r="K158" s="85"/>
      <c r="L158" s="84"/>
      <c r="M158" s="84"/>
      <c r="N158" s="84"/>
      <c r="O158" s="83"/>
      <c r="P158" s="83"/>
      <c r="Q158" s="84"/>
      <c r="R158" s="83"/>
      <c r="S158" s="83"/>
      <c r="T158" s="84"/>
      <c r="U158" s="86"/>
      <c r="V158" s="83"/>
    </row>
    <row r="159" spans="1:22">
      <c r="A159" t="s">
        <v>47</v>
      </c>
      <c r="B159" s="104">
        <f>SV_SO_2122_1a!B159/SV_SO_2122_1a!$H159*100</f>
        <v>9.3861460484325143E-2</v>
      </c>
      <c r="C159" s="105">
        <f>SV_SO_2122_1a!C159/SV_SO_2122_1a!$H159*100</f>
        <v>3.2601213941555596</v>
      </c>
      <c r="D159" s="106">
        <f>SV_SO_2122_1a!D159/SV_SO_2122_1a!$H159*100</f>
        <v>86.871910393592387</v>
      </c>
      <c r="E159" s="105">
        <f>SV_SO_2122_1a!E159/SV_SO_2122_1a!$H159*100</f>
        <v>8.6853138101495535</v>
      </c>
      <c r="F159" s="105">
        <f>SV_SO_2122_1a!F159/SV_SO_2122_1a!$H159*100</f>
        <v>1.0199612039296666</v>
      </c>
      <c r="G159" s="105">
        <f>SV_SO_2122_1a!G159/SV_SO_2122_1a!$H159*100</f>
        <v>6.8831737688505104E-2</v>
      </c>
      <c r="H159" s="104">
        <f>SV_SO_2122_1a!H159/SV_SO_2122_1a!$H159*100</f>
        <v>100</v>
      </c>
      <c r="I159" s="104">
        <f>SV_SO_2122_1a!I159/SV_SO_2122_1a!$O159*100</f>
        <v>4.5069858280334517E-2</v>
      </c>
      <c r="J159" s="105">
        <f>SV_SO_2122_1a!J159/SV_SO_2122_1a!$O159*100</f>
        <v>2.2034152937052429</v>
      </c>
      <c r="K159" s="106">
        <f>SV_SO_2122_1a!K159/SV_SO_2122_1a!$O159*100</f>
        <v>89.298412539436129</v>
      </c>
      <c r="L159" s="105">
        <f>SV_SO_2122_1a!L159/SV_SO_2122_1a!$O159*100</f>
        <v>7.5266663328158652</v>
      </c>
      <c r="M159" s="105">
        <f>SV_SO_2122_1a!M159/SV_SO_2122_1a!$O159*100</f>
        <v>0.85632730732635576</v>
      </c>
      <c r="N159" s="105">
        <f>SV_SO_2122_1a!N159/SV_SO_2122_1a!$O159*100</f>
        <v>7.0108668436075924E-2</v>
      </c>
      <c r="O159" s="104">
        <f>SV_SO_2122_1a!O159/SV_SO_2122_1a!$O159*100</f>
        <v>100</v>
      </c>
      <c r="P159" s="104">
        <f>SV_SO_2122_1a!P159/SV_SO_2122_1a!$V159*100</f>
        <v>6.6759388038942977E-2</v>
      </c>
      <c r="Q159" s="105">
        <f>SV_SO_2122_1a!Q159/SV_SO_2122_1a!$V159*100</f>
        <v>2.6731571627260085</v>
      </c>
      <c r="R159" s="104">
        <f>SV_SO_2122_1a!R159/SV_SO_2122_1a!$V159*100</f>
        <v>88.219749652294851</v>
      </c>
      <c r="S159" s="104">
        <f>SV_SO_2122_1a!S159/SV_SO_2122_1a!$V159*100</f>
        <v>8.0417246175243395</v>
      </c>
      <c r="T159" s="105">
        <f>SV_SO_2122_1a!T159/SV_SO_2122_1a!$V159*100</f>
        <v>0.9290681502086231</v>
      </c>
      <c r="U159" s="107">
        <f>SV_SO_2122_1a!U159/SV_SO_2122_1a!$V159*100</f>
        <v>6.9541029207232263E-2</v>
      </c>
      <c r="V159" s="104">
        <f>SV_SO_2122_1a!V159/SV_SO_2122_1a!$V159*100</f>
        <v>100</v>
      </c>
    </row>
    <row r="160" spans="1:22">
      <c r="A160" t="s">
        <v>48</v>
      </c>
      <c r="B160" s="104">
        <f>SV_SO_2122_1a!B160/SV_SO_2122_1a!$H160*100</f>
        <v>0</v>
      </c>
      <c r="C160" s="105">
        <f>SV_SO_2122_1a!C160/SV_SO_2122_1a!$H160*100</f>
        <v>0.45265124299468318</v>
      </c>
      <c r="D160" s="106">
        <f>SV_SO_2122_1a!D160/SV_SO_2122_1a!$H160*100</f>
        <v>72.381089236959326</v>
      </c>
      <c r="E160" s="105">
        <f>SV_SO_2122_1a!E160/SV_SO_2122_1a!$H160*100</f>
        <v>22.424198879149305</v>
      </c>
      <c r="F160" s="105">
        <f>SV_SO_2122_1a!F160/SV_SO_2122_1a!$H160*100</f>
        <v>4.2606696364420173</v>
      </c>
      <c r="G160" s="105">
        <f>SV_SO_2122_1a!G160/SV_SO_2122_1a!$H160*100</f>
        <v>0.48139100445466304</v>
      </c>
      <c r="H160" s="104">
        <f>SV_SO_2122_1a!H160/SV_SO_2122_1a!$H160*100</f>
        <v>100</v>
      </c>
      <c r="I160" s="104">
        <f>SV_SO_2122_1a!I160/SV_SO_2122_1a!$O160*100</f>
        <v>1.0146103896103896E-2</v>
      </c>
      <c r="J160" s="105">
        <f>SV_SO_2122_1a!J160/SV_SO_2122_1a!$O160*100</f>
        <v>0.32467532467532467</v>
      </c>
      <c r="K160" s="106">
        <f>SV_SO_2122_1a!K160/SV_SO_2122_1a!$O160*100</f>
        <v>73.965097402597408</v>
      </c>
      <c r="L160" s="105">
        <f>SV_SO_2122_1a!L160/SV_SO_2122_1a!$O160*100</f>
        <v>21.763392857142858</v>
      </c>
      <c r="M160" s="105">
        <f>SV_SO_2122_1a!M160/SV_SO_2122_1a!$O160*100</f>
        <v>3.5004058441558441</v>
      </c>
      <c r="N160" s="105">
        <f>SV_SO_2122_1a!N160/SV_SO_2122_1a!$O160*100</f>
        <v>0.43628246753246752</v>
      </c>
      <c r="O160" s="104">
        <f>SV_SO_2122_1a!O160/SV_SO_2122_1a!$O160*100</f>
        <v>100</v>
      </c>
      <c r="P160" s="104">
        <f>SV_SO_2122_1a!P160/SV_SO_2122_1a!$V160*100</f>
        <v>4.2062757634390513E-3</v>
      </c>
      <c r="Q160" s="105">
        <f>SV_SO_2122_1a!Q160/SV_SO_2122_1a!$V160*100</f>
        <v>0.39959619752670983</v>
      </c>
      <c r="R160" s="104">
        <f>SV_SO_2122_1a!R160/SV_SO_2122_1a!$V160*100</f>
        <v>73.037772356355674</v>
      </c>
      <c r="S160" s="104">
        <f>SV_SO_2122_1a!S160/SV_SO_2122_1a!$V160*100</f>
        <v>22.150248170270043</v>
      </c>
      <c r="T160" s="105">
        <f>SV_SO_2122_1a!T160/SV_SO_2122_1a!$V160*100</f>
        <v>3.9454866661058299</v>
      </c>
      <c r="U160" s="107">
        <f>SV_SO_2122_1a!U160/SV_SO_2122_1a!$V160*100</f>
        <v>0.46269033397829562</v>
      </c>
      <c r="V160" s="104">
        <f>SV_SO_2122_1a!V160/SV_SO_2122_1a!$V160*100</f>
        <v>100</v>
      </c>
    </row>
    <row r="161" spans="1:22">
      <c r="A161" t="s">
        <v>49</v>
      </c>
      <c r="B161" s="104">
        <f>SV_SO_2122_1a!B161/SV_SO_2122_1a!$H161*100</f>
        <v>0</v>
      </c>
      <c r="C161" s="105">
        <f>SV_SO_2122_1a!C161/SV_SO_2122_1a!$H161*100</f>
        <v>0.91240875912408748</v>
      </c>
      <c r="D161" s="106">
        <f>SV_SO_2122_1a!D161/SV_SO_2122_1a!$H161*100</f>
        <v>59.854014598540154</v>
      </c>
      <c r="E161" s="105">
        <f>SV_SO_2122_1a!E161/SV_SO_2122_1a!$H161*100</f>
        <v>33.759124087591239</v>
      </c>
      <c r="F161" s="105">
        <f>SV_SO_2122_1a!F161/SV_SO_2122_1a!$H161*100</f>
        <v>5.1094890510948909</v>
      </c>
      <c r="G161" s="105">
        <f>SV_SO_2122_1a!G161/SV_SO_2122_1a!$H161*100</f>
        <v>0.36496350364963503</v>
      </c>
      <c r="H161" s="104">
        <f>SV_SO_2122_1a!H161/SV_SO_2122_1a!$H161*100</f>
        <v>100</v>
      </c>
      <c r="I161" s="104">
        <f>SV_SO_2122_1a!I161/SV_SO_2122_1a!$O161*100</f>
        <v>0.12383900928792571</v>
      </c>
      <c r="J161" s="105">
        <f>SV_SO_2122_1a!J161/SV_SO_2122_1a!$O161*100</f>
        <v>0.92879256965944268</v>
      </c>
      <c r="K161" s="106">
        <f>SV_SO_2122_1a!K161/SV_SO_2122_1a!$O161*100</f>
        <v>73.622291021671828</v>
      </c>
      <c r="L161" s="105">
        <f>SV_SO_2122_1a!L161/SV_SO_2122_1a!$O161*100</f>
        <v>21.547987616099071</v>
      </c>
      <c r="M161" s="105">
        <f>SV_SO_2122_1a!M161/SV_SO_2122_1a!$O161*100</f>
        <v>3.653250773993808</v>
      </c>
      <c r="N161" s="105">
        <f>SV_SO_2122_1a!N161/SV_SO_2122_1a!$O161*100</f>
        <v>0.12383900928792571</v>
      </c>
      <c r="O161" s="104">
        <f>SV_SO_2122_1a!O161/SV_SO_2122_1a!$O161*100</f>
        <v>100</v>
      </c>
      <c r="P161" s="104">
        <f>SV_SO_2122_1a!P161/SV_SO_2122_1a!$V161*100</f>
        <v>9.2464170134073043E-2</v>
      </c>
      <c r="Q161" s="105">
        <f>SV_SO_2122_1a!Q161/SV_SO_2122_1a!$V161*100</f>
        <v>0.92464170134073043</v>
      </c>
      <c r="R161" s="104">
        <f>SV_SO_2122_1a!R161/SV_SO_2122_1a!$V161*100</f>
        <v>70.134073046694397</v>
      </c>
      <c r="S161" s="104">
        <f>SV_SO_2122_1a!S161/SV_SO_2122_1a!$V161*100</f>
        <v>24.641701340730467</v>
      </c>
      <c r="T161" s="105">
        <f>SV_SO_2122_1a!T161/SV_SO_2122_1a!$V161*100</f>
        <v>4.0221914008321775</v>
      </c>
      <c r="U161" s="107">
        <f>SV_SO_2122_1a!U161/SV_SO_2122_1a!$V161*100</f>
        <v>0.18492834026814609</v>
      </c>
      <c r="V161" s="104">
        <f>SV_SO_2122_1a!V161/SV_SO_2122_1a!$V161*100</f>
        <v>100</v>
      </c>
    </row>
    <row r="162" spans="1:22">
      <c r="A162" t="s">
        <v>50</v>
      </c>
      <c r="B162" s="104">
        <f>SV_SO_2122_1a!B162/SV_SO_2122_1a!$H162*100</f>
        <v>1.0613457864572278E-2</v>
      </c>
      <c r="C162" s="105">
        <f>SV_SO_2122_1a!C162/SV_SO_2122_1a!$H162*100</f>
        <v>5.3067289322861387E-2</v>
      </c>
      <c r="D162" s="106">
        <f>SV_SO_2122_1a!D162/SV_SO_2122_1a!$H162*100</f>
        <v>49.47994056463596</v>
      </c>
      <c r="E162" s="105">
        <f>SV_SO_2122_1a!E162/SV_SO_2122_1a!$H162*100</f>
        <v>41.254510719592439</v>
      </c>
      <c r="F162" s="105">
        <f>SV_SO_2122_1a!F162/SV_SO_2122_1a!$H162*100</f>
        <v>7.6947569518149015</v>
      </c>
      <c r="G162" s="105">
        <f>SV_SO_2122_1a!G162/SV_SO_2122_1a!$H162*100</f>
        <v>1.5071110167692634</v>
      </c>
      <c r="H162" s="104">
        <f>SV_SO_2122_1a!H162/SV_SO_2122_1a!$H162*100</f>
        <v>100</v>
      </c>
      <c r="I162" s="104">
        <f>SV_SO_2122_1a!I162/SV_SO_2122_1a!$O162*100</f>
        <v>1.513317191283293E-2</v>
      </c>
      <c r="J162" s="105">
        <f>SV_SO_2122_1a!J162/SV_SO_2122_1a!$O162*100</f>
        <v>3.026634382566586E-2</v>
      </c>
      <c r="K162" s="106">
        <f>SV_SO_2122_1a!K162/SV_SO_2122_1a!$O162*100</f>
        <v>53.19309927360775</v>
      </c>
      <c r="L162" s="105">
        <f>SV_SO_2122_1a!L162/SV_SO_2122_1a!$O162*100</f>
        <v>39.603510895883772</v>
      </c>
      <c r="M162" s="105">
        <f>SV_SO_2122_1a!M162/SV_SO_2122_1a!$O162*100</f>
        <v>5.9776029055690074</v>
      </c>
      <c r="N162" s="105">
        <f>SV_SO_2122_1a!N162/SV_SO_2122_1a!$O162*100</f>
        <v>1.1803874092009685</v>
      </c>
      <c r="O162" s="104">
        <f>SV_SO_2122_1a!O162/SV_SO_2122_1a!$O162*100</f>
        <v>100</v>
      </c>
      <c r="P162" s="104">
        <f>SV_SO_2122_1a!P162/SV_SO_2122_1a!$V162*100</f>
        <v>1.2476606363069246E-2</v>
      </c>
      <c r="Q162" s="105">
        <f>SV_SO_2122_1a!Q162/SV_SO_2122_1a!$V162*100</f>
        <v>4.3668122270742356E-2</v>
      </c>
      <c r="R162" s="104">
        <f>SV_SO_2122_1a!R162/SV_SO_2122_1a!$V162*100</f>
        <v>51.010605115408616</v>
      </c>
      <c r="S162" s="104">
        <f>SV_SO_2122_1a!S162/SV_SO_2122_1a!$V162*100</f>
        <v>40.573923892701188</v>
      </c>
      <c r="T162" s="105">
        <f>SV_SO_2122_1a!T162/SV_SO_2122_1a!$V162*100</f>
        <v>6.9868995633187767</v>
      </c>
      <c r="U162" s="107">
        <f>SV_SO_2122_1a!U162/SV_SO_2122_1a!$V162*100</f>
        <v>1.3724266999376169</v>
      </c>
      <c r="V162" s="104">
        <f>SV_SO_2122_1a!V162/SV_SO_2122_1a!$V162*100</f>
        <v>100</v>
      </c>
    </row>
    <row r="163" spans="1:22">
      <c r="A163" s="28" t="s">
        <v>25</v>
      </c>
      <c r="B163" s="108">
        <f>SV_SO_2122_1a!B163/SV_SO_2122_1a!$H163*100</f>
        <v>4.0131430434673557E-2</v>
      </c>
      <c r="C163" s="109">
        <f>SV_SO_2122_1a!C163/SV_SO_2122_1a!$H163*100</f>
        <v>1.4898793548872558</v>
      </c>
      <c r="D163" s="110">
        <f>SV_SO_2122_1a!D163/SV_SO_2122_1a!$H163*100</f>
        <v>72.605282299530955</v>
      </c>
      <c r="E163" s="109">
        <f>SV_SO_2122_1a!E163/SV_SO_2122_1a!$H163*100</f>
        <v>21.522987784995863</v>
      </c>
      <c r="F163" s="109">
        <f>SV_SO_2122_1a!F163/SV_SO_2122_1a!$H163*100</f>
        <v>3.7848955328701499</v>
      </c>
      <c r="G163" s="109">
        <f>SV_SO_2122_1a!G163/SV_SO_2122_1a!$H163*100</f>
        <v>0.55682359728109565</v>
      </c>
      <c r="H163" s="108">
        <f>SV_SO_2122_1a!H163/SV_SO_2122_1a!$H163*100</f>
        <v>100</v>
      </c>
      <c r="I163" s="108">
        <f>SV_SO_2122_1a!I163/SV_SO_2122_1a!$O163*100</f>
        <v>3.4167367535744321E-2</v>
      </c>
      <c r="J163" s="109">
        <f>SV_SO_2122_1a!J163/SV_SO_2122_1a!$O163*100</f>
        <v>1.2852186711522287</v>
      </c>
      <c r="K163" s="110">
        <f>SV_SO_2122_1a!K163/SV_SO_2122_1a!$O163*100</f>
        <v>78.390454163162332</v>
      </c>
      <c r="L163" s="109">
        <f>SV_SO_2122_1a!L163/SV_SO_2122_1a!$O163*100</f>
        <v>17.380677039529015</v>
      </c>
      <c r="M163" s="109">
        <f>SV_SO_2122_1a!M163/SV_SO_2122_1a!$O163*100</f>
        <v>2.5494112699747684</v>
      </c>
      <c r="N163" s="109">
        <f>SV_SO_2122_1a!N163/SV_SO_2122_1a!$O163*100</f>
        <v>0.36007148864592098</v>
      </c>
      <c r="O163" s="108">
        <f>SV_SO_2122_1a!O163/SV_SO_2122_1a!$O163*100</f>
        <v>100</v>
      </c>
      <c r="P163" s="108">
        <f>SV_SO_2122_1a!P163/SV_SO_2122_1a!$V163*100</f>
        <v>3.7219092110835891E-2</v>
      </c>
      <c r="Q163" s="109">
        <f>SV_SO_2122_1a!Q163/SV_SO_2122_1a!$V163*100</f>
        <v>1.3899405777943197</v>
      </c>
      <c r="R163" s="110">
        <f>SV_SO_2122_1a!R163/SV_SO_2122_1a!$V163*100</f>
        <v>75.430265538970957</v>
      </c>
      <c r="S163" s="109">
        <f>SV_SO_2122_1a!S163/SV_SO_2122_1a!$V163*100</f>
        <v>19.500237432139329</v>
      </c>
      <c r="T163" s="109">
        <f>SV_SO_2122_1a!T163/SV_SO_2122_1a!$V163*100</f>
        <v>3.1815906669917986</v>
      </c>
      <c r="U163" s="109">
        <f>SV_SO_2122_1a!U163/SV_SO_2122_1a!$V163*100</f>
        <v>0.46074669199276153</v>
      </c>
      <c r="V163" s="108">
        <f>SV_SO_2122_1a!V163/SV_SO_2122_1a!$V163*100</f>
        <v>100</v>
      </c>
    </row>
    <row r="164" spans="1:22">
      <c r="A164" s="1" t="s">
        <v>41</v>
      </c>
      <c r="B164" s="83"/>
      <c r="C164" s="84"/>
      <c r="D164" s="85"/>
      <c r="E164" s="84"/>
      <c r="F164" s="84"/>
      <c r="G164" s="84"/>
      <c r="H164" s="83"/>
      <c r="I164" s="83"/>
      <c r="J164" s="84"/>
      <c r="K164" s="85"/>
      <c r="L164" s="84"/>
      <c r="M164" s="84"/>
      <c r="N164" s="84"/>
      <c r="O164" s="83"/>
      <c r="P164" s="83"/>
      <c r="Q164" s="84"/>
      <c r="R164" s="83"/>
      <c r="S164" s="83"/>
      <c r="T164" s="84"/>
      <c r="U164" s="86"/>
      <c r="V164" s="83"/>
    </row>
    <row r="165" spans="1:22">
      <c r="A165" t="s">
        <v>47</v>
      </c>
      <c r="B165" s="104">
        <f>SV_SO_2122_1a!B165/SV_SO_2122_1a!$H165*100</f>
        <v>8.3443432306515547E-2</v>
      </c>
      <c r="C165" s="105">
        <f>SV_SO_2122_1a!C165/SV_SO_2122_1a!$H165*100</f>
        <v>3.2473402405952299</v>
      </c>
      <c r="D165" s="106">
        <f>SV_SO_2122_1a!D165/SV_SO_2122_1a!$H165*100</f>
        <v>86.669911689034137</v>
      </c>
      <c r="E165" s="105">
        <f>SV_SO_2122_1a!E165/SV_SO_2122_1a!$H165*100</f>
        <v>9.0188443084625547</v>
      </c>
      <c r="F165" s="105">
        <f>SV_SO_2122_1a!F165/SV_SO_2122_1a!$H165*100</f>
        <v>0.91787775537167082</v>
      </c>
      <c r="G165" s="105">
        <f>SV_SO_2122_1a!G165/SV_SO_2122_1a!$H165*100</f>
        <v>6.2582574229886653E-2</v>
      </c>
      <c r="H165" s="104">
        <f>SV_SO_2122_1a!H165/SV_SO_2122_1a!$H165*100</f>
        <v>100</v>
      </c>
      <c r="I165" s="104">
        <f>SV_SO_2122_1a!I165/SV_SO_2122_1a!$O165*100</f>
        <v>3.2903756512201808E-2</v>
      </c>
      <c r="J165" s="105">
        <f>SV_SO_2122_1a!J165/SV_SO_2122_1a!$O165*100</f>
        <v>2.034548944337812</v>
      </c>
      <c r="K165" s="106">
        <f>SV_SO_2122_1a!K165/SV_SO_2122_1a!$O165*100</f>
        <v>89.783383602961337</v>
      </c>
      <c r="L165" s="105">
        <f>SV_SO_2122_1a!L165/SV_SO_2122_1a!$O165*100</f>
        <v>7.129147244310392</v>
      </c>
      <c r="M165" s="105">
        <f>SV_SO_2122_1a!M165/SV_SO_2122_1a!$O165*100</f>
        <v>0.94872497943515222</v>
      </c>
      <c r="N165" s="105">
        <f>SV_SO_2122_1a!N165/SV_SO_2122_1a!$O165*100</f>
        <v>7.1291472443103923E-2</v>
      </c>
      <c r="O165" s="104">
        <f>SV_SO_2122_1a!O165/SV_SO_2122_1a!$O165*100</f>
        <v>100</v>
      </c>
      <c r="P165" s="104">
        <f>SV_SO_2122_1a!P165/SV_SO_2122_1a!$V165*100</f>
        <v>5.518763796909492E-2</v>
      </c>
      <c r="Q165" s="105">
        <f>SV_SO_2122_1a!Q165/SV_SO_2122_1a!$V165*100</f>
        <v>2.569291145450086</v>
      </c>
      <c r="R165" s="104">
        <f>SV_SO_2122_1a!R165/SV_SO_2122_1a!$V165*100</f>
        <v>88.410596026490069</v>
      </c>
      <c r="S165" s="104">
        <f>SV_SO_2122_1a!S165/SV_SO_2122_1a!$V165*100</f>
        <v>7.9623497669855281</v>
      </c>
      <c r="T165" s="105">
        <f>SV_SO_2122_1a!T165/SV_SO_2122_1a!$V165*100</f>
        <v>0.93512386558744165</v>
      </c>
      <c r="U165" s="107">
        <f>SV_SO_2122_1a!U165/SV_SO_2122_1a!$V165*100</f>
        <v>6.7451557517782673E-2</v>
      </c>
      <c r="V165" s="104">
        <f>SV_SO_2122_1a!V165/SV_SO_2122_1a!$V165*100</f>
        <v>100</v>
      </c>
    </row>
    <row r="166" spans="1:22">
      <c r="A166" t="s">
        <v>48</v>
      </c>
      <c r="B166" s="104">
        <f>SV_SO_2122_1a!B166/SV_SO_2122_1a!$H166*100</f>
        <v>1.6092693916961699E-2</v>
      </c>
      <c r="C166" s="105">
        <f>SV_SO_2122_1a!C166/SV_SO_2122_1a!$H166*100</f>
        <v>0.52301255230125521</v>
      </c>
      <c r="D166" s="106">
        <f>SV_SO_2122_1a!D166/SV_SO_2122_1a!$H166*100</f>
        <v>68.91696169938848</v>
      </c>
      <c r="E166" s="105">
        <f>SV_SO_2122_1a!E166/SV_SO_2122_1a!$H166*100</f>
        <v>24.2436433859028</v>
      </c>
      <c r="F166" s="105">
        <f>SV_SO_2122_1a!F166/SV_SO_2122_1a!$H166*100</f>
        <v>5.6083038300611525</v>
      </c>
      <c r="G166" s="105">
        <f>SV_SO_2122_1a!G166/SV_SO_2122_1a!$H166*100</f>
        <v>0.69198583842935313</v>
      </c>
      <c r="H166" s="104">
        <f>SV_SO_2122_1a!H166/SV_SO_2122_1a!$H166*100</f>
        <v>100</v>
      </c>
      <c r="I166" s="104">
        <f>SV_SO_2122_1a!I166/SV_SO_2122_1a!$O166*100</f>
        <v>0</v>
      </c>
      <c r="J166" s="105">
        <f>SV_SO_2122_1a!J166/SV_SO_2122_1a!$O166*100</f>
        <v>0.31784305129329243</v>
      </c>
      <c r="K166" s="106">
        <f>SV_SO_2122_1a!K166/SV_SO_2122_1a!$O166*100</f>
        <v>72.01885138097326</v>
      </c>
      <c r="L166" s="105">
        <f>SV_SO_2122_1a!L166/SV_SO_2122_1a!$O166*100</f>
        <v>22.40245506356861</v>
      </c>
      <c r="M166" s="105">
        <f>SV_SO_2122_1a!M166/SV_SO_2122_1a!$O166*100</f>
        <v>4.636124506795265</v>
      </c>
      <c r="N166" s="105">
        <f>SV_SO_2122_1a!N166/SV_SO_2122_1a!$O166*100</f>
        <v>0.62472599736957468</v>
      </c>
      <c r="O166" s="104">
        <f>SV_SO_2122_1a!O166/SV_SO_2122_1a!$O166*100</f>
        <v>100</v>
      </c>
      <c r="P166" s="104">
        <f>SV_SO_2122_1a!P166/SV_SO_2122_1a!$V166*100</f>
        <v>9.2798812175204151E-3</v>
      </c>
      <c r="Q166" s="105">
        <f>SV_SO_2122_1a!Q166/SV_SO_2122_1a!$V166*100</f>
        <v>0.43615441722345955</v>
      </c>
      <c r="R166" s="104">
        <f>SV_SO_2122_1a!R166/SV_SO_2122_1a!$V166*100</f>
        <v>70.230141054194505</v>
      </c>
      <c r="S166" s="104">
        <f>SV_SO_2122_1a!S166/SV_SO_2122_1a!$V166*100</f>
        <v>23.464179658500374</v>
      </c>
      <c r="T166" s="105">
        <f>SV_SO_2122_1a!T166/SV_SO_2122_1a!$V166*100</f>
        <v>5.1967334818114335</v>
      </c>
      <c r="U166" s="107">
        <f>SV_SO_2122_1a!U166/SV_SO_2122_1a!$V166*100</f>
        <v>0.66351150705270978</v>
      </c>
      <c r="V166" s="104">
        <f>SV_SO_2122_1a!V166/SV_SO_2122_1a!$V166*100</f>
        <v>100</v>
      </c>
    </row>
    <row r="167" spans="1:22">
      <c r="A167" t="s">
        <v>49</v>
      </c>
      <c r="B167" s="104">
        <f>SV_SO_2122_1a!B167/SV_SO_2122_1a!$H167*100</f>
        <v>0</v>
      </c>
      <c r="C167" s="105">
        <f>SV_SO_2122_1a!C167/SV_SO_2122_1a!$H167*100</f>
        <v>1.984126984126984</v>
      </c>
      <c r="D167" s="106">
        <f>SV_SO_2122_1a!D167/SV_SO_2122_1a!$H167*100</f>
        <v>66.269841269841265</v>
      </c>
      <c r="E167" s="105">
        <f>SV_SO_2122_1a!E167/SV_SO_2122_1a!$H167*100</f>
        <v>24.404761904761905</v>
      </c>
      <c r="F167" s="105">
        <f>SV_SO_2122_1a!F167/SV_SO_2122_1a!$H167*100</f>
        <v>6.9444444444444446</v>
      </c>
      <c r="G167" s="105">
        <f>SV_SO_2122_1a!G167/SV_SO_2122_1a!$H167*100</f>
        <v>0.3968253968253968</v>
      </c>
      <c r="H167" s="104">
        <f>SV_SO_2122_1a!H167/SV_SO_2122_1a!$H167*100</f>
        <v>100</v>
      </c>
      <c r="I167" s="104">
        <f>SV_SO_2122_1a!I167/SV_SO_2122_1a!$O167*100</f>
        <v>7.2046109510086456E-2</v>
      </c>
      <c r="J167" s="105">
        <f>SV_SO_2122_1a!J167/SV_SO_2122_1a!$O167*100</f>
        <v>1.2968299711815563</v>
      </c>
      <c r="K167" s="106">
        <f>SV_SO_2122_1a!K167/SV_SO_2122_1a!$O167*100</f>
        <v>75.360230547550429</v>
      </c>
      <c r="L167" s="105">
        <f>SV_SO_2122_1a!L167/SV_SO_2122_1a!$O167*100</f>
        <v>19.524495677233432</v>
      </c>
      <c r="M167" s="105">
        <f>SV_SO_2122_1a!M167/SV_SO_2122_1a!$O167*100</f>
        <v>3.3141210374639769</v>
      </c>
      <c r="N167" s="105">
        <f>SV_SO_2122_1a!N167/SV_SO_2122_1a!$O167*100</f>
        <v>0.43227665706051877</v>
      </c>
      <c r="O167" s="104">
        <f>SV_SO_2122_1a!O167/SV_SO_2122_1a!$O167*100</f>
        <v>100</v>
      </c>
      <c r="P167" s="104">
        <f>SV_SO_2122_1a!P167/SV_SO_2122_1a!$V167*100</f>
        <v>5.2854122621564484E-2</v>
      </c>
      <c r="Q167" s="105">
        <f>SV_SO_2122_1a!Q167/SV_SO_2122_1a!$V167*100</f>
        <v>1.4799154334038054</v>
      </c>
      <c r="R167" s="104">
        <f>SV_SO_2122_1a!R167/SV_SO_2122_1a!$V167*100</f>
        <v>72.938689217758991</v>
      </c>
      <c r="S167" s="104">
        <f>SV_SO_2122_1a!S167/SV_SO_2122_1a!$V167*100</f>
        <v>20.824524312896404</v>
      </c>
      <c r="T167" s="105">
        <f>SV_SO_2122_1a!T167/SV_SO_2122_1a!$V167*100</f>
        <v>4.2811839323467229</v>
      </c>
      <c r="U167" s="107">
        <f>SV_SO_2122_1a!U167/SV_SO_2122_1a!$V167*100</f>
        <v>0.42283298097251587</v>
      </c>
      <c r="V167" s="104">
        <f>SV_SO_2122_1a!V167/SV_SO_2122_1a!$V167*100</f>
        <v>100</v>
      </c>
    </row>
    <row r="168" spans="1:22">
      <c r="A168" t="s">
        <v>50</v>
      </c>
      <c r="B168" s="104">
        <f>SV_SO_2122_1a!B168/SV_SO_2122_1a!$H168*100</f>
        <v>2.2606533288120269E-2</v>
      </c>
      <c r="C168" s="105">
        <f>SV_SO_2122_1a!C168/SV_SO_2122_1a!$H168*100</f>
        <v>5.6516333220300669E-2</v>
      </c>
      <c r="D168" s="106">
        <f>SV_SO_2122_1a!D168/SV_SO_2122_1a!$H168*100</f>
        <v>46.919859839493618</v>
      </c>
      <c r="E168" s="105">
        <f>SV_SO_2122_1a!E168/SV_SO_2122_1a!$H168*100</f>
        <v>41.415168983836331</v>
      </c>
      <c r="F168" s="105">
        <f>SV_SO_2122_1a!F168/SV_SO_2122_1a!$H168*100</f>
        <v>10.127726913077879</v>
      </c>
      <c r="G168" s="105">
        <f>SV_SO_2122_1a!G168/SV_SO_2122_1a!$H168*100</f>
        <v>1.4581213970837572</v>
      </c>
      <c r="H168" s="104">
        <f>SV_SO_2122_1a!H168/SV_SO_2122_1a!$H168*100</f>
        <v>100</v>
      </c>
      <c r="I168" s="104">
        <f>SV_SO_2122_1a!I168/SV_SO_2122_1a!$O168*100</f>
        <v>1.4843402107763099E-2</v>
      </c>
      <c r="J168" s="105">
        <f>SV_SO_2122_1a!J168/SV_SO_2122_1a!$O168*100</f>
        <v>2.9686804215526198E-2</v>
      </c>
      <c r="K168" s="106">
        <f>SV_SO_2122_1a!K168/SV_SO_2122_1a!$O168*100</f>
        <v>50.764435208549799</v>
      </c>
      <c r="L168" s="105">
        <f>SV_SO_2122_1a!L168/SV_SO_2122_1a!$O168*100</f>
        <v>40.730295383701943</v>
      </c>
      <c r="M168" s="105">
        <f>SV_SO_2122_1a!M168/SV_SO_2122_1a!$O168*100</f>
        <v>7.3920142496660235</v>
      </c>
      <c r="N168" s="105">
        <f>SV_SO_2122_1a!N168/SV_SO_2122_1a!$O168*100</f>
        <v>1.068724951758943</v>
      </c>
      <c r="O168" s="104">
        <f>SV_SO_2122_1a!O168/SV_SO_2122_1a!$O168*100</f>
        <v>100</v>
      </c>
      <c r="P168" s="104">
        <f>SV_SO_2122_1a!P168/SV_SO_2122_1a!$V168*100</f>
        <v>1.9250513347022588E-2</v>
      </c>
      <c r="Q168" s="105">
        <f>SV_SO_2122_1a!Q168/SV_SO_2122_1a!$V168*100</f>
        <v>4.4917864476386037E-2</v>
      </c>
      <c r="R168" s="104">
        <f>SV_SO_2122_1a!R168/SV_SO_2122_1a!$V168*100</f>
        <v>48.581878850102669</v>
      </c>
      <c r="S168" s="104">
        <f>SV_SO_2122_1a!S168/SV_SO_2122_1a!$V168*100</f>
        <v>41.119096509240244</v>
      </c>
      <c r="T168" s="105">
        <f>SV_SO_2122_1a!T168/SV_SO_2122_1a!$V168*100</f>
        <v>8.9450718685831632</v>
      </c>
      <c r="U168" s="107">
        <f>SV_SO_2122_1a!U168/SV_SO_2122_1a!$V168*100</f>
        <v>1.2897843942505134</v>
      </c>
      <c r="V168" s="104">
        <f>SV_SO_2122_1a!V168/SV_SO_2122_1a!$V168*100</f>
        <v>100</v>
      </c>
    </row>
    <row r="169" spans="1:22">
      <c r="A169" s="28" t="s">
        <v>25</v>
      </c>
      <c r="B169" s="108">
        <f>SV_SO_2122_1a!B169/SV_SO_2122_1a!$H169*100</f>
        <v>4.4247787610619468E-2</v>
      </c>
      <c r="C169" s="109">
        <f>SV_SO_2122_1a!C169/SV_SO_2122_1a!$H169*100</f>
        <v>1.5127212389380531</v>
      </c>
      <c r="D169" s="110">
        <f>SV_SO_2122_1a!D169/SV_SO_2122_1a!$H169*100</f>
        <v>70.55862831858407</v>
      </c>
      <c r="E169" s="109">
        <f>SV_SO_2122_1a!E169/SV_SO_2122_1a!$H169*100</f>
        <v>22.392146017699115</v>
      </c>
      <c r="F169" s="109">
        <f>SV_SO_2122_1a!F169/SV_SO_2122_1a!$H169*100</f>
        <v>4.8672566371681416</v>
      </c>
      <c r="G169" s="109">
        <f>SV_SO_2122_1a!G169/SV_SO_2122_1a!$H169*100</f>
        <v>0.625</v>
      </c>
      <c r="H169" s="108">
        <f>SV_SO_2122_1a!H169/SV_SO_2122_1a!$H169*100</f>
        <v>100</v>
      </c>
      <c r="I169" s="108">
        <f>SV_SO_2122_1a!I169/SV_SO_2122_1a!$O169*100</f>
        <v>2.2545372562281594E-2</v>
      </c>
      <c r="J169" s="109">
        <f>SV_SO_2122_1a!J169/SV_SO_2122_1a!$O169*100</f>
        <v>1.1836320595197836</v>
      </c>
      <c r="K169" s="110">
        <f>SV_SO_2122_1a!K169/SV_SO_2122_1a!$O169*100</f>
        <v>77.24326456994703</v>
      </c>
      <c r="L169" s="109">
        <f>SV_SO_2122_1a!L169/SV_SO_2122_1a!$O169*100</f>
        <v>17.92075301544358</v>
      </c>
      <c r="M169" s="109">
        <f>SV_SO_2122_1a!M169/SV_SO_2122_1a!$O169*100</f>
        <v>3.2127155901251268</v>
      </c>
      <c r="N169" s="109">
        <f>SV_SO_2122_1a!N169/SV_SO_2122_1a!$O169*100</f>
        <v>0.41708939240220944</v>
      </c>
      <c r="O169" s="108">
        <f>SV_SO_2122_1a!O169/SV_SO_2122_1a!$O169*100</f>
        <v>100</v>
      </c>
      <c r="P169" s="108">
        <f>SV_SO_2122_1a!P169/SV_SO_2122_1a!$V169*100</f>
        <v>3.349896711518062E-2</v>
      </c>
      <c r="Q169" s="109">
        <f>SV_SO_2122_1a!Q169/SV_SO_2122_1a!$V169*100</f>
        <v>1.3497292166824857</v>
      </c>
      <c r="R169" s="110">
        <f>SV_SO_2122_1a!R169/SV_SO_2122_1a!$V169*100</f>
        <v>73.869409859862657</v>
      </c>
      <c r="S169" s="109">
        <f>SV_SO_2122_1a!S169/SV_SO_2122_1a!$V169*100</f>
        <v>20.177544525710459</v>
      </c>
      <c r="T169" s="109">
        <f>SV_SO_2122_1a!T169/SV_SO_2122_1a!$V169*100</f>
        <v>4.0477918597509914</v>
      </c>
      <c r="U169" s="109">
        <f>SV_SO_2122_1a!U169/SV_SO_2122_1a!$V169*100</f>
        <v>0.5220255708782312</v>
      </c>
      <c r="V169" s="108">
        <f>SV_SO_2122_1a!V169/SV_SO_2122_1a!$V169*100</f>
        <v>100</v>
      </c>
    </row>
    <row r="170" spans="1:22">
      <c r="A170" s="91" t="s">
        <v>51</v>
      </c>
      <c r="B170" s="112">
        <f>SV_SO_2122_1a!B170/SV_SO_2122_1a!$H170*100</f>
        <v>4.2089202804193135E-2</v>
      </c>
      <c r="C170" s="113">
        <f>SV_SO_2122_1a!C170/SV_SO_2122_1a!$H170*100</f>
        <v>1.5007431374870115</v>
      </c>
      <c r="D170" s="114">
        <f>SV_SO_2122_1a!D170/SV_SO_2122_1a!$H170*100</f>
        <v>71.631877309973817</v>
      </c>
      <c r="E170" s="113">
        <f>SV_SO_2122_1a!E170/SV_SO_2122_1a!$H170*100</f>
        <v>21.936366386510411</v>
      </c>
      <c r="F170" s="113">
        <f>SV_SO_2122_1a!F170/SV_SO_2122_1a!$H170*100</f>
        <v>4.2996751239658551</v>
      </c>
      <c r="G170" s="113">
        <f>SV_SO_2122_1a!G170/SV_SO_2122_1a!$H170*100</f>
        <v>0.58924883925870386</v>
      </c>
      <c r="H170" s="112">
        <f>SV_SO_2122_1a!H170/SV_SO_2122_1a!$H170*100</f>
        <v>100</v>
      </c>
      <c r="I170" s="112">
        <f>SV_SO_2122_1a!I170/SV_SO_2122_1a!$O170*100</f>
        <v>2.8558994723385737E-2</v>
      </c>
      <c r="J170" s="113">
        <f>SV_SO_2122_1a!J170/SV_SO_2122_1a!$O170*100</f>
        <v>1.2361964858836969</v>
      </c>
      <c r="K170" s="114">
        <f>SV_SO_2122_1a!K170/SV_SO_2122_1a!$O170*100</f>
        <v>77.83686014252298</v>
      </c>
      <c r="L170" s="113">
        <f>SV_SO_2122_1a!L170/SV_SO_2122_1a!$O170*100</f>
        <v>17.641299026274275</v>
      </c>
      <c r="M170" s="113">
        <f>SV_SO_2122_1a!M170/SV_SO_2122_1a!$O170*100</f>
        <v>2.8694989936354243</v>
      </c>
      <c r="N170" s="113">
        <f>SV_SO_2122_1a!N170/SV_SO_2122_1a!$O170*100</f>
        <v>0.38758635696023497</v>
      </c>
      <c r="O170" s="112">
        <f>SV_SO_2122_1a!O170/SV_SO_2122_1a!$O170*100</f>
        <v>100</v>
      </c>
      <c r="P170" s="112">
        <f>SV_SO_2122_1a!P170/SV_SO_2122_1a!$V170*100</f>
        <v>3.5437045753906431E-2</v>
      </c>
      <c r="Q170" s="113">
        <f>SV_SO_2122_1a!Q170/SV_SO_2122_1a!$V170*100</f>
        <v>1.3706781848209093</v>
      </c>
      <c r="R170" s="112">
        <f>SV_SO_2122_1a!R170/SV_SO_2122_1a!$V170*100</f>
        <v>74.682570991100619</v>
      </c>
      <c r="S170" s="112">
        <f>SV_SO_2122_1a!S170/SV_SO_2122_1a!$V170*100</f>
        <v>19.824686917043881</v>
      </c>
      <c r="T170" s="113">
        <f>SV_SO_2122_1a!T170/SV_SO_2122_1a!$V170*100</f>
        <v>3.5965258322691076</v>
      </c>
      <c r="U170" s="115">
        <f>SV_SO_2122_1a!U170/SV_SO_2122_1a!$V170*100</f>
        <v>0.49010102901157387</v>
      </c>
      <c r="V170" s="112">
        <f>SV_SO_2122_1a!V170/SV_SO_2122_1a!$V170*100</f>
        <v>100</v>
      </c>
    </row>
    <row r="171" spans="1:22">
      <c r="B171" s="83"/>
      <c r="C171" s="84"/>
      <c r="D171" s="85"/>
      <c r="E171" s="84"/>
      <c r="F171" s="84"/>
      <c r="G171" s="84"/>
      <c r="H171" s="83"/>
      <c r="I171" s="83"/>
      <c r="J171" s="84"/>
      <c r="K171" s="85"/>
      <c r="L171" s="84"/>
      <c r="M171" s="84"/>
      <c r="N171" s="84"/>
      <c r="O171" s="83"/>
      <c r="P171" s="83"/>
      <c r="Q171" s="84"/>
      <c r="R171" s="83"/>
      <c r="S171" s="83"/>
      <c r="T171" s="84"/>
      <c r="U171" s="86"/>
      <c r="V171" s="83"/>
    </row>
    <row r="172" spans="1:22">
      <c r="A172" s="1" t="s">
        <v>52</v>
      </c>
      <c r="B172" s="83"/>
      <c r="C172" s="84"/>
      <c r="D172" s="85"/>
      <c r="E172" s="84"/>
      <c r="F172" s="84"/>
      <c r="G172" s="84"/>
      <c r="H172" s="83"/>
      <c r="I172" s="83"/>
      <c r="J172" s="84"/>
      <c r="K172" s="85"/>
      <c r="L172" s="84"/>
      <c r="M172" s="84"/>
      <c r="N172" s="84"/>
      <c r="O172" s="83"/>
      <c r="P172" s="83"/>
      <c r="Q172" s="84"/>
      <c r="R172" s="83"/>
      <c r="S172" s="83"/>
      <c r="T172" s="84"/>
      <c r="U172" s="86"/>
      <c r="V172" s="83"/>
    </row>
    <row r="173" spans="1:22">
      <c r="A173" s="96" t="s">
        <v>36</v>
      </c>
      <c r="B173" s="83"/>
      <c r="C173" s="84"/>
      <c r="D173" s="85"/>
      <c r="E173" s="84"/>
      <c r="F173" s="84"/>
      <c r="G173" s="84"/>
      <c r="H173" s="83"/>
      <c r="I173" s="83"/>
      <c r="J173" s="84"/>
      <c r="K173" s="85"/>
      <c r="L173" s="84"/>
      <c r="M173" s="84"/>
      <c r="N173" s="84"/>
      <c r="O173" s="83"/>
      <c r="P173" s="83"/>
      <c r="Q173" s="84"/>
      <c r="R173" s="83"/>
      <c r="S173" s="83"/>
      <c r="T173" s="84"/>
      <c r="U173" s="86"/>
      <c r="V173" s="83"/>
    </row>
    <row r="174" spans="1:22">
      <c r="A174" t="s">
        <v>47</v>
      </c>
      <c r="B174" s="104">
        <f>SV_SO_2122_1a!B174/SV_SO_2122_1a!$H174*100</f>
        <v>9.8071265119320045E-2</v>
      </c>
      <c r="C174" s="105">
        <f>SV_SO_2122_1a!C174/SV_SO_2122_1a!$H174*100</f>
        <v>3.4161490683229814</v>
      </c>
      <c r="D174" s="106">
        <f>SV_SO_2122_1a!D174/SV_SO_2122_1a!$H174*100</f>
        <v>82.960117685518142</v>
      </c>
      <c r="E174" s="105">
        <f>SV_SO_2122_1a!E174/SV_SO_2122_1a!$H174*100</f>
        <v>11.474338018960445</v>
      </c>
      <c r="F174" s="105">
        <f>SV_SO_2122_1a!F174/SV_SO_2122_1a!$H174*100</f>
        <v>1.7734553775743707</v>
      </c>
      <c r="G174" s="105">
        <f>SV_SO_2122_1a!G174/SV_SO_2122_1a!$H174*100</f>
        <v>0.27786858450474011</v>
      </c>
      <c r="H174" s="104">
        <f>SV_SO_2122_1a!H174/SV_SO_2122_1a!$H174*100</f>
        <v>100</v>
      </c>
      <c r="I174" s="104">
        <f>SV_SO_2122_1a!I174/SV_SO_2122_1a!$O174*100</f>
        <v>4.9554013875123884E-2</v>
      </c>
      <c r="J174" s="105">
        <f>SV_SO_2122_1a!J174/SV_SO_2122_1a!$O174*100</f>
        <v>2.564420218037661</v>
      </c>
      <c r="K174" s="106">
        <f>SV_SO_2122_1a!K174/SV_SO_2122_1a!$O174*100</f>
        <v>86.527502477700693</v>
      </c>
      <c r="L174" s="105">
        <f>SV_SO_2122_1a!L174/SV_SO_2122_1a!$O174*100</f>
        <v>9.2604063429137753</v>
      </c>
      <c r="M174" s="105">
        <f>SV_SO_2122_1a!M174/SV_SO_2122_1a!$O174*100</f>
        <v>1.3627353815659069</v>
      </c>
      <c r="N174" s="105">
        <f>SV_SO_2122_1a!N174/SV_SO_2122_1a!$O174*100</f>
        <v>0.23538156590683845</v>
      </c>
      <c r="O174" s="104">
        <f>SV_SO_2122_1a!O174/SV_SO_2122_1a!$O174*100</f>
        <v>100</v>
      </c>
      <c r="P174" s="104">
        <f>SV_SO_2122_1a!P174/SV_SO_2122_1a!$V174*100</f>
        <v>7.0472163495419307E-2</v>
      </c>
      <c r="Q174" s="105">
        <f>SV_SO_2122_1a!Q174/SV_SO_2122_1a!$V174*100</f>
        <v>2.9316420014094433</v>
      </c>
      <c r="R174" s="104">
        <f>SV_SO_2122_1a!R174/SV_SO_2122_1a!$V174*100</f>
        <v>84.989429175475678</v>
      </c>
      <c r="S174" s="104">
        <f>SV_SO_2122_1a!S174/SV_SO_2122_1a!$V174*100</f>
        <v>10.21494009866103</v>
      </c>
      <c r="T174" s="105">
        <f>SV_SO_2122_1a!T174/SV_SO_2122_1a!$V174*100</f>
        <v>1.5398167723749119</v>
      </c>
      <c r="U174" s="107">
        <f>SV_SO_2122_1a!U174/SV_SO_2122_1a!$V174*100</f>
        <v>0.2536997885835095</v>
      </c>
      <c r="V174" s="104">
        <f>SV_SO_2122_1a!V174/SV_SO_2122_1a!$V174*100</f>
        <v>100</v>
      </c>
    </row>
    <row r="175" spans="1:22">
      <c r="A175" t="s">
        <v>48</v>
      </c>
      <c r="B175" s="104">
        <f>SV_SO_2122_1a!B175/SV_SO_2122_1a!$H175*100</f>
        <v>6.9545865498296128E-3</v>
      </c>
      <c r="C175" s="105">
        <f>SV_SO_2122_1a!C175/SV_SO_2122_1a!$H175*100</f>
        <v>0.54245775088670978</v>
      </c>
      <c r="D175" s="106">
        <f>SV_SO_2122_1a!D175/SV_SO_2122_1a!$H175*100</f>
        <v>63.154600459002708</v>
      </c>
      <c r="E175" s="105">
        <f>SV_SO_2122_1a!E175/SV_SO_2122_1a!$H175*100</f>
        <v>27.98525627651436</v>
      </c>
      <c r="F175" s="105">
        <f>SV_SO_2122_1a!F175/SV_SO_2122_1a!$H175*100</f>
        <v>6.8641769246818276</v>
      </c>
      <c r="G175" s="105">
        <f>SV_SO_2122_1a!G175/SV_SO_2122_1a!$H175*100</f>
        <v>1.4465540023645596</v>
      </c>
      <c r="H175" s="104">
        <f>SV_SO_2122_1a!H175/SV_SO_2122_1a!$H175*100</f>
        <v>100</v>
      </c>
      <c r="I175" s="104">
        <f>SV_SO_2122_1a!I175/SV_SO_2122_1a!$O175*100</f>
        <v>0</v>
      </c>
      <c r="J175" s="105">
        <f>SV_SO_2122_1a!J175/SV_SO_2122_1a!$O175*100</f>
        <v>0.37453183520599254</v>
      </c>
      <c r="K175" s="106">
        <f>SV_SO_2122_1a!K175/SV_SO_2122_1a!$O175*100</f>
        <v>66.36704119850188</v>
      </c>
      <c r="L175" s="105">
        <f>SV_SO_2122_1a!L175/SV_SO_2122_1a!$O175*100</f>
        <v>25.777153558052433</v>
      </c>
      <c r="M175" s="105">
        <f>SV_SO_2122_1a!M175/SV_SO_2122_1a!$O175*100</f>
        <v>6.0486891385767798</v>
      </c>
      <c r="N175" s="105">
        <f>SV_SO_2122_1a!N175/SV_SO_2122_1a!$O175*100</f>
        <v>1.4325842696629212</v>
      </c>
      <c r="O175" s="104">
        <f>SV_SO_2122_1a!O175/SV_SO_2122_1a!$O175*100</f>
        <v>100</v>
      </c>
      <c r="P175" s="104">
        <f>SV_SO_2122_1a!P175/SV_SO_2122_1a!$V175*100</f>
        <v>3.990582225946766E-3</v>
      </c>
      <c r="Q175" s="105">
        <f>SV_SO_2122_1a!Q175/SV_SO_2122_1a!$V175*100</f>
        <v>0.47088870266171834</v>
      </c>
      <c r="R175" s="104">
        <f>SV_SO_2122_1a!R175/SV_SO_2122_1a!$V175*100</f>
        <v>64.523724011333243</v>
      </c>
      <c r="S175" s="104">
        <f>SV_SO_2122_1a!S175/SV_SO_2122_1a!$V175*100</f>
        <v>27.044175745241233</v>
      </c>
      <c r="T175" s="105">
        <f>SV_SO_2122_1a!T175/SV_SO_2122_1a!$V175*100</f>
        <v>6.5166207749710683</v>
      </c>
      <c r="U175" s="107">
        <f>SV_SO_2122_1a!U175/SV_SO_2122_1a!$V175*100</f>
        <v>1.4406001835667825</v>
      </c>
      <c r="V175" s="104">
        <f>SV_SO_2122_1a!V175/SV_SO_2122_1a!$V175*100</f>
        <v>100</v>
      </c>
    </row>
    <row r="176" spans="1:22">
      <c r="A176" t="s">
        <v>49</v>
      </c>
      <c r="B176" s="104">
        <f>SV_SO_2122_1a!B176/SV_SO_2122_1a!$H176*100</f>
        <v>0</v>
      </c>
      <c r="C176" s="105">
        <f>SV_SO_2122_1a!C176/SV_SO_2122_1a!$H176*100</f>
        <v>1.25</v>
      </c>
      <c r="D176" s="106">
        <f>SV_SO_2122_1a!D176/SV_SO_2122_1a!$H176*100</f>
        <v>55.156249999999993</v>
      </c>
      <c r="E176" s="105">
        <f>SV_SO_2122_1a!E176/SV_SO_2122_1a!$H176*100</f>
        <v>31.5625</v>
      </c>
      <c r="F176" s="105">
        <f>SV_SO_2122_1a!F176/SV_SO_2122_1a!$H176*100</f>
        <v>8.59375</v>
      </c>
      <c r="G176" s="105">
        <f>SV_SO_2122_1a!G176/SV_SO_2122_1a!$H176*100</f>
        <v>3.4375000000000004</v>
      </c>
      <c r="H176" s="104">
        <f>SV_SO_2122_1a!H176/SV_SO_2122_1a!$H176*100</f>
        <v>100</v>
      </c>
      <c r="I176" s="104">
        <f>SV_SO_2122_1a!I176/SV_SO_2122_1a!$O176*100</f>
        <v>0</v>
      </c>
      <c r="J176" s="105">
        <f>SV_SO_2122_1a!J176/SV_SO_2122_1a!$O176*100</f>
        <v>1.325381047051027</v>
      </c>
      <c r="K176" s="106">
        <f>SV_SO_2122_1a!K176/SV_SO_2122_1a!$O176*100</f>
        <v>67.196819085487078</v>
      </c>
      <c r="L176" s="105">
        <f>SV_SO_2122_1a!L176/SV_SO_2122_1a!$O176*100</f>
        <v>24.784625579854207</v>
      </c>
      <c r="M176" s="105">
        <f>SV_SO_2122_1a!M176/SV_SO_2122_1a!$O176*100</f>
        <v>5.1027170311464545</v>
      </c>
      <c r="N176" s="105">
        <f>SV_SO_2122_1a!N176/SV_SO_2122_1a!$O176*100</f>
        <v>1.5904572564612325</v>
      </c>
      <c r="O176" s="104">
        <f>SV_SO_2122_1a!O176/SV_SO_2122_1a!$O176*100</f>
        <v>100</v>
      </c>
      <c r="P176" s="104">
        <f>SV_SO_2122_1a!P176/SV_SO_2122_1a!$V176*100</f>
        <v>0</v>
      </c>
      <c r="Q176" s="105">
        <f>SV_SO_2122_1a!Q176/SV_SO_2122_1a!$V176*100</f>
        <v>1.3029315960912053</v>
      </c>
      <c r="R176" s="104">
        <f>SV_SO_2122_1a!R176/SV_SO_2122_1a!$V176*100</f>
        <v>63.610981852024196</v>
      </c>
      <c r="S176" s="104">
        <f>SV_SO_2122_1a!S176/SV_SO_2122_1a!$V176*100</f>
        <v>26.803164262447648</v>
      </c>
      <c r="T176" s="105">
        <f>SV_SO_2122_1a!T176/SV_SO_2122_1a!$V176*100</f>
        <v>6.142391810144253</v>
      </c>
      <c r="U176" s="107">
        <f>SV_SO_2122_1a!U176/SV_SO_2122_1a!$V176*100</f>
        <v>2.1405304792926945</v>
      </c>
      <c r="V176" s="104">
        <f>SV_SO_2122_1a!V176/SV_SO_2122_1a!$V176*100</f>
        <v>100</v>
      </c>
    </row>
    <row r="177" spans="1:22">
      <c r="A177" t="s">
        <v>50</v>
      </c>
      <c r="B177" s="104">
        <f>SV_SO_2122_1a!B177/SV_SO_2122_1a!$H177*100</f>
        <v>0</v>
      </c>
      <c r="C177" s="105">
        <f>SV_SO_2122_1a!C177/SV_SO_2122_1a!$H177*100</f>
        <v>7.4499787143465307E-2</v>
      </c>
      <c r="D177" s="106">
        <f>SV_SO_2122_1a!D177/SV_SO_2122_1a!$H177*100</f>
        <v>43.039591315453386</v>
      </c>
      <c r="E177" s="105">
        <f>SV_SO_2122_1a!E177/SV_SO_2122_1a!$H177*100</f>
        <v>42.528735632183903</v>
      </c>
      <c r="F177" s="105">
        <f>SV_SO_2122_1a!F177/SV_SO_2122_1a!$H177*100</f>
        <v>11.37718177948063</v>
      </c>
      <c r="G177" s="105">
        <f>SV_SO_2122_1a!G177/SV_SO_2122_1a!$H177*100</f>
        <v>2.9799914857386121</v>
      </c>
      <c r="H177" s="104">
        <f>SV_SO_2122_1a!H177/SV_SO_2122_1a!$H177*100</f>
        <v>100</v>
      </c>
      <c r="I177" s="104">
        <f>SV_SO_2122_1a!I177/SV_SO_2122_1a!$O177*100</f>
        <v>0</v>
      </c>
      <c r="J177" s="105">
        <f>SV_SO_2122_1a!J177/SV_SO_2122_1a!$O177*100</f>
        <v>4.2456835550523639E-2</v>
      </c>
      <c r="K177" s="106">
        <f>SV_SO_2122_1a!K177/SV_SO_2122_1a!$O177*100</f>
        <v>46.985564675912819</v>
      </c>
      <c r="L177" s="105">
        <f>SV_SO_2122_1a!L177/SV_SO_2122_1a!$O177*100</f>
        <v>40.956694027738465</v>
      </c>
      <c r="M177" s="105">
        <f>SV_SO_2122_1a!M177/SV_SO_2122_1a!$O177*100</f>
        <v>9.5103311633172947</v>
      </c>
      <c r="N177" s="105">
        <f>SV_SO_2122_1a!N177/SV_SO_2122_1a!$O177*100</f>
        <v>2.5049532974808946</v>
      </c>
      <c r="O177" s="104">
        <f>SV_SO_2122_1a!O177/SV_SO_2122_1a!$O177*100</f>
        <v>100</v>
      </c>
      <c r="P177" s="104">
        <f>SV_SO_2122_1a!P177/SV_SO_2122_1a!$V177*100</f>
        <v>0</v>
      </c>
      <c r="Q177" s="105">
        <f>SV_SO_2122_1a!Q177/SV_SO_2122_1a!$V177*100</f>
        <v>6.0745960393633822E-2</v>
      </c>
      <c r="R177" s="104">
        <f>SV_SO_2122_1a!R177/SV_SO_2122_1a!$V177*100</f>
        <v>44.733325233871945</v>
      </c>
      <c r="S177" s="104">
        <f>SV_SO_2122_1a!S177/SV_SO_2122_1a!$V177*100</f>
        <v>41.853966711213701</v>
      </c>
      <c r="T177" s="105">
        <f>SV_SO_2122_1a!T177/SV_SO_2122_1a!$V177*100</f>
        <v>10.575871704531648</v>
      </c>
      <c r="U177" s="107">
        <f>SV_SO_2122_1a!U177/SV_SO_2122_1a!$V177*100</f>
        <v>2.7760903899890659</v>
      </c>
      <c r="V177" s="104">
        <f>SV_SO_2122_1a!V177/SV_SO_2122_1a!$V177*100</f>
        <v>100</v>
      </c>
    </row>
    <row r="178" spans="1:22">
      <c r="A178" s="28" t="s">
        <v>25</v>
      </c>
      <c r="B178" s="108">
        <f>SV_SO_2122_1a!B178/SV_SO_2122_1a!$H178*100</f>
        <v>3.5469700690294946E-2</v>
      </c>
      <c r="C178" s="109">
        <f>SV_SO_2122_1a!C178/SV_SO_2122_1a!$H178*100</f>
        <v>1.394232080980055</v>
      </c>
      <c r="D178" s="110">
        <f>SV_SO_2122_1a!D178/SV_SO_2122_1a!$H178*100</f>
        <v>64.470273662383022</v>
      </c>
      <c r="E178" s="109">
        <f>SV_SO_2122_1a!E178/SV_SO_2122_1a!$H178*100</f>
        <v>26.263949141906085</v>
      </c>
      <c r="F178" s="109">
        <f>SV_SO_2122_1a!F178/SV_SO_2122_1a!$H178*100</f>
        <v>6.351804862077433</v>
      </c>
      <c r="G178" s="109">
        <f>SV_SO_2122_1a!G178/SV_SO_2122_1a!$H178*100</f>
        <v>1.4842705519631116</v>
      </c>
      <c r="H178" s="108">
        <f>SV_SO_2122_1a!H178/SV_SO_2122_1a!$H178*100</f>
        <v>100</v>
      </c>
      <c r="I178" s="108">
        <f>SV_SO_2122_1a!I178/SV_SO_2122_1a!$O178*100</f>
        <v>2.2599508460690979E-2</v>
      </c>
      <c r="J178" s="109">
        <f>SV_SO_2122_1a!J178/SV_SO_2122_1a!$O178*100</f>
        <v>1.3474956919686996</v>
      </c>
      <c r="K178" s="110">
        <f>SV_SO_2122_1a!K178/SV_SO_2122_1a!$O178*100</f>
        <v>71.728014915675587</v>
      </c>
      <c r="L178" s="109">
        <f>SV_SO_2122_1a!L178/SV_SO_2122_1a!$O178*100</f>
        <v>21.232238198819175</v>
      </c>
      <c r="M178" s="109">
        <f>SV_SO_2122_1a!M178/SV_SO_2122_1a!$O178*100</f>
        <v>4.5622757705019916</v>
      </c>
      <c r="N178" s="109">
        <f>SV_SO_2122_1a!N178/SV_SO_2122_1a!$O178*100</f>
        <v>1.107375914573858</v>
      </c>
      <c r="O178" s="108">
        <f>SV_SO_2122_1a!O178/SV_SO_2122_1a!$O178*100</f>
        <v>100</v>
      </c>
      <c r="P178" s="108">
        <f>SV_SO_2122_1a!P178/SV_SO_2122_1a!$V178*100</f>
        <v>2.9146426092990979E-2</v>
      </c>
      <c r="Q178" s="109">
        <f>SV_SO_2122_1a!Q178/SV_SO_2122_1a!$V178*100</f>
        <v>1.3712699514226232</v>
      </c>
      <c r="R178" s="110">
        <f>SV_SO_2122_1a!R178/SV_SO_2122_1a!$V178*100</f>
        <v>68.036086051353223</v>
      </c>
      <c r="S178" s="109">
        <f>SV_SO_2122_1a!S178/SV_SO_2122_1a!$V178*100</f>
        <v>23.791811242192924</v>
      </c>
      <c r="T178" s="109">
        <f>SV_SO_2122_1a!T178/SV_SO_2122_1a!$V178*100</f>
        <v>5.4725884802220683</v>
      </c>
      <c r="U178" s="109">
        <f>SV_SO_2122_1a!U178/SV_SO_2122_1a!$V178*100</f>
        <v>1.2990978487161693</v>
      </c>
      <c r="V178" s="108">
        <f>SV_SO_2122_1a!V178/SV_SO_2122_1a!$V178*100</f>
        <v>100</v>
      </c>
    </row>
    <row r="179" spans="1:22">
      <c r="A179" s="1" t="s">
        <v>41</v>
      </c>
      <c r="B179" s="83"/>
      <c r="C179" s="84"/>
      <c r="D179" s="85"/>
      <c r="E179" s="84"/>
      <c r="F179" s="84"/>
      <c r="G179" s="84"/>
      <c r="H179" s="83"/>
      <c r="I179" s="83"/>
      <c r="J179" s="84"/>
      <c r="K179" s="85"/>
      <c r="L179" s="84"/>
      <c r="M179" s="84"/>
      <c r="N179" s="84"/>
      <c r="O179" s="83"/>
      <c r="P179" s="83"/>
      <c r="Q179" s="84"/>
      <c r="R179" s="83"/>
      <c r="S179" s="83"/>
      <c r="T179" s="84"/>
      <c r="U179" s="86"/>
      <c r="V179" s="83"/>
    </row>
    <row r="180" spans="1:22">
      <c r="A180" t="s">
        <v>47</v>
      </c>
      <c r="B180" s="104">
        <f>SV_SO_2122_1a!B180/SV_SO_2122_1a!$H180*100</f>
        <v>5.485965072689037E-2</v>
      </c>
      <c r="C180" s="105">
        <f>SV_SO_2122_1a!C180/SV_SO_2122_1a!$H180*100</f>
        <v>3.4835878211575384</v>
      </c>
      <c r="D180" s="106">
        <f>SV_SO_2122_1a!D180/SV_SO_2122_1a!$H180*100</f>
        <v>84.218707140897877</v>
      </c>
      <c r="E180" s="105">
        <f>SV_SO_2122_1a!E180/SV_SO_2122_1a!$H180*100</f>
        <v>10.523909664441804</v>
      </c>
      <c r="F180" s="105">
        <f>SV_SO_2122_1a!F180/SV_SO_2122_1a!$H180*100</f>
        <v>1.4903538447471885</v>
      </c>
      <c r="G180" s="105">
        <f>SV_SO_2122_1a!G180/SV_SO_2122_1a!$H180*100</f>
        <v>0.22858187802870991</v>
      </c>
      <c r="H180" s="104">
        <f>SV_SO_2122_1a!H180/SV_SO_2122_1a!$H180*100</f>
        <v>100</v>
      </c>
      <c r="I180" s="104">
        <f>SV_SO_2122_1a!I180/SV_SO_2122_1a!$O180*100</f>
        <v>1.3142331449599158E-2</v>
      </c>
      <c r="J180" s="105">
        <f>SV_SO_2122_1a!J180/SV_SO_2122_1a!$O180*100</f>
        <v>2.5233276383230385</v>
      </c>
      <c r="K180" s="106">
        <f>SV_SO_2122_1a!K180/SV_SO_2122_1a!$O180*100</f>
        <v>87.757918254698382</v>
      </c>
      <c r="L180" s="105">
        <f>SV_SO_2122_1a!L180/SV_SO_2122_1a!$O180*100</f>
        <v>8.2928111446970689</v>
      </c>
      <c r="M180" s="105">
        <f>SV_SO_2122_1a!M180/SV_SO_2122_1a!$O180*100</f>
        <v>1.2156656590879222</v>
      </c>
      <c r="N180" s="105">
        <f>SV_SO_2122_1a!N180/SV_SO_2122_1a!$O180*100</f>
        <v>0.19713497174398739</v>
      </c>
      <c r="O180" s="104">
        <f>SV_SO_2122_1a!O180/SV_SO_2122_1a!$O180*100</f>
        <v>100</v>
      </c>
      <c r="P180" s="104">
        <f>SV_SO_2122_1a!P180/SV_SO_2122_1a!$V180*100</f>
        <v>3.0586885872682087E-2</v>
      </c>
      <c r="Q180" s="105">
        <f>SV_SO_2122_1a!Q180/SV_SO_2122_1a!$V180*100</f>
        <v>2.9248709615752246</v>
      </c>
      <c r="R180" s="104">
        <f>SV_SO_2122_1a!R180/SV_SO_2122_1a!$V180*100</f>
        <v>86.277958325368004</v>
      </c>
      <c r="S180" s="104">
        <f>SV_SO_2122_1a!S180/SV_SO_2122_1a!$V180*100</f>
        <v>9.225769451347734</v>
      </c>
      <c r="T180" s="105">
        <f>SV_SO_2122_1a!T180/SV_SO_2122_1a!$V180*100</f>
        <v>1.3305295354616709</v>
      </c>
      <c r="U180" s="107">
        <f>SV_SO_2122_1a!U180/SV_SO_2122_1a!$V180*100</f>
        <v>0.21028484037468936</v>
      </c>
      <c r="V180" s="104">
        <f>SV_SO_2122_1a!V180/SV_SO_2122_1a!$V180*100</f>
        <v>100</v>
      </c>
    </row>
    <row r="181" spans="1:22">
      <c r="A181" t="s">
        <v>48</v>
      </c>
      <c r="B181" s="104">
        <f>SV_SO_2122_1a!B181/SV_SO_2122_1a!$H181*100</f>
        <v>0</v>
      </c>
      <c r="C181" s="105">
        <f>SV_SO_2122_1a!C181/SV_SO_2122_1a!$H181*100</f>
        <v>0.37701974865350085</v>
      </c>
      <c r="D181" s="106">
        <f>SV_SO_2122_1a!D181/SV_SO_2122_1a!$H181*100</f>
        <v>63.98563734290844</v>
      </c>
      <c r="E181" s="105">
        <f>SV_SO_2122_1a!E181/SV_SO_2122_1a!$H181*100</f>
        <v>27.073608617594253</v>
      </c>
      <c r="F181" s="105">
        <f>SV_SO_2122_1a!F181/SV_SO_2122_1a!$H181*100</f>
        <v>7.1005385996409336</v>
      </c>
      <c r="G181" s="105">
        <f>SV_SO_2122_1a!G181/SV_SO_2122_1a!$H181*100</f>
        <v>1.4631956912028725</v>
      </c>
      <c r="H181" s="104">
        <f>SV_SO_2122_1a!H181/SV_SO_2122_1a!$H181*100</f>
        <v>100</v>
      </c>
      <c r="I181" s="104">
        <f>SV_SO_2122_1a!I181/SV_SO_2122_1a!$O181*100</f>
        <v>0</v>
      </c>
      <c r="J181" s="105">
        <f>SV_SO_2122_1a!J181/SV_SO_2122_1a!$O181*100</f>
        <v>0.41303350160624142</v>
      </c>
      <c r="K181" s="106">
        <f>SV_SO_2122_1a!K181/SV_SO_2122_1a!$O181*100</f>
        <v>69.882973841211566</v>
      </c>
      <c r="L181" s="105">
        <f>SV_SO_2122_1a!L181/SV_SO_2122_1a!$O181*100</f>
        <v>22.934832491968791</v>
      </c>
      <c r="M181" s="105">
        <f>SV_SO_2122_1a!M181/SV_SO_2122_1a!$O181*100</f>
        <v>5.3694355208811384</v>
      </c>
      <c r="N181" s="105">
        <f>SV_SO_2122_1a!N181/SV_SO_2122_1a!$O181*100</f>
        <v>1.3997246443322624</v>
      </c>
      <c r="O181" s="104">
        <f>SV_SO_2122_1a!O181/SV_SO_2122_1a!$O181*100</f>
        <v>100</v>
      </c>
      <c r="P181" s="104">
        <f>SV_SO_2122_1a!P181/SV_SO_2122_1a!$V181*100</f>
        <v>0</v>
      </c>
      <c r="Q181" s="105">
        <f>SV_SO_2122_1a!Q181/SV_SO_2122_1a!$V181*100</f>
        <v>0.39282836422240131</v>
      </c>
      <c r="R181" s="104">
        <f>SV_SO_2122_1a!R181/SV_SO_2122_1a!$V181*100</f>
        <v>66.574335213537466</v>
      </c>
      <c r="S181" s="104">
        <f>SV_SO_2122_1a!S181/SV_SO_2122_1a!$V181*100</f>
        <v>25.256849315068493</v>
      </c>
      <c r="T181" s="105">
        <f>SV_SO_2122_1a!T181/SV_SO_2122_1a!$V181*100</f>
        <v>6.3406526994359389</v>
      </c>
      <c r="U181" s="107">
        <f>SV_SO_2122_1a!U181/SV_SO_2122_1a!$V181*100</f>
        <v>1.4353344077356971</v>
      </c>
      <c r="V181" s="104">
        <f>SV_SO_2122_1a!V181/SV_SO_2122_1a!$V181*100</f>
        <v>100</v>
      </c>
    </row>
    <row r="182" spans="1:22">
      <c r="A182" t="s">
        <v>49</v>
      </c>
      <c r="B182" s="104">
        <f>SV_SO_2122_1a!B182/SV_SO_2122_1a!$H182*100</f>
        <v>0</v>
      </c>
      <c r="C182" s="105">
        <f>SV_SO_2122_1a!C182/SV_SO_2122_1a!$H182*100</f>
        <v>1.0940919037199124</v>
      </c>
      <c r="D182" s="106">
        <f>SV_SO_2122_1a!D182/SV_SO_2122_1a!$H182*100</f>
        <v>59.956236323851208</v>
      </c>
      <c r="E182" s="105">
        <f>SV_SO_2122_1a!E182/SV_SO_2122_1a!$H182*100</f>
        <v>29.321663019693656</v>
      </c>
      <c r="F182" s="105">
        <f>SV_SO_2122_1a!F182/SV_SO_2122_1a!$H182*100</f>
        <v>7.6586433260393871</v>
      </c>
      <c r="G182" s="105">
        <f>SV_SO_2122_1a!G182/SV_SO_2122_1a!$H182*100</f>
        <v>1.9693654266958425</v>
      </c>
      <c r="H182" s="104">
        <f>SV_SO_2122_1a!H182/SV_SO_2122_1a!$H182*100</f>
        <v>100</v>
      </c>
      <c r="I182" s="104">
        <f>SV_SO_2122_1a!I182/SV_SO_2122_1a!$O182*100</f>
        <v>0</v>
      </c>
      <c r="J182" s="105">
        <f>SV_SO_2122_1a!J182/SV_SO_2122_1a!$O182*100</f>
        <v>1.0899182561307901</v>
      </c>
      <c r="K182" s="106">
        <f>SV_SO_2122_1a!K182/SV_SO_2122_1a!$O182*100</f>
        <v>70.118074477747498</v>
      </c>
      <c r="L182" s="105">
        <f>SV_SO_2122_1a!L182/SV_SO_2122_1a!$O182*100</f>
        <v>23.524069028156223</v>
      </c>
      <c r="M182" s="105">
        <f>SV_SO_2122_1a!M182/SV_SO_2122_1a!$O182*100</f>
        <v>4.1780199818346953</v>
      </c>
      <c r="N182" s="105">
        <f>SV_SO_2122_1a!N182/SV_SO_2122_1a!$O182*100</f>
        <v>1.0899182561307901</v>
      </c>
      <c r="O182" s="104">
        <f>SV_SO_2122_1a!O182/SV_SO_2122_1a!$O182*100</f>
        <v>100</v>
      </c>
      <c r="P182" s="104">
        <f>SV_SO_2122_1a!P182/SV_SO_2122_1a!$V182*100</f>
        <v>0</v>
      </c>
      <c r="Q182" s="105">
        <f>SV_SO_2122_1a!Q182/SV_SO_2122_1a!$V182*100</f>
        <v>1.0911424903722722</v>
      </c>
      <c r="R182" s="104">
        <f>SV_SO_2122_1a!R182/SV_SO_2122_1a!$V182*100</f>
        <v>67.137355584082158</v>
      </c>
      <c r="S182" s="104">
        <f>SV_SO_2122_1a!S182/SV_SO_2122_1a!$V182*100</f>
        <v>25.224646983311938</v>
      </c>
      <c r="T182" s="105">
        <f>SV_SO_2122_1a!T182/SV_SO_2122_1a!$V182*100</f>
        <v>5.1989730423620024</v>
      </c>
      <c r="U182" s="107">
        <f>SV_SO_2122_1a!U182/SV_SO_2122_1a!$V182*100</f>
        <v>1.3478818998716302</v>
      </c>
      <c r="V182" s="104">
        <f>SV_SO_2122_1a!V182/SV_SO_2122_1a!$V182*100</f>
        <v>100</v>
      </c>
    </row>
    <row r="183" spans="1:22">
      <c r="A183" t="s">
        <v>50</v>
      </c>
      <c r="B183" s="104">
        <f>SV_SO_2122_1a!B183/SV_SO_2122_1a!$H183*100</f>
        <v>0</v>
      </c>
      <c r="C183" s="105">
        <f>SV_SO_2122_1a!C183/SV_SO_2122_1a!$H183*100</f>
        <v>5.3198563638781754E-2</v>
      </c>
      <c r="D183" s="106">
        <f>SV_SO_2122_1a!D183/SV_SO_2122_1a!$H183*100</f>
        <v>44.208006383827637</v>
      </c>
      <c r="E183" s="105">
        <f>SV_SO_2122_1a!E183/SV_SO_2122_1a!$H183*100</f>
        <v>40.896395797313474</v>
      </c>
      <c r="F183" s="105">
        <f>SV_SO_2122_1a!F183/SV_SO_2122_1a!$H183*100</f>
        <v>11.743582923261071</v>
      </c>
      <c r="G183" s="105">
        <f>SV_SO_2122_1a!G183/SV_SO_2122_1a!$H183*100</f>
        <v>3.0988163319590369</v>
      </c>
      <c r="H183" s="104">
        <f>SV_SO_2122_1a!H183/SV_SO_2122_1a!$H183*100</f>
        <v>100</v>
      </c>
      <c r="I183" s="104">
        <f>SV_SO_2122_1a!I183/SV_SO_2122_1a!$O183*100</f>
        <v>0</v>
      </c>
      <c r="J183" s="105">
        <f>SV_SO_2122_1a!J183/SV_SO_2122_1a!$O183*100</f>
        <v>6.9180214458664818E-2</v>
      </c>
      <c r="K183" s="106">
        <f>SV_SO_2122_1a!K183/SV_SO_2122_1a!$O183*100</f>
        <v>47.786233137322725</v>
      </c>
      <c r="L183" s="105">
        <f>SV_SO_2122_1a!L183/SV_SO_2122_1a!$O183*100</f>
        <v>40.418540297474919</v>
      </c>
      <c r="M183" s="105">
        <f>SV_SO_2122_1a!M183/SV_SO_2122_1a!$O183*100</f>
        <v>9.1490833621584216</v>
      </c>
      <c r="N183" s="105">
        <f>SV_SO_2122_1a!N183/SV_SO_2122_1a!$O183*100</f>
        <v>2.5769629885852647</v>
      </c>
      <c r="O183" s="104">
        <f>SV_SO_2122_1a!O183/SV_SO_2122_1a!$O183*100</f>
        <v>100</v>
      </c>
      <c r="P183" s="104">
        <f>SV_SO_2122_1a!P183/SV_SO_2122_1a!$V183*100</f>
        <v>0</v>
      </c>
      <c r="Q183" s="105">
        <f>SV_SO_2122_1a!Q183/SV_SO_2122_1a!$V183*100</f>
        <v>6.0145853695210888E-2</v>
      </c>
      <c r="R183" s="104">
        <f>SV_SO_2122_1a!R183/SV_SO_2122_1a!$V183*100</f>
        <v>45.763476430343587</v>
      </c>
      <c r="S183" s="104">
        <f>SV_SO_2122_1a!S183/SV_SO_2122_1a!$V183*100</f>
        <v>40.688670024810165</v>
      </c>
      <c r="T183" s="105">
        <f>SV_SO_2122_1a!T183/SV_SO_2122_1a!$V183*100</f>
        <v>10.615743177204722</v>
      </c>
      <c r="U183" s="107">
        <f>SV_SO_2122_1a!U183/SV_SO_2122_1a!$V183*100</f>
        <v>2.8719645139463199</v>
      </c>
      <c r="V183" s="104">
        <f>SV_SO_2122_1a!V183/SV_SO_2122_1a!$V183*100</f>
        <v>100</v>
      </c>
    </row>
    <row r="184" spans="1:22">
      <c r="A184" s="28" t="s">
        <v>25</v>
      </c>
      <c r="B184" s="108">
        <f>SV_SO_2122_1a!B184/SV_SO_2122_1a!$H184*100</f>
        <v>1.9964728978804112E-2</v>
      </c>
      <c r="C184" s="109">
        <f>SV_SO_2122_1a!C184/SV_SO_2122_1a!$H184*100</f>
        <v>1.4374604864738962</v>
      </c>
      <c r="D184" s="110">
        <f>SV_SO_2122_1a!D184/SV_SO_2122_1a!$H184*100</f>
        <v>66.339466941736276</v>
      </c>
      <c r="E184" s="109">
        <f>SV_SO_2122_1a!E184/SV_SO_2122_1a!$H184*100</f>
        <v>24.543306824609857</v>
      </c>
      <c r="F184" s="109">
        <f>SV_SO_2122_1a!F184/SV_SO_2122_1a!$H184*100</f>
        <v>6.2289954413868829</v>
      </c>
      <c r="G184" s="109">
        <f>SV_SO_2122_1a!G184/SV_SO_2122_1a!$H184*100</f>
        <v>1.4308055768142947</v>
      </c>
      <c r="H184" s="108">
        <f>SV_SO_2122_1a!H184/SV_SO_2122_1a!$H184*100</f>
        <v>100</v>
      </c>
      <c r="I184" s="108">
        <f>SV_SO_2122_1a!I184/SV_SO_2122_1a!$O184*100</f>
        <v>6.4899243923808294E-3</v>
      </c>
      <c r="J184" s="109">
        <f>SV_SO_2122_1a!J184/SV_SO_2122_1a!$O184*100</f>
        <v>1.4148035175390208</v>
      </c>
      <c r="K184" s="110">
        <f>SV_SO_2122_1a!K184/SV_SO_2122_1a!$O184*100</f>
        <v>74.572476230651915</v>
      </c>
      <c r="L184" s="109">
        <f>SV_SO_2122_1a!L184/SV_SO_2122_1a!$O184*100</f>
        <v>19.005743583087256</v>
      </c>
      <c r="M184" s="109">
        <f>SV_SO_2122_1a!M184/SV_SO_2122_1a!$O184*100</f>
        <v>3.9848135769218285</v>
      </c>
      <c r="N184" s="109">
        <f>SV_SO_2122_1a!N184/SV_SO_2122_1a!$O184*100</f>
        <v>1.0156731674075996</v>
      </c>
      <c r="O184" s="108">
        <f>SV_SO_2122_1a!O184/SV_SO_2122_1a!$O184*100</f>
        <v>100</v>
      </c>
      <c r="P184" s="108">
        <f>SV_SO_2122_1a!P184/SV_SO_2122_1a!$V184*100</f>
        <v>1.3142763265976671E-2</v>
      </c>
      <c r="Q184" s="109">
        <f>SV_SO_2122_1a!Q184/SV_SO_2122_1a!$V184*100</f>
        <v>1.4259898143584688</v>
      </c>
      <c r="R184" s="110">
        <f>SV_SO_2122_1a!R184/SV_SO_2122_1a!$V184*100</f>
        <v>70.507639231148346</v>
      </c>
      <c r="S184" s="109">
        <f>SV_SO_2122_1a!S184/SV_SO_2122_1a!$V184*100</f>
        <v>21.739773287333662</v>
      </c>
      <c r="T184" s="109">
        <f>SV_SO_2122_1a!T184/SV_SO_2122_1a!$V184*100</f>
        <v>5.0928207655659596</v>
      </c>
      <c r="U184" s="109">
        <f>SV_SO_2122_1a!U184/SV_SO_2122_1a!$V184*100</f>
        <v>1.2206341383275834</v>
      </c>
      <c r="V184" s="108">
        <f>SV_SO_2122_1a!V184/SV_SO_2122_1a!$V184*100</f>
        <v>100</v>
      </c>
    </row>
    <row r="185" spans="1:22">
      <c r="A185" s="91" t="s">
        <v>53</v>
      </c>
      <c r="B185" s="112">
        <f>SV_SO_2122_1a!B185/SV_SO_2122_1a!$H185*100</f>
        <v>2.8484048932597743E-2</v>
      </c>
      <c r="C185" s="113">
        <f>SV_SO_2122_1a!C185/SV_SO_2122_1a!$H185*100</f>
        <v>1.4137083233389303</v>
      </c>
      <c r="D185" s="114">
        <f>SV_SO_2122_1a!D185/SV_SO_2122_1a!$H185*100</f>
        <v>65.312425041976496</v>
      </c>
      <c r="E185" s="113">
        <f>SV_SO_2122_1a!E185/SV_SO_2122_1a!$H185*100</f>
        <v>25.488726313264571</v>
      </c>
      <c r="F185" s="113">
        <f>SV_SO_2122_1a!F185/SV_SO_2122_1a!$H185*100</f>
        <v>6.2964739745742389</v>
      </c>
      <c r="G185" s="113">
        <f>SV_SO_2122_1a!G185/SV_SO_2122_1a!$H185*100</f>
        <v>1.4601822979131687</v>
      </c>
      <c r="H185" s="112">
        <f>SV_SO_2122_1a!H185/SV_SO_2122_1a!$H185*100</f>
        <v>100</v>
      </c>
      <c r="I185" s="112">
        <f>SV_SO_2122_1a!I185/SV_SO_2122_1a!$O185*100</f>
        <v>1.5102090129273891E-2</v>
      </c>
      <c r="J185" s="113">
        <f>SV_SO_2122_1a!J185/SV_SO_2122_1a!$O185*100</f>
        <v>1.3788208288027064</v>
      </c>
      <c r="K185" s="114">
        <f>SV_SO_2122_1a!K185/SV_SO_2122_1a!$O185*100</f>
        <v>73.051830373323668</v>
      </c>
      <c r="L185" s="113">
        <f>SV_SO_2122_1a!L185/SV_SO_2122_1a!$O185*100</f>
        <v>20.196025129877977</v>
      </c>
      <c r="M185" s="113">
        <f>SV_SO_2122_1a!M185/SV_SO_2122_1a!$O185*100</f>
        <v>4.2935242237525673</v>
      </c>
      <c r="N185" s="113">
        <f>SV_SO_2122_1a!N185/SV_SO_2122_1a!$O185*100</f>
        <v>1.0646973541138094</v>
      </c>
      <c r="O185" s="112">
        <f>SV_SO_2122_1a!O185/SV_SO_2122_1a!$O185*100</f>
        <v>100</v>
      </c>
      <c r="P185" s="112">
        <f>SV_SO_2122_1a!P185/SV_SO_2122_1a!$V185*100</f>
        <v>2.1817634667469155E-2</v>
      </c>
      <c r="Q185" s="113">
        <f>SV_SO_2122_1a!Q185/SV_SO_2122_1a!$V185*100</f>
        <v>1.3963286187180259</v>
      </c>
      <c r="R185" s="112">
        <f>SV_SO_2122_1a!R185/SV_SO_2122_1a!$V185*100</f>
        <v>69.167920553716527</v>
      </c>
      <c r="S185" s="112">
        <f>SV_SO_2122_1a!S185/SV_SO_2122_1a!$V185*100</f>
        <v>22.852091483599157</v>
      </c>
      <c r="T185" s="113">
        <f>SV_SO_2122_1a!T185/SV_SO_2122_1a!$V185*100</f>
        <v>5.2986758952753537</v>
      </c>
      <c r="U185" s="115">
        <f>SV_SO_2122_1a!U185/SV_SO_2122_1a!$V185*100</f>
        <v>1.2631658140234727</v>
      </c>
      <c r="V185" s="112">
        <f>SV_SO_2122_1a!V185/SV_SO_2122_1a!$V185*100</f>
        <v>100</v>
      </c>
    </row>
    <row r="186" spans="1:22">
      <c r="A186" s="28" t="s">
        <v>54</v>
      </c>
      <c r="B186" s="116">
        <f>SV_SO_2122_1a!B186/SV_SO_2122_1a!$H186*100</f>
        <v>4.343989062292803E-2</v>
      </c>
      <c r="C186" s="117">
        <f>SV_SO_2122_1a!C186/SV_SO_2122_1a!$H186*100</f>
        <v>1.4989048574942956</v>
      </c>
      <c r="D186" s="118">
        <f>SV_SO_2122_1a!D186/SV_SO_2122_1a!$H186*100</f>
        <v>73.290411672984504</v>
      </c>
      <c r="E186" s="117">
        <f>SV_SO_2122_1a!E186/SV_SO_2122_1a!$H186*100</f>
        <v>20.707109966939957</v>
      </c>
      <c r="F186" s="117">
        <f>SV_SO_2122_1a!F186/SV_SO_2122_1a!$H186*100</f>
        <v>3.7961891784373529</v>
      </c>
      <c r="G186" s="117">
        <f>SV_SO_2122_1a!G186/SV_SO_2122_1a!$H186*100</f>
        <v>0.66394443352096322</v>
      </c>
      <c r="H186" s="116">
        <f>SV_SO_2122_1a!H186/SV_SO_2122_1a!$H186*100</f>
        <v>100</v>
      </c>
      <c r="I186" s="116">
        <f>SV_SO_2122_1a!I186/SV_SO_2122_1a!$O186*100</f>
        <v>2.5672502882321917E-2</v>
      </c>
      <c r="J186" s="117">
        <f>SV_SO_2122_1a!J186/SV_SO_2122_1a!$O186*100</f>
        <v>1.294360918048703</v>
      </c>
      <c r="K186" s="118">
        <f>SV_SO_2122_1a!K186/SV_SO_2122_1a!$O186*100</f>
        <v>78.638143738009774</v>
      </c>
      <c r="L186" s="117">
        <f>SV_SO_2122_1a!L186/SV_SO_2122_1a!$O186*100</f>
        <v>16.925180991145318</v>
      </c>
      <c r="M186" s="117">
        <f>SV_SO_2122_1a!M186/SV_SO_2122_1a!$O186*100</f>
        <v>2.6405336146417286</v>
      </c>
      <c r="N186" s="117">
        <f>SV_SO_2122_1a!N186/SV_SO_2122_1a!$O186*100</f>
        <v>0.47610823527215185</v>
      </c>
      <c r="O186" s="116">
        <f>SV_SO_2122_1a!O186/SV_SO_2122_1a!$O186*100</f>
        <v>100</v>
      </c>
      <c r="P186" s="116">
        <f>SV_SO_2122_1a!P186/SV_SO_2122_1a!$V186*100</f>
        <v>3.4647633566627402E-2</v>
      </c>
      <c r="Q186" s="117">
        <f>SV_SO_2122_1a!Q186/SV_SO_2122_1a!$V186*100</f>
        <v>1.3976855380777493</v>
      </c>
      <c r="R186" s="116">
        <f>SV_SO_2122_1a!R186/SV_SO_2122_1a!$V186*100</f>
        <v>75.936756519529709</v>
      </c>
      <c r="S186" s="116">
        <f>SV_SO_2122_1a!S186/SV_SO_2122_1a!$V186*100</f>
        <v>18.835608527937541</v>
      </c>
      <c r="T186" s="117">
        <f>SV_SO_2122_1a!T186/SV_SO_2122_1a!$V186*100</f>
        <v>3.2243087797103458</v>
      </c>
      <c r="U186" s="119">
        <f>SV_SO_2122_1a!U186/SV_SO_2122_1a!$V186*100</f>
        <v>0.57099300117801954</v>
      </c>
      <c r="V186" s="116">
        <f>SV_SO_2122_1a!V186/SV_SO_2122_1a!$V186*100</f>
        <v>100</v>
      </c>
    </row>
    <row r="187" spans="1:22">
      <c r="A187" s="28"/>
      <c r="B187" s="169"/>
      <c r="C187" s="117"/>
      <c r="D187" s="169"/>
      <c r="E187" s="117"/>
      <c r="F187" s="117"/>
      <c r="G187" s="117"/>
      <c r="H187" s="169"/>
      <c r="I187" s="169"/>
      <c r="J187" s="117"/>
      <c r="K187" s="169"/>
      <c r="L187" s="117"/>
      <c r="M187" s="117"/>
      <c r="N187" s="117"/>
      <c r="O187" s="169"/>
      <c r="P187" s="169"/>
      <c r="Q187" s="117"/>
      <c r="R187" s="169"/>
      <c r="S187" s="169"/>
      <c r="T187" s="117"/>
      <c r="U187" s="169"/>
      <c r="V187" s="169"/>
    </row>
    <row r="188" spans="1:22">
      <c r="A188" s="167" t="s">
        <v>17</v>
      </c>
      <c r="B188" s="169"/>
      <c r="C188" s="117"/>
      <c r="D188" s="169"/>
      <c r="E188" s="117"/>
      <c r="F188" s="117"/>
      <c r="G188" s="117"/>
      <c r="H188" s="169"/>
      <c r="I188" s="169"/>
      <c r="J188" s="117"/>
      <c r="K188" s="169"/>
      <c r="L188" s="117"/>
      <c r="M188" s="117"/>
      <c r="N188" s="117"/>
      <c r="O188" s="169"/>
      <c r="P188" s="169"/>
      <c r="Q188" s="117"/>
      <c r="R188" s="169"/>
      <c r="S188" s="169"/>
      <c r="T188" s="117"/>
      <c r="U188" s="169"/>
      <c r="V188" s="169"/>
    </row>
  </sheetData>
  <mergeCells count="39">
    <mergeCell ref="A2:V2"/>
    <mergeCell ref="A3:V3"/>
    <mergeCell ref="A4:V4"/>
    <mergeCell ref="A6:V6"/>
    <mergeCell ref="B8:H8"/>
    <mergeCell ref="I8:O8"/>
    <mergeCell ref="P8:V8"/>
    <mergeCell ref="A70:V70"/>
    <mergeCell ref="A71:V71"/>
    <mergeCell ref="A72:V72"/>
    <mergeCell ref="A74:V74"/>
    <mergeCell ref="B9:C9"/>
    <mergeCell ref="E9:G9"/>
    <mergeCell ref="I9:J9"/>
    <mergeCell ref="L9:N9"/>
    <mergeCell ref="P9:Q9"/>
    <mergeCell ref="S9:U9"/>
    <mergeCell ref="A137:V137"/>
    <mergeCell ref="A138:V138"/>
    <mergeCell ref="A139:V139"/>
    <mergeCell ref="A141:V141"/>
    <mergeCell ref="B76:H76"/>
    <mergeCell ref="I76:O76"/>
    <mergeCell ref="P76:V76"/>
    <mergeCell ref="B77:C77"/>
    <mergeCell ref="E77:G77"/>
    <mergeCell ref="I77:J77"/>
    <mergeCell ref="L77:N77"/>
    <mergeCell ref="P77:Q77"/>
    <mergeCell ref="S77:U77"/>
    <mergeCell ref="B143:H143"/>
    <mergeCell ref="I143:O143"/>
    <mergeCell ref="P143:V143"/>
    <mergeCell ref="B144:C144"/>
    <mergeCell ref="E144:G144"/>
    <mergeCell ref="I144:J144"/>
    <mergeCell ref="L144:N144"/>
    <mergeCell ref="P144:Q144"/>
    <mergeCell ref="S144:U144"/>
  </mergeCells>
  <phoneticPr fontId="5" type="noConversion"/>
  <printOptions horizontalCentered="1"/>
  <pageMargins left="0" right="0" top="0.39370078740157483" bottom="0.39370078740157483" header="0.51181102362204722" footer="0.51181102362204722"/>
  <pageSetup paperSize="9" scale="80" orientation="landscape" horizontalDpi="204" verticalDpi="196" r:id="rId1"/>
  <headerFooter alignWithMargins="0">
    <oddFooter>&amp;R&amp;A</oddFooter>
  </headerFooter>
  <rowBreaks count="5" manualBreakCount="5">
    <brk id="53" max="16383" man="1"/>
    <brk id="68" max="16383" man="1"/>
    <brk id="121" max="16383" man="1"/>
    <brk id="135" max="16383" man="1"/>
    <brk id="18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19"/>
  <sheetViews>
    <sheetView zoomScaleNormal="100" workbookViewId="0"/>
  </sheetViews>
  <sheetFormatPr defaultColWidth="22.6640625" defaultRowHeight="13.2"/>
  <cols>
    <col min="1" max="1" width="17" customWidth="1"/>
    <col min="2" max="2" width="6.44140625" customWidth="1"/>
    <col min="3" max="3" width="7.33203125" customWidth="1"/>
    <col min="4" max="4" width="8.5546875" customWidth="1"/>
    <col min="5" max="7" width="7.33203125" customWidth="1"/>
    <col min="8" max="8" width="7.5546875" customWidth="1"/>
    <col min="9" max="9" width="6.44140625" customWidth="1"/>
    <col min="10" max="10" width="7.33203125" customWidth="1"/>
    <col min="11" max="11" width="8.6640625" customWidth="1"/>
    <col min="12" max="14" width="7.33203125" customWidth="1"/>
    <col min="15" max="15" width="7.6640625" customWidth="1"/>
    <col min="16" max="16" width="6.6640625" customWidth="1"/>
    <col min="17" max="17" width="7.33203125" customWidth="1"/>
    <col min="18" max="18" width="8.44140625" customWidth="1"/>
    <col min="19" max="21" width="7.33203125" customWidth="1"/>
    <col min="22" max="22" width="8.33203125" customWidth="1"/>
  </cols>
  <sheetData>
    <row r="1" spans="1:22">
      <c r="A1" s="1" t="s">
        <v>1</v>
      </c>
    </row>
    <row r="2" spans="1:22">
      <c r="A2" s="184" t="s">
        <v>19</v>
      </c>
      <c r="B2" s="184"/>
      <c r="C2" s="184"/>
      <c r="D2" s="184"/>
      <c r="E2" s="184"/>
      <c r="F2" s="184"/>
      <c r="G2" s="184"/>
      <c r="H2" s="184"/>
      <c r="I2" s="184"/>
      <c r="J2" s="184"/>
      <c r="K2" s="184"/>
      <c r="L2" s="184"/>
      <c r="M2" s="184"/>
      <c r="N2" s="184"/>
      <c r="O2" s="184"/>
      <c r="P2" s="184"/>
      <c r="Q2" s="184"/>
      <c r="R2" s="184"/>
      <c r="S2" s="184"/>
      <c r="T2" s="184"/>
      <c r="U2" s="184"/>
      <c r="V2" s="184"/>
    </row>
    <row r="3" spans="1:22">
      <c r="A3" s="184" t="s">
        <v>61</v>
      </c>
      <c r="B3" s="184"/>
      <c r="C3" s="184"/>
      <c r="D3" s="184"/>
      <c r="E3" s="184"/>
      <c r="F3" s="184"/>
      <c r="G3" s="184"/>
      <c r="H3" s="184"/>
      <c r="I3" s="184"/>
      <c r="J3" s="184"/>
      <c r="K3" s="184"/>
      <c r="L3" s="184"/>
      <c r="M3" s="184"/>
      <c r="N3" s="184"/>
      <c r="O3" s="184"/>
      <c r="P3" s="184"/>
      <c r="Q3" s="184"/>
      <c r="R3" s="184"/>
      <c r="S3" s="184"/>
      <c r="T3" s="184"/>
      <c r="U3" s="184"/>
      <c r="V3" s="184"/>
    </row>
    <row r="4" spans="1:22" s="2" customFormat="1">
      <c r="A4" s="185" t="s">
        <v>62</v>
      </c>
      <c r="B4" s="185"/>
      <c r="C4" s="185"/>
      <c r="D4" s="185"/>
      <c r="E4" s="185"/>
      <c r="F4" s="185"/>
      <c r="G4" s="185"/>
      <c r="H4" s="185"/>
      <c r="I4" s="185"/>
      <c r="J4" s="185"/>
      <c r="K4" s="185"/>
      <c r="L4" s="185"/>
      <c r="M4" s="185"/>
      <c r="N4" s="185"/>
      <c r="O4" s="185"/>
      <c r="P4" s="185"/>
      <c r="Q4" s="185"/>
      <c r="R4" s="185"/>
      <c r="S4" s="185"/>
      <c r="T4" s="185"/>
      <c r="U4" s="185"/>
      <c r="V4" s="185"/>
    </row>
    <row r="5" spans="1:22" s="2" customFormat="1" ht="8.25" customHeight="1">
      <c r="A5" s="69"/>
      <c r="B5" s="69"/>
      <c r="C5" s="69"/>
      <c r="D5" s="69"/>
      <c r="E5" s="69"/>
      <c r="F5" s="69"/>
      <c r="G5" s="69"/>
      <c r="H5" s="69"/>
      <c r="I5" s="69"/>
      <c r="J5" s="69"/>
      <c r="K5" s="69"/>
      <c r="L5" s="69"/>
      <c r="M5" s="69"/>
      <c r="N5" s="69"/>
      <c r="O5" s="69"/>
      <c r="P5" s="69"/>
      <c r="Q5" s="69"/>
      <c r="R5" s="69"/>
      <c r="S5" s="69"/>
      <c r="T5" s="69"/>
      <c r="U5" s="69"/>
      <c r="V5" s="69"/>
    </row>
    <row r="6" spans="1:22">
      <c r="A6" s="184" t="s">
        <v>22</v>
      </c>
      <c r="B6" s="184"/>
      <c r="C6" s="184"/>
      <c r="D6" s="184"/>
      <c r="E6" s="184"/>
      <c r="F6" s="184"/>
      <c r="G6" s="184"/>
      <c r="H6" s="184"/>
      <c r="I6" s="184"/>
      <c r="J6" s="184"/>
      <c r="K6" s="184"/>
      <c r="L6" s="184"/>
      <c r="M6" s="184"/>
      <c r="N6" s="184"/>
      <c r="O6" s="184"/>
      <c r="P6" s="184"/>
      <c r="Q6" s="184"/>
      <c r="R6" s="184"/>
      <c r="S6" s="184"/>
      <c r="T6" s="184"/>
      <c r="U6" s="184"/>
      <c r="V6" s="184"/>
    </row>
    <row r="7" spans="1:22" ht="5.25" customHeight="1" thickBot="1"/>
    <row r="8" spans="1:22">
      <c r="A8" s="70"/>
      <c r="B8" s="178" t="s">
        <v>23</v>
      </c>
      <c r="C8" s="179"/>
      <c r="D8" s="179"/>
      <c r="E8" s="179"/>
      <c r="F8" s="179"/>
      <c r="G8" s="179"/>
      <c r="H8" s="180"/>
      <c r="I8" s="178" t="s">
        <v>24</v>
      </c>
      <c r="J8" s="179"/>
      <c r="K8" s="179"/>
      <c r="L8" s="179"/>
      <c r="M8" s="179"/>
      <c r="N8" s="179"/>
      <c r="O8" s="180"/>
      <c r="P8" s="178" t="s">
        <v>25</v>
      </c>
      <c r="Q8" s="179"/>
      <c r="R8" s="179"/>
      <c r="S8" s="179"/>
      <c r="T8" s="179"/>
      <c r="U8" s="179"/>
      <c r="V8" s="179"/>
    </row>
    <row r="9" spans="1:22">
      <c r="B9" s="186" t="s">
        <v>26</v>
      </c>
      <c r="C9" s="187"/>
      <c r="D9" s="71" t="s">
        <v>27</v>
      </c>
      <c r="E9" s="187" t="s">
        <v>28</v>
      </c>
      <c r="F9" s="187"/>
      <c r="G9" s="187"/>
      <c r="H9" s="72" t="s">
        <v>25</v>
      </c>
      <c r="I9" s="186" t="s">
        <v>26</v>
      </c>
      <c r="J9" s="188"/>
      <c r="K9" t="s">
        <v>27</v>
      </c>
      <c r="L9" s="186" t="s">
        <v>28</v>
      </c>
      <c r="M9" s="187"/>
      <c r="N9" s="187"/>
      <c r="O9" s="72" t="s">
        <v>25</v>
      </c>
      <c r="P9" s="186" t="s">
        <v>26</v>
      </c>
      <c r="Q9" s="188"/>
      <c r="R9" t="s">
        <v>27</v>
      </c>
      <c r="S9" s="186" t="s">
        <v>28</v>
      </c>
      <c r="T9" s="187"/>
      <c r="U9" s="187"/>
      <c r="V9" s="72" t="s">
        <v>25</v>
      </c>
    </row>
    <row r="10" spans="1:22">
      <c r="A10" s="121" t="s">
        <v>29</v>
      </c>
      <c r="B10" s="122" t="s">
        <v>30</v>
      </c>
      <c r="C10" s="121">
        <v>1</v>
      </c>
      <c r="D10" s="123" t="s">
        <v>31</v>
      </c>
      <c r="E10" s="121" t="s">
        <v>32</v>
      </c>
      <c r="F10" s="121" t="s">
        <v>33</v>
      </c>
      <c r="G10" s="121" t="s">
        <v>34</v>
      </c>
      <c r="H10" s="124"/>
      <c r="I10" s="122" t="s">
        <v>30</v>
      </c>
      <c r="J10" s="121">
        <v>1</v>
      </c>
      <c r="K10" s="123" t="s">
        <v>31</v>
      </c>
      <c r="L10" s="121" t="s">
        <v>32</v>
      </c>
      <c r="M10" s="121" t="s">
        <v>33</v>
      </c>
      <c r="N10" s="121" t="s">
        <v>34</v>
      </c>
      <c r="O10" s="124"/>
      <c r="P10" s="122" t="s">
        <v>30</v>
      </c>
      <c r="Q10" s="121">
        <v>1</v>
      </c>
      <c r="R10" s="123" t="s">
        <v>31</v>
      </c>
      <c r="S10" s="121" t="s">
        <v>32</v>
      </c>
      <c r="T10" s="121" t="s">
        <v>33</v>
      </c>
      <c r="U10" s="121" t="s">
        <v>34</v>
      </c>
      <c r="V10" s="124"/>
    </row>
    <row r="11" spans="1:22">
      <c r="A11" s="1" t="s">
        <v>46</v>
      </c>
      <c r="B11" s="83"/>
      <c r="C11" s="84"/>
      <c r="D11" s="85"/>
      <c r="E11" s="84"/>
      <c r="F11" s="84"/>
      <c r="G11" s="84"/>
      <c r="H11" s="83"/>
      <c r="I11" s="83"/>
      <c r="J11" s="84"/>
      <c r="K11" s="85"/>
      <c r="L11" s="84"/>
      <c r="M11" s="84"/>
      <c r="N11" s="84"/>
      <c r="O11" s="83"/>
      <c r="P11" s="83"/>
      <c r="Q11" s="84"/>
      <c r="R11" s="83"/>
      <c r="S11" s="83"/>
      <c r="T11" s="84"/>
      <c r="U11" s="86"/>
      <c r="V11" s="83"/>
    </row>
    <row r="12" spans="1:22">
      <c r="A12" s="155" t="s">
        <v>57</v>
      </c>
      <c r="B12" s="83">
        <f>SUM(SV_SO_2122_1a!B30,SV_SO_2122_1a!B24)</f>
        <v>25</v>
      </c>
      <c r="C12" s="84">
        <f>SUM(SV_SO_2122_1a!C30,SV_SO_2122_1a!C24)</f>
        <v>956</v>
      </c>
      <c r="D12" s="85">
        <f>SUM(SV_SO_2122_1a!D30,SV_SO_2122_1a!D24)</f>
        <v>25587</v>
      </c>
      <c r="E12" s="84">
        <f>SUM(SV_SO_2122_1a!E30,SV_SO_2122_1a!E24)</f>
        <v>2198</v>
      </c>
      <c r="F12" s="84">
        <f>SUM(SV_SO_2122_1a!F30,SV_SO_2122_1a!F24)</f>
        <v>189</v>
      </c>
      <c r="G12" s="84">
        <f>SUM(SV_SO_2122_1a!G30,SV_SO_2122_1a!G24)</f>
        <v>9</v>
      </c>
      <c r="H12" s="83">
        <f>SUM(SV_SO_2122_1a!H30,SV_SO_2122_1a!H24)</f>
        <v>28964</v>
      </c>
      <c r="I12" s="83">
        <f>SUM(SV_SO_2122_1a!I30,SV_SO_2122_1a!I24)</f>
        <v>15</v>
      </c>
      <c r="J12" s="84">
        <f>SUM(SV_SO_2122_1a!J30,SV_SO_2122_1a!J24)</f>
        <v>783</v>
      </c>
      <c r="K12" s="85">
        <f>SUM(SV_SO_2122_1a!K30,SV_SO_2122_1a!K24)</f>
        <v>32986</v>
      </c>
      <c r="L12" s="84">
        <f>SUM(SV_SO_2122_1a!L30,SV_SO_2122_1a!L24)</f>
        <v>2103</v>
      </c>
      <c r="M12" s="84">
        <f>SUM(SV_SO_2122_1a!M30,SV_SO_2122_1a!M24)</f>
        <v>198</v>
      </c>
      <c r="N12" s="84">
        <f>SUM(SV_SO_2122_1a!N30,SV_SO_2122_1a!N24)</f>
        <v>16</v>
      </c>
      <c r="O12" s="83">
        <f>SUM(SV_SO_2122_1a!O30,SV_SO_2122_1a!O24)</f>
        <v>36101</v>
      </c>
      <c r="P12" s="83">
        <f>SUM(I12,B12)</f>
        <v>40</v>
      </c>
      <c r="Q12" s="84">
        <f t="shared" ref="Q12:U16" si="0">SUM(J12,C12)</f>
        <v>1739</v>
      </c>
      <c r="R12" s="83">
        <f t="shared" si="0"/>
        <v>58573</v>
      </c>
      <c r="S12" s="83">
        <f t="shared" si="0"/>
        <v>4301</v>
      </c>
      <c r="T12" s="84">
        <f t="shared" si="0"/>
        <v>387</v>
      </c>
      <c r="U12" s="86">
        <f t="shared" si="0"/>
        <v>25</v>
      </c>
      <c r="V12" s="83">
        <f>SUM(O12,H12)</f>
        <v>65065</v>
      </c>
    </row>
    <row r="13" spans="1:22">
      <c r="A13" s="155" t="s">
        <v>58</v>
      </c>
      <c r="B13" s="83">
        <f>SUM(SV_SO_2122_1a!B31,SV_SO_2122_1a!B25)</f>
        <v>2</v>
      </c>
      <c r="C13" s="84">
        <f>SUM(SV_SO_2122_1a!C31,SV_SO_2122_1a!C25)</f>
        <v>122</v>
      </c>
      <c r="D13" s="85">
        <f>SUM(SV_SO_2122_1a!D31,SV_SO_2122_1a!D25)</f>
        <v>17910</v>
      </c>
      <c r="E13" s="84">
        <f>SUM(SV_SO_2122_1a!E31,SV_SO_2122_1a!E25)</f>
        <v>5251</v>
      </c>
      <c r="F13" s="84">
        <f>SUM(SV_SO_2122_1a!F31,SV_SO_2122_1a!F25)</f>
        <v>940</v>
      </c>
      <c r="G13" s="84">
        <f>SUM(SV_SO_2122_1a!G31,SV_SO_2122_1a!G25)</f>
        <v>84</v>
      </c>
      <c r="H13" s="83">
        <f>SUM(SV_SO_2122_1a!H31,SV_SO_2122_1a!H25)</f>
        <v>24309</v>
      </c>
      <c r="I13" s="83">
        <f>SUM(SV_SO_2122_1a!I31,SV_SO_2122_1a!I25)</f>
        <v>1</v>
      </c>
      <c r="J13" s="84">
        <f>SUM(SV_SO_2122_1a!J31,SV_SO_2122_1a!J25)</f>
        <v>57</v>
      </c>
      <c r="K13" s="85">
        <f>SUM(SV_SO_2122_1a!K31,SV_SO_2122_1a!K25)</f>
        <v>13229</v>
      </c>
      <c r="L13" s="84">
        <f>SUM(SV_SO_2122_1a!L31,SV_SO_2122_1a!L25)</f>
        <v>3513</v>
      </c>
      <c r="M13" s="84">
        <f>SUM(SV_SO_2122_1a!M31,SV_SO_2122_1a!M25)</f>
        <v>538</v>
      </c>
      <c r="N13" s="84">
        <f>SUM(SV_SO_2122_1a!N31,SV_SO_2122_1a!N25)</f>
        <v>46</v>
      </c>
      <c r="O13" s="83">
        <f>SUM(SV_SO_2122_1a!O31,SV_SO_2122_1a!O25)</f>
        <v>17384</v>
      </c>
      <c r="P13" s="83">
        <f>SUM(I13,B13)</f>
        <v>3</v>
      </c>
      <c r="Q13" s="84">
        <f t="shared" si="0"/>
        <v>179</v>
      </c>
      <c r="R13" s="83">
        <f t="shared" si="0"/>
        <v>31139</v>
      </c>
      <c r="S13" s="83">
        <f t="shared" si="0"/>
        <v>8764</v>
      </c>
      <c r="T13" s="84">
        <f t="shared" si="0"/>
        <v>1478</v>
      </c>
      <c r="U13" s="86">
        <f t="shared" si="0"/>
        <v>130</v>
      </c>
      <c r="V13" s="83">
        <f>SUM(O13,H13)</f>
        <v>41693</v>
      </c>
    </row>
    <row r="14" spans="1:22">
      <c r="A14" s="155" t="s">
        <v>59</v>
      </c>
      <c r="B14" s="83">
        <f>SUM(SV_SO_2122_1a!B32,SV_SO_2122_1a!B26)</f>
        <v>0</v>
      </c>
      <c r="C14" s="84">
        <f>SUM(SV_SO_2122_1a!C32,SV_SO_2122_1a!C26)</f>
        <v>14</v>
      </c>
      <c r="D14" s="85">
        <f>SUM(SV_SO_2122_1a!D32,SV_SO_2122_1a!D26)</f>
        <v>638</v>
      </c>
      <c r="E14" s="84">
        <f>SUM(SV_SO_2122_1a!E32,SV_SO_2122_1a!E26)</f>
        <v>271</v>
      </c>
      <c r="F14" s="84">
        <f>SUM(SV_SO_2122_1a!F32,SV_SO_2122_1a!F26)</f>
        <v>49</v>
      </c>
      <c r="G14" s="84">
        <f>SUM(SV_SO_2122_1a!G32,SV_SO_2122_1a!G26)</f>
        <v>2</v>
      </c>
      <c r="H14" s="83">
        <f>SUM(SV_SO_2122_1a!H32,SV_SO_2122_1a!H26)</f>
        <v>974</v>
      </c>
      <c r="I14" s="83">
        <f>SUM(SV_SO_2122_1a!I32,SV_SO_2122_1a!I26)</f>
        <v>3</v>
      </c>
      <c r="J14" s="84">
        <f>SUM(SV_SO_2122_1a!J32,SV_SO_2122_1a!J26)</f>
        <v>32</v>
      </c>
      <c r="K14" s="85">
        <f>SUM(SV_SO_2122_1a!K32,SV_SO_2122_1a!K26)</f>
        <v>2116</v>
      </c>
      <c r="L14" s="84">
        <f>SUM(SV_SO_2122_1a!L32,SV_SO_2122_1a!L26)</f>
        <v>531</v>
      </c>
      <c r="M14" s="84">
        <f>SUM(SV_SO_2122_1a!M32,SV_SO_2122_1a!M26)</f>
        <v>76</v>
      </c>
      <c r="N14" s="84">
        <f>SUM(SV_SO_2122_1a!N32,SV_SO_2122_1a!N26)</f>
        <v>5</v>
      </c>
      <c r="O14" s="83">
        <f>SUM(SV_SO_2122_1a!O32,SV_SO_2122_1a!O26)</f>
        <v>2763</v>
      </c>
      <c r="P14" s="83">
        <f>SUM(I14,B14)</f>
        <v>3</v>
      </c>
      <c r="Q14" s="84">
        <f t="shared" si="0"/>
        <v>46</v>
      </c>
      <c r="R14" s="83">
        <f t="shared" si="0"/>
        <v>2754</v>
      </c>
      <c r="S14" s="83">
        <f t="shared" si="0"/>
        <v>802</v>
      </c>
      <c r="T14" s="84">
        <f t="shared" si="0"/>
        <v>125</v>
      </c>
      <c r="U14" s="86">
        <f t="shared" si="0"/>
        <v>7</v>
      </c>
      <c r="V14" s="83">
        <f>SUM(O14,H14)</f>
        <v>3737</v>
      </c>
    </row>
    <row r="15" spans="1:22">
      <c r="A15" s="155" t="s">
        <v>60</v>
      </c>
      <c r="B15" s="83">
        <f>SUM(SV_SO_2122_1a!B33,SV_SO_2122_1a!B27)</f>
        <v>1</v>
      </c>
      <c r="C15" s="84">
        <f>SUM(SV_SO_2122_1a!C33,SV_SO_2122_1a!C27)</f>
        <v>5</v>
      </c>
      <c r="D15" s="85">
        <f>SUM(SV_SO_2122_1a!D33,SV_SO_2122_1a!D27)</f>
        <v>7881</v>
      </c>
      <c r="E15" s="84">
        <f>SUM(SV_SO_2122_1a!E33,SV_SO_2122_1a!E27)</f>
        <v>6055</v>
      </c>
      <c r="F15" s="84">
        <f>SUM(SV_SO_2122_1a!F33,SV_SO_2122_1a!F27)</f>
        <v>1071</v>
      </c>
      <c r="G15" s="84">
        <f>SUM(SV_SO_2122_1a!G33,SV_SO_2122_1a!G27)</f>
        <v>140</v>
      </c>
      <c r="H15" s="83">
        <f>SUM(SV_SO_2122_1a!H33,SV_SO_2122_1a!H27)</f>
        <v>15153</v>
      </c>
      <c r="I15" s="83">
        <f>SUM(SV_SO_2122_1a!I33,SV_SO_2122_1a!I27)</f>
        <v>0</v>
      </c>
      <c r="J15" s="84">
        <f>SUM(SV_SO_2122_1a!J33,SV_SO_2122_1a!J27)</f>
        <v>2</v>
      </c>
      <c r="K15" s="85">
        <f>SUM(SV_SO_2122_1a!K33,SV_SO_2122_1a!K27)</f>
        <v>6212</v>
      </c>
      <c r="L15" s="84">
        <f>SUM(SV_SO_2122_1a!L33,SV_SO_2122_1a!L27)</f>
        <v>4361</v>
      </c>
      <c r="M15" s="84">
        <f>SUM(SV_SO_2122_1a!M33,SV_SO_2122_1a!M27)</f>
        <v>580</v>
      </c>
      <c r="N15" s="84">
        <f>SUM(SV_SO_2122_1a!N33,SV_SO_2122_1a!N27)</f>
        <v>68</v>
      </c>
      <c r="O15" s="83">
        <f>SUM(SV_SO_2122_1a!O33,SV_SO_2122_1a!O27)</f>
        <v>11223</v>
      </c>
      <c r="P15" s="83">
        <f>SUM(I15,B15)</f>
        <v>1</v>
      </c>
      <c r="Q15" s="84">
        <f t="shared" si="0"/>
        <v>7</v>
      </c>
      <c r="R15" s="83">
        <f t="shared" si="0"/>
        <v>14093</v>
      </c>
      <c r="S15" s="83">
        <f t="shared" si="0"/>
        <v>10416</v>
      </c>
      <c r="T15" s="84">
        <f t="shared" si="0"/>
        <v>1651</v>
      </c>
      <c r="U15" s="86">
        <f t="shared" si="0"/>
        <v>208</v>
      </c>
      <c r="V15" s="83">
        <f>SUM(O15,H15)</f>
        <v>26376</v>
      </c>
    </row>
    <row r="16" spans="1:22" s="28" customFormat="1">
      <c r="A16" s="28" t="s">
        <v>25</v>
      </c>
      <c r="B16" s="87">
        <f>SUM(B12:B15)</f>
        <v>28</v>
      </c>
      <c r="C16" s="88">
        <f t="shared" ref="C16:O16" si="1">SUM(C12:C15)</f>
        <v>1097</v>
      </c>
      <c r="D16" s="89">
        <f t="shared" si="1"/>
        <v>52016</v>
      </c>
      <c r="E16" s="88">
        <f t="shared" si="1"/>
        <v>13775</v>
      </c>
      <c r="F16" s="88">
        <f t="shared" si="1"/>
        <v>2249</v>
      </c>
      <c r="G16" s="88">
        <f t="shared" si="1"/>
        <v>235</v>
      </c>
      <c r="H16" s="87">
        <f t="shared" si="1"/>
        <v>69400</v>
      </c>
      <c r="I16" s="87">
        <f t="shared" si="1"/>
        <v>19</v>
      </c>
      <c r="J16" s="88">
        <f t="shared" si="1"/>
        <v>874</v>
      </c>
      <c r="K16" s="89">
        <f t="shared" si="1"/>
        <v>54543</v>
      </c>
      <c r="L16" s="88">
        <f t="shared" si="1"/>
        <v>10508</v>
      </c>
      <c r="M16" s="88">
        <f t="shared" si="1"/>
        <v>1392</v>
      </c>
      <c r="N16" s="88">
        <f t="shared" si="1"/>
        <v>135</v>
      </c>
      <c r="O16" s="87">
        <f t="shared" si="1"/>
        <v>67471</v>
      </c>
      <c r="P16" s="87">
        <f>SUM(I16,B16)</f>
        <v>47</v>
      </c>
      <c r="Q16" s="88">
        <f t="shared" si="0"/>
        <v>1971</v>
      </c>
      <c r="R16" s="87">
        <f t="shared" si="0"/>
        <v>106559</v>
      </c>
      <c r="S16" s="87">
        <f t="shared" si="0"/>
        <v>24283</v>
      </c>
      <c r="T16" s="88">
        <f t="shared" si="0"/>
        <v>3641</v>
      </c>
      <c r="U16" s="90">
        <f t="shared" si="0"/>
        <v>370</v>
      </c>
      <c r="V16" s="87">
        <f>SUM(O16,H16)</f>
        <v>136871</v>
      </c>
    </row>
    <row r="17" spans="1:22" ht="9" customHeight="1">
      <c r="B17" s="83"/>
      <c r="C17" s="84"/>
      <c r="D17" s="85"/>
      <c r="E17" s="84"/>
      <c r="F17" s="84"/>
      <c r="G17" s="84"/>
      <c r="H17" s="83"/>
      <c r="I17" s="83"/>
      <c r="J17" s="84"/>
      <c r="K17" s="85"/>
      <c r="L17" s="84"/>
      <c r="M17" s="84"/>
      <c r="N17" s="84"/>
      <c r="O17" s="83"/>
      <c r="P17" s="83"/>
      <c r="Q17" s="84"/>
      <c r="R17" s="83"/>
      <c r="S17" s="83"/>
      <c r="T17" s="84"/>
      <c r="U17" s="86"/>
      <c r="V17" s="83"/>
    </row>
    <row r="18" spans="1:22">
      <c r="A18" s="1" t="s">
        <v>52</v>
      </c>
      <c r="B18" s="83"/>
      <c r="C18" s="84"/>
      <c r="D18" s="85"/>
      <c r="E18" s="84"/>
      <c r="F18" s="84"/>
      <c r="G18" s="84"/>
      <c r="H18" s="83"/>
      <c r="I18" s="83"/>
      <c r="J18" s="84"/>
      <c r="K18" s="85"/>
      <c r="L18" s="84"/>
      <c r="M18" s="84"/>
      <c r="N18" s="84"/>
      <c r="O18" s="83"/>
      <c r="P18" s="83"/>
      <c r="Q18" s="84"/>
      <c r="R18" s="83"/>
      <c r="S18" s="83"/>
      <c r="T18" s="84"/>
      <c r="U18" s="86"/>
      <c r="V18" s="83"/>
    </row>
    <row r="19" spans="1:22">
      <c r="A19" s="155" t="s">
        <v>57</v>
      </c>
      <c r="B19" s="83">
        <f>SUM(SV_SO_2122_1a!B39,SV_SO_2122_1a!B45)</f>
        <v>18</v>
      </c>
      <c r="C19" s="84">
        <f>SUM(SV_SO_2122_1a!C39,SV_SO_2122_1a!C45)</f>
        <v>777</v>
      </c>
      <c r="D19" s="85">
        <f>SUM(SV_SO_2122_1a!D39,SV_SO_2122_1a!D45)</f>
        <v>18862</v>
      </c>
      <c r="E19" s="84">
        <f>SUM(SV_SO_2122_1a!E39,SV_SO_2122_1a!E45)</f>
        <v>2225</v>
      </c>
      <c r="F19" s="84">
        <f>SUM(SV_SO_2122_1a!F39,SV_SO_2122_1a!F45)</f>
        <v>269</v>
      </c>
      <c r="G19" s="84">
        <f>SUM(SV_SO_2122_1a!G39,SV_SO_2122_1a!G45)</f>
        <v>32</v>
      </c>
      <c r="H19" s="83">
        <f>SUM(SV_SO_2122_1a!H39,SV_SO_2122_1a!H45)</f>
        <v>22183</v>
      </c>
      <c r="I19" s="83">
        <f>SUM(SV_SO_2122_1a!I39,SV_SO_2122_1a!I45)</f>
        <v>9</v>
      </c>
      <c r="J19" s="84">
        <f>SUM(SV_SO_2122_1a!J39,SV_SO_2122_1a!J45)</f>
        <v>782</v>
      </c>
      <c r="K19" s="85">
        <f>SUM(SV_SO_2122_1a!K39,SV_SO_2122_1a!K45)</f>
        <v>26546</v>
      </c>
      <c r="L19" s="84">
        <f>SUM(SV_SO_2122_1a!L39,SV_SO_2122_1a!L45)</f>
        <v>2232</v>
      </c>
      <c r="M19" s="84">
        <f>SUM(SV_SO_2122_1a!M39,SV_SO_2122_1a!M45)</f>
        <v>247</v>
      </c>
      <c r="N19" s="84">
        <f>SUM(SV_SO_2122_1a!N39,SV_SO_2122_1a!N45)</f>
        <v>36</v>
      </c>
      <c r="O19" s="83">
        <f>SUM(SV_SO_2122_1a!O39,SV_SO_2122_1a!O45)</f>
        <v>29852</v>
      </c>
      <c r="P19" s="83">
        <f>SUM(I19,B19)</f>
        <v>27</v>
      </c>
      <c r="Q19" s="84">
        <f t="shared" ref="Q19:U23" si="2">SUM(J19,C19)</f>
        <v>1559</v>
      </c>
      <c r="R19" s="83">
        <f t="shared" si="2"/>
        <v>45408</v>
      </c>
      <c r="S19" s="83">
        <f t="shared" si="2"/>
        <v>4457</v>
      </c>
      <c r="T19" s="84">
        <f t="shared" si="2"/>
        <v>516</v>
      </c>
      <c r="U19" s="86">
        <f t="shared" si="2"/>
        <v>68</v>
      </c>
      <c r="V19" s="83">
        <f>SUM(O19,H19)</f>
        <v>52035</v>
      </c>
    </row>
    <row r="20" spans="1:22">
      <c r="A20" s="155" t="s">
        <v>58</v>
      </c>
      <c r="B20" s="83">
        <f>SUM(SV_SO_2122_1a!B40,SV_SO_2122_1a!B46)</f>
        <v>1</v>
      </c>
      <c r="C20" s="84">
        <f>SUM(SV_SO_2122_1a!C40,SV_SO_2122_1a!C46)</f>
        <v>117</v>
      </c>
      <c r="D20" s="85">
        <f>SUM(SV_SO_2122_1a!D40,SV_SO_2122_1a!D46)</f>
        <v>15758</v>
      </c>
      <c r="E20" s="84">
        <f>SUM(SV_SO_2122_1a!E40,SV_SO_2122_1a!E46)</f>
        <v>6389</v>
      </c>
      <c r="F20" s="84">
        <f>SUM(SV_SO_2122_1a!F40,SV_SO_2122_1a!F46)</f>
        <v>1420</v>
      </c>
      <c r="G20" s="84">
        <f>SUM(SV_SO_2122_1a!G40,SV_SO_2122_1a!G46)</f>
        <v>251</v>
      </c>
      <c r="H20" s="83">
        <f>SUM(SV_SO_2122_1a!H40,SV_SO_2122_1a!H46)</f>
        <v>23936</v>
      </c>
      <c r="I20" s="83">
        <f>SUM(SV_SO_2122_1a!I40,SV_SO_2122_1a!I46)</f>
        <v>0</v>
      </c>
      <c r="J20" s="84">
        <f>SUM(SV_SO_2122_1a!J40,SV_SO_2122_1a!J46)</f>
        <v>73</v>
      </c>
      <c r="K20" s="85">
        <f>SUM(SV_SO_2122_1a!K40,SV_SO_2122_1a!K46)</f>
        <v>12700</v>
      </c>
      <c r="L20" s="84">
        <f>SUM(SV_SO_2122_1a!L40,SV_SO_2122_1a!L46)</f>
        <v>4178</v>
      </c>
      <c r="M20" s="84">
        <f>SUM(SV_SO_2122_1a!M40,SV_SO_2122_1a!M46)</f>
        <v>816</v>
      </c>
      <c r="N20" s="84">
        <f>SUM(SV_SO_2122_1a!N40,SV_SO_2122_1a!N46)</f>
        <v>152</v>
      </c>
      <c r="O20" s="83">
        <f>SUM(SV_SO_2122_1a!O40,SV_SO_2122_1a!O46)</f>
        <v>17919</v>
      </c>
      <c r="P20" s="83">
        <f>SUM(I20,B20)</f>
        <v>1</v>
      </c>
      <c r="Q20" s="84">
        <f t="shared" si="2"/>
        <v>190</v>
      </c>
      <c r="R20" s="83">
        <f t="shared" si="2"/>
        <v>28458</v>
      </c>
      <c r="S20" s="83">
        <f t="shared" si="2"/>
        <v>10567</v>
      </c>
      <c r="T20" s="84">
        <f t="shared" si="2"/>
        <v>2236</v>
      </c>
      <c r="U20" s="86">
        <f t="shared" si="2"/>
        <v>403</v>
      </c>
      <c r="V20" s="83">
        <f>SUM(O20,H20)</f>
        <v>41855</v>
      </c>
    </row>
    <row r="21" spans="1:22">
      <c r="A21" s="155" t="s">
        <v>59</v>
      </c>
      <c r="B21" s="83">
        <f>SUM(SV_SO_2122_1a!B41,SV_SO_2122_1a!B47)</f>
        <v>0</v>
      </c>
      <c r="C21" s="84">
        <f>SUM(SV_SO_2122_1a!C41,SV_SO_2122_1a!C47)</f>
        <v>13</v>
      </c>
      <c r="D21" s="85">
        <f>SUM(SV_SO_2122_1a!D41,SV_SO_2122_1a!D47)</f>
        <v>606</v>
      </c>
      <c r="E21" s="84">
        <f>SUM(SV_SO_2122_1a!E41,SV_SO_2122_1a!E47)</f>
        <v>302</v>
      </c>
      <c r="F21" s="84">
        <f>SUM(SV_SO_2122_1a!F41,SV_SO_2122_1a!F47)</f>
        <v>75</v>
      </c>
      <c r="G21" s="84">
        <f>SUM(SV_SO_2122_1a!G41,SV_SO_2122_1a!G47)</f>
        <v>28</v>
      </c>
      <c r="H21" s="83">
        <f>SUM(SV_SO_2122_1a!H41,SV_SO_2122_1a!H47)</f>
        <v>1024</v>
      </c>
      <c r="I21" s="83">
        <f>SUM(SV_SO_2122_1a!I41,SV_SO_2122_1a!I47)</f>
        <v>0</v>
      </c>
      <c r="J21" s="84">
        <f>SUM(SV_SO_2122_1a!J41,SV_SO_2122_1a!J47)</f>
        <v>32</v>
      </c>
      <c r="K21" s="85">
        <f>SUM(SV_SO_2122_1a!K41,SV_SO_2122_1a!K47)</f>
        <v>1732</v>
      </c>
      <c r="L21" s="84">
        <f>SUM(SV_SO_2122_1a!L41,SV_SO_2122_1a!L47)</f>
        <v>555</v>
      </c>
      <c r="M21" s="84">
        <f>SUM(SV_SO_2122_1a!M41,SV_SO_2122_1a!M47)</f>
        <v>85</v>
      </c>
      <c r="N21" s="84">
        <f>SUM(SV_SO_2122_1a!N41,SV_SO_2122_1a!N47)</f>
        <v>29</v>
      </c>
      <c r="O21" s="83">
        <f>SUM(SV_SO_2122_1a!O41,SV_SO_2122_1a!O47)</f>
        <v>2433</v>
      </c>
      <c r="P21" s="83">
        <f>SUM(I21,B21)</f>
        <v>0</v>
      </c>
      <c r="Q21" s="84">
        <f t="shared" si="2"/>
        <v>45</v>
      </c>
      <c r="R21" s="83">
        <f t="shared" si="2"/>
        <v>2338</v>
      </c>
      <c r="S21" s="83">
        <f t="shared" si="2"/>
        <v>857</v>
      </c>
      <c r="T21" s="84">
        <f t="shared" si="2"/>
        <v>160</v>
      </c>
      <c r="U21" s="86">
        <f t="shared" si="2"/>
        <v>57</v>
      </c>
      <c r="V21" s="83">
        <f>SUM(O21,H21)</f>
        <v>3457</v>
      </c>
    </row>
    <row r="22" spans="1:22">
      <c r="A22" s="155" t="s">
        <v>60</v>
      </c>
      <c r="B22" s="83">
        <f>SUM(SV_SO_2122_1a!B42,SV_SO_2122_1a!B48)</f>
        <v>0</v>
      </c>
      <c r="C22" s="84">
        <f>SUM(SV_SO_2122_1a!C42,SV_SO_2122_1a!C48)</f>
        <v>7</v>
      </c>
      <c r="D22" s="85">
        <f>SUM(SV_SO_2122_1a!D42,SV_SO_2122_1a!D48)</f>
        <v>6821</v>
      </c>
      <c r="E22" s="84">
        <f>SUM(SV_SO_2122_1a!E42,SV_SO_2122_1a!E48)</f>
        <v>6013</v>
      </c>
      <c r="F22" s="84">
        <f>SUM(SV_SO_2122_1a!F42,SV_SO_2122_1a!F48)</f>
        <v>1424</v>
      </c>
      <c r="G22" s="84">
        <f>SUM(SV_SO_2122_1a!G42,SV_SO_2122_1a!G48)</f>
        <v>287</v>
      </c>
      <c r="H22" s="83">
        <f>SUM(SV_SO_2122_1a!H42,SV_SO_2122_1a!H48)</f>
        <v>14552</v>
      </c>
      <c r="I22" s="83">
        <f>SUM(SV_SO_2122_1a!I42,SV_SO_2122_1a!I48)</f>
        <v>0</v>
      </c>
      <c r="J22" s="84">
        <f>SUM(SV_SO_2122_1a!J42,SV_SO_2122_1a!J48)</f>
        <v>7</v>
      </c>
      <c r="K22" s="85">
        <f>SUM(SV_SO_2122_1a!K42,SV_SO_2122_1a!K48)</f>
        <v>5648</v>
      </c>
      <c r="L22" s="84">
        <f>SUM(SV_SO_2122_1a!L42,SV_SO_2122_1a!L48)</f>
        <v>4471</v>
      </c>
      <c r="M22" s="84">
        <f>SUM(SV_SO_2122_1a!M42,SV_SO_2122_1a!M48)</f>
        <v>827</v>
      </c>
      <c r="N22" s="84">
        <f>SUM(SV_SO_2122_1a!N42,SV_SO_2122_1a!N48)</f>
        <v>185</v>
      </c>
      <c r="O22" s="83">
        <f>SUM(SV_SO_2122_1a!O42,SV_SO_2122_1a!O48)</f>
        <v>11138</v>
      </c>
      <c r="P22" s="83">
        <f>SUM(I22,B22)</f>
        <v>0</v>
      </c>
      <c r="Q22" s="84">
        <f t="shared" si="2"/>
        <v>14</v>
      </c>
      <c r="R22" s="83">
        <f t="shared" si="2"/>
        <v>12469</v>
      </c>
      <c r="S22" s="83">
        <f t="shared" si="2"/>
        <v>10484</v>
      </c>
      <c r="T22" s="84">
        <f t="shared" si="2"/>
        <v>2251</v>
      </c>
      <c r="U22" s="86">
        <f t="shared" si="2"/>
        <v>472</v>
      </c>
      <c r="V22" s="83">
        <f>SUM(O22,H22)</f>
        <v>25690</v>
      </c>
    </row>
    <row r="23" spans="1:22" s="1" customFormat="1">
      <c r="A23" s="28" t="s">
        <v>25</v>
      </c>
      <c r="B23" s="92">
        <f>SUM(B19:B22)</f>
        <v>19</v>
      </c>
      <c r="C23" s="93">
        <f t="shared" ref="C23:O23" si="3">SUM(C19:C22)</f>
        <v>914</v>
      </c>
      <c r="D23" s="94">
        <f t="shared" si="3"/>
        <v>42047</v>
      </c>
      <c r="E23" s="93">
        <f t="shared" si="3"/>
        <v>14929</v>
      </c>
      <c r="F23" s="93">
        <f t="shared" si="3"/>
        <v>3188</v>
      </c>
      <c r="G23" s="93">
        <f t="shared" si="3"/>
        <v>598</v>
      </c>
      <c r="H23" s="92">
        <f t="shared" si="3"/>
        <v>61695</v>
      </c>
      <c r="I23" s="92">
        <f t="shared" si="3"/>
        <v>9</v>
      </c>
      <c r="J23" s="93">
        <f t="shared" si="3"/>
        <v>894</v>
      </c>
      <c r="K23" s="94">
        <f t="shared" si="3"/>
        <v>46626</v>
      </c>
      <c r="L23" s="93">
        <f t="shared" si="3"/>
        <v>11436</v>
      </c>
      <c r="M23" s="93">
        <f t="shared" si="3"/>
        <v>1975</v>
      </c>
      <c r="N23" s="93">
        <f t="shared" si="3"/>
        <v>402</v>
      </c>
      <c r="O23" s="92">
        <f t="shared" si="3"/>
        <v>61342</v>
      </c>
      <c r="P23" s="92">
        <f>SUM(I23,B23)</f>
        <v>28</v>
      </c>
      <c r="Q23" s="93">
        <f t="shared" si="2"/>
        <v>1808</v>
      </c>
      <c r="R23" s="92">
        <f t="shared" si="2"/>
        <v>88673</v>
      </c>
      <c r="S23" s="92">
        <f t="shared" si="2"/>
        <v>26365</v>
      </c>
      <c r="T23" s="93">
        <f t="shared" si="2"/>
        <v>5163</v>
      </c>
      <c r="U23" s="95">
        <f t="shared" si="2"/>
        <v>1000</v>
      </c>
      <c r="V23" s="92">
        <f>SUM(O23,H23)</f>
        <v>123037</v>
      </c>
    </row>
    <row r="24" spans="1:22" s="1" customFormat="1">
      <c r="A24" s="125" t="s">
        <v>63</v>
      </c>
      <c r="B24" s="92"/>
      <c r="C24" s="93"/>
      <c r="D24" s="94"/>
      <c r="E24" s="93"/>
      <c r="F24" s="93"/>
      <c r="G24" s="93"/>
      <c r="H24" s="92"/>
      <c r="I24" s="92"/>
      <c r="J24" s="93"/>
      <c r="K24" s="94"/>
      <c r="L24" s="93"/>
      <c r="M24" s="93"/>
      <c r="N24" s="93"/>
      <c r="O24" s="92"/>
      <c r="P24" s="92"/>
      <c r="Q24" s="93"/>
      <c r="R24" s="92"/>
      <c r="S24" s="92"/>
      <c r="T24" s="93"/>
      <c r="U24" s="95"/>
      <c r="V24" s="92"/>
    </row>
    <row r="25" spans="1:22" s="1" customFormat="1">
      <c r="A25" s="155" t="s">
        <v>57</v>
      </c>
      <c r="B25" s="126">
        <f>SUM(B19,B12)</f>
        <v>43</v>
      </c>
      <c r="C25" s="127">
        <f t="shared" ref="C25:V25" si="4">SUM(C19,C12)</f>
        <v>1733</v>
      </c>
      <c r="D25" s="128">
        <f t="shared" si="4"/>
        <v>44449</v>
      </c>
      <c r="E25" s="127">
        <f t="shared" si="4"/>
        <v>4423</v>
      </c>
      <c r="F25" s="127">
        <f t="shared" si="4"/>
        <v>458</v>
      </c>
      <c r="G25" s="127">
        <f t="shared" si="4"/>
        <v>41</v>
      </c>
      <c r="H25" s="126">
        <f t="shared" si="4"/>
        <v>51147</v>
      </c>
      <c r="I25" s="126">
        <f t="shared" si="4"/>
        <v>24</v>
      </c>
      <c r="J25" s="127">
        <f t="shared" si="4"/>
        <v>1565</v>
      </c>
      <c r="K25" s="128">
        <f t="shared" si="4"/>
        <v>59532</v>
      </c>
      <c r="L25" s="127">
        <f t="shared" si="4"/>
        <v>4335</v>
      </c>
      <c r="M25" s="127">
        <f t="shared" si="4"/>
        <v>445</v>
      </c>
      <c r="N25" s="127">
        <f t="shared" si="4"/>
        <v>52</v>
      </c>
      <c r="O25" s="126">
        <f t="shared" si="4"/>
        <v>65953</v>
      </c>
      <c r="P25" s="126">
        <f t="shared" si="4"/>
        <v>67</v>
      </c>
      <c r="Q25" s="127">
        <f t="shared" si="4"/>
        <v>3298</v>
      </c>
      <c r="R25" s="126">
        <f t="shared" si="4"/>
        <v>103981</v>
      </c>
      <c r="S25" s="126">
        <f t="shared" si="4"/>
        <v>8758</v>
      </c>
      <c r="T25" s="127">
        <f t="shared" si="4"/>
        <v>903</v>
      </c>
      <c r="U25" s="129">
        <f t="shared" si="4"/>
        <v>93</v>
      </c>
      <c r="V25" s="126">
        <f t="shared" si="4"/>
        <v>117100</v>
      </c>
    </row>
    <row r="26" spans="1:22" s="1" customFormat="1">
      <c r="A26" s="155" t="s">
        <v>58</v>
      </c>
      <c r="B26" s="126">
        <f t="shared" ref="B26:Q29" si="5">SUM(B20,B13)</f>
        <v>3</v>
      </c>
      <c r="C26" s="127">
        <f t="shared" si="5"/>
        <v>239</v>
      </c>
      <c r="D26" s="128">
        <f t="shared" si="5"/>
        <v>33668</v>
      </c>
      <c r="E26" s="127">
        <f t="shared" si="5"/>
        <v>11640</v>
      </c>
      <c r="F26" s="127">
        <f t="shared" si="5"/>
        <v>2360</v>
      </c>
      <c r="G26" s="127">
        <f t="shared" si="5"/>
        <v>335</v>
      </c>
      <c r="H26" s="126">
        <f t="shared" si="5"/>
        <v>48245</v>
      </c>
      <c r="I26" s="126">
        <f t="shared" si="5"/>
        <v>1</v>
      </c>
      <c r="J26" s="127">
        <f t="shared" si="5"/>
        <v>130</v>
      </c>
      <c r="K26" s="128">
        <f t="shared" si="5"/>
        <v>25929</v>
      </c>
      <c r="L26" s="127">
        <f t="shared" si="5"/>
        <v>7691</v>
      </c>
      <c r="M26" s="127">
        <f t="shared" si="5"/>
        <v>1354</v>
      </c>
      <c r="N26" s="127">
        <f t="shared" si="5"/>
        <v>198</v>
      </c>
      <c r="O26" s="126">
        <f t="shared" si="5"/>
        <v>35303</v>
      </c>
      <c r="P26" s="126">
        <f t="shared" si="5"/>
        <v>4</v>
      </c>
      <c r="Q26" s="127">
        <f t="shared" si="5"/>
        <v>369</v>
      </c>
      <c r="R26" s="126">
        <f t="shared" ref="R26:V27" si="6">SUM(R20,R13)</f>
        <v>59597</v>
      </c>
      <c r="S26" s="126">
        <f t="shared" si="6"/>
        <v>19331</v>
      </c>
      <c r="T26" s="127">
        <f t="shared" si="6"/>
        <v>3714</v>
      </c>
      <c r="U26" s="129">
        <f t="shared" si="6"/>
        <v>533</v>
      </c>
      <c r="V26" s="126">
        <f t="shared" si="6"/>
        <v>83548</v>
      </c>
    </row>
    <row r="27" spans="1:22" s="1" customFormat="1">
      <c r="A27" s="155" t="s">
        <v>59</v>
      </c>
      <c r="B27" s="126">
        <f t="shared" si="5"/>
        <v>0</v>
      </c>
      <c r="C27" s="127">
        <f t="shared" si="5"/>
        <v>27</v>
      </c>
      <c r="D27" s="128">
        <f t="shared" si="5"/>
        <v>1244</v>
      </c>
      <c r="E27" s="127">
        <f t="shared" si="5"/>
        <v>573</v>
      </c>
      <c r="F27" s="127">
        <f t="shared" si="5"/>
        <v>124</v>
      </c>
      <c r="G27" s="127">
        <f t="shared" si="5"/>
        <v>30</v>
      </c>
      <c r="H27" s="126">
        <f t="shared" si="5"/>
        <v>1998</v>
      </c>
      <c r="I27" s="126">
        <f t="shared" si="5"/>
        <v>3</v>
      </c>
      <c r="J27" s="127">
        <f t="shared" si="5"/>
        <v>64</v>
      </c>
      <c r="K27" s="128">
        <f t="shared" si="5"/>
        <v>3848</v>
      </c>
      <c r="L27" s="127">
        <f t="shared" si="5"/>
        <v>1086</v>
      </c>
      <c r="M27" s="127">
        <f t="shared" si="5"/>
        <v>161</v>
      </c>
      <c r="N27" s="127">
        <f t="shared" si="5"/>
        <v>34</v>
      </c>
      <c r="O27" s="126">
        <f t="shared" si="5"/>
        <v>5196</v>
      </c>
      <c r="P27" s="126">
        <f t="shared" si="5"/>
        <v>3</v>
      </c>
      <c r="Q27" s="127">
        <f t="shared" si="5"/>
        <v>91</v>
      </c>
      <c r="R27" s="126">
        <f t="shared" si="6"/>
        <v>5092</v>
      </c>
      <c r="S27" s="126">
        <f t="shared" si="6"/>
        <v>1659</v>
      </c>
      <c r="T27" s="127">
        <f t="shared" si="6"/>
        <v>285</v>
      </c>
      <c r="U27" s="129">
        <f t="shared" si="6"/>
        <v>64</v>
      </c>
      <c r="V27" s="126">
        <f t="shared" si="6"/>
        <v>7194</v>
      </c>
    </row>
    <row r="28" spans="1:22" s="1" customFormat="1">
      <c r="A28" s="155" t="s">
        <v>60</v>
      </c>
      <c r="B28" s="126">
        <f t="shared" si="5"/>
        <v>1</v>
      </c>
      <c r="C28" s="127">
        <f t="shared" si="5"/>
        <v>12</v>
      </c>
      <c r="D28" s="128">
        <f t="shared" si="5"/>
        <v>14702</v>
      </c>
      <c r="E28" s="127">
        <f t="shared" si="5"/>
        <v>12068</v>
      </c>
      <c r="F28" s="127">
        <f t="shared" si="5"/>
        <v>2495</v>
      </c>
      <c r="G28" s="127">
        <f t="shared" si="5"/>
        <v>427</v>
      </c>
      <c r="H28" s="126">
        <f t="shared" si="5"/>
        <v>29705</v>
      </c>
      <c r="I28" s="126">
        <f t="shared" si="5"/>
        <v>0</v>
      </c>
      <c r="J28" s="127">
        <f t="shared" si="5"/>
        <v>9</v>
      </c>
      <c r="K28" s="128">
        <f t="shared" si="5"/>
        <v>11860</v>
      </c>
      <c r="L28" s="127">
        <f t="shared" si="5"/>
        <v>8832</v>
      </c>
      <c r="M28" s="127">
        <f t="shared" si="5"/>
        <v>1407</v>
      </c>
      <c r="N28" s="127">
        <f t="shared" si="5"/>
        <v>253</v>
      </c>
      <c r="O28" s="126">
        <f t="shared" si="5"/>
        <v>22361</v>
      </c>
      <c r="P28" s="126">
        <f t="shared" si="5"/>
        <v>1</v>
      </c>
      <c r="Q28" s="127">
        <f t="shared" si="5"/>
        <v>21</v>
      </c>
      <c r="R28" s="126">
        <f t="shared" ref="R28:V29" si="7">SUM(R22,R15)</f>
        <v>26562</v>
      </c>
      <c r="S28" s="126">
        <f t="shared" si="7"/>
        <v>20900</v>
      </c>
      <c r="T28" s="127">
        <f t="shared" si="7"/>
        <v>3902</v>
      </c>
      <c r="U28" s="129">
        <f t="shared" si="7"/>
        <v>680</v>
      </c>
      <c r="V28" s="126">
        <f t="shared" si="7"/>
        <v>52066</v>
      </c>
    </row>
    <row r="29" spans="1:22" s="1" customFormat="1">
      <c r="A29" s="28" t="s">
        <v>25</v>
      </c>
      <c r="B29" s="92">
        <f t="shared" si="5"/>
        <v>47</v>
      </c>
      <c r="C29" s="93">
        <f t="shared" si="5"/>
        <v>2011</v>
      </c>
      <c r="D29" s="94">
        <f t="shared" si="5"/>
        <v>94063</v>
      </c>
      <c r="E29" s="93">
        <f t="shared" si="5"/>
        <v>28704</v>
      </c>
      <c r="F29" s="93">
        <f t="shared" si="5"/>
        <v>5437</v>
      </c>
      <c r="G29" s="93">
        <f t="shared" si="5"/>
        <v>833</v>
      </c>
      <c r="H29" s="92">
        <f t="shared" si="5"/>
        <v>131095</v>
      </c>
      <c r="I29" s="92">
        <f t="shared" si="5"/>
        <v>28</v>
      </c>
      <c r="J29" s="93">
        <f t="shared" si="5"/>
        <v>1768</v>
      </c>
      <c r="K29" s="94">
        <f t="shared" si="5"/>
        <v>101169</v>
      </c>
      <c r="L29" s="93">
        <f t="shared" si="5"/>
        <v>21944</v>
      </c>
      <c r="M29" s="93">
        <f t="shared" si="5"/>
        <v>3367</v>
      </c>
      <c r="N29" s="93">
        <f t="shared" si="5"/>
        <v>537</v>
      </c>
      <c r="O29" s="92">
        <f t="shared" si="5"/>
        <v>128813</v>
      </c>
      <c r="P29" s="92">
        <f t="shared" si="5"/>
        <v>75</v>
      </c>
      <c r="Q29" s="93">
        <f t="shared" si="5"/>
        <v>3779</v>
      </c>
      <c r="R29" s="92">
        <f t="shared" si="7"/>
        <v>195232</v>
      </c>
      <c r="S29" s="92">
        <f t="shared" si="7"/>
        <v>50648</v>
      </c>
      <c r="T29" s="93">
        <f t="shared" si="7"/>
        <v>8804</v>
      </c>
      <c r="U29" s="95">
        <f t="shared" si="7"/>
        <v>1370</v>
      </c>
      <c r="V29" s="92">
        <f t="shared" si="7"/>
        <v>259908</v>
      </c>
    </row>
    <row r="30" spans="1:22" s="1" customFormat="1">
      <c r="A30" s="28"/>
      <c r="B30" s="168"/>
      <c r="C30" s="168"/>
      <c r="D30" s="168"/>
      <c r="E30" s="168"/>
      <c r="F30" s="168"/>
      <c r="G30" s="168"/>
      <c r="H30" s="168"/>
      <c r="I30" s="168"/>
      <c r="J30" s="168"/>
      <c r="K30" s="168"/>
      <c r="L30" s="168"/>
      <c r="M30" s="168"/>
      <c r="N30" s="168"/>
      <c r="O30" s="168"/>
      <c r="P30" s="168"/>
      <c r="Q30" s="168"/>
      <c r="R30" s="168"/>
      <c r="S30" s="168"/>
      <c r="T30" s="168"/>
      <c r="U30" s="168"/>
      <c r="V30" s="168"/>
    </row>
    <row r="31" spans="1:22" s="1" customFormat="1">
      <c r="A31" s="167" t="s">
        <v>17</v>
      </c>
      <c r="B31" s="168"/>
      <c r="C31" s="168"/>
      <c r="D31" s="168"/>
      <c r="E31" s="168"/>
      <c r="F31" s="168"/>
      <c r="G31" s="168"/>
      <c r="H31" s="168"/>
      <c r="I31" s="168"/>
      <c r="J31" s="168"/>
      <c r="K31" s="168"/>
      <c r="L31" s="168"/>
      <c r="M31" s="168"/>
      <c r="N31" s="168"/>
      <c r="O31" s="168"/>
      <c r="P31" s="168"/>
      <c r="Q31" s="168"/>
      <c r="R31" s="168"/>
      <c r="S31" s="168"/>
      <c r="T31" s="168"/>
      <c r="U31" s="168"/>
      <c r="V31" s="168"/>
    </row>
    <row r="32" spans="1:22">
      <c r="B32" s="84"/>
      <c r="C32" s="84"/>
      <c r="D32" s="84"/>
      <c r="E32" s="84"/>
      <c r="F32" s="84"/>
      <c r="G32" s="84"/>
      <c r="H32" s="84"/>
      <c r="I32" s="84"/>
      <c r="J32" s="84"/>
      <c r="K32" s="84"/>
      <c r="L32" s="84"/>
      <c r="M32" s="84"/>
      <c r="N32" s="84"/>
      <c r="O32" s="84"/>
      <c r="P32" s="84"/>
      <c r="Q32" s="84"/>
      <c r="R32" s="84"/>
      <c r="S32" s="84"/>
      <c r="T32" s="84"/>
      <c r="U32" s="84"/>
      <c r="V32" s="84"/>
    </row>
    <row r="33" spans="1:22">
      <c r="B33" s="84"/>
      <c r="C33" s="84"/>
      <c r="D33" s="84"/>
      <c r="E33" s="84"/>
      <c r="F33" s="84"/>
      <c r="G33" s="84"/>
      <c r="H33" s="84"/>
      <c r="I33" s="84"/>
      <c r="J33" s="84"/>
      <c r="K33" s="84"/>
      <c r="L33" s="84"/>
      <c r="M33" s="84"/>
      <c r="N33" s="84"/>
      <c r="O33" s="84"/>
      <c r="P33" s="84"/>
      <c r="Q33" s="84"/>
      <c r="R33" s="84"/>
      <c r="S33" s="84"/>
      <c r="T33" s="84"/>
      <c r="U33" s="84"/>
      <c r="V33" s="84"/>
    </row>
    <row r="34" spans="1:22">
      <c r="B34" s="84"/>
      <c r="C34" s="84"/>
      <c r="D34" s="84"/>
      <c r="E34" s="84"/>
      <c r="F34" s="84"/>
      <c r="G34" s="84"/>
      <c r="H34" s="84"/>
      <c r="I34" s="84"/>
      <c r="J34" s="84"/>
      <c r="K34" s="84"/>
      <c r="L34" s="84"/>
      <c r="M34" s="84"/>
      <c r="N34" s="84"/>
      <c r="O34" s="84"/>
      <c r="P34" s="84"/>
      <c r="Q34" s="84"/>
      <c r="R34" s="84"/>
      <c r="S34" s="84"/>
      <c r="T34" s="84"/>
      <c r="U34" s="84"/>
      <c r="V34" s="84"/>
    </row>
    <row r="35" spans="1:22">
      <c r="B35" s="84"/>
      <c r="C35" s="84"/>
      <c r="D35" s="84"/>
      <c r="E35" s="84"/>
      <c r="F35" s="84"/>
      <c r="G35" s="84"/>
      <c r="H35" s="84"/>
      <c r="I35" s="84"/>
      <c r="J35" s="84"/>
      <c r="K35" s="84"/>
      <c r="L35" s="84"/>
      <c r="M35" s="84"/>
      <c r="N35" s="84"/>
      <c r="O35" s="84"/>
      <c r="P35" s="84"/>
      <c r="Q35" s="84"/>
      <c r="R35" s="84"/>
      <c r="S35" s="84"/>
      <c r="T35" s="84"/>
      <c r="U35" s="84"/>
      <c r="V35" s="84"/>
    </row>
    <row r="36" spans="1:22">
      <c r="B36" s="84"/>
      <c r="C36" s="84"/>
      <c r="D36" s="84"/>
      <c r="E36" s="84"/>
      <c r="F36" s="84"/>
      <c r="G36" s="84"/>
      <c r="H36" s="84"/>
      <c r="I36" s="84"/>
      <c r="J36" s="84"/>
      <c r="K36" s="84"/>
      <c r="L36" s="84"/>
      <c r="M36" s="84"/>
      <c r="N36" s="84"/>
      <c r="O36" s="84"/>
      <c r="P36" s="84"/>
      <c r="Q36" s="84"/>
      <c r="R36" s="84"/>
      <c r="S36" s="84"/>
      <c r="T36" s="84"/>
      <c r="U36" s="84"/>
      <c r="V36" s="84"/>
    </row>
    <row r="37" spans="1:22">
      <c r="B37" s="84"/>
      <c r="C37" s="84"/>
      <c r="D37" s="84"/>
      <c r="E37" s="84"/>
      <c r="F37" s="84"/>
      <c r="G37" s="84"/>
      <c r="H37" s="84"/>
      <c r="I37" s="84"/>
      <c r="J37" s="84"/>
      <c r="K37" s="84"/>
      <c r="L37" s="84"/>
      <c r="M37" s="84"/>
      <c r="N37" s="84"/>
      <c r="O37" s="84"/>
      <c r="P37" s="84"/>
      <c r="Q37" s="84"/>
      <c r="R37" s="84"/>
      <c r="S37" s="84"/>
      <c r="T37" s="84"/>
      <c r="U37" s="84"/>
      <c r="V37" s="84"/>
    </row>
    <row r="38" spans="1:22">
      <c r="B38" s="84"/>
      <c r="C38" s="84"/>
      <c r="D38" s="84"/>
      <c r="E38" s="84"/>
      <c r="F38" s="84"/>
      <c r="G38" s="84"/>
      <c r="H38" s="84"/>
      <c r="I38" s="84"/>
      <c r="J38" s="84"/>
      <c r="K38" s="84"/>
      <c r="L38" s="84"/>
      <c r="M38" s="84"/>
      <c r="N38" s="84"/>
      <c r="O38" s="84"/>
      <c r="P38" s="84"/>
      <c r="Q38" s="84"/>
      <c r="R38" s="84"/>
      <c r="S38" s="84"/>
      <c r="T38" s="84"/>
      <c r="U38" s="84"/>
      <c r="V38" s="84"/>
    </row>
    <row r="39" spans="1:22">
      <c r="B39" s="84"/>
      <c r="C39" s="84"/>
      <c r="D39" s="84"/>
      <c r="E39" s="84"/>
      <c r="F39" s="84"/>
      <c r="G39" s="84"/>
      <c r="H39" s="84"/>
      <c r="I39" s="84"/>
      <c r="J39" s="84"/>
      <c r="K39" s="84"/>
      <c r="L39" s="84"/>
      <c r="M39" s="84"/>
      <c r="N39" s="84"/>
      <c r="O39" s="84"/>
      <c r="P39" s="84"/>
      <c r="Q39" s="84"/>
      <c r="R39" s="84"/>
      <c r="S39" s="84"/>
      <c r="T39" s="84"/>
      <c r="U39" s="84"/>
      <c r="V39" s="84"/>
    </row>
    <row r="40" spans="1:22">
      <c r="B40" s="84"/>
      <c r="C40" s="84"/>
      <c r="D40" s="84"/>
      <c r="E40" s="84"/>
      <c r="F40" s="84"/>
      <c r="G40" s="84"/>
      <c r="H40" s="84"/>
      <c r="I40" s="84"/>
      <c r="J40" s="84"/>
      <c r="K40" s="84"/>
      <c r="L40" s="84"/>
      <c r="M40" s="84"/>
      <c r="N40" s="84"/>
      <c r="O40" s="84"/>
      <c r="P40" s="84"/>
      <c r="Q40" s="84"/>
      <c r="R40" s="84"/>
      <c r="S40" s="84"/>
      <c r="T40" s="84"/>
      <c r="U40" s="84"/>
      <c r="V40" s="84"/>
    </row>
    <row r="41" spans="1:22">
      <c r="B41" s="84"/>
      <c r="C41" s="84"/>
      <c r="D41" s="84"/>
      <c r="E41" s="84"/>
      <c r="F41" s="84"/>
      <c r="G41" s="84"/>
      <c r="H41" s="84"/>
      <c r="I41" s="84"/>
      <c r="J41" s="84"/>
      <c r="K41" s="84"/>
      <c r="L41" s="84"/>
      <c r="M41" s="84"/>
      <c r="N41" s="84"/>
      <c r="O41" s="84"/>
      <c r="P41" s="84"/>
      <c r="Q41" s="84"/>
      <c r="R41" s="84"/>
      <c r="S41" s="84"/>
      <c r="T41" s="84"/>
      <c r="U41" s="84"/>
      <c r="V41" s="84"/>
    </row>
    <row r="42" spans="1:22">
      <c r="B42" s="84"/>
      <c r="C42" s="84"/>
      <c r="D42" s="84"/>
      <c r="E42" s="84"/>
      <c r="F42" s="84"/>
      <c r="G42" s="84"/>
      <c r="H42" s="84"/>
      <c r="I42" s="84"/>
      <c r="J42" s="84"/>
      <c r="K42" s="84"/>
      <c r="L42" s="84"/>
      <c r="M42" s="84"/>
      <c r="N42" s="84"/>
      <c r="O42" s="84"/>
      <c r="P42" s="84"/>
      <c r="Q42" s="84"/>
      <c r="R42" s="84"/>
      <c r="S42" s="84"/>
      <c r="T42" s="84"/>
      <c r="U42" s="84"/>
      <c r="V42" s="84"/>
    </row>
    <row r="43" spans="1:22">
      <c r="B43" s="84"/>
      <c r="C43" s="84"/>
      <c r="D43" s="84"/>
      <c r="E43" s="84"/>
      <c r="F43" s="84"/>
      <c r="G43" s="84"/>
      <c r="H43" s="84"/>
      <c r="I43" s="84"/>
      <c r="J43" s="84"/>
      <c r="K43" s="84"/>
      <c r="L43" s="84"/>
      <c r="M43" s="84"/>
      <c r="N43" s="84"/>
      <c r="O43" s="84"/>
      <c r="P43" s="84"/>
      <c r="Q43" s="84"/>
      <c r="R43" s="84"/>
      <c r="S43" s="84"/>
      <c r="T43" s="84"/>
      <c r="U43" s="84"/>
      <c r="V43" s="84"/>
    </row>
    <row r="44" spans="1:22">
      <c r="B44" s="84"/>
      <c r="C44" s="84"/>
      <c r="D44" s="84"/>
      <c r="E44" s="84"/>
      <c r="F44" s="84"/>
      <c r="G44" s="84"/>
      <c r="H44" s="84"/>
      <c r="I44" s="84"/>
      <c r="J44" s="84"/>
      <c r="K44" s="84"/>
      <c r="L44" s="84"/>
      <c r="M44" s="84"/>
      <c r="N44" s="84"/>
      <c r="O44" s="84"/>
      <c r="P44" s="84"/>
      <c r="Q44" s="84"/>
      <c r="R44" s="84"/>
      <c r="S44" s="84"/>
      <c r="T44" s="84"/>
      <c r="U44" s="84"/>
      <c r="V44" s="84"/>
    </row>
    <row r="45" spans="1:22">
      <c r="B45" s="84"/>
      <c r="C45" s="84"/>
      <c r="D45" s="84"/>
      <c r="E45" s="84"/>
      <c r="F45" s="84"/>
      <c r="G45" s="84"/>
      <c r="H45" s="84"/>
      <c r="I45" s="84"/>
      <c r="J45" s="84"/>
      <c r="K45" s="84"/>
      <c r="L45" s="84"/>
      <c r="M45" s="84"/>
      <c r="N45" s="84"/>
      <c r="O45" s="84"/>
      <c r="P45" s="84"/>
      <c r="Q45" s="84"/>
      <c r="R45" s="84"/>
      <c r="S45" s="84"/>
      <c r="T45" s="84"/>
      <c r="U45" s="84"/>
      <c r="V45" s="84"/>
    </row>
    <row r="46" spans="1:22">
      <c r="A46" s="1" t="s">
        <v>1</v>
      </c>
      <c r="V46" s="84"/>
    </row>
    <row r="47" spans="1:22">
      <c r="A47" s="184" t="s">
        <v>19</v>
      </c>
      <c r="B47" s="184"/>
      <c r="C47" s="184"/>
      <c r="D47" s="184"/>
      <c r="E47" s="184"/>
      <c r="F47" s="184"/>
      <c r="G47" s="184"/>
      <c r="H47" s="184"/>
      <c r="I47" s="184"/>
      <c r="J47" s="184"/>
      <c r="K47" s="184"/>
      <c r="L47" s="184"/>
      <c r="M47" s="184"/>
      <c r="N47" s="184"/>
      <c r="O47" s="184"/>
      <c r="P47" s="184"/>
      <c r="Q47" s="184"/>
      <c r="R47" s="184"/>
      <c r="S47" s="184"/>
      <c r="T47" s="184"/>
      <c r="U47" s="184"/>
      <c r="V47" s="184"/>
    </row>
    <row r="48" spans="1:22">
      <c r="A48" s="184" t="s">
        <v>61</v>
      </c>
      <c r="B48" s="184"/>
      <c r="C48" s="184"/>
      <c r="D48" s="184"/>
      <c r="E48" s="184"/>
      <c r="F48" s="184"/>
      <c r="G48" s="184"/>
      <c r="H48" s="184"/>
      <c r="I48" s="184"/>
      <c r="J48" s="184"/>
      <c r="K48" s="184"/>
      <c r="L48" s="184"/>
      <c r="M48" s="184"/>
      <c r="N48" s="184"/>
      <c r="O48" s="184"/>
      <c r="P48" s="184"/>
      <c r="Q48" s="184"/>
      <c r="R48" s="184"/>
      <c r="S48" s="184"/>
      <c r="T48" s="184"/>
      <c r="U48" s="184"/>
      <c r="V48" s="184"/>
    </row>
    <row r="49" spans="1:22" s="2" customFormat="1">
      <c r="A49" s="185" t="s">
        <v>62</v>
      </c>
      <c r="B49" s="185"/>
      <c r="C49" s="185"/>
      <c r="D49" s="185"/>
      <c r="E49" s="185"/>
      <c r="F49" s="185"/>
      <c r="G49" s="185"/>
      <c r="H49" s="185"/>
      <c r="I49" s="185"/>
      <c r="J49" s="185"/>
      <c r="K49" s="185"/>
      <c r="L49" s="185"/>
      <c r="M49" s="185"/>
      <c r="N49" s="185"/>
      <c r="O49" s="185"/>
      <c r="P49" s="185"/>
      <c r="Q49" s="185"/>
      <c r="R49" s="185"/>
      <c r="S49" s="185"/>
      <c r="T49" s="185"/>
      <c r="U49" s="185"/>
      <c r="V49" s="185"/>
    </row>
    <row r="50" spans="1:22" s="2" customFormat="1">
      <c r="A50" s="69"/>
      <c r="B50" s="69"/>
      <c r="C50" s="69"/>
      <c r="D50" s="69"/>
      <c r="E50" s="69"/>
      <c r="F50" s="69"/>
      <c r="G50" s="69"/>
      <c r="H50" s="69"/>
      <c r="I50" s="69"/>
      <c r="J50" s="69"/>
      <c r="K50" s="69"/>
      <c r="L50" s="69"/>
      <c r="M50" s="69"/>
      <c r="N50" s="69"/>
      <c r="O50" s="69"/>
      <c r="P50" s="69"/>
      <c r="Q50" s="69"/>
      <c r="R50" s="69"/>
      <c r="S50" s="69"/>
      <c r="T50" s="69"/>
      <c r="U50" s="69"/>
      <c r="V50" s="69"/>
    </row>
    <row r="51" spans="1:22">
      <c r="A51" s="184" t="s">
        <v>55</v>
      </c>
      <c r="B51" s="184"/>
      <c r="C51" s="184"/>
      <c r="D51" s="184"/>
      <c r="E51" s="184"/>
      <c r="F51" s="184"/>
      <c r="G51" s="184"/>
      <c r="H51" s="184"/>
      <c r="I51" s="184"/>
      <c r="J51" s="184"/>
      <c r="K51" s="184"/>
      <c r="L51" s="184"/>
      <c r="M51" s="184"/>
      <c r="N51" s="184"/>
      <c r="O51" s="184"/>
      <c r="P51" s="184"/>
      <c r="Q51" s="184"/>
      <c r="R51" s="184"/>
      <c r="S51" s="184"/>
      <c r="T51" s="184"/>
      <c r="U51" s="184"/>
      <c r="V51" s="184"/>
    </row>
    <row r="52" spans="1:22" ht="7.5" customHeight="1" thickBot="1">
      <c r="A52" s="48"/>
      <c r="B52" s="48"/>
      <c r="C52" s="48"/>
      <c r="D52" s="48"/>
      <c r="E52" s="48"/>
      <c r="F52" s="48"/>
      <c r="G52" s="48"/>
      <c r="H52" s="48"/>
      <c r="I52" s="48"/>
      <c r="J52" s="48"/>
      <c r="K52" s="48"/>
      <c r="L52" s="48"/>
      <c r="M52" s="48"/>
      <c r="N52" s="48"/>
      <c r="O52" s="48"/>
      <c r="P52" s="48"/>
      <c r="Q52" s="48"/>
      <c r="R52" s="48"/>
      <c r="S52" s="48"/>
      <c r="T52" s="48"/>
      <c r="U52" s="48"/>
      <c r="V52" s="48"/>
    </row>
    <row r="53" spans="1:22">
      <c r="A53" s="70"/>
      <c r="B53" s="178" t="s">
        <v>23</v>
      </c>
      <c r="C53" s="179"/>
      <c r="D53" s="179"/>
      <c r="E53" s="179"/>
      <c r="F53" s="179"/>
      <c r="G53" s="179"/>
      <c r="H53" s="180"/>
      <c r="I53" s="178" t="s">
        <v>24</v>
      </c>
      <c r="J53" s="179"/>
      <c r="K53" s="179"/>
      <c r="L53" s="179"/>
      <c r="M53" s="179"/>
      <c r="N53" s="179"/>
      <c r="O53" s="180"/>
      <c r="P53" s="178" t="s">
        <v>25</v>
      </c>
      <c r="Q53" s="179"/>
      <c r="R53" s="179"/>
      <c r="S53" s="179"/>
      <c r="T53" s="179"/>
      <c r="U53" s="179"/>
      <c r="V53" s="179"/>
    </row>
    <row r="54" spans="1:22">
      <c r="B54" s="186" t="s">
        <v>26</v>
      </c>
      <c r="C54" s="187"/>
      <c r="D54" s="71" t="s">
        <v>27</v>
      </c>
      <c r="E54" s="187" t="s">
        <v>28</v>
      </c>
      <c r="F54" s="187"/>
      <c r="G54" s="187"/>
      <c r="H54" s="72" t="s">
        <v>25</v>
      </c>
      <c r="I54" s="186" t="s">
        <v>26</v>
      </c>
      <c r="J54" s="188"/>
      <c r="K54" t="s">
        <v>27</v>
      </c>
      <c r="L54" s="186" t="s">
        <v>28</v>
      </c>
      <c r="M54" s="187"/>
      <c r="N54" s="187"/>
      <c r="O54" s="72" t="s">
        <v>25</v>
      </c>
      <c r="P54" s="186" t="s">
        <v>26</v>
      </c>
      <c r="Q54" s="188"/>
      <c r="R54" t="s">
        <v>27</v>
      </c>
      <c r="S54" s="186" t="s">
        <v>28</v>
      </c>
      <c r="T54" s="187"/>
      <c r="U54" s="187"/>
      <c r="V54" s="72" t="s">
        <v>25</v>
      </c>
    </row>
    <row r="55" spans="1:22">
      <c r="A55" s="121" t="s">
        <v>29</v>
      </c>
      <c r="B55" s="122" t="s">
        <v>30</v>
      </c>
      <c r="C55" s="121">
        <v>1</v>
      </c>
      <c r="D55" s="123" t="s">
        <v>31</v>
      </c>
      <c r="E55" s="121" t="s">
        <v>32</v>
      </c>
      <c r="F55" s="121" t="s">
        <v>33</v>
      </c>
      <c r="G55" s="121" t="s">
        <v>34</v>
      </c>
      <c r="H55" s="124"/>
      <c r="I55" s="122" t="s">
        <v>30</v>
      </c>
      <c r="J55" s="121">
        <v>1</v>
      </c>
      <c r="K55" s="123" t="s">
        <v>31</v>
      </c>
      <c r="L55" s="121" t="s">
        <v>32</v>
      </c>
      <c r="M55" s="121" t="s">
        <v>33</v>
      </c>
      <c r="N55" s="121" t="s">
        <v>34</v>
      </c>
      <c r="O55" s="124"/>
      <c r="P55" s="122" t="s">
        <v>30</v>
      </c>
      <c r="Q55" s="121">
        <v>1</v>
      </c>
      <c r="R55" s="123" t="s">
        <v>31</v>
      </c>
      <c r="S55" s="121" t="s">
        <v>32</v>
      </c>
      <c r="T55" s="121" t="s">
        <v>33</v>
      </c>
      <c r="U55" s="121" t="s">
        <v>34</v>
      </c>
      <c r="V55" s="124"/>
    </row>
    <row r="56" spans="1:22">
      <c r="A56" s="1" t="s">
        <v>46</v>
      </c>
      <c r="B56" s="83"/>
      <c r="C56" s="84"/>
      <c r="D56" s="85"/>
      <c r="E56" s="84"/>
      <c r="F56" s="84"/>
      <c r="G56" s="84"/>
      <c r="H56" s="83"/>
      <c r="I56" s="83"/>
      <c r="J56" s="84"/>
      <c r="K56" s="85"/>
      <c r="L56" s="84"/>
      <c r="M56" s="84"/>
      <c r="N56" s="84"/>
      <c r="O56" s="83"/>
      <c r="P56" s="83"/>
      <c r="Q56" s="84"/>
      <c r="R56" s="83"/>
      <c r="S56" s="83"/>
      <c r="T56" s="84"/>
      <c r="U56" s="84"/>
      <c r="V56" s="83"/>
    </row>
    <row r="57" spans="1:22">
      <c r="A57" s="155" t="s">
        <v>57</v>
      </c>
      <c r="B57" s="83">
        <f>SUM(SV_SO_2122_1a!B93,SV_SO_2122_1a!B99)</f>
        <v>2</v>
      </c>
      <c r="C57" s="84">
        <f>SUM(SV_SO_2122_1a!C93,SV_SO_2122_1a!C99)</f>
        <v>32</v>
      </c>
      <c r="D57" s="85">
        <f>SUM(SV_SO_2122_1a!D93,SV_SO_2122_1a!D99)</f>
        <v>760</v>
      </c>
      <c r="E57" s="84">
        <f>SUM(SV_SO_2122_1a!E93,SV_SO_2122_1a!E99)</f>
        <v>487</v>
      </c>
      <c r="F57" s="84">
        <f>SUM(SV_SO_2122_1a!F93,SV_SO_2122_1a!F99)</f>
        <v>106</v>
      </c>
      <c r="G57" s="84">
        <f>SUM(SV_SO_2122_1a!G93,SV_SO_2122_1a!G99)</f>
        <v>11</v>
      </c>
      <c r="H57" s="83">
        <f>SUM(SV_SO_2122_1a!H93,SV_SO_2122_1a!H99)</f>
        <v>1398</v>
      </c>
      <c r="I57" s="83">
        <f>SUM(SV_SO_2122_1a!I93,SV_SO_2122_1a!I99)</f>
        <v>0</v>
      </c>
      <c r="J57" s="84">
        <f>SUM(SV_SO_2122_1a!J93,SV_SO_2122_1a!J99)</f>
        <v>28</v>
      </c>
      <c r="K57" s="85">
        <f>SUM(SV_SO_2122_1a!K93,SV_SO_2122_1a!K99)</f>
        <v>1218</v>
      </c>
      <c r="L57" s="84">
        <f>SUM(SV_SO_2122_1a!L93,SV_SO_2122_1a!L99)</f>
        <v>700</v>
      </c>
      <c r="M57" s="84">
        <f>SUM(SV_SO_2122_1a!M93,SV_SO_2122_1a!M99)</f>
        <v>146</v>
      </c>
      <c r="N57" s="84">
        <f>SUM(SV_SO_2122_1a!N93,SV_SO_2122_1a!N99)</f>
        <v>11</v>
      </c>
      <c r="O57" s="83">
        <f>SUM(SV_SO_2122_1a!O93,SV_SO_2122_1a!O99)</f>
        <v>2103</v>
      </c>
      <c r="P57" s="83">
        <f>SUM(I57,B57)</f>
        <v>2</v>
      </c>
      <c r="Q57" s="84">
        <f t="shared" ref="Q57:U61" si="8">SUM(J57,C57)</f>
        <v>60</v>
      </c>
      <c r="R57" s="83">
        <f t="shared" si="8"/>
        <v>1978</v>
      </c>
      <c r="S57" s="83">
        <f t="shared" si="8"/>
        <v>1187</v>
      </c>
      <c r="T57" s="84">
        <f t="shared" si="8"/>
        <v>252</v>
      </c>
      <c r="U57" s="84">
        <f t="shared" si="8"/>
        <v>22</v>
      </c>
      <c r="V57" s="83">
        <f>SUM(O57,H57)</f>
        <v>3501</v>
      </c>
    </row>
    <row r="58" spans="1:22">
      <c r="A58" s="155" t="s">
        <v>58</v>
      </c>
      <c r="B58" s="83">
        <f>SUM(SV_SO_2122_1a!B94,SV_SO_2122_1a!B100)</f>
        <v>0</v>
      </c>
      <c r="C58" s="84">
        <f>SUM(SV_SO_2122_1a!C94,SV_SO_2122_1a!C100)</f>
        <v>6</v>
      </c>
      <c r="D58" s="85">
        <f>SUM(SV_SO_2122_1a!D94,SV_SO_2122_1a!D100)</f>
        <v>729</v>
      </c>
      <c r="E58" s="84">
        <f>SUM(SV_SO_2122_1a!E94,SV_SO_2122_1a!E100)</f>
        <v>883</v>
      </c>
      <c r="F58" s="84">
        <f>SUM(SV_SO_2122_1a!F94,SV_SO_2122_1a!F100)</f>
        <v>350</v>
      </c>
      <c r="G58" s="84">
        <f>SUM(SV_SO_2122_1a!G94,SV_SO_2122_1a!G100)</f>
        <v>69</v>
      </c>
      <c r="H58" s="83">
        <f>SUM(SV_SO_2122_1a!H94,SV_SO_2122_1a!H100)</f>
        <v>2037</v>
      </c>
      <c r="I58" s="83">
        <f>SUM(SV_SO_2122_1a!I94,SV_SO_2122_1a!I100)</f>
        <v>0</v>
      </c>
      <c r="J58" s="84">
        <f>SUM(SV_SO_2122_1a!J94,SV_SO_2122_1a!J100)</f>
        <v>4</v>
      </c>
      <c r="K58" s="85">
        <f>SUM(SV_SO_2122_1a!K94,SV_SO_2122_1a!K100)</f>
        <v>632</v>
      </c>
      <c r="L58" s="84">
        <f>SUM(SV_SO_2122_1a!L94,SV_SO_2122_1a!L100)</f>
        <v>676</v>
      </c>
      <c r="M58" s="84">
        <f>SUM(SV_SO_2122_1a!M94,SV_SO_2122_1a!M100)</f>
        <v>230</v>
      </c>
      <c r="N58" s="84">
        <f>SUM(SV_SO_2122_1a!N94,SV_SO_2122_1a!N100)</f>
        <v>54</v>
      </c>
      <c r="O58" s="83">
        <f>SUM(SV_SO_2122_1a!O94,SV_SO_2122_1a!O100)</f>
        <v>1596</v>
      </c>
      <c r="P58" s="83">
        <f>SUM(I58,B58)</f>
        <v>0</v>
      </c>
      <c r="Q58" s="84">
        <f t="shared" si="8"/>
        <v>10</v>
      </c>
      <c r="R58" s="83">
        <f t="shared" si="8"/>
        <v>1361</v>
      </c>
      <c r="S58" s="83">
        <f t="shared" si="8"/>
        <v>1559</v>
      </c>
      <c r="T58" s="84">
        <f t="shared" si="8"/>
        <v>580</v>
      </c>
      <c r="U58" s="84">
        <f t="shared" si="8"/>
        <v>123</v>
      </c>
      <c r="V58" s="83">
        <f>SUM(O58,H58)</f>
        <v>3633</v>
      </c>
    </row>
    <row r="59" spans="1:22">
      <c r="A59" s="155" t="s">
        <v>59</v>
      </c>
      <c r="B59" s="83">
        <f>SUM(SV_SO_2122_1a!B95,SV_SO_2122_1a!B101)</f>
        <v>0</v>
      </c>
      <c r="C59" s="84">
        <f>SUM(SV_SO_2122_1a!C95,SV_SO_2122_1a!C101)</f>
        <v>1</v>
      </c>
      <c r="D59" s="85">
        <f>SUM(SV_SO_2122_1a!D95,SV_SO_2122_1a!D101)</f>
        <v>24</v>
      </c>
      <c r="E59" s="84">
        <f>SUM(SV_SO_2122_1a!E95,SV_SO_2122_1a!E101)</f>
        <v>37</v>
      </c>
      <c r="F59" s="84">
        <f>SUM(SV_SO_2122_1a!F95,SV_SO_2122_1a!F101)</f>
        <v>14</v>
      </c>
      <c r="G59" s="84">
        <f>SUM(SV_SO_2122_1a!G95,SV_SO_2122_1a!G101)</f>
        <v>2</v>
      </c>
      <c r="H59" s="83">
        <f>SUM(SV_SO_2122_1a!H95,SV_SO_2122_1a!H101)</f>
        <v>78</v>
      </c>
      <c r="I59" s="83">
        <f>SUM(SV_SO_2122_1a!I95,SV_SO_2122_1a!I101)</f>
        <v>0</v>
      </c>
      <c r="J59" s="84">
        <f>SUM(SV_SO_2122_1a!J95,SV_SO_2122_1a!J101)</f>
        <v>1</v>
      </c>
      <c r="K59" s="85">
        <f>SUM(SV_SO_2122_1a!K95,SV_SO_2122_1a!K101)</f>
        <v>119</v>
      </c>
      <c r="L59" s="84">
        <f>SUM(SV_SO_2122_1a!L95,SV_SO_2122_1a!L101)</f>
        <v>88</v>
      </c>
      <c r="M59" s="84">
        <f>SUM(SV_SO_2122_1a!M95,SV_SO_2122_1a!M101)</f>
        <v>29</v>
      </c>
      <c r="N59" s="84">
        <f>SUM(SV_SO_2122_1a!N95,SV_SO_2122_1a!N101)</f>
        <v>3</v>
      </c>
      <c r="O59" s="83">
        <f>SUM(SV_SO_2122_1a!O95,SV_SO_2122_1a!O101)</f>
        <v>240</v>
      </c>
      <c r="P59" s="83">
        <f>SUM(I59,B59)</f>
        <v>0</v>
      </c>
      <c r="Q59" s="84">
        <f t="shared" si="8"/>
        <v>2</v>
      </c>
      <c r="R59" s="83">
        <f t="shared" si="8"/>
        <v>143</v>
      </c>
      <c r="S59" s="83">
        <f t="shared" si="8"/>
        <v>125</v>
      </c>
      <c r="T59" s="84">
        <f t="shared" si="8"/>
        <v>43</v>
      </c>
      <c r="U59" s="84">
        <f t="shared" si="8"/>
        <v>5</v>
      </c>
      <c r="V59" s="83">
        <f>SUM(O59,H59)</f>
        <v>318</v>
      </c>
    </row>
    <row r="60" spans="1:22">
      <c r="A60" s="155" t="s">
        <v>60</v>
      </c>
      <c r="B60" s="83">
        <f>SUM(SV_SO_2122_1a!B96,SV_SO_2122_1a!B102)</f>
        <v>2</v>
      </c>
      <c r="C60" s="84">
        <f>SUM(SV_SO_2122_1a!C96,SV_SO_2122_1a!C102)</f>
        <v>5</v>
      </c>
      <c r="D60" s="85">
        <f>SUM(SV_SO_2122_1a!D96,SV_SO_2122_1a!D102)</f>
        <v>932</v>
      </c>
      <c r="E60" s="84">
        <f>SUM(SV_SO_2122_1a!E96,SV_SO_2122_1a!E102)</f>
        <v>1496</v>
      </c>
      <c r="F60" s="84">
        <f>SUM(SV_SO_2122_1a!F96,SV_SO_2122_1a!F102)</f>
        <v>550</v>
      </c>
      <c r="G60" s="84">
        <f>SUM(SV_SO_2122_1a!G96,SV_SO_2122_1a!G102)</f>
        <v>131</v>
      </c>
      <c r="H60" s="83">
        <f>SUM(SV_SO_2122_1a!H96,SV_SO_2122_1a!H102)</f>
        <v>3116</v>
      </c>
      <c r="I60" s="83">
        <f>SUM(SV_SO_2122_1a!I96,SV_SO_2122_1a!I102)</f>
        <v>2</v>
      </c>
      <c r="J60" s="84">
        <f>SUM(SV_SO_2122_1a!J96,SV_SO_2122_1a!J102)</f>
        <v>2</v>
      </c>
      <c r="K60" s="85">
        <f>SUM(SV_SO_2122_1a!K96,SV_SO_2122_1a!K102)</f>
        <v>723</v>
      </c>
      <c r="L60" s="84">
        <f>SUM(SV_SO_2122_1a!L96,SV_SO_2122_1a!L102)</f>
        <v>1000</v>
      </c>
      <c r="M60" s="84">
        <f>SUM(SV_SO_2122_1a!M96,SV_SO_2122_1a!M102)</f>
        <v>313</v>
      </c>
      <c r="N60" s="84">
        <f>SUM(SV_SO_2122_1a!N96,SV_SO_2122_1a!N102)</f>
        <v>82</v>
      </c>
      <c r="O60" s="83">
        <f>SUM(SV_SO_2122_1a!O96,SV_SO_2122_1a!O102)</f>
        <v>2122</v>
      </c>
      <c r="P60" s="83">
        <f>SUM(I60,B60)</f>
        <v>4</v>
      </c>
      <c r="Q60" s="84">
        <f t="shared" si="8"/>
        <v>7</v>
      </c>
      <c r="R60" s="83">
        <f t="shared" si="8"/>
        <v>1655</v>
      </c>
      <c r="S60" s="83">
        <f t="shared" si="8"/>
        <v>2496</v>
      </c>
      <c r="T60" s="84">
        <f t="shared" si="8"/>
        <v>863</v>
      </c>
      <c r="U60" s="84">
        <f t="shared" si="8"/>
        <v>213</v>
      </c>
      <c r="V60" s="83">
        <f>SUM(O60,H60)</f>
        <v>5238</v>
      </c>
    </row>
    <row r="61" spans="1:22" s="28" customFormat="1">
      <c r="A61" s="28" t="s">
        <v>25</v>
      </c>
      <c r="B61" s="87">
        <f t="shared" ref="B61:O61" si="9">SUM(B57:B60)</f>
        <v>4</v>
      </c>
      <c r="C61" s="88">
        <f t="shared" si="9"/>
        <v>44</v>
      </c>
      <c r="D61" s="89">
        <f t="shared" si="9"/>
        <v>2445</v>
      </c>
      <c r="E61" s="88">
        <f t="shared" si="9"/>
        <v>2903</v>
      </c>
      <c r="F61" s="88">
        <f t="shared" si="9"/>
        <v>1020</v>
      </c>
      <c r="G61" s="88">
        <f t="shared" si="9"/>
        <v>213</v>
      </c>
      <c r="H61" s="87">
        <f t="shared" si="9"/>
        <v>6629</v>
      </c>
      <c r="I61" s="87">
        <f t="shared" si="9"/>
        <v>2</v>
      </c>
      <c r="J61" s="88">
        <f t="shared" si="9"/>
        <v>35</v>
      </c>
      <c r="K61" s="89">
        <f t="shared" si="9"/>
        <v>2692</v>
      </c>
      <c r="L61" s="88">
        <f t="shared" si="9"/>
        <v>2464</v>
      </c>
      <c r="M61" s="88">
        <f t="shared" si="9"/>
        <v>718</v>
      </c>
      <c r="N61" s="88">
        <f t="shared" si="9"/>
        <v>150</v>
      </c>
      <c r="O61" s="87">
        <f t="shared" si="9"/>
        <v>6061</v>
      </c>
      <c r="P61" s="87">
        <f>SUM(I61,B61)</f>
        <v>6</v>
      </c>
      <c r="Q61" s="88">
        <f t="shared" si="8"/>
        <v>79</v>
      </c>
      <c r="R61" s="87">
        <f t="shared" si="8"/>
        <v>5137</v>
      </c>
      <c r="S61" s="87">
        <f t="shared" si="8"/>
        <v>5367</v>
      </c>
      <c r="T61" s="88">
        <f t="shared" si="8"/>
        <v>1738</v>
      </c>
      <c r="U61" s="88">
        <f t="shared" si="8"/>
        <v>363</v>
      </c>
      <c r="V61" s="87">
        <f>SUM(O61,H61)</f>
        <v>12690</v>
      </c>
    </row>
    <row r="62" spans="1:22" s="1" customFormat="1" ht="9.75" customHeight="1">
      <c r="A62"/>
      <c r="B62" s="97"/>
      <c r="C62" s="98"/>
      <c r="D62" s="99"/>
      <c r="E62" s="98"/>
      <c r="F62" s="98"/>
      <c r="G62" s="98"/>
      <c r="H62" s="97"/>
      <c r="I62" s="97"/>
      <c r="J62" s="98"/>
      <c r="K62" s="99"/>
      <c r="L62" s="98"/>
      <c r="M62" s="98"/>
      <c r="N62" s="98"/>
      <c r="O62" s="97"/>
      <c r="P62" s="97"/>
      <c r="Q62" s="98"/>
      <c r="R62" s="97"/>
      <c r="S62" s="97"/>
      <c r="T62" s="98"/>
      <c r="U62" s="98"/>
      <c r="V62" s="97"/>
    </row>
    <row r="63" spans="1:22" s="1" customFormat="1">
      <c r="A63" s="1" t="s">
        <v>52</v>
      </c>
      <c r="B63" s="97"/>
      <c r="C63" s="98"/>
      <c r="D63" s="99"/>
      <c r="E63" s="98"/>
      <c r="F63" s="98"/>
      <c r="G63" s="98"/>
      <c r="H63" s="97"/>
      <c r="I63" s="97"/>
      <c r="J63" s="98"/>
      <c r="K63" s="99"/>
      <c r="L63" s="98"/>
      <c r="M63" s="98"/>
      <c r="N63" s="98"/>
      <c r="O63" s="97"/>
      <c r="P63" s="97"/>
      <c r="Q63" s="98"/>
      <c r="R63" s="97"/>
      <c r="S63" s="97"/>
      <c r="T63" s="98"/>
      <c r="U63" s="98"/>
      <c r="V63" s="97"/>
    </row>
    <row r="64" spans="1:22">
      <c r="A64" s="155" t="s">
        <v>57</v>
      </c>
      <c r="B64" s="83">
        <f>SUM(SV_SO_2122_1a!B114,SV_SO_2122_1a!B108)</f>
        <v>0</v>
      </c>
      <c r="C64" s="84">
        <f>SUM(SV_SO_2122_1a!C114,SV_SO_2122_1a!C108)</f>
        <v>22</v>
      </c>
      <c r="D64" s="85">
        <f>SUM(SV_SO_2122_1a!D114,SV_SO_2122_1a!D108)</f>
        <v>500</v>
      </c>
      <c r="E64" s="84">
        <f>SUM(SV_SO_2122_1a!E114,SV_SO_2122_1a!E108)</f>
        <v>330</v>
      </c>
      <c r="F64" s="84">
        <f>SUM(SV_SO_2122_1a!F114,SV_SO_2122_1a!F108)</f>
        <v>111</v>
      </c>
      <c r="G64" s="84">
        <f>SUM(SV_SO_2122_1a!G114,SV_SO_2122_1a!G108)</f>
        <v>27</v>
      </c>
      <c r="H64" s="83">
        <f>SUM(SV_SO_2122_1a!H114,SV_SO_2122_1a!H108)</f>
        <v>990</v>
      </c>
      <c r="I64" s="83">
        <f>SUM(SV_SO_2122_1a!I114,SV_SO_2122_1a!I108)</f>
        <v>1</v>
      </c>
      <c r="J64" s="84">
        <f>SUM(SV_SO_2122_1a!J114,SV_SO_2122_1a!J108)</f>
        <v>16</v>
      </c>
      <c r="K64" s="85">
        <f>SUM(SV_SO_2122_1a!K114,SV_SO_2122_1a!K108)</f>
        <v>778</v>
      </c>
      <c r="L64" s="84">
        <f>SUM(SV_SO_2122_1a!L114,SV_SO_2122_1a!L108)</f>
        <v>525</v>
      </c>
      <c r="M64" s="84">
        <f>SUM(SV_SO_2122_1a!M114,SV_SO_2122_1a!M108)</f>
        <v>158</v>
      </c>
      <c r="N64" s="84">
        <f>SUM(SV_SO_2122_1a!N114,SV_SO_2122_1a!N108)</f>
        <v>32</v>
      </c>
      <c r="O64" s="83">
        <f>SUM(SV_SO_2122_1a!O114,SV_SO_2122_1a!O108)</f>
        <v>1510</v>
      </c>
      <c r="P64" s="83">
        <f>SUM(I64,B64)</f>
        <v>1</v>
      </c>
      <c r="Q64" s="84">
        <f t="shared" ref="Q64:U68" si="10">SUM(J64,C64)</f>
        <v>38</v>
      </c>
      <c r="R64" s="83">
        <f t="shared" si="10"/>
        <v>1278</v>
      </c>
      <c r="S64" s="83">
        <f t="shared" si="10"/>
        <v>855</v>
      </c>
      <c r="T64" s="84">
        <f t="shared" si="10"/>
        <v>269</v>
      </c>
      <c r="U64" s="84">
        <f t="shared" si="10"/>
        <v>59</v>
      </c>
      <c r="V64" s="83">
        <f>SUM(O64,H64)</f>
        <v>2500</v>
      </c>
    </row>
    <row r="65" spans="1:22">
      <c r="A65" s="155" t="s">
        <v>58</v>
      </c>
      <c r="B65" s="83">
        <f>SUM(SV_SO_2122_1a!B115,SV_SO_2122_1a!B109)</f>
        <v>0</v>
      </c>
      <c r="C65" s="84">
        <f>SUM(SV_SO_2122_1a!C115,SV_SO_2122_1a!C109)</f>
        <v>3</v>
      </c>
      <c r="D65" s="85">
        <f>SUM(SV_SO_2122_1a!D115,SV_SO_2122_1a!D109)</f>
        <v>451</v>
      </c>
      <c r="E65" s="84">
        <f>SUM(SV_SO_2122_1a!E115,SV_SO_2122_1a!E109)</f>
        <v>651</v>
      </c>
      <c r="F65" s="84">
        <f>SUM(SV_SO_2122_1a!F115,SV_SO_2122_1a!F109)</f>
        <v>358</v>
      </c>
      <c r="G65" s="84">
        <f>SUM(SV_SO_2122_1a!G115,SV_SO_2122_1a!G109)</f>
        <v>120</v>
      </c>
      <c r="H65" s="83">
        <f>SUM(SV_SO_2122_1a!H115,SV_SO_2122_1a!H109)</f>
        <v>1583</v>
      </c>
      <c r="I65" s="83">
        <f>SUM(SV_SO_2122_1a!I115,SV_SO_2122_1a!I109)</f>
        <v>0</v>
      </c>
      <c r="J65" s="84">
        <f>SUM(SV_SO_2122_1a!J115,SV_SO_2122_1a!J109)</f>
        <v>3</v>
      </c>
      <c r="K65" s="85">
        <f>SUM(SV_SO_2122_1a!K115,SV_SO_2122_1a!K109)</f>
        <v>479</v>
      </c>
      <c r="L65" s="84">
        <f>SUM(SV_SO_2122_1a!L115,SV_SO_2122_1a!L109)</f>
        <v>574</v>
      </c>
      <c r="M65" s="84">
        <f>SUM(SV_SO_2122_1a!M115,SV_SO_2122_1a!M109)</f>
        <v>298</v>
      </c>
      <c r="N65" s="84">
        <f>SUM(SV_SO_2122_1a!N115,SV_SO_2122_1a!N109)</f>
        <v>123</v>
      </c>
      <c r="O65" s="83">
        <f>SUM(SV_SO_2122_1a!O115,SV_SO_2122_1a!O109)</f>
        <v>1477</v>
      </c>
      <c r="P65" s="83">
        <f>SUM(I65,B65)</f>
        <v>0</v>
      </c>
      <c r="Q65" s="84">
        <f t="shared" si="10"/>
        <v>6</v>
      </c>
      <c r="R65" s="83">
        <f t="shared" si="10"/>
        <v>930</v>
      </c>
      <c r="S65" s="83">
        <f t="shared" si="10"/>
        <v>1225</v>
      </c>
      <c r="T65" s="84">
        <f t="shared" si="10"/>
        <v>656</v>
      </c>
      <c r="U65" s="84">
        <f t="shared" si="10"/>
        <v>243</v>
      </c>
      <c r="V65" s="83">
        <f>SUM(O65,H65)</f>
        <v>3060</v>
      </c>
    </row>
    <row r="66" spans="1:22">
      <c r="A66" s="155" t="s">
        <v>59</v>
      </c>
      <c r="B66" s="83">
        <f>SUM(SV_SO_2122_1a!B116,SV_SO_2122_1a!B110)</f>
        <v>0</v>
      </c>
      <c r="C66" s="84">
        <f>SUM(SV_SO_2122_1a!C116,SV_SO_2122_1a!C110)</f>
        <v>0</v>
      </c>
      <c r="D66" s="85">
        <f>SUM(SV_SO_2122_1a!D116,SV_SO_2122_1a!D110)</f>
        <v>21</v>
      </c>
      <c r="E66" s="84">
        <f>SUM(SV_SO_2122_1a!E116,SV_SO_2122_1a!E110)</f>
        <v>34</v>
      </c>
      <c r="F66" s="84">
        <f>SUM(SV_SO_2122_1a!F116,SV_SO_2122_1a!F110)</f>
        <v>15</v>
      </c>
      <c r="G66" s="84">
        <f>SUM(SV_SO_2122_1a!G116,SV_SO_2122_1a!G110)</f>
        <v>3</v>
      </c>
      <c r="H66" s="83">
        <f>SUM(SV_SO_2122_1a!H116,SV_SO_2122_1a!H110)</f>
        <v>73</v>
      </c>
      <c r="I66" s="83">
        <f>SUM(SV_SO_2122_1a!I116,SV_SO_2122_1a!I110)</f>
        <v>0</v>
      </c>
      <c r="J66" s="84">
        <f>SUM(SV_SO_2122_1a!J116,SV_SO_2122_1a!J110)</f>
        <v>0</v>
      </c>
      <c r="K66" s="85">
        <f>SUM(SV_SO_2122_1a!K116,SV_SO_2122_1a!K110)</f>
        <v>54</v>
      </c>
      <c r="L66" s="84">
        <f>SUM(SV_SO_2122_1a!L116,SV_SO_2122_1a!L110)</f>
        <v>78</v>
      </c>
      <c r="M66" s="84">
        <f>SUM(SV_SO_2122_1a!M116,SV_SO_2122_1a!M110)</f>
        <v>38</v>
      </c>
      <c r="N66" s="84">
        <f>SUM(SV_SO_2122_1a!N116,SV_SO_2122_1a!N110)</f>
        <v>7</v>
      </c>
      <c r="O66" s="83">
        <f>SUM(SV_SO_2122_1a!O116,SV_SO_2122_1a!O110)</f>
        <v>177</v>
      </c>
      <c r="P66" s="83">
        <f>SUM(I66,B66)</f>
        <v>0</v>
      </c>
      <c r="Q66" s="84">
        <f t="shared" si="10"/>
        <v>0</v>
      </c>
      <c r="R66" s="83">
        <f t="shared" si="10"/>
        <v>75</v>
      </c>
      <c r="S66" s="83">
        <f t="shared" si="10"/>
        <v>112</v>
      </c>
      <c r="T66" s="84">
        <f t="shared" si="10"/>
        <v>53</v>
      </c>
      <c r="U66" s="84">
        <f t="shared" si="10"/>
        <v>10</v>
      </c>
      <c r="V66" s="83">
        <f>SUM(O66,H66)</f>
        <v>250</v>
      </c>
    </row>
    <row r="67" spans="1:22">
      <c r="A67" s="155" t="s">
        <v>60</v>
      </c>
      <c r="B67" s="83">
        <f>SUM(SV_SO_2122_1a!B117,SV_SO_2122_1a!B111)</f>
        <v>0</v>
      </c>
      <c r="C67" s="84">
        <f>SUM(SV_SO_2122_1a!C117,SV_SO_2122_1a!C111)</f>
        <v>4</v>
      </c>
      <c r="D67" s="85">
        <f>SUM(SV_SO_2122_1a!D117,SV_SO_2122_1a!D111)</f>
        <v>547</v>
      </c>
      <c r="E67" s="84">
        <f>SUM(SV_SO_2122_1a!E117,SV_SO_2122_1a!E111)</f>
        <v>1058</v>
      </c>
      <c r="F67" s="84">
        <f>SUM(SV_SO_2122_1a!F117,SV_SO_2122_1a!F111)</f>
        <v>528</v>
      </c>
      <c r="G67" s="84">
        <f>SUM(SV_SO_2122_1a!G117,SV_SO_2122_1a!G111)</f>
        <v>226</v>
      </c>
      <c r="H67" s="83">
        <f>SUM(SV_SO_2122_1a!H117,SV_SO_2122_1a!H111)</f>
        <v>2363</v>
      </c>
      <c r="I67" s="83">
        <f>SUM(SV_SO_2122_1a!I117,SV_SO_2122_1a!I111)</f>
        <v>0</v>
      </c>
      <c r="J67" s="84">
        <f>SUM(SV_SO_2122_1a!J117,SV_SO_2122_1a!J111)</f>
        <v>0</v>
      </c>
      <c r="K67" s="85">
        <f>SUM(SV_SO_2122_1a!K117,SV_SO_2122_1a!K111)</f>
        <v>435</v>
      </c>
      <c r="L67" s="84">
        <f>SUM(SV_SO_2122_1a!L117,SV_SO_2122_1a!L111)</f>
        <v>760</v>
      </c>
      <c r="M67" s="84">
        <f>SUM(SV_SO_2122_1a!M117,SV_SO_2122_1a!M111)</f>
        <v>374</v>
      </c>
      <c r="N67" s="84">
        <f>SUM(SV_SO_2122_1a!N117,SV_SO_2122_1a!N111)</f>
        <v>141</v>
      </c>
      <c r="O67" s="83">
        <f>SUM(SV_SO_2122_1a!O117,SV_SO_2122_1a!O111)</f>
        <v>1710</v>
      </c>
      <c r="P67" s="83">
        <f>SUM(I67,B67)</f>
        <v>0</v>
      </c>
      <c r="Q67" s="84">
        <f t="shared" si="10"/>
        <v>4</v>
      </c>
      <c r="R67" s="83">
        <f t="shared" si="10"/>
        <v>982</v>
      </c>
      <c r="S67" s="83">
        <f t="shared" si="10"/>
        <v>1818</v>
      </c>
      <c r="T67" s="84">
        <f t="shared" si="10"/>
        <v>902</v>
      </c>
      <c r="U67" s="84">
        <f t="shared" si="10"/>
        <v>367</v>
      </c>
      <c r="V67" s="83">
        <f>SUM(O67,H67)</f>
        <v>4073</v>
      </c>
    </row>
    <row r="68" spans="1:22" s="79" customFormat="1">
      <c r="A68" s="28" t="s">
        <v>25</v>
      </c>
      <c r="B68" s="87">
        <f t="shared" ref="B68:O68" si="11">SUM(B64:B67)</f>
        <v>0</v>
      </c>
      <c r="C68" s="88">
        <f t="shared" si="11"/>
        <v>29</v>
      </c>
      <c r="D68" s="89">
        <f t="shared" si="11"/>
        <v>1519</v>
      </c>
      <c r="E68" s="88">
        <f t="shared" si="11"/>
        <v>2073</v>
      </c>
      <c r="F68" s="88">
        <f t="shared" si="11"/>
        <v>1012</v>
      </c>
      <c r="G68" s="88">
        <f t="shared" si="11"/>
        <v>376</v>
      </c>
      <c r="H68" s="87">
        <f t="shared" si="11"/>
        <v>5009</v>
      </c>
      <c r="I68" s="87">
        <f t="shared" si="11"/>
        <v>1</v>
      </c>
      <c r="J68" s="88">
        <f t="shared" si="11"/>
        <v>19</v>
      </c>
      <c r="K68" s="89">
        <f t="shared" si="11"/>
        <v>1746</v>
      </c>
      <c r="L68" s="88">
        <f t="shared" si="11"/>
        <v>1937</v>
      </c>
      <c r="M68" s="88">
        <f t="shared" si="11"/>
        <v>868</v>
      </c>
      <c r="N68" s="88">
        <f t="shared" si="11"/>
        <v>303</v>
      </c>
      <c r="O68" s="87">
        <f t="shared" si="11"/>
        <v>4874</v>
      </c>
      <c r="P68" s="87">
        <f>SUM(I68,B68)</f>
        <v>1</v>
      </c>
      <c r="Q68" s="88">
        <f t="shared" si="10"/>
        <v>48</v>
      </c>
      <c r="R68" s="87">
        <f t="shared" si="10"/>
        <v>3265</v>
      </c>
      <c r="S68" s="87">
        <f t="shared" si="10"/>
        <v>4010</v>
      </c>
      <c r="T68" s="88">
        <f t="shared" si="10"/>
        <v>1880</v>
      </c>
      <c r="U68" s="88">
        <f t="shared" si="10"/>
        <v>679</v>
      </c>
      <c r="V68" s="87">
        <f>SUM(O68,H68)</f>
        <v>9883</v>
      </c>
    </row>
    <row r="69" spans="1:22">
      <c r="A69" s="130" t="s">
        <v>63</v>
      </c>
      <c r="B69" s="131"/>
      <c r="C69" s="132"/>
      <c r="D69" s="133"/>
      <c r="E69" s="132"/>
      <c r="F69" s="132"/>
      <c r="G69" s="132"/>
      <c r="H69" s="131"/>
      <c r="I69" s="131"/>
      <c r="J69" s="132"/>
      <c r="K69" s="133"/>
      <c r="L69" s="132"/>
      <c r="M69" s="132"/>
      <c r="N69" s="132"/>
      <c r="O69" s="131"/>
      <c r="P69" s="131"/>
      <c r="Q69" s="132"/>
      <c r="R69" s="131"/>
      <c r="S69" s="131"/>
      <c r="T69" s="132"/>
      <c r="U69" s="132"/>
      <c r="V69" s="131"/>
    </row>
    <row r="70" spans="1:22">
      <c r="A70" s="155" t="s">
        <v>57</v>
      </c>
      <c r="B70" s="83">
        <f>SUM(B64,B57)</f>
        <v>2</v>
      </c>
      <c r="C70" s="84">
        <f t="shared" ref="C70:V70" si="12">SUM(C64,C57)</f>
        <v>54</v>
      </c>
      <c r="D70" s="85">
        <f t="shared" si="12"/>
        <v>1260</v>
      </c>
      <c r="E70" s="84">
        <f t="shared" si="12"/>
        <v>817</v>
      </c>
      <c r="F70" s="84">
        <f t="shared" si="12"/>
        <v>217</v>
      </c>
      <c r="G70" s="84">
        <f t="shared" si="12"/>
        <v>38</v>
      </c>
      <c r="H70" s="83">
        <f t="shared" si="12"/>
        <v>2388</v>
      </c>
      <c r="I70" s="83">
        <f t="shared" si="12"/>
        <v>1</v>
      </c>
      <c r="J70" s="84">
        <f t="shared" si="12"/>
        <v>44</v>
      </c>
      <c r="K70" s="85">
        <f t="shared" si="12"/>
        <v>1996</v>
      </c>
      <c r="L70" s="84">
        <f t="shared" si="12"/>
        <v>1225</v>
      </c>
      <c r="M70" s="84">
        <f t="shared" si="12"/>
        <v>304</v>
      </c>
      <c r="N70" s="84">
        <f t="shared" si="12"/>
        <v>43</v>
      </c>
      <c r="O70" s="83">
        <f t="shared" si="12"/>
        <v>3613</v>
      </c>
      <c r="P70" s="83">
        <f t="shared" si="12"/>
        <v>3</v>
      </c>
      <c r="Q70" s="84">
        <f t="shared" si="12"/>
        <v>98</v>
      </c>
      <c r="R70" s="83">
        <f t="shared" si="12"/>
        <v>3256</v>
      </c>
      <c r="S70" s="83">
        <f t="shared" si="12"/>
        <v>2042</v>
      </c>
      <c r="T70" s="84">
        <f t="shared" si="12"/>
        <v>521</v>
      </c>
      <c r="U70" s="84">
        <f t="shared" si="12"/>
        <v>81</v>
      </c>
      <c r="V70" s="83">
        <f t="shared" si="12"/>
        <v>6001</v>
      </c>
    </row>
    <row r="71" spans="1:22">
      <c r="A71" s="155" t="s">
        <v>58</v>
      </c>
      <c r="B71" s="83">
        <f t="shared" ref="B71:Q74" si="13">SUM(B65,B58)</f>
        <v>0</v>
      </c>
      <c r="C71" s="84">
        <f t="shared" si="13"/>
        <v>9</v>
      </c>
      <c r="D71" s="85">
        <f t="shared" si="13"/>
        <v>1180</v>
      </c>
      <c r="E71" s="84">
        <f t="shared" si="13"/>
        <v>1534</v>
      </c>
      <c r="F71" s="84">
        <f t="shared" si="13"/>
        <v>708</v>
      </c>
      <c r="G71" s="84">
        <f t="shared" si="13"/>
        <v>189</v>
      </c>
      <c r="H71" s="83">
        <f t="shared" si="13"/>
        <v>3620</v>
      </c>
      <c r="I71" s="83">
        <f t="shared" si="13"/>
        <v>0</v>
      </c>
      <c r="J71" s="84">
        <f t="shared" si="13"/>
        <v>7</v>
      </c>
      <c r="K71" s="85">
        <f t="shared" si="13"/>
        <v>1111</v>
      </c>
      <c r="L71" s="84">
        <f t="shared" si="13"/>
        <v>1250</v>
      </c>
      <c r="M71" s="84">
        <f t="shared" si="13"/>
        <v>528</v>
      </c>
      <c r="N71" s="84">
        <f t="shared" si="13"/>
        <v>177</v>
      </c>
      <c r="O71" s="83">
        <f t="shared" si="13"/>
        <v>3073</v>
      </c>
      <c r="P71" s="83">
        <f t="shared" si="13"/>
        <v>0</v>
      </c>
      <c r="Q71" s="84">
        <f t="shared" si="13"/>
        <v>16</v>
      </c>
      <c r="R71" s="83">
        <f t="shared" ref="R71:V72" si="14">SUM(R65,R58)</f>
        <v>2291</v>
      </c>
      <c r="S71" s="83">
        <f t="shared" si="14"/>
        <v>2784</v>
      </c>
      <c r="T71" s="84">
        <f t="shared" si="14"/>
        <v>1236</v>
      </c>
      <c r="U71" s="84">
        <f t="shared" si="14"/>
        <v>366</v>
      </c>
      <c r="V71" s="83">
        <f t="shared" si="14"/>
        <v>6693</v>
      </c>
    </row>
    <row r="72" spans="1:22">
      <c r="A72" s="155" t="s">
        <v>59</v>
      </c>
      <c r="B72" s="83">
        <f t="shared" si="13"/>
        <v>0</v>
      </c>
      <c r="C72" s="84">
        <f t="shared" si="13"/>
        <v>1</v>
      </c>
      <c r="D72" s="85">
        <f t="shared" si="13"/>
        <v>45</v>
      </c>
      <c r="E72" s="84">
        <f t="shared" si="13"/>
        <v>71</v>
      </c>
      <c r="F72" s="84">
        <f t="shared" si="13"/>
        <v>29</v>
      </c>
      <c r="G72" s="84">
        <f t="shared" si="13"/>
        <v>5</v>
      </c>
      <c r="H72" s="83">
        <f t="shared" si="13"/>
        <v>151</v>
      </c>
      <c r="I72" s="83">
        <f t="shared" si="13"/>
        <v>0</v>
      </c>
      <c r="J72" s="84">
        <f t="shared" si="13"/>
        <v>1</v>
      </c>
      <c r="K72" s="85">
        <f t="shared" si="13"/>
        <v>173</v>
      </c>
      <c r="L72" s="84">
        <f t="shared" si="13"/>
        <v>166</v>
      </c>
      <c r="M72" s="84">
        <f t="shared" si="13"/>
        <v>67</v>
      </c>
      <c r="N72" s="84">
        <f t="shared" si="13"/>
        <v>10</v>
      </c>
      <c r="O72" s="83">
        <f t="shared" si="13"/>
        <v>417</v>
      </c>
      <c r="P72" s="83">
        <f t="shared" si="13"/>
        <v>0</v>
      </c>
      <c r="Q72" s="84">
        <f t="shared" si="13"/>
        <v>2</v>
      </c>
      <c r="R72" s="83">
        <f t="shared" si="14"/>
        <v>218</v>
      </c>
      <c r="S72" s="83">
        <f t="shared" si="14"/>
        <v>237</v>
      </c>
      <c r="T72" s="84">
        <f t="shared" si="14"/>
        <v>96</v>
      </c>
      <c r="U72" s="84">
        <f t="shared" si="14"/>
        <v>15</v>
      </c>
      <c r="V72" s="83">
        <f t="shared" si="14"/>
        <v>568</v>
      </c>
    </row>
    <row r="73" spans="1:22">
      <c r="A73" s="155" t="s">
        <v>60</v>
      </c>
      <c r="B73" s="83">
        <f t="shared" si="13"/>
        <v>2</v>
      </c>
      <c r="C73" s="84">
        <f t="shared" si="13"/>
        <v>9</v>
      </c>
      <c r="D73" s="85">
        <f t="shared" si="13"/>
        <v>1479</v>
      </c>
      <c r="E73" s="84">
        <f t="shared" si="13"/>
        <v>2554</v>
      </c>
      <c r="F73" s="84">
        <f t="shared" si="13"/>
        <v>1078</v>
      </c>
      <c r="G73" s="84">
        <f t="shared" si="13"/>
        <v>357</v>
      </c>
      <c r="H73" s="83">
        <f t="shared" si="13"/>
        <v>5479</v>
      </c>
      <c r="I73" s="83">
        <f t="shared" si="13"/>
        <v>2</v>
      </c>
      <c r="J73" s="84">
        <f t="shared" si="13"/>
        <v>2</v>
      </c>
      <c r="K73" s="85">
        <f t="shared" si="13"/>
        <v>1158</v>
      </c>
      <c r="L73" s="84">
        <f t="shared" si="13"/>
        <v>1760</v>
      </c>
      <c r="M73" s="84">
        <f t="shared" si="13"/>
        <v>687</v>
      </c>
      <c r="N73" s="84">
        <f t="shared" si="13"/>
        <v>223</v>
      </c>
      <c r="O73" s="83">
        <f t="shared" si="13"/>
        <v>3832</v>
      </c>
      <c r="P73" s="83">
        <f t="shared" si="13"/>
        <v>4</v>
      </c>
      <c r="Q73" s="84">
        <f t="shared" si="13"/>
        <v>11</v>
      </c>
      <c r="R73" s="83">
        <f t="shared" ref="R73:V74" si="15">SUM(R67,R60)</f>
        <v>2637</v>
      </c>
      <c r="S73" s="83">
        <f t="shared" si="15"/>
        <v>4314</v>
      </c>
      <c r="T73" s="84">
        <f t="shared" si="15"/>
        <v>1765</v>
      </c>
      <c r="U73" s="84">
        <f t="shared" si="15"/>
        <v>580</v>
      </c>
      <c r="V73" s="83">
        <f t="shared" si="15"/>
        <v>9311</v>
      </c>
    </row>
    <row r="74" spans="1:22" s="28" customFormat="1">
      <c r="A74" s="28" t="s">
        <v>25</v>
      </c>
      <c r="B74" s="92">
        <f t="shared" si="13"/>
        <v>4</v>
      </c>
      <c r="C74" s="88">
        <f t="shared" si="13"/>
        <v>73</v>
      </c>
      <c r="D74" s="89">
        <f t="shared" si="13"/>
        <v>3964</v>
      </c>
      <c r="E74" s="88">
        <f t="shared" si="13"/>
        <v>4976</v>
      </c>
      <c r="F74" s="88">
        <f t="shared" si="13"/>
        <v>2032</v>
      </c>
      <c r="G74" s="88">
        <f t="shared" si="13"/>
        <v>589</v>
      </c>
      <c r="H74" s="87">
        <f t="shared" si="13"/>
        <v>11638</v>
      </c>
      <c r="I74" s="87">
        <f t="shared" si="13"/>
        <v>3</v>
      </c>
      <c r="J74" s="88">
        <f t="shared" si="13"/>
        <v>54</v>
      </c>
      <c r="K74" s="89">
        <f t="shared" si="13"/>
        <v>4438</v>
      </c>
      <c r="L74" s="88">
        <f t="shared" si="13"/>
        <v>4401</v>
      </c>
      <c r="M74" s="88">
        <f t="shared" si="13"/>
        <v>1586</v>
      </c>
      <c r="N74" s="88">
        <f t="shared" si="13"/>
        <v>453</v>
      </c>
      <c r="O74" s="87">
        <f t="shared" si="13"/>
        <v>10935</v>
      </c>
      <c r="P74" s="87">
        <f t="shared" si="13"/>
        <v>7</v>
      </c>
      <c r="Q74" s="88">
        <f t="shared" si="13"/>
        <v>127</v>
      </c>
      <c r="R74" s="87">
        <f t="shared" si="15"/>
        <v>8402</v>
      </c>
      <c r="S74" s="87">
        <f t="shared" si="15"/>
        <v>9377</v>
      </c>
      <c r="T74" s="88">
        <f t="shared" si="15"/>
        <v>3618</v>
      </c>
      <c r="U74" s="88">
        <f t="shared" si="15"/>
        <v>1042</v>
      </c>
      <c r="V74" s="87">
        <f t="shared" si="15"/>
        <v>22573</v>
      </c>
    </row>
    <row r="75" spans="1:22" s="28" customFormat="1">
      <c r="B75" s="168"/>
      <c r="C75" s="170"/>
      <c r="D75" s="170"/>
      <c r="E75" s="170"/>
      <c r="F75" s="170"/>
      <c r="G75" s="170"/>
      <c r="H75" s="170"/>
      <c r="I75" s="170"/>
      <c r="J75" s="170"/>
      <c r="K75" s="170"/>
      <c r="L75" s="170"/>
      <c r="M75" s="170"/>
      <c r="N75" s="170"/>
      <c r="O75" s="170"/>
      <c r="P75" s="170"/>
      <c r="Q75" s="170"/>
      <c r="R75" s="170"/>
      <c r="S75" s="170"/>
      <c r="T75" s="170"/>
      <c r="U75" s="170"/>
      <c r="V75" s="170"/>
    </row>
    <row r="76" spans="1:22" s="28" customFormat="1">
      <c r="A76" s="167" t="s">
        <v>17</v>
      </c>
      <c r="B76" s="168"/>
      <c r="C76" s="170"/>
      <c r="D76" s="170"/>
      <c r="E76" s="170"/>
      <c r="F76" s="170"/>
      <c r="G76" s="170"/>
      <c r="H76" s="170"/>
      <c r="I76" s="170"/>
      <c r="J76" s="170"/>
      <c r="K76" s="170"/>
      <c r="L76" s="170"/>
      <c r="M76" s="170"/>
      <c r="N76" s="170"/>
      <c r="O76" s="170"/>
      <c r="P76" s="170"/>
      <c r="Q76" s="170"/>
      <c r="R76" s="170"/>
      <c r="S76" s="170"/>
      <c r="T76" s="170"/>
      <c r="U76" s="170"/>
      <c r="V76" s="170"/>
    </row>
    <row r="77" spans="1:22" s="1" customFormat="1" ht="15" customHeight="1">
      <c r="A77" s="28"/>
      <c r="B77" s="98"/>
      <c r="C77" s="98"/>
      <c r="D77" s="98"/>
      <c r="E77" s="98"/>
      <c r="F77" s="98"/>
      <c r="G77" s="98"/>
      <c r="H77" s="98"/>
      <c r="I77" s="98"/>
      <c r="J77" s="98"/>
      <c r="K77" s="98"/>
      <c r="L77" s="98"/>
      <c r="M77" s="98"/>
      <c r="N77" s="98"/>
      <c r="O77" s="98"/>
      <c r="P77" s="98"/>
      <c r="Q77" s="98"/>
      <c r="R77" s="98"/>
      <c r="S77" s="98"/>
      <c r="T77" s="98"/>
      <c r="U77" s="98"/>
      <c r="V77" s="98"/>
    </row>
    <row r="78" spans="1:22" s="1" customFormat="1" ht="15" customHeight="1">
      <c r="A78" s="28"/>
      <c r="B78" s="98"/>
      <c r="C78" s="98"/>
      <c r="D78" s="98"/>
      <c r="E78" s="98"/>
      <c r="F78" s="98"/>
      <c r="G78" s="98"/>
      <c r="H78" s="98"/>
      <c r="I78" s="98"/>
      <c r="J78" s="98"/>
      <c r="K78" s="98"/>
      <c r="L78" s="98"/>
      <c r="M78" s="98"/>
      <c r="N78" s="98"/>
      <c r="O78" s="98"/>
      <c r="P78" s="98"/>
      <c r="Q78" s="98"/>
      <c r="R78" s="98"/>
      <c r="S78" s="98"/>
      <c r="T78" s="98"/>
      <c r="U78" s="98"/>
      <c r="V78" s="98"/>
    </row>
    <row r="79" spans="1:22" s="1" customFormat="1" ht="15" customHeight="1">
      <c r="A79" s="28"/>
      <c r="B79" s="98"/>
      <c r="C79" s="98"/>
      <c r="D79" s="98"/>
      <c r="E79" s="98"/>
      <c r="F79" s="98"/>
      <c r="G79" s="98"/>
      <c r="H79" s="98"/>
      <c r="I79" s="98"/>
      <c r="J79" s="98"/>
      <c r="K79" s="98"/>
      <c r="L79" s="98"/>
      <c r="M79" s="98"/>
      <c r="N79" s="98"/>
      <c r="O79" s="98"/>
      <c r="P79" s="98"/>
      <c r="Q79" s="98"/>
      <c r="R79" s="98"/>
      <c r="S79" s="98"/>
      <c r="T79" s="98"/>
      <c r="U79" s="98"/>
      <c r="V79" s="98"/>
    </row>
    <row r="80" spans="1:22" s="1" customFormat="1" ht="15" customHeight="1">
      <c r="A80" s="28"/>
      <c r="B80" s="98"/>
      <c r="C80" s="98"/>
      <c r="D80" s="98"/>
      <c r="E80" s="98"/>
      <c r="F80" s="98"/>
      <c r="G80" s="98"/>
      <c r="H80" s="98"/>
      <c r="I80" s="98"/>
      <c r="J80" s="98"/>
      <c r="K80" s="98"/>
      <c r="L80" s="98"/>
      <c r="M80" s="98"/>
      <c r="N80" s="98"/>
      <c r="O80" s="98"/>
      <c r="P80" s="98"/>
      <c r="Q80" s="98"/>
      <c r="R80" s="98"/>
      <c r="S80" s="98"/>
      <c r="T80" s="98"/>
      <c r="U80" s="98"/>
      <c r="V80" s="98"/>
    </row>
    <row r="81" spans="1:22" s="1" customFormat="1" ht="15" customHeight="1">
      <c r="A81" s="28"/>
      <c r="B81" s="98"/>
      <c r="C81" s="98"/>
      <c r="D81" s="98"/>
      <c r="E81" s="98"/>
      <c r="F81" s="98"/>
      <c r="G81" s="98"/>
      <c r="H81" s="98"/>
      <c r="I81" s="98"/>
      <c r="J81" s="98"/>
      <c r="K81" s="98"/>
      <c r="L81" s="98"/>
      <c r="M81" s="98"/>
      <c r="N81" s="98"/>
      <c r="O81" s="98"/>
      <c r="P81" s="98"/>
      <c r="Q81" s="98"/>
      <c r="R81" s="98"/>
      <c r="S81" s="98"/>
      <c r="T81" s="98"/>
      <c r="U81" s="98"/>
      <c r="V81" s="98"/>
    </row>
    <row r="82" spans="1:22" s="1" customFormat="1" ht="15" customHeight="1">
      <c r="A82" s="28"/>
      <c r="B82" s="98"/>
      <c r="C82" s="98"/>
      <c r="D82" s="98"/>
      <c r="E82" s="98"/>
      <c r="F82" s="98"/>
      <c r="G82" s="98"/>
      <c r="H82" s="98"/>
      <c r="I82" s="98"/>
      <c r="J82" s="98"/>
      <c r="K82" s="98"/>
      <c r="L82" s="98"/>
      <c r="M82" s="98"/>
      <c r="N82" s="98"/>
      <c r="O82" s="98"/>
      <c r="P82" s="98"/>
      <c r="Q82" s="98"/>
      <c r="R82" s="98"/>
      <c r="S82" s="98"/>
      <c r="T82" s="98"/>
      <c r="U82" s="98"/>
      <c r="V82" s="98"/>
    </row>
    <row r="83" spans="1:22" s="1" customFormat="1" ht="15" customHeight="1">
      <c r="A83" s="28"/>
      <c r="B83" s="98"/>
      <c r="C83" s="98"/>
      <c r="D83" s="98"/>
      <c r="E83" s="98"/>
      <c r="F83" s="98"/>
      <c r="G83" s="98"/>
      <c r="H83" s="98"/>
      <c r="I83" s="98"/>
      <c r="J83" s="98"/>
      <c r="K83" s="98"/>
      <c r="L83" s="98"/>
      <c r="M83" s="98"/>
      <c r="N83" s="98"/>
      <c r="O83" s="98"/>
      <c r="P83" s="98"/>
      <c r="Q83" s="98"/>
      <c r="R83" s="98"/>
      <c r="S83" s="98"/>
      <c r="T83" s="98"/>
      <c r="U83" s="98"/>
      <c r="V83" s="98"/>
    </row>
    <row r="84" spans="1:22" s="1" customFormat="1" ht="15" customHeight="1">
      <c r="A84" s="28"/>
      <c r="B84" s="98"/>
      <c r="C84" s="98"/>
      <c r="D84" s="98"/>
      <c r="E84" s="98"/>
      <c r="F84" s="98"/>
      <c r="G84" s="98"/>
      <c r="H84" s="98"/>
      <c r="I84" s="98"/>
      <c r="J84" s="98"/>
      <c r="K84" s="98"/>
      <c r="L84" s="98"/>
      <c r="M84" s="98"/>
      <c r="N84" s="98"/>
      <c r="O84" s="98"/>
      <c r="P84" s="98"/>
      <c r="Q84" s="98"/>
      <c r="R84" s="98"/>
      <c r="S84" s="98"/>
      <c r="T84" s="98"/>
      <c r="U84" s="98"/>
      <c r="V84" s="98"/>
    </row>
    <row r="85" spans="1:22" s="1" customFormat="1" ht="15" customHeight="1">
      <c r="A85" s="28"/>
      <c r="B85" s="98"/>
      <c r="C85" s="98"/>
      <c r="D85" s="98"/>
      <c r="E85" s="98"/>
      <c r="F85" s="98"/>
      <c r="G85" s="98"/>
      <c r="H85" s="98"/>
      <c r="I85" s="98"/>
      <c r="J85" s="98"/>
      <c r="K85" s="98"/>
      <c r="L85" s="98"/>
      <c r="M85" s="98"/>
      <c r="N85" s="98"/>
      <c r="O85" s="98"/>
      <c r="P85" s="98"/>
      <c r="Q85" s="98"/>
      <c r="R85" s="98"/>
      <c r="S85" s="98"/>
      <c r="T85" s="98"/>
      <c r="U85" s="98"/>
      <c r="V85" s="98"/>
    </row>
    <row r="86" spans="1:22" s="1" customFormat="1" ht="15" customHeight="1">
      <c r="A86" s="28"/>
      <c r="B86" s="98"/>
      <c r="C86" s="98"/>
      <c r="D86" s="98"/>
      <c r="E86" s="98"/>
      <c r="F86" s="98"/>
      <c r="G86" s="98"/>
      <c r="H86" s="98"/>
      <c r="I86" s="98"/>
      <c r="J86" s="98"/>
      <c r="K86" s="98"/>
      <c r="L86" s="98"/>
      <c r="M86" s="98"/>
      <c r="N86" s="98"/>
      <c r="O86" s="98"/>
      <c r="P86" s="98"/>
      <c r="Q86" s="98"/>
      <c r="R86" s="98"/>
      <c r="S86" s="98"/>
      <c r="T86" s="98"/>
      <c r="U86" s="98"/>
      <c r="V86" s="98"/>
    </row>
    <row r="87" spans="1:22" s="1" customFormat="1" ht="15" customHeight="1">
      <c r="A87" s="28"/>
      <c r="B87" s="98"/>
      <c r="C87" s="98"/>
      <c r="D87" s="98"/>
      <c r="E87" s="98"/>
      <c r="F87" s="98"/>
      <c r="G87" s="98"/>
      <c r="H87" s="98"/>
      <c r="I87" s="98"/>
      <c r="J87" s="98"/>
      <c r="K87" s="98"/>
      <c r="L87" s="98"/>
      <c r="M87" s="98"/>
      <c r="N87" s="98"/>
      <c r="O87" s="98"/>
      <c r="P87" s="98"/>
      <c r="Q87" s="98"/>
      <c r="R87" s="98"/>
      <c r="S87" s="98"/>
      <c r="T87" s="98"/>
      <c r="U87" s="98"/>
      <c r="V87" s="98"/>
    </row>
    <row r="88" spans="1:22" s="1" customFormat="1" ht="15" customHeight="1">
      <c r="A88" s="28"/>
      <c r="B88" s="98"/>
      <c r="C88" s="98"/>
      <c r="D88" s="98"/>
      <c r="E88" s="98"/>
      <c r="F88" s="98"/>
      <c r="G88" s="98"/>
      <c r="H88" s="98"/>
      <c r="I88" s="98"/>
      <c r="J88" s="98"/>
      <c r="K88" s="98"/>
      <c r="L88" s="98"/>
      <c r="M88" s="98"/>
      <c r="N88" s="98"/>
      <c r="O88" s="98"/>
      <c r="P88" s="98"/>
      <c r="Q88" s="98"/>
      <c r="R88" s="98"/>
      <c r="S88" s="98"/>
      <c r="T88" s="98"/>
      <c r="U88" s="98"/>
      <c r="V88" s="98"/>
    </row>
    <row r="89" spans="1:22">
      <c r="A89" s="1" t="s">
        <v>1</v>
      </c>
    </row>
    <row r="90" spans="1:22">
      <c r="A90" s="184" t="s">
        <v>19</v>
      </c>
      <c r="B90" s="184"/>
      <c r="C90" s="184"/>
      <c r="D90" s="184"/>
      <c r="E90" s="184"/>
      <c r="F90" s="184"/>
      <c r="G90" s="184"/>
      <c r="H90" s="184"/>
      <c r="I90" s="184"/>
      <c r="J90" s="184"/>
      <c r="K90" s="184"/>
      <c r="L90" s="184"/>
      <c r="M90" s="184"/>
      <c r="N90" s="184"/>
      <c r="O90" s="184"/>
      <c r="P90" s="184"/>
      <c r="Q90" s="184"/>
      <c r="R90" s="184"/>
      <c r="S90" s="184"/>
      <c r="T90" s="184"/>
      <c r="U90" s="184"/>
      <c r="V90" s="184"/>
    </row>
    <row r="91" spans="1:22">
      <c r="A91" s="184" t="s">
        <v>61</v>
      </c>
      <c r="B91" s="184"/>
      <c r="C91" s="184"/>
      <c r="D91" s="184"/>
      <c r="E91" s="184"/>
      <c r="F91" s="184"/>
      <c r="G91" s="184"/>
      <c r="H91" s="184"/>
      <c r="I91" s="184"/>
      <c r="J91" s="184"/>
      <c r="K91" s="184"/>
      <c r="L91" s="184"/>
      <c r="M91" s="184"/>
      <c r="N91" s="184"/>
      <c r="O91" s="184"/>
      <c r="P91" s="184"/>
      <c r="Q91" s="184"/>
      <c r="R91" s="184"/>
      <c r="S91" s="184"/>
      <c r="T91" s="184"/>
      <c r="U91" s="184"/>
      <c r="V91" s="184"/>
    </row>
    <row r="92" spans="1:22" s="2" customFormat="1">
      <c r="A92" s="185" t="s">
        <v>62</v>
      </c>
      <c r="B92" s="185"/>
      <c r="C92" s="185"/>
      <c r="D92" s="185"/>
      <c r="E92" s="185"/>
      <c r="F92" s="185"/>
      <c r="G92" s="185"/>
      <c r="H92" s="185"/>
      <c r="I92" s="185"/>
      <c r="J92" s="185"/>
      <c r="K92" s="185"/>
      <c r="L92" s="185"/>
      <c r="M92" s="185"/>
      <c r="N92" s="185"/>
      <c r="O92" s="185"/>
      <c r="P92" s="185"/>
      <c r="Q92" s="185"/>
      <c r="R92" s="185"/>
      <c r="S92" s="185"/>
      <c r="T92" s="185"/>
      <c r="U92" s="185"/>
      <c r="V92" s="185"/>
    </row>
    <row r="93" spans="1:22" s="2" customFormat="1">
      <c r="A93" s="69"/>
      <c r="B93" s="69"/>
      <c r="C93" s="69"/>
      <c r="D93" s="69"/>
      <c r="E93" s="69"/>
      <c r="F93" s="69"/>
      <c r="G93" s="69"/>
      <c r="H93" s="69"/>
      <c r="I93" s="69"/>
      <c r="J93" s="69"/>
      <c r="K93" s="69"/>
      <c r="L93" s="69"/>
      <c r="M93" s="69"/>
      <c r="N93" s="69"/>
      <c r="O93" s="69"/>
      <c r="P93" s="69"/>
      <c r="Q93" s="69"/>
      <c r="R93" s="69"/>
      <c r="S93" s="69"/>
      <c r="T93" s="69"/>
      <c r="U93" s="69"/>
      <c r="V93" s="69"/>
    </row>
    <row r="94" spans="1:22">
      <c r="A94" s="184" t="s">
        <v>54</v>
      </c>
      <c r="B94" s="184"/>
      <c r="C94" s="184"/>
      <c r="D94" s="184"/>
      <c r="E94" s="184"/>
      <c r="F94" s="184"/>
      <c r="G94" s="184"/>
      <c r="H94" s="184"/>
      <c r="I94" s="184"/>
      <c r="J94" s="184"/>
      <c r="K94" s="184"/>
      <c r="L94" s="184"/>
      <c r="M94" s="184"/>
      <c r="N94" s="184"/>
      <c r="O94" s="184"/>
      <c r="P94" s="184"/>
      <c r="Q94" s="184"/>
      <c r="R94" s="184"/>
      <c r="S94" s="184"/>
      <c r="T94" s="184"/>
      <c r="U94" s="184"/>
      <c r="V94" s="184"/>
    </row>
    <row r="95" spans="1:22" ht="6.75" customHeight="1" thickBot="1"/>
    <row r="96" spans="1:22">
      <c r="A96" s="70"/>
      <c r="B96" s="178" t="s">
        <v>23</v>
      </c>
      <c r="C96" s="179"/>
      <c r="D96" s="179"/>
      <c r="E96" s="179"/>
      <c r="F96" s="179"/>
      <c r="G96" s="179"/>
      <c r="H96" s="180"/>
      <c r="I96" s="178" t="s">
        <v>24</v>
      </c>
      <c r="J96" s="179"/>
      <c r="K96" s="179"/>
      <c r="L96" s="179"/>
      <c r="M96" s="179"/>
      <c r="N96" s="179"/>
      <c r="O96" s="180"/>
      <c r="P96" s="178" t="s">
        <v>25</v>
      </c>
      <c r="Q96" s="179"/>
      <c r="R96" s="179"/>
      <c r="S96" s="179"/>
      <c r="T96" s="179"/>
      <c r="U96" s="179"/>
      <c r="V96" s="179"/>
    </row>
    <row r="97" spans="1:22">
      <c r="B97" s="186" t="s">
        <v>26</v>
      </c>
      <c r="C97" s="187"/>
      <c r="D97" s="71" t="s">
        <v>27</v>
      </c>
      <c r="E97" s="187" t="s">
        <v>28</v>
      </c>
      <c r="F97" s="187"/>
      <c r="G97" s="187"/>
      <c r="H97" s="72" t="s">
        <v>25</v>
      </c>
      <c r="I97" s="186" t="s">
        <v>26</v>
      </c>
      <c r="J97" s="188"/>
      <c r="K97" t="s">
        <v>27</v>
      </c>
      <c r="L97" s="186" t="s">
        <v>28</v>
      </c>
      <c r="M97" s="187"/>
      <c r="N97" s="187"/>
      <c r="O97" s="72" t="s">
        <v>25</v>
      </c>
      <c r="P97" s="186" t="s">
        <v>26</v>
      </c>
      <c r="Q97" s="188"/>
      <c r="R97" t="s">
        <v>27</v>
      </c>
      <c r="S97" s="186" t="s">
        <v>28</v>
      </c>
      <c r="T97" s="187"/>
      <c r="U97" s="187"/>
      <c r="V97" s="72" t="s">
        <v>25</v>
      </c>
    </row>
    <row r="98" spans="1:22">
      <c r="A98" s="121" t="s">
        <v>29</v>
      </c>
      <c r="B98" s="122" t="s">
        <v>30</v>
      </c>
      <c r="C98" s="121">
        <v>1</v>
      </c>
      <c r="D98" s="123" t="s">
        <v>31</v>
      </c>
      <c r="E98" s="121" t="s">
        <v>32</v>
      </c>
      <c r="F98" s="121" t="s">
        <v>33</v>
      </c>
      <c r="G98" s="121" t="s">
        <v>34</v>
      </c>
      <c r="H98" s="124"/>
      <c r="I98" s="122" t="s">
        <v>30</v>
      </c>
      <c r="J98" s="121">
        <v>1</v>
      </c>
      <c r="K98" s="123" t="s">
        <v>31</v>
      </c>
      <c r="L98" s="121" t="s">
        <v>32</v>
      </c>
      <c r="M98" s="121" t="s">
        <v>33</v>
      </c>
      <c r="N98" s="121" t="s">
        <v>34</v>
      </c>
      <c r="O98" s="124"/>
      <c r="P98" s="122" t="s">
        <v>30</v>
      </c>
      <c r="Q98" s="121">
        <v>1</v>
      </c>
      <c r="R98" s="123" t="s">
        <v>31</v>
      </c>
      <c r="S98" s="121" t="s">
        <v>32</v>
      </c>
      <c r="T98" s="121" t="s">
        <v>33</v>
      </c>
      <c r="U98" s="121" t="s">
        <v>34</v>
      </c>
      <c r="V98" s="124"/>
    </row>
    <row r="99" spans="1:22">
      <c r="A99" s="1" t="s">
        <v>46</v>
      </c>
      <c r="B99" s="83"/>
      <c r="C99" s="84"/>
      <c r="D99" s="85"/>
      <c r="E99" s="84"/>
      <c r="F99" s="84"/>
      <c r="G99" s="84"/>
      <c r="H99" s="83"/>
      <c r="I99" s="83"/>
      <c r="J99" s="84"/>
      <c r="K99" s="85"/>
      <c r="L99" s="84"/>
      <c r="M99" s="84"/>
      <c r="N99" s="84"/>
      <c r="O99" s="83"/>
      <c r="P99" s="83"/>
      <c r="Q99" s="84"/>
      <c r="R99" s="83"/>
      <c r="S99" s="83"/>
      <c r="T99" s="84"/>
      <c r="U99" s="86"/>
      <c r="V99" s="83"/>
    </row>
    <row r="100" spans="1:22">
      <c r="A100" s="155" t="s">
        <v>57</v>
      </c>
      <c r="B100" s="83">
        <f>SUM(B57,B12)</f>
        <v>27</v>
      </c>
      <c r="C100" s="84">
        <f t="shared" ref="C100:V100" si="16">SUM(C57,C12)</f>
        <v>988</v>
      </c>
      <c r="D100" s="85">
        <f t="shared" si="16"/>
        <v>26347</v>
      </c>
      <c r="E100" s="84">
        <f t="shared" si="16"/>
        <v>2685</v>
      </c>
      <c r="F100" s="84">
        <f t="shared" si="16"/>
        <v>295</v>
      </c>
      <c r="G100" s="84">
        <f t="shared" si="16"/>
        <v>20</v>
      </c>
      <c r="H100" s="83">
        <f t="shared" si="16"/>
        <v>30362</v>
      </c>
      <c r="I100" s="83">
        <f t="shared" si="16"/>
        <v>15</v>
      </c>
      <c r="J100" s="84">
        <f t="shared" si="16"/>
        <v>811</v>
      </c>
      <c r="K100" s="85">
        <f t="shared" si="16"/>
        <v>34204</v>
      </c>
      <c r="L100" s="84">
        <f t="shared" si="16"/>
        <v>2803</v>
      </c>
      <c r="M100" s="84">
        <f t="shared" si="16"/>
        <v>344</v>
      </c>
      <c r="N100" s="84">
        <f t="shared" si="16"/>
        <v>27</v>
      </c>
      <c r="O100" s="83">
        <f t="shared" si="16"/>
        <v>38204</v>
      </c>
      <c r="P100" s="83">
        <f t="shared" si="16"/>
        <v>42</v>
      </c>
      <c r="Q100" s="84">
        <f t="shared" si="16"/>
        <v>1799</v>
      </c>
      <c r="R100" s="83">
        <f t="shared" si="16"/>
        <v>60551</v>
      </c>
      <c r="S100" s="83">
        <f t="shared" si="16"/>
        <v>5488</v>
      </c>
      <c r="T100" s="84">
        <f t="shared" si="16"/>
        <v>639</v>
      </c>
      <c r="U100" s="86">
        <f t="shared" si="16"/>
        <v>47</v>
      </c>
      <c r="V100" s="83">
        <f t="shared" si="16"/>
        <v>68566</v>
      </c>
    </row>
    <row r="101" spans="1:22">
      <c r="A101" s="155" t="s">
        <v>58</v>
      </c>
      <c r="B101" s="83">
        <f t="shared" ref="B101:V101" si="17">SUM(B58,B13)</f>
        <v>2</v>
      </c>
      <c r="C101" s="84">
        <f t="shared" si="17"/>
        <v>128</v>
      </c>
      <c r="D101" s="85">
        <f t="shared" si="17"/>
        <v>18639</v>
      </c>
      <c r="E101" s="84">
        <f t="shared" si="17"/>
        <v>6134</v>
      </c>
      <c r="F101" s="84">
        <f t="shared" si="17"/>
        <v>1290</v>
      </c>
      <c r="G101" s="84">
        <f t="shared" si="17"/>
        <v>153</v>
      </c>
      <c r="H101" s="83">
        <f t="shared" si="17"/>
        <v>26346</v>
      </c>
      <c r="I101" s="83">
        <f t="shared" si="17"/>
        <v>1</v>
      </c>
      <c r="J101" s="84">
        <f t="shared" si="17"/>
        <v>61</v>
      </c>
      <c r="K101" s="85">
        <f t="shared" si="17"/>
        <v>13861</v>
      </c>
      <c r="L101" s="84">
        <f t="shared" si="17"/>
        <v>4189</v>
      </c>
      <c r="M101" s="84">
        <f t="shared" si="17"/>
        <v>768</v>
      </c>
      <c r="N101" s="84">
        <f t="shared" si="17"/>
        <v>100</v>
      </c>
      <c r="O101" s="83">
        <f t="shared" si="17"/>
        <v>18980</v>
      </c>
      <c r="P101" s="83">
        <f t="shared" si="17"/>
        <v>3</v>
      </c>
      <c r="Q101" s="84">
        <f t="shared" si="17"/>
        <v>189</v>
      </c>
      <c r="R101" s="83">
        <f t="shared" si="17"/>
        <v>32500</v>
      </c>
      <c r="S101" s="83">
        <f t="shared" si="17"/>
        <v>10323</v>
      </c>
      <c r="T101" s="84">
        <f t="shared" si="17"/>
        <v>2058</v>
      </c>
      <c r="U101" s="86">
        <f t="shared" si="17"/>
        <v>253</v>
      </c>
      <c r="V101" s="83">
        <f t="shared" si="17"/>
        <v>45326</v>
      </c>
    </row>
    <row r="102" spans="1:22">
      <c r="A102" s="155" t="s">
        <v>59</v>
      </c>
      <c r="B102" s="83">
        <f t="shared" ref="B102:V102" si="18">SUM(B59,B14)</f>
        <v>0</v>
      </c>
      <c r="C102" s="84">
        <f t="shared" si="18"/>
        <v>15</v>
      </c>
      <c r="D102" s="85">
        <f t="shared" si="18"/>
        <v>662</v>
      </c>
      <c r="E102" s="84">
        <f t="shared" si="18"/>
        <v>308</v>
      </c>
      <c r="F102" s="84">
        <f t="shared" si="18"/>
        <v>63</v>
      </c>
      <c r="G102" s="84">
        <f t="shared" si="18"/>
        <v>4</v>
      </c>
      <c r="H102" s="83">
        <f t="shared" si="18"/>
        <v>1052</v>
      </c>
      <c r="I102" s="83">
        <f t="shared" si="18"/>
        <v>3</v>
      </c>
      <c r="J102" s="84">
        <f t="shared" si="18"/>
        <v>33</v>
      </c>
      <c r="K102" s="85">
        <f t="shared" si="18"/>
        <v>2235</v>
      </c>
      <c r="L102" s="84">
        <f t="shared" si="18"/>
        <v>619</v>
      </c>
      <c r="M102" s="84">
        <f t="shared" si="18"/>
        <v>105</v>
      </c>
      <c r="N102" s="84">
        <f t="shared" si="18"/>
        <v>8</v>
      </c>
      <c r="O102" s="83">
        <f t="shared" si="18"/>
        <v>3003</v>
      </c>
      <c r="P102" s="83">
        <f t="shared" si="18"/>
        <v>3</v>
      </c>
      <c r="Q102" s="84">
        <f t="shared" si="18"/>
        <v>48</v>
      </c>
      <c r="R102" s="83">
        <f t="shared" si="18"/>
        <v>2897</v>
      </c>
      <c r="S102" s="83">
        <f t="shared" si="18"/>
        <v>927</v>
      </c>
      <c r="T102" s="84">
        <f t="shared" si="18"/>
        <v>168</v>
      </c>
      <c r="U102" s="86">
        <f t="shared" si="18"/>
        <v>12</v>
      </c>
      <c r="V102" s="83">
        <f t="shared" si="18"/>
        <v>4055</v>
      </c>
    </row>
    <row r="103" spans="1:22">
      <c r="A103" s="155" t="s">
        <v>60</v>
      </c>
      <c r="B103" s="83">
        <f t="shared" ref="B103:V103" si="19">SUM(B60,B15)</f>
        <v>3</v>
      </c>
      <c r="C103" s="84">
        <f t="shared" si="19"/>
        <v>10</v>
      </c>
      <c r="D103" s="85">
        <f t="shared" si="19"/>
        <v>8813</v>
      </c>
      <c r="E103" s="84">
        <f t="shared" si="19"/>
        <v>7551</v>
      </c>
      <c r="F103" s="84">
        <f t="shared" si="19"/>
        <v>1621</v>
      </c>
      <c r="G103" s="84">
        <f t="shared" si="19"/>
        <v>271</v>
      </c>
      <c r="H103" s="83">
        <f t="shared" si="19"/>
        <v>18269</v>
      </c>
      <c r="I103" s="83">
        <f t="shared" si="19"/>
        <v>2</v>
      </c>
      <c r="J103" s="84">
        <f t="shared" si="19"/>
        <v>4</v>
      </c>
      <c r="K103" s="85">
        <f t="shared" si="19"/>
        <v>6935</v>
      </c>
      <c r="L103" s="84">
        <f t="shared" si="19"/>
        <v>5361</v>
      </c>
      <c r="M103" s="84">
        <f t="shared" si="19"/>
        <v>893</v>
      </c>
      <c r="N103" s="84">
        <f t="shared" si="19"/>
        <v>150</v>
      </c>
      <c r="O103" s="83">
        <f t="shared" si="19"/>
        <v>13345</v>
      </c>
      <c r="P103" s="83">
        <f t="shared" si="19"/>
        <v>5</v>
      </c>
      <c r="Q103" s="84">
        <f t="shared" si="19"/>
        <v>14</v>
      </c>
      <c r="R103" s="83">
        <f t="shared" si="19"/>
        <v>15748</v>
      </c>
      <c r="S103" s="83">
        <f t="shared" si="19"/>
        <v>12912</v>
      </c>
      <c r="T103" s="84">
        <f t="shared" si="19"/>
        <v>2514</v>
      </c>
      <c r="U103" s="86">
        <f t="shared" si="19"/>
        <v>421</v>
      </c>
      <c r="V103" s="83">
        <f t="shared" si="19"/>
        <v>31614</v>
      </c>
    </row>
    <row r="104" spans="1:22" s="79" customFormat="1">
      <c r="A104" s="28" t="s">
        <v>25</v>
      </c>
      <c r="B104" s="87">
        <f t="shared" ref="B104:V104" si="20">SUM(B61,B16)</f>
        <v>32</v>
      </c>
      <c r="C104" s="88">
        <f t="shared" si="20"/>
        <v>1141</v>
      </c>
      <c r="D104" s="89">
        <f t="shared" si="20"/>
        <v>54461</v>
      </c>
      <c r="E104" s="88">
        <f t="shared" si="20"/>
        <v>16678</v>
      </c>
      <c r="F104" s="88">
        <f t="shared" si="20"/>
        <v>3269</v>
      </c>
      <c r="G104" s="88">
        <f t="shared" si="20"/>
        <v>448</v>
      </c>
      <c r="H104" s="87">
        <f t="shared" si="20"/>
        <v>76029</v>
      </c>
      <c r="I104" s="87">
        <f t="shared" si="20"/>
        <v>21</v>
      </c>
      <c r="J104" s="88">
        <f t="shared" si="20"/>
        <v>909</v>
      </c>
      <c r="K104" s="89">
        <f t="shared" si="20"/>
        <v>57235</v>
      </c>
      <c r="L104" s="88">
        <f t="shared" si="20"/>
        <v>12972</v>
      </c>
      <c r="M104" s="88">
        <f t="shared" si="20"/>
        <v>2110</v>
      </c>
      <c r="N104" s="88">
        <f t="shared" si="20"/>
        <v>285</v>
      </c>
      <c r="O104" s="87">
        <f t="shared" si="20"/>
        <v>73532</v>
      </c>
      <c r="P104" s="87">
        <f t="shared" si="20"/>
        <v>53</v>
      </c>
      <c r="Q104" s="88">
        <f t="shared" si="20"/>
        <v>2050</v>
      </c>
      <c r="R104" s="87">
        <f t="shared" si="20"/>
        <v>111696</v>
      </c>
      <c r="S104" s="87">
        <f t="shared" si="20"/>
        <v>29650</v>
      </c>
      <c r="T104" s="88">
        <f t="shared" si="20"/>
        <v>5379</v>
      </c>
      <c r="U104" s="90">
        <f t="shared" si="20"/>
        <v>733</v>
      </c>
      <c r="V104" s="87">
        <f t="shared" si="20"/>
        <v>149561</v>
      </c>
    </row>
    <row r="105" spans="1:22" ht="8.25" customHeight="1">
      <c r="B105" s="83"/>
      <c r="C105" s="84"/>
      <c r="D105" s="85"/>
      <c r="E105" s="84"/>
      <c r="F105" s="84"/>
      <c r="G105" s="84"/>
      <c r="H105" s="83"/>
      <c r="I105" s="83"/>
      <c r="J105" s="84"/>
      <c r="K105" s="85"/>
      <c r="L105" s="84"/>
      <c r="M105" s="84"/>
      <c r="N105" s="84"/>
      <c r="O105" s="83"/>
      <c r="P105" s="83"/>
      <c r="Q105" s="84"/>
      <c r="R105" s="83"/>
      <c r="S105" s="83"/>
      <c r="T105" s="84"/>
      <c r="U105" s="86"/>
      <c r="V105" s="83"/>
    </row>
    <row r="106" spans="1:22">
      <c r="A106" s="1" t="s">
        <v>52</v>
      </c>
      <c r="B106" s="83"/>
      <c r="C106" s="84"/>
      <c r="D106" s="85"/>
      <c r="E106" s="84"/>
      <c r="F106" s="84"/>
      <c r="G106" s="84"/>
      <c r="H106" s="83"/>
      <c r="I106" s="83"/>
      <c r="J106" s="84"/>
      <c r="K106" s="85"/>
      <c r="L106" s="84"/>
      <c r="M106" s="84"/>
      <c r="N106" s="84"/>
      <c r="O106" s="83"/>
      <c r="P106" s="83"/>
      <c r="Q106" s="84"/>
      <c r="R106" s="83"/>
      <c r="S106" s="83"/>
      <c r="T106" s="84"/>
      <c r="U106" s="86"/>
      <c r="V106" s="83"/>
    </row>
    <row r="107" spans="1:22">
      <c r="A107" s="155" t="s">
        <v>57</v>
      </c>
      <c r="B107" s="83">
        <f t="shared" ref="B107:V107" si="21">SUM(B64,B19)</f>
        <v>18</v>
      </c>
      <c r="C107" s="84">
        <f t="shared" si="21"/>
        <v>799</v>
      </c>
      <c r="D107" s="85">
        <f t="shared" si="21"/>
        <v>19362</v>
      </c>
      <c r="E107" s="84">
        <f t="shared" si="21"/>
        <v>2555</v>
      </c>
      <c r="F107" s="84">
        <f t="shared" si="21"/>
        <v>380</v>
      </c>
      <c r="G107" s="84">
        <f t="shared" si="21"/>
        <v>59</v>
      </c>
      <c r="H107" s="83">
        <f t="shared" si="21"/>
        <v>23173</v>
      </c>
      <c r="I107" s="83">
        <f t="shared" si="21"/>
        <v>10</v>
      </c>
      <c r="J107" s="84">
        <f t="shared" si="21"/>
        <v>798</v>
      </c>
      <c r="K107" s="85">
        <f t="shared" si="21"/>
        <v>27324</v>
      </c>
      <c r="L107" s="84">
        <f t="shared" si="21"/>
        <v>2757</v>
      </c>
      <c r="M107" s="84">
        <f t="shared" si="21"/>
        <v>405</v>
      </c>
      <c r="N107" s="84">
        <f t="shared" si="21"/>
        <v>68</v>
      </c>
      <c r="O107" s="83">
        <f t="shared" si="21"/>
        <v>31362</v>
      </c>
      <c r="P107" s="83">
        <f t="shared" si="21"/>
        <v>28</v>
      </c>
      <c r="Q107" s="84">
        <f t="shared" si="21"/>
        <v>1597</v>
      </c>
      <c r="R107" s="83">
        <f t="shared" si="21"/>
        <v>46686</v>
      </c>
      <c r="S107" s="83">
        <f t="shared" si="21"/>
        <v>5312</v>
      </c>
      <c r="T107" s="84">
        <f t="shared" si="21"/>
        <v>785</v>
      </c>
      <c r="U107" s="86">
        <f t="shared" si="21"/>
        <v>127</v>
      </c>
      <c r="V107" s="83">
        <f t="shared" si="21"/>
        <v>54535</v>
      </c>
    </row>
    <row r="108" spans="1:22">
      <c r="A108" s="155" t="s">
        <v>58</v>
      </c>
      <c r="B108" s="83">
        <f t="shared" ref="B108:V108" si="22">SUM(B65,B20)</f>
        <v>1</v>
      </c>
      <c r="C108" s="84">
        <f t="shared" si="22"/>
        <v>120</v>
      </c>
      <c r="D108" s="85">
        <f t="shared" si="22"/>
        <v>16209</v>
      </c>
      <c r="E108" s="84">
        <f t="shared" si="22"/>
        <v>7040</v>
      </c>
      <c r="F108" s="84">
        <f t="shared" si="22"/>
        <v>1778</v>
      </c>
      <c r="G108" s="84">
        <f t="shared" si="22"/>
        <v>371</v>
      </c>
      <c r="H108" s="83">
        <f t="shared" si="22"/>
        <v>25519</v>
      </c>
      <c r="I108" s="83">
        <f t="shared" si="22"/>
        <v>0</v>
      </c>
      <c r="J108" s="84">
        <f t="shared" si="22"/>
        <v>76</v>
      </c>
      <c r="K108" s="85">
        <f t="shared" si="22"/>
        <v>13179</v>
      </c>
      <c r="L108" s="84">
        <f t="shared" si="22"/>
        <v>4752</v>
      </c>
      <c r="M108" s="84">
        <f t="shared" si="22"/>
        <v>1114</v>
      </c>
      <c r="N108" s="84">
        <f t="shared" si="22"/>
        <v>275</v>
      </c>
      <c r="O108" s="83">
        <f t="shared" si="22"/>
        <v>19396</v>
      </c>
      <c r="P108" s="83">
        <f t="shared" si="22"/>
        <v>1</v>
      </c>
      <c r="Q108" s="84">
        <f t="shared" si="22"/>
        <v>196</v>
      </c>
      <c r="R108" s="83">
        <f t="shared" si="22"/>
        <v>29388</v>
      </c>
      <c r="S108" s="83">
        <f t="shared" si="22"/>
        <v>11792</v>
      </c>
      <c r="T108" s="84">
        <f t="shared" si="22"/>
        <v>2892</v>
      </c>
      <c r="U108" s="86">
        <f t="shared" si="22"/>
        <v>646</v>
      </c>
      <c r="V108" s="83">
        <f t="shared" si="22"/>
        <v>44915</v>
      </c>
    </row>
    <row r="109" spans="1:22">
      <c r="A109" s="155" t="s">
        <v>59</v>
      </c>
      <c r="B109" s="83">
        <f t="shared" ref="B109:V109" si="23">SUM(B66,B21)</f>
        <v>0</v>
      </c>
      <c r="C109" s="84">
        <f t="shared" si="23"/>
        <v>13</v>
      </c>
      <c r="D109" s="85">
        <f t="shared" si="23"/>
        <v>627</v>
      </c>
      <c r="E109" s="84">
        <f t="shared" si="23"/>
        <v>336</v>
      </c>
      <c r="F109" s="84">
        <f t="shared" si="23"/>
        <v>90</v>
      </c>
      <c r="G109" s="84">
        <f t="shared" si="23"/>
        <v>31</v>
      </c>
      <c r="H109" s="83">
        <f t="shared" si="23"/>
        <v>1097</v>
      </c>
      <c r="I109" s="83">
        <f t="shared" si="23"/>
        <v>0</v>
      </c>
      <c r="J109" s="84">
        <f t="shared" si="23"/>
        <v>32</v>
      </c>
      <c r="K109" s="85">
        <f t="shared" si="23"/>
        <v>1786</v>
      </c>
      <c r="L109" s="84">
        <f t="shared" si="23"/>
        <v>633</v>
      </c>
      <c r="M109" s="84">
        <f t="shared" si="23"/>
        <v>123</v>
      </c>
      <c r="N109" s="84">
        <f t="shared" si="23"/>
        <v>36</v>
      </c>
      <c r="O109" s="83">
        <f t="shared" si="23"/>
        <v>2610</v>
      </c>
      <c r="P109" s="83">
        <f t="shared" si="23"/>
        <v>0</v>
      </c>
      <c r="Q109" s="84">
        <f t="shared" si="23"/>
        <v>45</v>
      </c>
      <c r="R109" s="83">
        <f t="shared" si="23"/>
        <v>2413</v>
      </c>
      <c r="S109" s="83">
        <f t="shared" si="23"/>
        <v>969</v>
      </c>
      <c r="T109" s="84">
        <f t="shared" si="23"/>
        <v>213</v>
      </c>
      <c r="U109" s="86">
        <f t="shared" si="23"/>
        <v>67</v>
      </c>
      <c r="V109" s="83">
        <f t="shared" si="23"/>
        <v>3707</v>
      </c>
    </row>
    <row r="110" spans="1:22">
      <c r="A110" s="155" t="s">
        <v>60</v>
      </c>
      <c r="B110" s="83">
        <f t="shared" ref="B110:V110" si="24">SUM(B67,B22)</f>
        <v>0</v>
      </c>
      <c r="C110" s="84">
        <f t="shared" si="24"/>
        <v>11</v>
      </c>
      <c r="D110" s="85">
        <f t="shared" si="24"/>
        <v>7368</v>
      </c>
      <c r="E110" s="84">
        <f t="shared" si="24"/>
        <v>7071</v>
      </c>
      <c r="F110" s="84">
        <f t="shared" si="24"/>
        <v>1952</v>
      </c>
      <c r="G110" s="84">
        <f t="shared" si="24"/>
        <v>513</v>
      </c>
      <c r="H110" s="83">
        <f t="shared" si="24"/>
        <v>16915</v>
      </c>
      <c r="I110" s="83">
        <f t="shared" si="24"/>
        <v>0</v>
      </c>
      <c r="J110" s="84">
        <f t="shared" si="24"/>
        <v>7</v>
      </c>
      <c r="K110" s="85">
        <f t="shared" si="24"/>
        <v>6083</v>
      </c>
      <c r="L110" s="84">
        <f t="shared" si="24"/>
        <v>5231</v>
      </c>
      <c r="M110" s="84">
        <f t="shared" si="24"/>
        <v>1201</v>
      </c>
      <c r="N110" s="84">
        <f t="shared" si="24"/>
        <v>326</v>
      </c>
      <c r="O110" s="83">
        <f t="shared" si="24"/>
        <v>12848</v>
      </c>
      <c r="P110" s="83">
        <f t="shared" si="24"/>
        <v>0</v>
      </c>
      <c r="Q110" s="84">
        <f t="shared" si="24"/>
        <v>18</v>
      </c>
      <c r="R110" s="83">
        <f t="shared" si="24"/>
        <v>13451</v>
      </c>
      <c r="S110" s="83">
        <f t="shared" si="24"/>
        <v>12302</v>
      </c>
      <c r="T110" s="84">
        <f t="shared" si="24"/>
        <v>3153</v>
      </c>
      <c r="U110" s="86">
        <f t="shared" si="24"/>
        <v>839</v>
      </c>
      <c r="V110" s="83">
        <f t="shared" si="24"/>
        <v>29763</v>
      </c>
    </row>
    <row r="111" spans="1:22">
      <c r="A111" s="28" t="s">
        <v>25</v>
      </c>
      <c r="B111" s="92">
        <f t="shared" ref="B111:V111" si="25">SUM(B68,B23)</f>
        <v>19</v>
      </c>
      <c r="C111" s="93">
        <f t="shared" si="25"/>
        <v>943</v>
      </c>
      <c r="D111" s="94">
        <f t="shared" si="25"/>
        <v>43566</v>
      </c>
      <c r="E111" s="93">
        <f t="shared" si="25"/>
        <v>17002</v>
      </c>
      <c r="F111" s="93">
        <f t="shared" si="25"/>
        <v>4200</v>
      </c>
      <c r="G111" s="93">
        <f t="shared" si="25"/>
        <v>974</v>
      </c>
      <c r="H111" s="92">
        <f t="shared" si="25"/>
        <v>66704</v>
      </c>
      <c r="I111" s="92">
        <f t="shared" si="25"/>
        <v>10</v>
      </c>
      <c r="J111" s="93">
        <f t="shared" si="25"/>
        <v>913</v>
      </c>
      <c r="K111" s="94">
        <f t="shared" si="25"/>
        <v>48372</v>
      </c>
      <c r="L111" s="93">
        <f t="shared" si="25"/>
        <v>13373</v>
      </c>
      <c r="M111" s="93">
        <f t="shared" si="25"/>
        <v>2843</v>
      </c>
      <c r="N111" s="93">
        <f t="shared" si="25"/>
        <v>705</v>
      </c>
      <c r="O111" s="92">
        <f t="shared" si="25"/>
        <v>66216</v>
      </c>
      <c r="P111" s="92">
        <f t="shared" si="25"/>
        <v>29</v>
      </c>
      <c r="Q111" s="93">
        <f t="shared" si="25"/>
        <v>1856</v>
      </c>
      <c r="R111" s="92">
        <f t="shared" si="25"/>
        <v>91938</v>
      </c>
      <c r="S111" s="92">
        <f t="shared" si="25"/>
        <v>30375</v>
      </c>
      <c r="T111" s="93">
        <f t="shared" si="25"/>
        <v>7043</v>
      </c>
      <c r="U111" s="95">
        <f t="shared" si="25"/>
        <v>1679</v>
      </c>
      <c r="V111" s="92">
        <f t="shared" si="25"/>
        <v>132920</v>
      </c>
    </row>
    <row r="112" spans="1:22">
      <c r="A112" s="130" t="s">
        <v>63</v>
      </c>
      <c r="B112" s="131"/>
      <c r="C112" s="132"/>
      <c r="D112" s="133"/>
      <c r="E112" s="132"/>
      <c r="F112" s="132"/>
      <c r="G112" s="132"/>
      <c r="H112" s="131"/>
      <c r="I112" s="131"/>
      <c r="J112" s="132"/>
      <c r="K112" s="133"/>
      <c r="L112" s="132"/>
      <c r="M112" s="132"/>
      <c r="N112" s="132"/>
      <c r="O112" s="131"/>
      <c r="P112" s="131"/>
      <c r="Q112" s="132"/>
      <c r="R112" s="131"/>
      <c r="S112" s="131"/>
      <c r="T112" s="132"/>
      <c r="U112" s="134"/>
      <c r="V112" s="131"/>
    </row>
    <row r="113" spans="1:22">
      <c r="A113" s="155" t="s">
        <v>57</v>
      </c>
      <c r="B113" s="83">
        <f t="shared" ref="B113:V113" si="26">SUM(B70,B25)</f>
        <v>45</v>
      </c>
      <c r="C113" s="84">
        <f t="shared" si="26"/>
        <v>1787</v>
      </c>
      <c r="D113" s="85">
        <f t="shared" si="26"/>
        <v>45709</v>
      </c>
      <c r="E113" s="84">
        <f t="shared" si="26"/>
        <v>5240</v>
      </c>
      <c r="F113" s="84">
        <f t="shared" si="26"/>
        <v>675</v>
      </c>
      <c r="G113" s="84">
        <f t="shared" si="26"/>
        <v>79</v>
      </c>
      <c r="H113" s="83">
        <f t="shared" si="26"/>
        <v>53535</v>
      </c>
      <c r="I113" s="83">
        <f t="shared" si="26"/>
        <v>25</v>
      </c>
      <c r="J113" s="84">
        <f t="shared" si="26"/>
        <v>1609</v>
      </c>
      <c r="K113" s="85">
        <f t="shared" si="26"/>
        <v>61528</v>
      </c>
      <c r="L113" s="84">
        <f t="shared" si="26"/>
        <v>5560</v>
      </c>
      <c r="M113" s="84">
        <f t="shared" si="26"/>
        <v>749</v>
      </c>
      <c r="N113" s="84">
        <f t="shared" si="26"/>
        <v>95</v>
      </c>
      <c r="O113" s="83">
        <f t="shared" si="26"/>
        <v>69566</v>
      </c>
      <c r="P113" s="83">
        <f t="shared" si="26"/>
        <v>70</v>
      </c>
      <c r="Q113" s="84">
        <f t="shared" si="26"/>
        <v>3396</v>
      </c>
      <c r="R113" s="83">
        <f t="shared" si="26"/>
        <v>107237</v>
      </c>
      <c r="S113" s="83">
        <f t="shared" si="26"/>
        <v>10800</v>
      </c>
      <c r="T113" s="84">
        <f t="shared" si="26"/>
        <v>1424</v>
      </c>
      <c r="U113" s="86">
        <f t="shared" si="26"/>
        <v>174</v>
      </c>
      <c r="V113" s="83">
        <f t="shared" si="26"/>
        <v>123101</v>
      </c>
    </row>
    <row r="114" spans="1:22">
      <c r="A114" s="155" t="s">
        <v>58</v>
      </c>
      <c r="B114" s="83">
        <f t="shared" ref="B114:V114" si="27">SUM(B71,B26)</f>
        <v>3</v>
      </c>
      <c r="C114" s="84">
        <f t="shared" si="27"/>
        <v>248</v>
      </c>
      <c r="D114" s="85">
        <f t="shared" si="27"/>
        <v>34848</v>
      </c>
      <c r="E114" s="84">
        <f t="shared" si="27"/>
        <v>13174</v>
      </c>
      <c r="F114" s="84">
        <f t="shared" si="27"/>
        <v>3068</v>
      </c>
      <c r="G114" s="84">
        <f t="shared" si="27"/>
        <v>524</v>
      </c>
      <c r="H114" s="83">
        <f t="shared" si="27"/>
        <v>51865</v>
      </c>
      <c r="I114" s="83">
        <f t="shared" si="27"/>
        <v>1</v>
      </c>
      <c r="J114" s="84">
        <f t="shared" si="27"/>
        <v>137</v>
      </c>
      <c r="K114" s="85">
        <f t="shared" si="27"/>
        <v>27040</v>
      </c>
      <c r="L114" s="84">
        <f t="shared" si="27"/>
        <v>8941</v>
      </c>
      <c r="M114" s="84">
        <f t="shared" si="27"/>
        <v>1882</v>
      </c>
      <c r="N114" s="84">
        <f t="shared" si="27"/>
        <v>375</v>
      </c>
      <c r="O114" s="83">
        <f t="shared" si="27"/>
        <v>38376</v>
      </c>
      <c r="P114" s="83">
        <f t="shared" si="27"/>
        <v>4</v>
      </c>
      <c r="Q114" s="84">
        <f t="shared" si="27"/>
        <v>385</v>
      </c>
      <c r="R114" s="83">
        <f t="shared" si="27"/>
        <v>61888</v>
      </c>
      <c r="S114" s="83">
        <f t="shared" si="27"/>
        <v>22115</v>
      </c>
      <c r="T114" s="84">
        <f t="shared" si="27"/>
        <v>4950</v>
      </c>
      <c r="U114" s="86">
        <f t="shared" si="27"/>
        <v>899</v>
      </c>
      <c r="V114" s="83">
        <f t="shared" si="27"/>
        <v>90241</v>
      </c>
    </row>
    <row r="115" spans="1:22">
      <c r="A115" s="155" t="s">
        <v>59</v>
      </c>
      <c r="B115" s="83">
        <f t="shared" ref="B115:V115" si="28">SUM(B72,B27)</f>
        <v>0</v>
      </c>
      <c r="C115" s="84">
        <f t="shared" si="28"/>
        <v>28</v>
      </c>
      <c r="D115" s="85">
        <f t="shared" si="28"/>
        <v>1289</v>
      </c>
      <c r="E115" s="84">
        <f t="shared" si="28"/>
        <v>644</v>
      </c>
      <c r="F115" s="84">
        <f t="shared" si="28"/>
        <v>153</v>
      </c>
      <c r="G115" s="84">
        <f t="shared" si="28"/>
        <v>35</v>
      </c>
      <c r="H115" s="83">
        <f t="shared" si="28"/>
        <v>2149</v>
      </c>
      <c r="I115" s="83">
        <f t="shared" si="28"/>
        <v>3</v>
      </c>
      <c r="J115" s="84">
        <f t="shared" si="28"/>
        <v>65</v>
      </c>
      <c r="K115" s="85">
        <f t="shared" si="28"/>
        <v>4021</v>
      </c>
      <c r="L115" s="84">
        <f t="shared" si="28"/>
        <v>1252</v>
      </c>
      <c r="M115" s="84">
        <f t="shared" si="28"/>
        <v>228</v>
      </c>
      <c r="N115" s="84">
        <f t="shared" si="28"/>
        <v>44</v>
      </c>
      <c r="O115" s="83">
        <f t="shared" si="28"/>
        <v>5613</v>
      </c>
      <c r="P115" s="83">
        <f t="shared" si="28"/>
        <v>3</v>
      </c>
      <c r="Q115" s="84">
        <f t="shared" si="28"/>
        <v>93</v>
      </c>
      <c r="R115" s="83">
        <f t="shared" si="28"/>
        <v>5310</v>
      </c>
      <c r="S115" s="83">
        <f t="shared" si="28"/>
        <v>1896</v>
      </c>
      <c r="T115" s="84">
        <f t="shared" si="28"/>
        <v>381</v>
      </c>
      <c r="U115" s="86">
        <f t="shared" si="28"/>
        <v>79</v>
      </c>
      <c r="V115" s="83">
        <f t="shared" si="28"/>
        <v>7762</v>
      </c>
    </row>
    <row r="116" spans="1:22">
      <c r="A116" s="155" t="s">
        <v>60</v>
      </c>
      <c r="B116" s="83">
        <f t="shared" ref="B116:V116" si="29">SUM(B73,B28)</f>
        <v>3</v>
      </c>
      <c r="C116" s="84">
        <f t="shared" si="29"/>
        <v>21</v>
      </c>
      <c r="D116" s="85">
        <f t="shared" si="29"/>
        <v>16181</v>
      </c>
      <c r="E116" s="84">
        <f t="shared" si="29"/>
        <v>14622</v>
      </c>
      <c r="F116" s="84">
        <f t="shared" si="29"/>
        <v>3573</v>
      </c>
      <c r="G116" s="84">
        <f t="shared" si="29"/>
        <v>784</v>
      </c>
      <c r="H116" s="83">
        <f t="shared" si="29"/>
        <v>35184</v>
      </c>
      <c r="I116" s="83">
        <f t="shared" si="29"/>
        <v>2</v>
      </c>
      <c r="J116" s="84">
        <f t="shared" si="29"/>
        <v>11</v>
      </c>
      <c r="K116" s="85">
        <f t="shared" si="29"/>
        <v>13018</v>
      </c>
      <c r="L116" s="84">
        <f t="shared" si="29"/>
        <v>10592</v>
      </c>
      <c r="M116" s="84">
        <f t="shared" si="29"/>
        <v>2094</v>
      </c>
      <c r="N116" s="84">
        <f t="shared" si="29"/>
        <v>476</v>
      </c>
      <c r="O116" s="83">
        <f t="shared" si="29"/>
        <v>26193</v>
      </c>
      <c r="P116" s="83">
        <f t="shared" si="29"/>
        <v>5</v>
      </c>
      <c r="Q116" s="84">
        <f t="shared" si="29"/>
        <v>32</v>
      </c>
      <c r="R116" s="83">
        <f t="shared" si="29"/>
        <v>29199</v>
      </c>
      <c r="S116" s="83">
        <f t="shared" si="29"/>
        <v>25214</v>
      </c>
      <c r="T116" s="84">
        <f t="shared" si="29"/>
        <v>5667</v>
      </c>
      <c r="U116" s="86">
        <f t="shared" si="29"/>
        <v>1260</v>
      </c>
      <c r="V116" s="83">
        <f t="shared" si="29"/>
        <v>61377</v>
      </c>
    </row>
    <row r="117" spans="1:22">
      <c r="A117" s="28" t="s">
        <v>25</v>
      </c>
      <c r="B117" s="92">
        <f t="shared" ref="B117:V117" si="30">SUM(B74,B29)</f>
        <v>51</v>
      </c>
      <c r="C117" s="93">
        <f t="shared" si="30"/>
        <v>2084</v>
      </c>
      <c r="D117" s="94">
        <f t="shared" si="30"/>
        <v>98027</v>
      </c>
      <c r="E117" s="93">
        <f t="shared" si="30"/>
        <v>33680</v>
      </c>
      <c r="F117" s="93">
        <f t="shared" si="30"/>
        <v>7469</v>
      </c>
      <c r="G117" s="93">
        <f t="shared" si="30"/>
        <v>1422</v>
      </c>
      <c r="H117" s="92">
        <f t="shared" si="30"/>
        <v>142733</v>
      </c>
      <c r="I117" s="92">
        <f t="shared" si="30"/>
        <v>31</v>
      </c>
      <c r="J117" s="93">
        <f t="shared" si="30"/>
        <v>1822</v>
      </c>
      <c r="K117" s="94">
        <f t="shared" si="30"/>
        <v>105607</v>
      </c>
      <c r="L117" s="93">
        <f t="shared" si="30"/>
        <v>26345</v>
      </c>
      <c r="M117" s="93">
        <f t="shared" si="30"/>
        <v>4953</v>
      </c>
      <c r="N117" s="93">
        <f t="shared" si="30"/>
        <v>990</v>
      </c>
      <c r="O117" s="92">
        <f t="shared" si="30"/>
        <v>139748</v>
      </c>
      <c r="P117" s="92">
        <f t="shared" si="30"/>
        <v>82</v>
      </c>
      <c r="Q117" s="93">
        <f t="shared" si="30"/>
        <v>3906</v>
      </c>
      <c r="R117" s="92">
        <f t="shared" si="30"/>
        <v>203634</v>
      </c>
      <c r="S117" s="92">
        <f t="shared" si="30"/>
        <v>60025</v>
      </c>
      <c r="T117" s="93">
        <f t="shared" si="30"/>
        <v>12422</v>
      </c>
      <c r="U117" s="95">
        <f t="shared" si="30"/>
        <v>2412</v>
      </c>
      <c r="V117" s="92">
        <f t="shared" si="30"/>
        <v>282481</v>
      </c>
    </row>
    <row r="118" spans="1:22">
      <c r="A118" s="28"/>
      <c r="B118" s="168"/>
      <c r="C118" s="168"/>
      <c r="D118" s="168"/>
      <c r="E118" s="168"/>
      <c r="F118" s="168"/>
      <c r="G118" s="168"/>
      <c r="H118" s="168"/>
      <c r="I118" s="168"/>
      <c r="J118" s="168"/>
      <c r="K118" s="168"/>
      <c r="L118" s="168"/>
      <c r="M118" s="168"/>
      <c r="N118" s="168"/>
      <c r="O118" s="168"/>
      <c r="P118" s="168"/>
      <c r="Q118" s="168"/>
      <c r="R118" s="168"/>
      <c r="S118" s="168"/>
      <c r="T118" s="168"/>
      <c r="U118" s="168"/>
      <c r="V118" s="168"/>
    </row>
    <row r="119" spans="1:22">
      <c r="A119" s="167" t="s">
        <v>17</v>
      </c>
      <c r="B119" s="168"/>
      <c r="C119" s="168"/>
      <c r="D119" s="168"/>
      <c r="E119" s="168"/>
      <c r="F119" s="168"/>
      <c r="G119" s="168"/>
      <c r="H119" s="168"/>
      <c r="I119" s="168"/>
      <c r="J119" s="168"/>
      <c r="K119" s="168"/>
      <c r="L119" s="168"/>
      <c r="M119" s="168"/>
      <c r="N119" s="168"/>
      <c r="O119" s="168"/>
      <c r="P119" s="168"/>
      <c r="Q119" s="168"/>
      <c r="R119" s="168"/>
      <c r="S119" s="168"/>
      <c r="T119" s="168"/>
      <c r="U119" s="168"/>
      <c r="V119" s="168"/>
    </row>
  </sheetData>
  <mergeCells count="39">
    <mergeCell ref="A2:V2"/>
    <mergeCell ref="A3:V3"/>
    <mergeCell ref="A4:V4"/>
    <mergeCell ref="A6:V6"/>
    <mergeCell ref="B8:H8"/>
    <mergeCell ref="I8:O8"/>
    <mergeCell ref="P8:V8"/>
    <mergeCell ref="A47:V47"/>
    <mergeCell ref="A48:V48"/>
    <mergeCell ref="A49:V49"/>
    <mergeCell ref="A51:V51"/>
    <mergeCell ref="B9:C9"/>
    <mergeCell ref="E9:G9"/>
    <mergeCell ref="I9:J9"/>
    <mergeCell ref="L9:N9"/>
    <mergeCell ref="P9:Q9"/>
    <mergeCell ref="S9:U9"/>
    <mergeCell ref="A90:V90"/>
    <mergeCell ref="A91:V91"/>
    <mergeCell ref="A92:V92"/>
    <mergeCell ref="A94:V94"/>
    <mergeCell ref="B53:H53"/>
    <mergeCell ref="I53:O53"/>
    <mergeCell ref="P53:V53"/>
    <mergeCell ref="B54:C54"/>
    <mergeCell ref="E54:G54"/>
    <mergeCell ref="I54:J54"/>
    <mergeCell ref="L54:N54"/>
    <mergeCell ref="P54:Q54"/>
    <mergeCell ref="S54:U54"/>
    <mergeCell ref="B96:H96"/>
    <mergeCell ref="I96:O96"/>
    <mergeCell ref="P96:V96"/>
    <mergeCell ref="B97:C97"/>
    <mergeCell ref="E97:G97"/>
    <mergeCell ref="I97:J97"/>
    <mergeCell ref="L97:N97"/>
    <mergeCell ref="P97:Q97"/>
    <mergeCell ref="S97:U97"/>
  </mergeCells>
  <phoneticPr fontId="5" type="noConversion"/>
  <printOptions horizontalCentered="1"/>
  <pageMargins left="0.19685039370078741" right="0.19685039370078741" top="0.59055118110236227" bottom="0.39370078740157483" header="0.51181102362204722" footer="0.51181102362204722"/>
  <pageSetup paperSize="9" scale="85" orientation="landscape" r:id="rId1"/>
  <headerFooter alignWithMargins="0">
    <oddFooter>&amp;R&amp;A</oddFooter>
  </headerFooter>
  <rowBreaks count="2" manualBreakCount="2">
    <brk id="45" max="16383" man="1"/>
    <brk id="8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17"/>
  <sheetViews>
    <sheetView zoomScaleNormal="100" workbookViewId="0"/>
  </sheetViews>
  <sheetFormatPr defaultColWidth="22.6640625" defaultRowHeight="13.2"/>
  <cols>
    <col min="1" max="1" width="16.5546875" customWidth="1"/>
    <col min="2" max="2" width="6.44140625" customWidth="1"/>
    <col min="3" max="3" width="7.33203125" customWidth="1"/>
    <col min="4" max="4" width="8.5546875" customWidth="1"/>
    <col min="5" max="8" width="7.33203125" customWidth="1"/>
    <col min="9" max="9" width="6.44140625" customWidth="1"/>
    <col min="10" max="10" width="7.33203125" customWidth="1"/>
    <col min="11" max="11" width="8.6640625" customWidth="1"/>
    <col min="12" max="15" width="7.33203125" customWidth="1"/>
    <col min="16" max="16" width="6.6640625" customWidth="1"/>
    <col min="17" max="17" width="7.33203125" customWidth="1"/>
    <col min="18" max="18" width="8.44140625" customWidth="1"/>
    <col min="19" max="22" width="7.33203125" customWidth="1"/>
  </cols>
  <sheetData>
    <row r="1" spans="1:22">
      <c r="A1" s="1" t="s">
        <v>1</v>
      </c>
    </row>
    <row r="2" spans="1:22">
      <c r="A2" s="184" t="s">
        <v>19</v>
      </c>
      <c r="B2" s="184"/>
      <c r="C2" s="184"/>
      <c r="D2" s="184"/>
      <c r="E2" s="184"/>
      <c r="F2" s="184"/>
      <c r="G2" s="184"/>
      <c r="H2" s="184"/>
      <c r="I2" s="184"/>
      <c r="J2" s="184"/>
      <c r="K2" s="184"/>
      <c r="L2" s="184"/>
      <c r="M2" s="184"/>
      <c r="N2" s="184"/>
      <c r="O2" s="184"/>
      <c r="P2" s="184"/>
      <c r="Q2" s="184"/>
      <c r="R2" s="184"/>
      <c r="S2" s="184"/>
      <c r="T2" s="184"/>
      <c r="U2" s="184"/>
      <c r="V2" s="184"/>
    </row>
    <row r="3" spans="1:22">
      <c r="A3" s="184" t="s">
        <v>64</v>
      </c>
      <c r="B3" s="184"/>
      <c r="C3" s="184"/>
      <c r="D3" s="184"/>
      <c r="E3" s="184"/>
      <c r="F3" s="184"/>
      <c r="G3" s="184"/>
      <c r="H3" s="184"/>
      <c r="I3" s="184"/>
      <c r="J3" s="184"/>
      <c r="K3" s="184"/>
      <c r="L3" s="184"/>
      <c r="M3" s="184"/>
      <c r="N3" s="184"/>
      <c r="O3" s="184"/>
      <c r="P3" s="184"/>
      <c r="Q3" s="184"/>
      <c r="R3" s="184"/>
      <c r="S3" s="184"/>
      <c r="T3" s="184"/>
      <c r="U3" s="184"/>
      <c r="V3" s="184"/>
    </row>
    <row r="4" spans="1:22" s="2" customFormat="1">
      <c r="A4" s="185" t="s">
        <v>62</v>
      </c>
      <c r="B4" s="185"/>
      <c r="C4" s="185"/>
      <c r="D4" s="185"/>
      <c r="E4" s="185"/>
      <c r="F4" s="185"/>
      <c r="G4" s="185"/>
      <c r="H4" s="185"/>
      <c r="I4" s="185"/>
      <c r="J4" s="185"/>
      <c r="K4" s="185"/>
      <c r="L4" s="185"/>
      <c r="M4" s="185"/>
      <c r="N4" s="185"/>
      <c r="O4" s="185"/>
      <c r="P4" s="185"/>
      <c r="Q4" s="185"/>
      <c r="R4" s="185"/>
      <c r="S4" s="185"/>
      <c r="T4" s="185"/>
      <c r="U4" s="185"/>
      <c r="V4" s="185"/>
    </row>
    <row r="5" spans="1:22" s="2" customFormat="1">
      <c r="A5" s="69"/>
      <c r="B5" s="69"/>
      <c r="C5" s="69"/>
      <c r="D5" s="69"/>
      <c r="E5" s="69"/>
      <c r="F5" s="69"/>
      <c r="G5" s="69"/>
      <c r="H5" s="69"/>
      <c r="I5" s="69"/>
      <c r="J5" s="69"/>
      <c r="K5" s="69"/>
      <c r="L5" s="69"/>
      <c r="M5" s="69"/>
      <c r="N5" s="69"/>
      <c r="O5" s="69"/>
      <c r="P5" s="69"/>
      <c r="Q5" s="69"/>
      <c r="R5" s="69"/>
      <c r="S5" s="69"/>
      <c r="T5" s="69"/>
      <c r="U5" s="69"/>
      <c r="V5" s="69"/>
    </row>
    <row r="6" spans="1:22">
      <c r="A6" s="184" t="s">
        <v>22</v>
      </c>
      <c r="B6" s="184"/>
      <c r="C6" s="184"/>
      <c r="D6" s="184"/>
      <c r="E6" s="184"/>
      <c r="F6" s="184"/>
      <c r="G6" s="184"/>
      <c r="H6" s="184"/>
      <c r="I6" s="184"/>
      <c r="J6" s="184"/>
      <c r="K6" s="184"/>
      <c r="L6" s="184"/>
      <c r="M6" s="184"/>
      <c r="N6" s="184"/>
      <c r="O6" s="184"/>
      <c r="P6" s="184"/>
      <c r="Q6" s="184"/>
      <c r="R6" s="184"/>
      <c r="S6" s="184"/>
      <c r="T6" s="184"/>
      <c r="U6" s="184"/>
      <c r="V6" s="184"/>
    </row>
    <row r="7" spans="1:22" ht="6.75" customHeight="1" thickBot="1"/>
    <row r="8" spans="1:22">
      <c r="A8" s="70"/>
      <c r="B8" s="178" t="s">
        <v>23</v>
      </c>
      <c r="C8" s="179"/>
      <c r="D8" s="179"/>
      <c r="E8" s="179"/>
      <c r="F8" s="179"/>
      <c r="G8" s="179"/>
      <c r="H8" s="180"/>
      <c r="I8" s="178" t="s">
        <v>24</v>
      </c>
      <c r="J8" s="179"/>
      <c r="K8" s="179"/>
      <c r="L8" s="179"/>
      <c r="M8" s="179"/>
      <c r="N8" s="179"/>
      <c r="O8" s="180"/>
      <c r="P8" s="178" t="s">
        <v>25</v>
      </c>
      <c r="Q8" s="179"/>
      <c r="R8" s="179"/>
      <c r="S8" s="179"/>
      <c r="T8" s="179"/>
      <c r="U8" s="179"/>
      <c r="V8" s="179"/>
    </row>
    <row r="9" spans="1:22">
      <c r="B9" s="186" t="s">
        <v>26</v>
      </c>
      <c r="C9" s="187"/>
      <c r="D9" s="71" t="s">
        <v>27</v>
      </c>
      <c r="E9" s="187" t="s">
        <v>28</v>
      </c>
      <c r="F9" s="187"/>
      <c r="G9" s="187"/>
      <c r="H9" s="72" t="s">
        <v>25</v>
      </c>
      <c r="I9" s="186" t="s">
        <v>26</v>
      </c>
      <c r="J9" s="188"/>
      <c r="K9" t="s">
        <v>27</v>
      </c>
      <c r="L9" s="186" t="s">
        <v>28</v>
      </c>
      <c r="M9" s="187"/>
      <c r="N9" s="187"/>
      <c r="O9" s="72" t="s">
        <v>25</v>
      </c>
      <c r="P9" s="186" t="s">
        <v>26</v>
      </c>
      <c r="Q9" s="188"/>
      <c r="R9" t="s">
        <v>27</v>
      </c>
      <c r="S9" s="186" t="s">
        <v>28</v>
      </c>
      <c r="T9" s="187"/>
      <c r="U9" s="187"/>
      <c r="V9" s="72" t="s">
        <v>25</v>
      </c>
    </row>
    <row r="10" spans="1:22">
      <c r="A10" s="121" t="s">
        <v>29</v>
      </c>
      <c r="B10" s="122" t="s">
        <v>30</v>
      </c>
      <c r="C10" s="121">
        <v>1</v>
      </c>
      <c r="D10" s="123" t="s">
        <v>31</v>
      </c>
      <c r="E10" s="121" t="s">
        <v>32</v>
      </c>
      <c r="F10" s="121" t="s">
        <v>33</v>
      </c>
      <c r="G10" s="121" t="s">
        <v>34</v>
      </c>
      <c r="H10" s="124"/>
      <c r="I10" s="122" t="s">
        <v>30</v>
      </c>
      <c r="J10" s="121">
        <v>1</v>
      </c>
      <c r="K10" s="123" t="s">
        <v>31</v>
      </c>
      <c r="L10" s="121" t="s">
        <v>32</v>
      </c>
      <c r="M10" s="121" t="s">
        <v>33</v>
      </c>
      <c r="N10" s="121" t="s">
        <v>34</v>
      </c>
      <c r="O10" s="124"/>
      <c r="P10" s="122" t="s">
        <v>30</v>
      </c>
      <c r="Q10" s="121">
        <v>1</v>
      </c>
      <c r="R10" s="123" t="s">
        <v>31</v>
      </c>
      <c r="S10" s="121" t="s">
        <v>32</v>
      </c>
      <c r="T10" s="121" t="s">
        <v>33</v>
      </c>
      <c r="U10" s="121" t="s">
        <v>34</v>
      </c>
      <c r="V10" s="124"/>
    </row>
    <row r="11" spans="1:22">
      <c r="A11" s="1" t="s">
        <v>46</v>
      </c>
      <c r="B11" s="83"/>
      <c r="C11" s="84"/>
      <c r="D11" s="85"/>
      <c r="E11" s="84"/>
      <c r="F11" s="84"/>
      <c r="G11" s="84"/>
      <c r="H11" s="83"/>
      <c r="I11" s="83"/>
      <c r="J11" s="84"/>
      <c r="K11" s="85"/>
      <c r="L11" s="84"/>
      <c r="M11" s="84"/>
      <c r="N11" s="84"/>
      <c r="O11" s="83"/>
      <c r="P11" s="83"/>
      <c r="Q11" s="84"/>
      <c r="R11" s="83"/>
      <c r="S11" s="83"/>
      <c r="T11" s="84"/>
      <c r="U11" s="86"/>
      <c r="V11" s="83"/>
    </row>
    <row r="12" spans="1:22">
      <c r="A12" s="155" t="s">
        <v>57</v>
      </c>
      <c r="B12" s="104">
        <f>SV_SO_2122_2a!B12/SV_SO_2122_2a!$H12*100</f>
        <v>8.6314045021405883E-2</v>
      </c>
      <c r="C12" s="105">
        <f>SV_SO_2122_2a!C12/SV_SO_2122_2a!$H12*100</f>
        <v>3.3006490816185612</v>
      </c>
      <c r="D12" s="106">
        <f>SV_SO_2122_2a!D12/SV_SO_2122_2a!$H12*100</f>
        <v>88.340698798508484</v>
      </c>
      <c r="E12" s="105">
        <f>SV_SO_2122_2a!E12/SV_SO_2122_2a!$H12*100</f>
        <v>7.5887308382820056</v>
      </c>
      <c r="F12" s="105">
        <f>SV_SO_2122_2a!F12/SV_SO_2122_2a!$H12*100</f>
        <v>0.65253418036182842</v>
      </c>
      <c r="G12" s="105">
        <f>SV_SO_2122_2a!G12/SV_SO_2122_2a!$H12*100</f>
        <v>3.1073056207706118E-2</v>
      </c>
      <c r="H12" s="104">
        <f>SV_SO_2122_2a!H12/SV_SO_2122_2a!$H12*100</f>
        <v>100</v>
      </c>
      <c r="I12" s="104">
        <f>SV_SO_2122_2a!I12/SV_SO_2122_2a!$O12*100</f>
        <v>4.1550095565219804E-2</v>
      </c>
      <c r="J12" s="105">
        <f>SV_SO_2122_2a!J12/SV_SO_2122_2a!$O12*100</f>
        <v>2.1689149885044738</v>
      </c>
      <c r="K12" s="106">
        <f>SV_SO_2122_2a!K12/SV_SO_2122_2a!$O12*100</f>
        <v>91.371430154289357</v>
      </c>
      <c r="L12" s="105">
        <f>SV_SO_2122_2a!L12/SV_SO_2122_2a!$O12*100</f>
        <v>5.8253233982438157</v>
      </c>
      <c r="M12" s="105">
        <f>SV_SO_2122_2a!M12/SV_SO_2122_2a!$O12*100</f>
        <v>0.54846126146090135</v>
      </c>
      <c r="N12" s="105">
        <f>SV_SO_2122_2a!N12/SV_SO_2122_2a!$O12*100</f>
        <v>4.4320101936234452E-2</v>
      </c>
      <c r="O12" s="104">
        <f>SV_SO_2122_2a!O12/SV_SO_2122_2a!$O12*100</f>
        <v>100</v>
      </c>
      <c r="P12" s="104">
        <f>SV_SO_2122_2a!P12/SV_SO_2122_2a!$V12*100</f>
        <v>6.1476984553907627E-2</v>
      </c>
      <c r="Q12" s="105">
        <f>SV_SO_2122_2a!Q12/SV_SO_2122_2a!$V12*100</f>
        <v>2.672711903481134</v>
      </c>
      <c r="R12" s="106">
        <f>SV_SO_2122_2a!R12/SV_SO_2122_2a!$V12*100</f>
        <v>90.022285406900792</v>
      </c>
      <c r="S12" s="105">
        <f>SV_SO_2122_2a!S12/SV_SO_2122_2a!$V12*100</f>
        <v>6.6103127641589179</v>
      </c>
      <c r="T12" s="105">
        <f>SV_SO_2122_2a!T12/SV_SO_2122_2a!$V12*100</f>
        <v>0.59478982555905635</v>
      </c>
      <c r="U12" s="105">
        <f>SV_SO_2122_2a!U12/SV_SO_2122_2a!$V12*100</f>
        <v>3.842311534619227E-2</v>
      </c>
      <c r="V12" s="104">
        <f>SV_SO_2122_2a!V12/SV_SO_2122_2a!$V12*100</f>
        <v>100</v>
      </c>
    </row>
    <row r="13" spans="1:22">
      <c r="A13" s="155" t="s">
        <v>58</v>
      </c>
      <c r="B13" s="104">
        <f>SV_SO_2122_2a!B13/SV_SO_2122_2a!$H13*100</f>
        <v>8.2274054876794595E-3</v>
      </c>
      <c r="C13" s="105">
        <f>SV_SO_2122_2a!C13/SV_SO_2122_2a!$H13*100</f>
        <v>0.50187173474844704</v>
      </c>
      <c r="D13" s="106">
        <f>SV_SO_2122_2a!D13/SV_SO_2122_2a!$H13*100</f>
        <v>73.676416142169572</v>
      </c>
      <c r="E13" s="105">
        <f>SV_SO_2122_2a!E13/SV_SO_2122_2a!$H13*100</f>
        <v>21.601053107902423</v>
      </c>
      <c r="F13" s="105">
        <f>SV_SO_2122_2a!F13/SV_SO_2122_2a!$H13*100</f>
        <v>3.8668805792093459</v>
      </c>
      <c r="G13" s="105">
        <f>SV_SO_2122_2a!G13/SV_SO_2122_2a!$H13*100</f>
        <v>0.34555103048253732</v>
      </c>
      <c r="H13" s="104">
        <f>SV_SO_2122_2a!H13/SV_SO_2122_2a!$H13*100</f>
        <v>100</v>
      </c>
      <c r="I13" s="104">
        <f>SV_SO_2122_2a!I13/SV_SO_2122_2a!$O13*100</f>
        <v>5.7524160147261853E-3</v>
      </c>
      <c r="J13" s="105">
        <f>SV_SO_2122_2a!J13/SV_SO_2122_2a!$O13*100</f>
        <v>0.32788771283939255</v>
      </c>
      <c r="K13" s="106">
        <f>SV_SO_2122_2a!K13/SV_SO_2122_2a!$O13*100</f>
        <v>76.098711458812701</v>
      </c>
      <c r="L13" s="105">
        <f>SV_SO_2122_2a!L13/SV_SO_2122_2a!$O13*100</f>
        <v>20.208237459733088</v>
      </c>
      <c r="M13" s="105">
        <f>SV_SO_2122_2a!M13/SV_SO_2122_2a!$O13*100</f>
        <v>3.0947998159226877</v>
      </c>
      <c r="N13" s="105">
        <f>SV_SO_2122_2a!N13/SV_SO_2122_2a!$O13*100</f>
        <v>0.26461113667740455</v>
      </c>
      <c r="O13" s="104">
        <f>SV_SO_2122_2a!O13/SV_SO_2122_2a!$O13*100</f>
        <v>100</v>
      </c>
      <c r="P13" s="104">
        <f>SV_SO_2122_2a!P13/SV_SO_2122_2a!$V13*100</f>
        <v>7.1954524740364088E-3</v>
      </c>
      <c r="Q13" s="105">
        <f>SV_SO_2122_2a!Q13/SV_SO_2122_2a!$V13*100</f>
        <v>0.42932866428417238</v>
      </c>
      <c r="R13" s="104">
        <f>SV_SO_2122_2a!R13/SV_SO_2122_2a!$V13*100</f>
        <v>74.686398196339908</v>
      </c>
      <c r="S13" s="104">
        <f>SV_SO_2122_2a!S13/SV_SO_2122_2a!$V13*100</f>
        <v>21.020315160818363</v>
      </c>
      <c r="T13" s="105">
        <f>SV_SO_2122_2a!T13/SV_SO_2122_2a!$V13*100</f>
        <v>3.5449595855419376</v>
      </c>
      <c r="U13" s="107">
        <f>SV_SO_2122_2a!U13/SV_SO_2122_2a!$V13*100</f>
        <v>0.31180294054157776</v>
      </c>
      <c r="V13" s="104">
        <f>SV_SO_2122_2a!V13/SV_SO_2122_2a!$V13*100</f>
        <v>100</v>
      </c>
    </row>
    <row r="14" spans="1:22">
      <c r="A14" s="155" t="s">
        <v>59</v>
      </c>
      <c r="B14" s="104">
        <f>SV_SO_2122_2a!B14/SV_SO_2122_2a!$H14*100</f>
        <v>0</v>
      </c>
      <c r="C14" s="105">
        <f>SV_SO_2122_2a!C14/SV_SO_2122_2a!$H14*100</f>
        <v>1.4373716632443532</v>
      </c>
      <c r="D14" s="106">
        <f>SV_SO_2122_2a!D14/SV_SO_2122_2a!$H14*100</f>
        <v>65.503080082135526</v>
      </c>
      <c r="E14" s="105">
        <f>SV_SO_2122_2a!E14/SV_SO_2122_2a!$H14*100</f>
        <v>27.823408624229977</v>
      </c>
      <c r="F14" s="105">
        <f>SV_SO_2122_2a!F14/SV_SO_2122_2a!$H14*100</f>
        <v>5.0308008213552364</v>
      </c>
      <c r="G14" s="105">
        <f>SV_SO_2122_2a!G14/SV_SO_2122_2a!$H14*100</f>
        <v>0.20533880903490762</v>
      </c>
      <c r="H14" s="104">
        <f>SV_SO_2122_2a!H14/SV_SO_2122_2a!$H14*100</f>
        <v>100</v>
      </c>
      <c r="I14" s="104">
        <f>SV_SO_2122_2a!I14/SV_SO_2122_2a!$O14*100</f>
        <v>0.10857763300760044</v>
      </c>
      <c r="J14" s="105">
        <f>SV_SO_2122_2a!J14/SV_SO_2122_2a!$O14*100</f>
        <v>1.158161418747738</v>
      </c>
      <c r="K14" s="106">
        <f>SV_SO_2122_2a!K14/SV_SO_2122_2a!$O14*100</f>
        <v>76.583423814694171</v>
      </c>
      <c r="L14" s="105">
        <f>SV_SO_2122_2a!L14/SV_SO_2122_2a!$O14*100</f>
        <v>19.218241042345277</v>
      </c>
      <c r="M14" s="105">
        <f>SV_SO_2122_2a!M14/SV_SO_2122_2a!$O14*100</f>
        <v>2.7506333695258776</v>
      </c>
      <c r="N14" s="105">
        <f>SV_SO_2122_2a!N14/SV_SO_2122_2a!$O14*100</f>
        <v>0.18096272167933405</v>
      </c>
      <c r="O14" s="104">
        <f>SV_SO_2122_2a!O14/SV_SO_2122_2a!$O14*100</f>
        <v>100</v>
      </c>
      <c r="P14" s="104">
        <f>SV_SO_2122_2a!P14/SV_SO_2122_2a!$V14*100</f>
        <v>8.0278298100080275E-2</v>
      </c>
      <c r="Q14" s="105">
        <f>SV_SO_2122_2a!Q14/SV_SO_2122_2a!$V14*100</f>
        <v>1.2309339042012308</v>
      </c>
      <c r="R14" s="104">
        <f>SV_SO_2122_2a!R14/SV_SO_2122_2a!$V14*100</f>
        <v>73.695477655873702</v>
      </c>
      <c r="S14" s="104">
        <f>SV_SO_2122_2a!S14/SV_SO_2122_2a!$V14*100</f>
        <v>21.461065025421462</v>
      </c>
      <c r="T14" s="105">
        <f>SV_SO_2122_2a!T14/SV_SO_2122_2a!$V14*100</f>
        <v>3.3449290875033446</v>
      </c>
      <c r="U14" s="107">
        <f>SV_SO_2122_2a!U14/SV_SO_2122_2a!$V14*100</f>
        <v>0.18731602890018734</v>
      </c>
      <c r="V14" s="104">
        <f>SV_SO_2122_2a!V14/SV_SO_2122_2a!$V14*100</f>
        <v>100</v>
      </c>
    </row>
    <row r="15" spans="1:22">
      <c r="A15" s="155" t="s">
        <v>60</v>
      </c>
      <c r="B15" s="104">
        <f>SV_SO_2122_2a!B15/SV_SO_2122_2a!$H15*100</f>
        <v>6.599353263380188E-3</v>
      </c>
      <c r="C15" s="105">
        <f>SV_SO_2122_2a!C15/SV_SO_2122_2a!$H15*100</f>
        <v>3.299676631690094E-2</v>
      </c>
      <c r="D15" s="106">
        <f>SV_SO_2122_2a!D15/SV_SO_2122_2a!$H15*100</f>
        <v>52.009503068699267</v>
      </c>
      <c r="E15" s="105">
        <f>SV_SO_2122_2a!E15/SV_SO_2122_2a!$H15*100</f>
        <v>39.959084009767039</v>
      </c>
      <c r="F15" s="105">
        <f>SV_SO_2122_2a!F15/SV_SO_2122_2a!$H15*100</f>
        <v>7.0679073450801821</v>
      </c>
      <c r="G15" s="105">
        <f>SV_SO_2122_2a!G15/SV_SO_2122_2a!$H15*100</f>
        <v>0.92390945687322645</v>
      </c>
      <c r="H15" s="104">
        <f>SV_SO_2122_2a!H15/SV_SO_2122_2a!$H15*100</f>
        <v>100</v>
      </c>
      <c r="I15" s="104">
        <f>SV_SO_2122_2a!I15/SV_SO_2122_2a!$O15*100</f>
        <v>0</v>
      </c>
      <c r="J15" s="105">
        <f>SV_SO_2122_2a!J15/SV_SO_2122_2a!$O15*100</f>
        <v>1.7820547090795689E-2</v>
      </c>
      <c r="K15" s="106">
        <f>SV_SO_2122_2a!K15/SV_SO_2122_2a!$O15*100</f>
        <v>55.350619264011399</v>
      </c>
      <c r="L15" s="105">
        <f>SV_SO_2122_2a!L15/SV_SO_2122_2a!$O15*100</f>
        <v>38.857702931479999</v>
      </c>
      <c r="M15" s="105">
        <f>SV_SO_2122_2a!M15/SV_SO_2122_2a!$O15*100</f>
        <v>5.1679586563307494</v>
      </c>
      <c r="N15" s="105">
        <f>SV_SO_2122_2a!N15/SV_SO_2122_2a!$O15*100</f>
        <v>0.60589860108705329</v>
      </c>
      <c r="O15" s="104">
        <f>SV_SO_2122_2a!O15/SV_SO_2122_2a!$O15*100</f>
        <v>100</v>
      </c>
      <c r="P15" s="104">
        <f>SV_SO_2122_2a!P15/SV_SO_2122_2a!$V15*100</f>
        <v>3.7913254473764028E-3</v>
      </c>
      <c r="Q15" s="105">
        <f>SV_SO_2122_2a!Q15/SV_SO_2122_2a!$V15*100</f>
        <v>2.6539278131634821E-2</v>
      </c>
      <c r="R15" s="104">
        <f>SV_SO_2122_2a!R15/SV_SO_2122_2a!$V15*100</f>
        <v>53.43114952987564</v>
      </c>
      <c r="S15" s="104">
        <f>SV_SO_2122_2a!S15/SV_SO_2122_2a!$V15*100</f>
        <v>39.490445859872615</v>
      </c>
      <c r="T15" s="105">
        <f>SV_SO_2122_2a!T15/SV_SO_2122_2a!$V15*100</f>
        <v>6.2594783136184411</v>
      </c>
      <c r="U15" s="107">
        <f>SV_SO_2122_2a!U15/SV_SO_2122_2a!$V15*100</f>
        <v>0.78859569305429178</v>
      </c>
      <c r="V15" s="104">
        <f>SV_SO_2122_2a!V15/SV_SO_2122_2a!$V15*100</f>
        <v>100</v>
      </c>
    </row>
    <row r="16" spans="1:22" s="28" customFormat="1">
      <c r="A16" s="28" t="s">
        <v>25</v>
      </c>
      <c r="B16" s="108">
        <f>SV_SO_2122_2a!B16/SV_SO_2122_2a!$H16*100</f>
        <v>4.0345821325648415E-2</v>
      </c>
      <c r="C16" s="109">
        <f>SV_SO_2122_2a!C16/SV_SO_2122_2a!$H16*100</f>
        <v>1.5806916426512969</v>
      </c>
      <c r="D16" s="110">
        <f>SV_SO_2122_2a!D16/SV_SO_2122_2a!$H16*100</f>
        <v>74.95100864553315</v>
      </c>
      <c r="E16" s="109">
        <f>SV_SO_2122_2a!E16/SV_SO_2122_2a!$H16*100</f>
        <v>19.84870317002882</v>
      </c>
      <c r="F16" s="109">
        <f>SV_SO_2122_2a!F16/SV_SO_2122_2a!$H16*100</f>
        <v>3.2406340057636887</v>
      </c>
      <c r="G16" s="109">
        <f>SV_SO_2122_2a!G16/SV_SO_2122_2a!$H16*100</f>
        <v>0.33861671469740634</v>
      </c>
      <c r="H16" s="108">
        <f>SV_SO_2122_2a!H16/SV_SO_2122_2a!$H16*100</f>
        <v>100</v>
      </c>
      <c r="I16" s="108">
        <f>SV_SO_2122_2a!I16/SV_SO_2122_2a!$O16*100</f>
        <v>2.81602466244757E-2</v>
      </c>
      <c r="J16" s="109">
        <f>SV_SO_2122_2a!J16/SV_SO_2122_2a!$O16*100</f>
        <v>1.2953713447258823</v>
      </c>
      <c r="K16" s="110">
        <f>SV_SO_2122_2a!K16/SV_SO_2122_2a!$O16*100</f>
        <v>80.839175349409373</v>
      </c>
      <c r="L16" s="109">
        <f>SV_SO_2122_2a!L16/SV_SO_2122_2a!$O16*100</f>
        <v>15.574098501578456</v>
      </c>
      <c r="M16" s="109">
        <f>SV_SO_2122_2a!M16/SV_SO_2122_2a!$O16*100</f>
        <v>2.0631085948036936</v>
      </c>
      <c r="N16" s="109">
        <f>SV_SO_2122_2a!N16/SV_SO_2122_2a!$O16*100</f>
        <v>0.20008596285811683</v>
      </c>
      <c r="O16" s="108">
        <f>SV_SO_2122_2a!O16/SV_SO_2122_2a!$O16*100</f>
        <v>100</v>
      </c>
      <c r="P16" s="108">
        <f>SV_SO_2122_2a!P16/SV_SO_2122_2a!$V16*100</f>
        <v>3.4338903054701143E-2</v>
      </c>
      <c r="Q16" s="109">
        <f>SV_SO_2122_2a!Q16/SV_SO_2122_2a!$V16*100</f>
        <v>1.4400420834216161</v>
      </c>
      <c r="R16" s="108">
        <f>SV_SO_2122_2a!R16/SV_SO_2122_2a!$V16*100</f>
        <v>77.8535993745936</v>
      </c>
      <c r="S16" s="108">
        <f>SV_SO_2122_2a!S16/SV_SO_2122_2a!$V16*100</f>
        <v>17.74152303994272</v>
      </c>
      <c r="T16" s="109">
        <f>SV_SO_2122_2a!T16/SV_SO_2122_2a!$V16*100</f>
        <v>2.6601690643014226</v>
      </c>
      <c r="U16" s="111">
        <f>SV_SO_2122_2a!U16/SV_SO_2122_2a!$V16*100</f>
        <v>0.27032753468594517</v>
      </c>
      <c r="V16" s="108">
        <f>SV_SO_2122_2a!V16/SV_SO_2122_2a!$V16*100</f>
        <v>100</v>
      </c>
    </row>
    <row r="17" spans="1:22" ht="9" customHeight="1">
      <c r="B17" s="83"/>
      <c r="C17" s="84"/>
      <c r="D17" s="85"/>
      <c r="E17" s="84"/>
      <c r="F17" s="84"/>
      <c r="G17" s="84"/>
      <c r="H17" s="83"/>
      <c r="I17" s="83"/>
      <c r="J17" s="84"/>
      <c r="K17" s="85"/>
      <c r="L17" s="84"/>
      <c r="M17" s="84"/>
      <c r="N17" s="84"/>
      <c r="O17" s="83"/>
      <c r="P17" s="83"/>
      <c r="Q17" s="84"/>
      <c r="R17" s="83"/>
      <c r="S17" s="83"/>
      <c r="T17" s="84"/>
      <c r="U17" s="86"/>
      <c r="V17" s="83"/>
    </row>
    <row r="18" spans="1:22">
      <c r="A18" s="1" t="s">
        <v>52</v>
      </c>
      <c r="B18" s="83"/>
      <c r="C18" s="84"/>
      <c r="D18" s="85"/>
      <c r="E18" s="84"/>
      <c r="F18" s="84"/>
      <c r="G18" s="84"/>
      <c r="H18" s="83"/>
      <c r="I18" s="83"/>
      <c r="J18" s="84"/>
      <c r="K18" s="85"/>
      <c r="L18" s="84"/>
      <c r="M18" s="84"/>
      <c r="N18" s="84"/>
      <c r="O18" s="83"/>
      <c r="P18" s="83"/>
      <c r="Q18" s="84"/>
      <c r="R18" s="83"/>
      <c r="S18" s="83"/>
      <c r="T18" s="84"/>
      <c r="U18" s="86"/>
      <c r="V18" s="83"/>
    </row>
    <row r="19" spans="1:22">
      <c r="A19" s="155" t="s">
        <v>57</v>
      </c>
      <c r="B19" s="104">
        <f>SV_SO_2122_2a!B19/SV_SO_2122_2a!$H19*100</f>
        <v>8.1143217779380605E-2</v>
      </c>
      <c r="C19" s="105">
        <f>SV_SO_2122_2a!C19/SV_SO_2122_2a!$H19*100</f>
        <v>3.5026822341432631</v>
      </c>
      <c r="D19" s="106">
        <f>SV_SO_2122_2a!D19/SV_SO_2122_2a!$H19*100</f>
        <v>85.029076319704274</v>
      </c>
      <c r="E19" s="105">
        <f>SV_SO_2122_2a!E19/SV_SO_2122_2a!$H19*100</f>
        <v>10.030203308840102</v>
      </c>
      <c r="F19" s="105">
        <f>SV_SO_2122_2a!F19/SV_SO_2122_2a!$H19*100</f>
        <v>1.2126403101474104</v>
      </c>
      <c r="G19" s="105">
        <f>SV_SO_2122_2a!G19/SV_SO_2122_2a!$H19*100</f>
        <v>0.14425460938556553</v>
      </c>
      <c r="H19" s="104">
        <f>SV_SO_2122_2a!H19/SV_SO_2122_2a!$H19*100</f>
        <v>100</v>
      </c>
      <c r="I19" s="104">
        <f>SV_SO_2122_2a!I19/SV_SO_2122_2a!$O19*100</f>
        <v>3.0148733753182364E-2</v>
      </c>
      <c r="J19" s="105">
        <f>SV_SO_2122_2a!J19/SV_SO_2122_2a!$O19*100</f>
        <v>2.619589977220957</v>
      </c>
      <c r="K19" s="106">
        <f>SV_SO_2122_2a!K19/SV_SO_2122_2a!$O19*100</f>
        <v>88.925365134664347</v>
      </c>
      <c r="L19" s="105">
        <f>SV_SO_2122_2a!L19/SV_SO_2122_2a!$O19*100</f>
        <v>7.4768859707892261</v>
      </c>
      <c r="M19" s="105">
        <f>SV_SO_2122_2a!M19/SV_SO_2122_2a!$O19*100</f>
        <v>0.8274152485595605</v>
      </c>
      <c r="N19" s="105">
        <f>SV_SO_2122_2a!N19/SV_SO_2122_2a!$O19*100</f>
        <v>0.12059493501272946</v>
      </c>
      <c r="O19" s="104">
        <f>SV_SO_2122_2a!O19/SV_SO_2122_2a!$O19*100</f>
        <v>100</v>
      </c>
      <c r="P19" s="104">
        <f>SV_SO_2122_2a!P19/SV_SO_2122_2a!$V19*100</f>
        <v>5.1888152205246466E-2</v>
      </c>
      <c r="Q19" s="105">
        <f>SV_SO_2122_2a!Q19/SV_SO_2122_2a!$V19*100</f>
        <v>2.9960603439992313</v>
      </c>
      <c r="R19" s="104">
        <f>SV_SO_2122_2a!R19/SV_SO_2122_2a!$V19*100</f>
        <v>87.264341308734501</v>
      </c>
      <c r="S19" s="104">
        <f>SV_SO_2122_2a!S19/SV_SO_2122_2a!$V19*100</f>
        <v>8.5653886806956869</v>
      </c>
      <c r="T19" s="105">
        <f>SV_SO_2122_2a!T19/SV_SO_2122_2a!$V19*100</f>
        <v>0.99164024214471025</v>
      </c>
      <c r="U19" s="107">
        <f>SV_SO_2122_2a!U19/SV_SO_2122_2a!$V19*100</f>
        <v>0.13068127222062076</v>
      </c>
      <c r="V19" s="104">
        <f>SV_SO_2122_2a!V19/SV_SO_2122_2a!$V19*100</f>
        <v>100</v>
      </c>
    </row>
    <row r="20" spans="1:22">
      <c r="A20" s="155" t="s">
        <v>58</v>
      </c>
      <c r="B20" s="104">
        <f>SV_SO_2122_2a!B20/SV_SO_2122_2a!$H20*100</f>
        <v>4.1778074866310154E-3</v>
      </c>
      <c r="C20" s="105">
        <f>SV_SO_2122_2a!C20/SV_SO_2122_2a!$H20*100</f>
        <v>0.48880347593582885</v>
      </c>
      <c r="D20" s="106">
        <f>SV_SO_2122_2a!D20/SV_SO_2122_2a!$H20*100</f>
        <v>65.833890374331546</v>
      </c>
      <c r="E20" s="105">
        <f>SV_SO_2122_2a!E20/SV_SO_2122_2a!$H20*100</f>
        <v>26.692012032085561</v>
      </c>
      <c r="F20" s="105">
        <f>SV_SO_2122_2a!F20/SV_SO_2122_2a!$H20*100</f>
        <v>5.9324866310160429</v>
      </c>
      <c r="G20" s="105">
        <f>SV_SO_2122_2a!G20/SV_SO_2122_2a!$H20*100</f>
        <v>1.048629679144385</v>
      </c>
      <c r="H20" s="104">
        <f>SV_SO_2122_2a!H20/SV_SO_2122_2a!$H20*100</f>
        <v>100</v>
      </c>
      <c r="I20" s="104">
        <f>SV_SO_2122_2a!I20/SV_SO_2122_2a!$O20*100</f>
        <v>0</v>
      </c>
      <c r="J20" s="105">
        <f>SV_SO_2122_2a!J20/SV_SO_2122_2a!$O20*100</f>
        <v>0.40738880517886039</v>
      </c>
      <c r="K20" s="106">
        <f>SV_SO_2122_2a!K20/SV_SO_2122_2a!$O20*100</f>
        <v>70.874490763993521</v>
      </c>
      <c r="L20" s="105">
        <f>SV_SO_2122_2a!L20/SV_SO_2122_2a!$O20*100</f>
        <v>23.316033260784643</v>
      </c>
      <c r="M20" s="105">
        <f>SV_SO_2122_2a!M20/SV_SO_2122_2a!$O20*100</f>
        <v>4.5538255483006864</v>
      </c>
      <c r="N20" s="105">
        <f>SV_SO_2122_2a!N20/SV_SO_2122_2a!$O20*100</f>
        <v>0.8482616217422847</v>
      </c>
      <c r="O20" s="104">
        <f>SV_SO_2122_2a!O20/SV_SO_2122_2a!$O20*100</f>
        <v>100</v>
      </c>
      <c r="P20" s="104">
        <f>SV_SO_2122_2a!P20/SV_SO_2122_2a!$V20*100</f>
        <v>2.389200812328276E-3</v>
      </c>
      <c r="Q20" s="105">
        <f>SV_SO_2122_2a!Q20/SV_SO_2122_2a!$V20*100</f>
        <v>0.45394815434237251</v>
      </c>
      <c r="R20" s="104">
        <f>SV_SO_2122_2a!R20/SV_SO_2122_2a!$V20*100</f>
        <v>67.991876717238085</v>
      </c>
      <c r="S20" s="104">
        <f>SV_SO_2122_2a!S20/SV_SO_2122_2a!$V20*100</f>
        <v>25.246684983872896</v>
      </c>
      <c r="T20" s="105">
        <f>SV_SO_2122_2a!T20/SV_SO_2122_2a!$V20*100</f>
        <v>5.3422530163660253</v>
      </c>
      <c r="U20" s="107">
        <f>SV_SO_2122_2a!U20/SV_SO_2122_2a!$V20*100</f>
        <v>0.96284792736829539</v>
      </c>
      <c r="V20" s="104">
        <f>SV_SO_2122_2a!V20/SV_SO_2122_2a!$V20*100</f>
        <v>100</v>
      </c>
    </row>
    <row r="21" spans="1:22">
      <c r="A21" s="155" t="s">
        <v>59</v>
      </c>
      <c r="B21" s="104">
        <f>SV_SO_2122_2a!B21/SV_SO_2122_2a!$H21*100</f>
        <v>0</v>
      </c>
      <c r="C21" s="105">
        <f>SV_SO_2122_2a!C21/SV_SO_2122_2a!$H21*100</f>
        <v>1.26953125</v>
      </c>
      <c r="D21" s="106">
        <f>SV_SO_2122_2a!D21/SV_SO_2122_2a!$H21*100</f>
        <v>59.1796875</v>
      </c>
      <c r="E21" s="105">
        <f>SV_SO_2122_2a!E21/SV_SO_2122_2a!$H21*100</f>
        <v>29.4921875</v>
      </c>
      <c r="F21" s="105">
        <f>SV_SO_2122_2a!F21/SV_SO_2122_2a!$H21*100</f>
        <v>7.32421875</v>
      </c>
      <c r="G21" s="105">
        <f>SV_SO_2122_2a!G21/SV_SO_2122_2a!$H21*100</f>
        <v>2.734375</v>
      </c>
      <c r="H21" s="104">
        <f>SV_SO_2122_2a!H21/SV_SO_2122_2a!$H21*100</f>
        <v>100</v>
      </c>
      <c r="I21" s="104">
        <f>SV_SO_2122_2a!I21/SV_SO_2122_2a!$O21*100</f>
        <v>0</v>
      </c>
      <c r="J21" s="105">
        <f>SV_SO_2122_2a!J21/SV_SO_2122_2a!$O21*100</f>
        <v>1.3152486642005754</v>
      </c>
      <c r="K21" s="106">
        <f>SV_SO_2122_2a!K21/SV_SO_2122_2a!$O21*100</f>
        <v>71.187833949856156</v>
      </c>
      <c r="L21" s="105">
        <f>SV_SO_2122_2a!L21/SV_SO_2122_2a!$O21*100</f>
        <v>22.811344019728729</v>
      </c>
      <c r="M21" s="105">
        <f>SV_SO_2122_2a!M21/SV_SO_2122_2a!$O21*100</f>
        <v>3.4936292642827786</v>
      </c>
      <c r="N21" s="105">
        <f>SV_SO_2122_2a!N21/SV_SO_2122_2a!$O21*100</f>
        <v>1.1919441019317716</v>
      </c>
      <c r="O21" s="104">
        <f>SV_SO_2122_2a!O21/SV_SO_2122_2a!$O21*100</f>
        <v>100</v>
      </c>
      <c r="P21" s="104">
        <f>SV_SO_2122_2a!P21/SV_SO_2122_2a!$V21*100</f>
        <v>0</v>
      </c>
      <c r="Q21" s="105">
        <f>SV_SO_2122_2a!Q21/SV_SO_2122_2a!$V21*100</f>
        <v>1.3017066820943013</v>
      </c>
      <c r="R21" s="104">
        <f>SV_SO_2122_2a!R21/SV_SO_2122_2a!$V21*100</f>
        <v>67.630893838588364</v>
      </c>
      <c r="S21" s="104">
        <f>SV_SO_2122_2a!S21/SV_SO_2122_2a!$V21*100</f>
        <v>24.790280590107031</v>
      </c>
      <c r="T21" s="105">
        <f>SV_SO_2122_2a!T21/SV_SO_2122_2a!$V21*100</f>
        <v>4.6282904252241828</v>
      </c>
      <c r="U21" s="107">
        <f>SV_SO_2122_2a!U21/SV_SO_2122_2a!$V21*100</f>
        <v>1.6488284639861153</v>
      </c>
      <c r="V21" s="104">
        <f>SV_SO_2122_2a!V21/SV_SO_2122_2a!$V21*100</f>
        <v>100</v>
      </c>
    </row>
    <row r="22" spans="1:22">
      <c r="A22" s="155" t="s">
        <v>60</v>
      </c>
      <c r="B22" s="104">
        <f>SV_SO_2122_2a!B22/SV_SO_2122_2a!$H22*100</f>
        <v>0</v>
      </c>
      <c r="C22" s="105">
        <f>SV_SO_2122_2a!C22/SV_SO_2122_2a!$H22*100</f>
        <v>4.8103353490929084E-2</v>
      </c>
      <c r="D22" s="106">
        <f>SV_SO_2122_2a!D22/SV_SO_2122_2a!$H22*100</f>
        <v>46.873282023089608</v>
      </c>
      <c r="E22" s="105">
        <f>SV_SO_2122_2a!E22/SV_SO_2122_2a!$H22*100</f>
        <v>41.32078064870808</v>
      </c>
      <c r="F22" s="105">
        <f>SV_SO_2122_2a!F22/SV_SO_2122_2a!$H22*100</f>
        <v>9.785596481583287</v>
      </c>
      <c r="G22" s="105">
        <f>SV_SO_2122_2a!G22/SV_SO_2122_2a!$H22*100</f>
        <v>1.9722374931280924</v>
      </c>
      <c r="H22" s="104">
        <f>SV_SO_2122_2a!H22/SV_SO_2122_2a!$H22*100</f>
        <v>100</v>
      </c>
      <c r="I22" s="104">
        <f>SV_SO_2122_2a!I22/SV_SO_2122_2a!$O22*100</f>
        <v>0</v>
      </c>
      <c r="J22" s="105">
        <f>SV_SO_2122_2a!J22/SV_SO_2122_2a!$O22*100</f>
        <v>6.2847908062488772E-2</v>
      </c>
      <c r="K22" s="106">
        <f>SV_SO_2122_2a!K22/SV_SO_2122_2a!$O22*100</f>
        <v>50.709283533848094</v>
      </c>
      <c r="L22" s="105">
        <f>SV_SO_2122_2a!L22/SV_SO_2122_2a!$O22*100</f>
        <v>40.141856706769616</v>
      </c>
      <c r="M22" s="105">
        <f>SV_SO_2122_2a!M22/SV_SO_2122_2a!$O22*100</f>
        <v>7.4250314239540316</v>
      </c>
      <c r="N22" s="105">
        <f>SV_SO_2122_2a!N22/SV_SO_2122_2a!$O22*100</f>
        <v>1.6609804273657749</v>
      </c>
      <c r="O22" s="104">
        <f>SV_SO_2122_2a!O22/SV_SO_2122_2a!$O22*100</f>
        <v>100</v>
      </c>
      <c r="P22" s="104">
        <f>SV_SO_2122_2a!P22/SV_SO_2122_2a!$V22*100</f>
        <v>0</v>
      </c>
      <c r="Q22" s="105">
        <f>SV_SO_2122_2a!Q22/SV_SO_2122_2a!$V22*100</f>
        <v>5.4495912806539509E-2</v>
      </c>
      <c r="R22" s="104">
        <f>SV_SO_2122_2a!R22/SV_SO_2122_2a!$V22*100</f>
        <v>48.536395484624364</v>
      </c>
      <c r="S22" s="104">
        <f>SV_SO_2122_2a!S22/SV_SO_2122_2a!$V22*100</f>
        <v>40.809653561697154</v>
      </c>
      <c r="T22" s="105">
        <f>SV_SO_2122_2a!T22/SV_SO_2122_2a!$V22*100</f>
        <v>8.7621642662514603</v>
      </c>
      <c r="U22" s="107">
        <f>SV_SO_2122_2a!U22/SV_SO_2122_2a!$V22*100</f>
        <v>1.8372907746204747</v>
      </c>
      <c r="V22" s="104">
        <f>SV_SO_2122_2a!V22/SV_SO_2122_2a!$V22*100</f>
        <v>100</v>
      </c>
    </row>
    <row r="23" spans="1:22" s="1" customFormat="1">
      <c r="A23" s="28" t="s">
        <v>25</v>
      </c>
      <c r="B23" s="112">
        <f>SV_SO_2122_2a!B23/SV_SO_2122_2a!$H23*100</f>
        <v>3.0796660993597538E-2</v>
      </c>
      <c r="C23" s="113">
        <f>SV_SO_2122_2a!C23/SV_SO_2122_2a!$H23*100</f>
        <v>1.4814814814814816</v>
      </c>
      <c r="D23" s="114">
        <f>SV_SO_2122_2a!D23/SV_SO_2122_2a!$H23*100</f>
        <v>68.153010778831344</v>
      </c>
      <c r="E23" s="113">
        <f>SV_SO_2122_2a!E23/SV_SO_2122_2a!$H23*100</f>
        <v>24.198071156495665</v>
      </c>
      <c r="F23" s="113">
        <f>SV_SO_2122_2a!F23/SV_SO_2122_2a!$H23*100</f>
        <v>5.1673555393467865</v>
      </c>
      <c r="G23" s="113">
        <f>SV_SO_2122_2a!G23/SV_SO_2122_2a!$H23*100</f>
        <v>0.96928438285112239</v>
      </c>
      <c r="H23" s="112">
        <f>SV_SO_2122_2a!H23/SV_SO_2122_2a!$H23*100</f>
        <v>100</v>
      </c>
      <c r="I23" s="112">
        <f>SV_SO_2122_2a!I23/SV_SO_2122_2a!$O23*100</f>
        <v>1.467183984871703E-2</v>
      </c>
      <c r="J23" s="113">
        <f>SV_SO_2122_2a!J23/SV_SO_2122_2a!$O23*100</f>
        <v>1.4574027583058915</v>
      </c>
      <c r="K23" s="114">
        <f>SV_SO_2122_2a!K23/SV_SO_2122_2a!$O23*100</f>
        <v>76.009911642920031</v>
      </c>
      <c r="L23" s="113">
        <f>SV_SO_2122_2a!L23/SV_SO_2122_2a!$O23*100</f>
        <v>18.643017834436439</v>
      </c>
      <c r="M23" s="113">
        <f>SV_SO_2122_2a!M23/SV_SO_2122_2a!$O23*100</f>
        <v>3.2196537445795705</v>
      </c>
      <c r="N23" s="113">
        <f>SV_SO_2122_2a!N23/SV_SO_2122_2a!$O23*100</f>
        <v>0.65534217990936061</v>
      </c>
      <c r="O23" s="112">
        <f>SV_SO_2122_2a!O23/SV_SO_2122_2a!$O23*100</f>
        <v>100</v>
      </c>
      <c r="P23" s="112">
        <f>SV_SO_2122_2a!P23/SV_SO_2122_2a!$V23*100</f>
        <v>2.2757381925762168E-2</v>
      </c>
      <c r="Q23" s="113">
        <f>SV_SO_2122_2a!Q23/SV_SO_2122_2a!$V23*100</f>
        <v>1.4694766614920716</v>
      </c>
      <c r="R23" s="112">
        <f>SV_SO_2122_2a!R23/SV_SO_2122_2a!$V23*100</f>
        <v>72.070190267968172</v>
      </c>
      <c r="S23" s="112">
        <f>SV_SO_2122_2a!S23/SV_SO_2122_2a!$V23*100</f>
        <v>21.428513374025698</v>
      </c>
      <c r="T23" s="113">
        <f>SV_SO_2122_2a!T23/SV_SO_2122_2a!$V23*100</f>
        <v>4.1962986743825033</v>
      </c>
      <c r="U23" s="115">
        <f>SV_SO_2122_2a!U23/SV_SO_2122_2a!$V23*100</f>
        <v>0.81276364020579173</v>
      </c>
      <c r="V23" s="112">
        <f>SV_SO_2122_2a!V23/SV_SO_2122_2a!$V23*100</f>
        <v>100</v>
      </c>
    </row>
    <row r="24" spans="1:22" s="1" customFormat="1">
      <c r="A24" s="125" t="s">
        <v>63</v>
      </c>
      <c r="B24" s="92"/>
      <c r="C24" s="93"/>
      <c r="D24" s="94"/>
      <c r="E24" s="93"/>
      <c r="F24" s="93"/>
      <c r="G24" s="93"/>
      <c r="H24" s="92"/>
      <c r="I24" s="92"/>
      <c r="J24" s="93"/>
      <c r="K24" s="94"/>
      <c r="L24" s="93"/>
      <c r="M24" s="93"/>
      <c r="N24" s="93"/>
      <c r="O24" s="92"/>
      <c r="P24" s="92"/>
      <c r="Q24" s="93"/>
      <c r="R24" s="92"/>
      <c r="S24" s="92"/>
      <c r="T24" s="93"/>
      <c r="U24" s="95"/>
      <c r="V24" s="92"/>
    </row>
    <row r="25" spans="1:22" s="1" customFormat="1">
      <c r="A25" s="155" t="s">
        <v>57</v>
      </c>
      <c r="B25" s="135">
        <f>SV_SO_2122_2a!B25/SV_SO_2122_2a!$H25*100</f>
        <v>8.4071402037265139E-2</v>
      </c>
      <c r="C25" s="136">
        <f>SV_SO_2122_2a!C25/SV_SO_2122_2a!$H25*100</f>
        <v>3.3882730169902437</v>
      </c>
      <c r="D25" s="137">
        <f>SV_SO_2122_2a!D25/SV_SO_2122_2a!$H25*100</f>
        <v>86.904412771032511</v>
      </c>
      <c r="E25" s="136">
        <f>SV_SO_2122_2a!E25/SV_SO_2122_2a!$H25*100</f>
        <v>8.6476235165307838</v>
      </c>
      <c r="F25" s="136">
        <f>SV_SO_2122_2a!F25/SV_SO_2122_2a!$H25*100</f>
        <v>0.89545818914110309</v>
      </c>
      <c r="G25" s="136">
        <f>SV_SO_2122_2a!G25/SV_SO_2122_2a!$H25*100</f>
        <v>8.0161104268090019E-2</v>
      </c>
      <c r="H25" s="135">
        <f>SV_SO_2122_2a!H25/SV_SO_2122_2a!$H25*100</f>
        <v>100</v>
      </c>
      <c r="I25" s="135">
        <f>SV_SO_2122_2a!I25/SV_SO_2122_2a!$O25*100</f>
        <v>3.6389550134186467E-2</v>
      </c>
      <c r="J25" s="136">
        <f>SV_SO_2122_2a!J25/SV_SO_2122_2a!$O25*100</f>
        <v>2.3729019150000759</v>
      </c>
      <c r="K25" s="137">
        <f>SV_SO_2122_2a!K25/SV_SO_2122_2a!$O25*100</f>
        <v>90.264279107849532</v>
      </c>
      <c r="L25" s="136">
        <f>SV_SO_2122_2a!L25/SV_SO_2122_2a!$O25*100</f>
        <v>6.5728624929874302</v>
      </c>
      <c r="M25" s="136">
        <f>SV_SO_2122_2a!M25/SV_SO_2122_2a!$O25*100</f>
        <v>0.67472290873804075</v>
      </c>
      <c r="N25" s="136">
        <f>SV_SO_2122_2a!N25/SV_SO_2122_2a!$O25*100</f>
        <v>7.8844025290737335E-2</v>
      </c>
      <c r="O25" s="135">
        <f>SV_SO_2122_2a!O25/SV_SO_2122_2a!$O25*100</f>
        <v>100</v>
      </c>
      <c r="P25" s="135">
        <f>SV_SO_2122_2a!P25/SV_SO_2122_2a!$V25*100</f>
        <v>5.7216054654141764E-2</v>
      </c>
      <c r="Q25" s="136">
        <f>SV_SO_2122_2a!Q25/SV_SO_2122_2a!$V25*100</f>
        <v>2.816396242527754</v>
      </c>
      <c r="R25" s="135">
        <f>SV_SO_2122_2a!R25/SV_SO_2122_2a!$V25*100</f>
        <v>88.79675491033305</v>
      </c>
      <c r="S25" s="135">
        <f>SV_SO_2122_2a!S25/SV_SO_2122_2a!$V25*100</f>
        <v>7.4790777113578137</v>
      </c>
      <c r="T25" s="136">
        <f>SV_SO_2122_2a!T25/SV_SO_2122_2a!$V25*100</f>
        <v>0.77113578138343297</v>
      </c>
      <c r="U25" s="138">
        <f>SV_SO_2122_2a!U25/SV_SO_2122_2a!$V25*100</f>
        <v>7.9419299743808708E-2</v>
      </c>
      <c r="V25" s="135">
        <f>SV_SO_2122_2a!V25/SV_SO_2122_2a!$V25*100</f>
        <v>100</v>
      </c>
    </row>
    <row r="26" spans="1:22" s="1" customFormat="1">
      <c r="A26" s="155" t="s">
        <v>58</v>
      </c>
      <c r="B26" s="135">
        <f>SV_SO_2122_2a!B26/SV_SO_2122_2a!$H26*100</f>
        <v>6.2182609596849424E-3</v>
      </c>
      <c r="C26" s="136">
        <f>SV_SO_2122_2a!C26/SV_SO_2122_2a!$H26*100</f>
        <v>0.49538812312156699</v>
      </c>
      <c r="D26" s="137">
        <f>SV_SO_2122_2a!D26/SV_SO_2122_2a!$H26*100</f>
        <v>69.785469996890868</v>
      </c>
      <c r="E26" s="136">
        <f>SV_SO_2122_2a!E26/SV_SO_2122_2a!$H26*100</f>
        <v>24.126852523577572</v>
      </c>
      <c r="F26" s="136">
        <f>SV_SO_2122_2a!F26/SV_SO_2122_2a!$H26*100</f>
        <v>4.8916986216188212</v>
      </c>
      <c r="G26" s="136">
        <f>SV_SO_2122_2a!G26/SV_SO_2122_2a!$H26*100</f>
        <v>0.69437247383148515</v>
      </c>
      <c r="H26" s="135">
        <f>SV_SO_2122_2a!H26/SV_SO_2122_2a!$H26*100</f>
        <v>100</v>
      </c>
      <c r="I26" s="135">
        <f>SV_SO_2122_2a!I26/SV_SO_2122_2a!$O26*100</f>
        <v>2.8326204571849419E-3</v>
      </c>
      <c r="J26" s="136">
        <f>SV_SO_2122_2a!J26/SV_SO_2122_2a!$O26*100</f>
        <v>0.36824065943404244</v>
      </c>
      <c r="K26" s="137">
        <f>SV_SO_2122_2a!K26/SV_SO_2122_2a!$O26*100</f>
        <v>73.447015834348349</v>
      </c>
      <c r="L26" s="136">
        <f>SV_SO_2122_2a!L26/SV_SO_2122_2a!$O26*100</f>
        <v>21.785683936209388</v>
      </c>
      <c r="M26" s="136">
        <f>SV_SO_2122_2a!M26/SV_SO_2122_2a!$O26*100</f>
        <v>3.8353680990284111</v>
      </c>
      <c r="N26" s="136">
        <f>SV_SO_2122_2a!N26/SV_SO_2122_2a!$O26*100</f>
        <v>0.56085885052261852</v>
      </c>
      <c r="O26" s="135">
        <f>SV_SO_2122_2a!O26/SV_SO_2122_2a!$O26*100</f>
        <v>100</v>
      </c>
      <c r="P26" s="135">
        <f>SV_SO_2122_2a!P26/SV_SO_2122_2a!$V26*100</f>
        <v>4.7876669698855741E-3</v>
      </c>
      <c r="Q26" s="136">
        <f>SV_SO_2122_2a!Q26/SV_SO_2122_2a!$V26*100</f>
        <v>0.44166227797194429</v>
      </c>
      <c r="R26" s="135">
        <f>SV_SO_2122_2a!R26/SV_SO_2122_2a!$V26*100</f>
        <v>71.33264710106765</v>
      </c>
      <c r="S26" s="135">
        <f>SV_SO_2122_2a!S26/SV_SO_2122_2a!$V26*100</f>
        <v>23.13759754871451</v>
      </c>
      <c r="T26" s="136">
        <f>SV_SO_2122_2a!T26/SV_SO_2122_2a!$V26*100</f>
        <v>4.4453487815387565</v>
      </c>
      <c r="U26" s="138">
        <f>SV_SO_2122_2a!U26/SV_SO_2122_2a!$V26*100</f>
        <v>0.63795662373725281</v>
      </c>
      <c r="V26" s="135">
        <f>SV_SO_2122_2a!V26/SV_SO_2122_2a!$V26*100</f>
        <v>100</v>
      </c>
    </row>
    <row r="27" spans="1:22" s="1" customFormat="1">
      <c r="A27" s="155" t="s">
        <v>59</v>
      </c>
      <c r="B27" s="135">
        <f>SV_SO_2122_2a!B27/SV_SO_2122_2a!$H27*100</f>
        <v>0</v>
      </c>
      <c r="C27" s="136">
        <f>SV_SO_2122_2a!C27/SV_SO_2122_2a!$H27*100</f>
        <v>1.3513513513513513</v>
      </c>
      <c r="D27" s="137">
        <f>SV_SO_2122_2a!D27/SV_SO_2122_2a!$H27*100</f>
        <v>62.262262262262254</v>
      </c>
      <c r="E27" s="136">
        <f>SV_SO_2122_2a!E27/SV_SO_2122_2a!$H27*100</f>
        <v>28.678678678678676</v>
      </c>
      <c r="F27" s="136">
        <f>SV_SO_2122_2a!F27/SV_SO_2122_2a!$H27*100</f>
        <v>6.2062062062062067</v>
      </c>
      <c r="G27" s="136">
        <f>SV_SO_2122_2a!G27/SV_SO_2122_2a!$H27*100</f>
        <v>1.5015015015015014</v>
      </c>
      <c r="H27" s="135">
        <f>SV_SO_2122_2a!H27/SV_SO_2122_2a!$H27*100</f>
        <v>100</v>
      </c>
      <c r="I27" s="135">
        <f>SV_SO_2122_2a!I27/SV_SO_2122_2a!$O27*100</f>
        <v>5.7736720554272515E-2</v>
      </c>
      <c r="J27" s="136">
        <f>SV_SO_2122_2a!J27/SV_SO_2122_2a!$O27*100</f>
        <v>1.2317167051578137</v>
      </c>
      <c r="K27" s="137">
        <f>SV_SO_2122_2a!K27/SV_SO_2122_2a!$O27*100</f>
        <v>74.056966897613549</v>
      </c>
      <c r="L27" s="136">
        <f>SV_SO_2122_2a!L27/SV_SO_2122_2a!$O27*100</f>
        <v>20.900692840646652</v>
      </c>
      <c r="M27" s="136">
        <f>SV_SO_2122_2a!M27/SV_SO_2122_2a!$O27*100</f>
        <v>3.0985373364126252</v>
      </c>
      <c r="N27" s="136">
        <f>SV_SO_2122_2a!N27/SV_SO_2122_2a!$O27*100</f>
        <v>0.65434949961508848</v>
      </c>
      <c r="O27" s="135">
        <f>SV_SO_2122_2a!O27/SV_SO_2122_2a!$O27*100</f>
        <v>100</v>
      </c>
      <c r="P27" s="135">
        <f>SV_SO_2122_2a!P27/SV_SO_2122_2a!$V27*100</f>
        <v>4.1701417848206836E-2</v>
      </c>
      <c r="Q27" s="136">
        <f>SV_SO_2122_2a!Q27/SV_SO_2122_2a!$V27*100</f>
        <v>1.2649430080622741</v>
      </c>
      <c r="R27" s="135">
        <f>SV_SO_2122_2a!R27/SV_SO_2122_2a!$V27*100</f>
        <v>70.781206561023083</v>
      </c>
      <c r="S27" s="135">
        <f>SV_SO_2122_2a!S27/SV_SO_2122_2a!$V27*100</f>
        <v>23.060884070058382</v>
      </c>
      <c r="T27" s="136">
        <f>SV_SO_2122_2a!T27/SV_SO_2122_2a!$V27*100</f>
        <v>3.9616346955796495</v>
      </c>
      <c r="U27" s="138">
        <f>SV_SO_2122_2a!U27/SV_SO_2122_2a!$V27*100</f>
        <v>0.88963024742841257</v>
      </c>
      <c r="V27" s="135">
        <f>SV_SO_2122_2a!V27/SV_SO_2122_2a!$V27*100</f>
        <v>100</v>
      </c>
    </row>
    <row r="28" spans="1:22" s="1" customFormat="1">
      <c r="A28" s="155" t="s">
        <v>60</v>
      </c>
      <c r="B28" s="135">
        <f>SV_SO_2122_2a!B28/SV_SO_2122_2a!$H28*100</f>
        <v>3.3664366268305003E-3</v>
      </c>
      <c r="C28" s="136">
        <f>SV_SO_2122_2a!C28/SV_SO_2122_2a!$H28*100</f>
        <v>4.0397239521966E-2</v>
      </c>
      <c r="D28" s="137">
        <f>SV_SO_2122_2a!D28/SV_SO_2122_2a!$H28*100</f>
        <v>49.493351287662009</v>
      </c>
      <c r="E28" s="136">
        <f>SV_SO_2122_2a!E28/SV_SO_2122_2a!$H28*100</f>
        <v>40.626157212590478</v>
      </c>
      <c r="F28" s="136">
        <f>SV_SO_2122_2a!F28/SV_SO_2122_2a!$H28*100</f>
        <v>8.3992593839420966</v>
      </c>
      <c r="G28" s="136">
        <f>SV_SO_2122_2a!G28/SV_SO_2122_2a!$H28*100</f>
        <v>1.4374684396566235</v>
      </c>
      <c r="H28" s="135">
        <f>SV_SO_2122_2a!H28/SV_SO_2122_2a!$H28*100</f>
        <v>100</v>
      </c>
      <c r="I28" s="135">
        <f>SV_SO_2122_2a!I28/SV_SO_2122_2a!$O28*100</f>
        <v>0</v>
      </c>
      <c r="J28" s="136">
        <f>SV_SO_2122_2a!J28/SV_SO_2122_2a!$O28*100</f>
        <v>4.0248647198246945E-2</v>
      </c>
      <c r="K28" s="137">
        <f>SV_SO_2122_2a!K28/SV_SO_2122_2a!$O28*100</f>
        <v>53.038772863467642</v>
      </c>
      <c r="L28" s="136">
        <f>SV_SO_2122_2a!L28/SV_SO_2122_2a!$O28*100</f>
        <v>39.497339117213002</v>
      </c>
      <c r="M28" s="136">
        <f>SV_SO_2122_2a!M28/SV_SO_2122_2a!$O28*100</f>
        <v>6.2922051786592732</v>
      </c>
      <c r="N28" s="136">
        <f>SV_SO_2122_2a!N28/SV_SO_2122_2a!$O28*100</f>
        <v>1.1314341934618308</v>
      </c>
      <c r="O28" s="135">
        <f>SV_SO_2122_2a!O28/SV_SO_2122_2a!$O28*100</f>
        <v>100</v>
      </c>
      <c r="P28" s="135">
        <f>SV_SO_2122_2a!P28/SV_SO_2122_2a!$V28*100</f>
        <v>1.9206391887220068E-3</v>
      </c>
      <c r="Q28" s="136">
        <f>SV_SO_2122_2a!Q28/SV_SO_2122_2a!$V28*100</f>
        <v>4.0333422963162141E-2</v>
      </c>
      <c r="R28" s="135">
        <f>SV_SO_2122_2a!R28/SV_SO_2122_2a!$V28*100</f>
        <v>51.016018130833942</v>
      </c>
      <c r="S28" s="135">
        <f>SV_SO_2122_2a!S28/SV_SO_2122_2a!$V28*100</f>
        <v>40.141359044289935</v>
      </c>
      <c r="T28" s="136">
        <f>SV_SO_2122_2a!T28/SV_SO_2122_2a!$V28*100</f>
        <v>7.4943341143932694</v>
      </c>
      <c r="U28" s="138">
        <f>SV_SO_2122_2a!U28/SV_SO_2122_2a!$V28*100</f>
        <v>1.3060346483309646</v>
      </c>
      <c r="V28" s="135">
        <f>SV_SO_2122_2a!V28/SV_SO_2122_2a!$V28*100</f>
        <v>100</v>
      </c>
    </row>
    <row r="29" spans="1:22" s="1" customFormat="1">
      <c r="A29" s="28" t="s">
        <v>25</v>
      </c>
      <c r="B29" s="112">
        <f>SV_SO_2122_2a!B29/SV_SO_2122_2a!$H29*100</f>
        <v>3.5851863152675544E-2</v>
      </c>
      <c r="C29" s="113">
        <f>SV_SO_2122_2a!C29/SV_SO_2122_2a!$H29*100</f>
        <v>1.5340020595751174</v>
      </c>
      <c r="D29" s="114">
        <f>SV_SO_2122_2a!D29/SV_SO_2122_2a!$H29*100</f>
        <v>71.751783058087653</v>
      </c>
      <c r="E29" s="113">
        <f>SV_SO_2122_2a!E29/SV_SO_2122_2a!$H29*100</f>
        <v>21.895571913497843</v>
      </c>
      <c r="F29" s="113">
        <f>SV_SO_2122_2a!F29/SV_SO_2122_2a!$H29*100</f>
        <v>4.1473740417254668</v>
      </c>
      <c r="G29" s="113">
        <f>SV_SO_2122_2a!G29/SV_SO_2122_2a!$H29*100</f>
        <v>0.63541706396124953</v>
      </c>
      <c r="H29" s="112">
        <f>SV_SO_2122_2a!H29/SV_SO_2122_2a!$H29*100</f>
        <v>100</v>
      </c>
      <c r="I29" s="112">
        <f>SV_SO_2122_2a!I29/SV_SO_2122_2a!$O29*100</f>
        <v>2.1736936489329495E-2</v>
      </c>
      <c r="J29" s="113">
        <f>SV_SO_2122_2a!J29/SV_SO_2122_2a!$O29*100</f>
        <v>1.372532275469091</v>
      </c>
      <c r="K29" s="114">
        <f>SV_SO_2122_2a!K29/SV_SO_2122_2a!$O29*100</f>
        <v>78.539433131749121</v>
      </c>
      <c r="L29" s="113">
        <f>SV_SO_2122_2a!L29/SV_SO_2122_2a!$O29*100</f>
        <v>17.035547654351657</v>
      </c>
      <c r="M29" s="113">
        <f>SV_SO_2122_2a!M29/SV_SO_2122_2a!$O29*100</f>
        <v>2.6138666128418713</v>
      </c>
      <c r="N29" s="113">
        <f>SV_SO_2122_2a!N29/SV_SO_2122_2a!$O29*100</f>
        <v>0.41688338909892636</v>
      </c>
      <c r="O29" s="112">
        <f>SV_SO_2122_2a!O29/SV_SO_2122_2a!$O29*100</f>
        <v>100</v>
      </c>
      <c r="P29" s="112">
        <f>SV_SO_2122_2a!P29/SV_SO_2122_2a!$V29*100</f>
        <v>2.8856364559767301E-2</v>
      </c>
      <c r="Q29" s="113">
        <f>SV_SO_2122_2a!Q29/SV_SO_2122_2a!$V29*100</f>
        <v>1.4539760222848084</v>
      </c>
      <c r="R29" s="112">
        <f>SV_SO_2122_2a!R29/SV_SO_2122_2a!$V29*100</f>
        <v>75.115810209766536</v>
      </c>
      <c r="S29" s="112">
        <f>SV_SO_2122_2a!S29/SV_SO_2122_2a!$V29*100</f>
        <v>19.48689536297459</v>
      </c>
      <c r="T29" s="113">
        <f>SV_SO_2122_2a!T29/SV_SO_2122_2a!$V29*100</f>
        <v>3.3873524477892181</v>
      </c>
      <c r="U29" s="115">
        <f>SV_SO_2122_2a!U29/SV_SO_2122_2a!$V29*100</f>
        <v>0.52710959262508272</v>
      </c>
      <c r="V29" s="112">
        <f>SV_SO_2122_2a!V29/SV_SO_2122_2a!$V29*100</f>
        <v>100</v>
      </c>
    </row>
    <row r="30" spans="1:22" s="1" customFormat="1">
      <c r="A30" s="28"/>
      <c r="B30" s="169"/>
      <c r="C30" s="169"/>
      <c r="D30" s="169"/>
      <c r="E30" s="169"/>
      <c r="F30" s="169"/>
      <c r="G30" s="169"/>
      <c r="H30" s="169"/>
      <c r="I30" s="169"/>
      <c r="J30" s="169"/>
      <c r="K30" s="169"/>
      <c r="L30" s="169"/>
      <c r="M30" s="169"/>
      <c r="N30" s="169"/>
      <c r="O30" s="169"/>
      <c r="P30" s="169"/>
      <c r="Q30" s="169"/>
      <c r="R30" s="169"/>
      <c r="S30" s="169"/>
      <c r="T30" s="169"/>
      <c r="U30" s="169"/>
      <c r="V30" s="169"/>
    </row>
    <row r="31" spans="1:22" s="1" customFormat="1">
      <c r="A31" s="167" t="s">
        <v>17</v>
      </c>
      <c r="B31" s="169"/>
      <c r="C31" s="169"/>
      <c r="D31" s="169"/>
      <c r="E31" s="169"/>
      <c r="F31" s="169"/>
      <c r="G31" s="169"/>
      <c r="H31" s="169"/>
      <c r="I31" s="169"/>
      <c r="J31" s="169"/>
      <c r="K31" s="169"/>
      <c r="L31" s="169"/>
      <c r="M31" s="169"/>
      <c r="N31" s="169"/>
      <c r="O31" s="169"/>
      <c r="P31" s="169"/>
      <c r="Q31" s="169"/>
      <c r="R31" s="169"/>
      <c r="S31" s="169"/>
      <c r="T31" s="169"/>
      <c r="U31" s="169"/>
      <c r="V31" s="169"/>
    </row>
    <row r="32" spans="1:22" s="1" customFormat="1">
      <c r="A32" s="28"/>
      <c r="B32" s="120"/>
      <c r="C32" s="120"/>
      <c r="D32" s="120"/>
      <c r="E32" s="120"/>
      <c r="F32" s="120"/>
      <c r="G32" s="120"/>
      <c r="H32" s="120"/>
      <c r="I32" s="120"/>
      <c r="J32" s="120"/>
      <c r="K32" s="120"/>
      <c r="L32" s="120"/>
      <c r="M32" s="120"/>
      <c r="N32" s="120"/>
      <c r="O32" s="120"/>
      <c r="P32" s="120"/>
      <c r="Q32" s="120"/>
      <c r="R32" s="120"/>
      <c r="S32" s="120"/>
      <c r="T32" s="120"/>
      <c r="U32" s="120"/>
      <c r="V32" s="120"/>
    </row>
    <row r="33" spans="1:22" s="1" customFormat="1">
      <c r="A33" s="28"/>
      <c r="B33" s="120"/>
      <c r="C33" s="120"/>
      <c r="D33" s="120"/>
      <c r="E33" s="120"/>
      <c r="F33" s="120"/>
      <c r="G33" s="120"/>
      <c r="H33" s="120"/>
      <c r="I33" s="120"/>
      <c r="J33" s="120"/>
      <c r="K33" s="120"/>
      <c r="L33" s="120"/>
      <c r="M33" s="120"/>
      <c r="N33" s="120"/>
      <c r="O33" s="120"/>
      <c r="P33" s="120"/>
      <c r="Q33" s="120"/>
      <c r="R33" s="120"/>
      <c r="S33" s="120"/>
      <c r="T33" s="120"/>
      <c r="U33" s="120"/>
      <c r="V33" s="120"/>
    </row>
    <row r="34" spans="1:22" s="1" customFormat="1">
      <c r="A34" s="28"/>
      <c r="B34" s="120"/>
      <c r="C34" s="120"/>
      <c r="D34" s="120"/>
      <c r="E34" s="120"/>
      <c r="F34" s="120"/>
      <c r="G34" s="120"/>
      <c r="H34" s="120"/>
      <c r="I34" s="120"/>
      <c r="J34" s="120"/>
      <c r="K34" s="120"/>
      <c r="L34" s="120"/>
      <c r="M34" s="120"/>
      <c r="N34" s="120"/>
      <c r="O34" s="120"/>
      <c r="P34" s="120"/>
      <c r="Q34" s="120"/>
      <c r="R34" s="120"/>
      <c r="S34" s="120"/>
      <c r="T34" s="120"/>
      <c r="U34" s="120"/>
      <c r="V34" s="120"/>
    </row>
    <row r="35" spans="1:22" s="1" customFormat="1">
      <c r="A35" s="28"/>
      <c r="B35" s="120"/>
      <c r="C35" s="120"/>
      <c r="D35" s="120"/>
      <c r="E35" s="120"/>
      <c r="F35" s="120"/>
      <c r="G35" s="120"/>
      <c r="H35" s="120"/>
      <c r="I35" s="120"/>
      <c r="J35" s="120"/>
      <c r="K35" s="120"/>
      <c r="L35" s="120"/>
      <c r="M35" s="120"/>
      <c r="N35" s="120"/>
      <c r="O35" s="120"/>
      <c r="P35" s="120"/>
      <c r="Q35" s="120"/>
      <c r="R35" s="120"/>
      <c r="S35" s="120"/>
      <c r="T35" s="120"/>
      <c r="U35" s="120"/>
      <c r="V35" s="120"/>
    </row>
    <row r="36" spans="1:22" s="1" customFormat="1">
      <c r="A36" s="28"/>
      <c r="B36" s="120"/>
      <c r="C36" s="120"/>
      <c r="D36" s="120"/>
      <c r="E36" s="120"/>
      <c r="F36" s="120"/>
      <c r="G36" s="120"/>
      <c r="H36" s="120"/>
      <c r="I36" s="120"/>
      <c r="J36" s="120"/>
      <c r="K36" s="120"/>
      <c r="L36" s="120"/>
      <c r="M36" s="120"/>
      <c r="N36" s="120"/>
      <c r="O36" s="120"/>
      <c r="P36" s="120"/>
      <c r="Q36" s="120"/>
      <c r="R36" s="120"/>
      <c r="S36" s="120"/>
      <c r="T36" s="120"/>
      <c r="U36" s="120"/>
      <c r="V36" s="120"/>
    </row>
    <row r="37" spans="1:22" s="1" customFormat="1">
      <c r="A37" s="28"/>
      <c r="B37" s="120"/>
      <c r="C37" s="120"/>
      <c r="D37" s="120"/>
      <c r="E37" s="120"/>
      <c r="F37" s="120"/>
      <c r="G37" s="120"/>
      <c r="H37" s="120"/>
      <c r="I37" s="120"/>
      <c r="J37" s="120"/>
      <c r="K37" s="120"/>
      <c r="L37" s="120"/>
      <c r="M37" s="120"/>
      <c r="N37" s="120"/>
      <c r="O37" s="120"/>
      <c r="P37" s="120"/>
      <c r="Q37" s="120"/>
      <c r="R37" s="120"/>
      <c r="S37" s="120"/>
      <c r="T37" s="120"/>
      <c r="U37" s="120"/>
      <c r="V37" s="120"/>
    </row>
    <row r="38" spans="1:22" s="1" customFormat="1">
      <c r="A38" s="28"/>
      <c r="B38" s="120"/>
      <c r="C38" s="120"/>
      <c r="D38" s="120"/>
      <c r="E38" s="120"/>
      <c r="F38" s="120"/>
      <c r="G38" s="120"/>
      <c r="H38" s="120"/>
      <c r="I38" s="120"/>
      <c r="J38" s="120"/>
      <c r="K38" s="120"/>
      <c r="L38" s="120"/>
      <c r="M38" s="120"/>
      <c r="N38" s="120"/>
      <c r="O38" s="120"/>
      <c r="P38" s="120"/>
      <c r="Q38" s="120"/>
      <c r="R38" s="120"/>
      <c r="S38" s="120"/>
      <c r="T38" s="120"/>
      <c r="U38" s="120"/>
      <c r="V38" s="120"/>
    </row>
    <row r="39" spans="1:22" s="1" customFormat="1">
      <c r="A39" s="28"/>
      <c r="B39" s="120"/>
      <c r="C39" s="120"/>
      <c r="D39" s="120"/>
      <c r="E39" s="120"/>
      <c r="F39" s="120"/>
      <c r="G39" s="120"/>
      <c r="H39" s="120"/>
      <c r="I39" s="120"/>
      <c r="J39" s="120"/>
      <c r="K39" s="120"/>
      <c r="L39" s="120"/>
      <c r="M39" s="120"/>
      <c r="N39" s="120"/>
      <c r="O39" s="120"/>
      <c r="P39" s="120"/>
      <c r="Q39" s="120"/>
      <c r="R39" s="120"/>
      <c r="S39" s="120"/>
      <c r="T39" s="120"/>
      <c r="U39" s="120"/>
      <c r="V39" s="120"/>
    </row>
    <row r="40" spans="1:22" s="1" customFormat="1">
      <c r="A40" s="28"/>
      <c r="B40" s="120"/>
      <c r="C40" s="120"/>
      <c r="D40" s="120"/>
      <c r="E40" s="120"/>
      <c r="F40" s="120"/>
      <c r="G40" s="120"/>
      <c r="H40" s="120"/>
      <c r="I40" s="120"/>
      <c r="J40" s="120"/>
      <c r="K40" s="120"/>
      <c r="L40" s="120"/>
      <c r="M40" s="120"/>
      <c r="N40" s="120"/>
      <c r="O40" s="120"/>
      <c r="P40" s="120"/>
      <c r="Q40" s="120"/>
      <c r="R40" s="120"/>
      <c r="S40" s="120"/>
      <c r="T40" s="120"/>
      <c r="U40" s="120"/>
      <c r="V40" s="120"/>
    </row>
    <row r="41" spans="1:22" s="1" customFormat="1">
      <c r="A41" s="28"/>
      <c r="B41" s="120"/>
      <c r="C41" s="120"/>
      <c r="D41" s="120"/>
      <c r="E41" s="120"/>
      <c r="F41" s="120"/>
      <c r="G41" s="120"/>
      <c r="H41" s="120"/>
      <c r="I41" s="120"/>
      <c r="J41" s="120"/>
      <c r="K41" s="120"/>
      <c r="L41" s="120"/>
      <c r="M41" s="120"/>
      <c r="N41" s="120"/>
      <c r="O41" s="120"/>
      <c r="P41" s="120"/>
      <c r="Q41" s="120"/>
      <c r="R41" s="120"/>
      <c r="S41" s="120"/>
      <c r="T41" s="120"/>
      <c r="U41" s="120"/>
      <c r="V41" s="120"/>
    </row>
    <row r="42" spans="1:22" s="1" customFormat="1">
      <c r="A42" s="28"/>
      <c r="B42" s="120"/>
      <c r="C42" s="120"/>
      <c r="D42" s="120"/>
      <c r="E42" s="120"/>
      <c r="F42" s="120"/>
      <c r="G42" s="120"/>
      <c r="H42" s="120"/>
      <c r="I42" s="120"/>
      <c r="J42" s="120"/>
      <c r="K42" s="120"/>
      <c r="L42" s="120"/>
      <c r="M42" s="120"/>
      <c r="N42" s="120"/>
      <c r="O42" s="120"/>
      <c r="P42" s="120"/>
      <c r="Q42" s="120"/>
      <c r="R42" s="120"/>
      <c r="S42" s="120"/>
      <c r="T42" s="120"/>
      <c r="U42" s="120"/>
      <c r="V42" s="120"/>
    </row>
    <row r="43" spans="1:22" s="1" customFormat="1">
      <c r="A43" s="28"/>
      <c r="B43" s="120"/>
      <c r="C43" s="120"/>
      <c r="D43" s="120"/>
      <c r="E43" s="120"/>
      <c r="F43" s="120"/>
      <c r="G43" s="120"/>
      <c r="H43" s="120"/>
      <c r="I43" s="120"/>
      <c r="J43" s="120"/>
      <c r="K43" s="120"/>
      <c r="L43" s="120"/>
      <c r="M43" s="120"/>
      <c r="N43" s="120"/>
      <c r="O43" s="120"/>
      <c r="P43" s="120"/>
      <c r="Q43" s="120"/>
      <c r="R43" s="120"/>
      <c r="S43" s="120"/>
      <c r="T43" s="120"/>
      <c r="U43" s="120"/>
      <c r="V43" s="120"/>
    </row>
    <row r="44" spans="1:22" s="1" customFormat="1" ht="14.25" customHeight="1">
      <c r="A44" s="28"/>
      <c r="B44" s="120"/>
      <c r="C44" s="120"/>
      <c r="D44" s="120"/>
      <c r="E44" s="120"/>
      <c r="F44" s="120"/>
      <c r="G44" s="120"/>
      <c r="H44" s="120"/>
      <c r="I44" s="120"/>
      <c r="J44" s="120"/>
      <c r="K44" s="120"/>
      <c r="L44" s="120"/>
      <c r="M44" s="120"/>
      <c r="N44" s="120"/>
      <c r="O44" s="120"/>
      <c r="P44" s="120"/>
      <c r="Q44" s="120"/>
      <c r="R44" s="120"/>
      <c r="S44" s="120"/>
      <c r="T44" s="120"/>
      <c r="U44" s="120"/>
      <c r="V44" s="120"/>
    </row>
    <row r="45" spans="1:22">
      <c r="A45" s="1" t="s">
        <v>1</v>
      </c>
    </row>
    <row r="46" spans="1:22">
      <c r="A46" s="184" t="s">
        <v>19</v>
      </c>
      <c r="B46" s="184"/>
      <c r="C46" s="184"/>
      <c r="D46" s="184"/>
      <c r="E46" s="184"/>
      <c r="F46" s="184"/>
      <c r="G46" s="184"/>
      <c r="H46" s="184"/>
      <c r="I46" s="184"/>
      <c r="J46" s="184"/>
      <c r="K46" s="184"/>
      <c r="L46" s="184"/>
      <c r="M46" s="184"/>
      <c r="N46" s="184"/>
      <c r="O46" s="184"/>
      <c r="P46" s="184"/>
      <c r="Q46" s="184"/>
      <c r="R46" s="184"/>
      <c r="S46" s="184"/>
      <c r="T46" s="184"/>
      <c r="U46" s="184"/>
      <c r="V46" s="184"/>
    </row>
    <row r="47" spans="1:22">
      <c r="A47" s="184" t="s">
        <v>64</v>
      </c>
      <c r="B47" s="184"/>
      <c r="C47" s="184"/>
      <c r="D47" s="184"/>
      <c r="E47" s="184"/>
      <c r="F47" s="184"/>
      <c r="G47" s="184"/>
      <c r="H47" s="184"/>
      <c r="I47" s="184"/>
      <c r="J47" s="184"/>
      <c r="K47" s="184"/>
      <c r="L47" s="184"/>
      <c r="M47" s="184"/>
      <c r="N47" s="184"/>
      <c r="O47" s="184"/>
      <c r="P47" s="184"/>
      <c r="Q47" s="184"/>
      <c r="R47" s="184"/>
      <c r="S47" s="184"/>
      <c r="T47" s="184"/>
      <c r="U47" s="184"/>
      <c r="V47" s="184"/>
    </row>
    <row r="48" spans="1:22" s="2" customFormat="1">
      <c r="A48" s="185" t="s">
        <v>62</v>
      </c>
      <c r="B48" s="185"/>
      <c r="C48" s="185"/>
      <c r="D48" s="185"/>
      <c r="E48" s="185"/>
      <c r="F48" s="185"/>
      <c r="G48" s="185"/>
      <c r="H48" s="185"/>
      <c r="I48" s="185"/>
      <c r="J48" s="185"/>
      <c r="K48" s="185"/>
      <c r="L48" s="185"/>
      <c r="M48" s="185"/>
      <c r="N48" s="185"/>
      <c r="O48" s="185"/>
      <c r="P48" s="185"/>
      <c r="Q48" s="185"/>
      <c r="R48" s="185"/>
      <c r="S48" s="185"/>
      <c r="T48" s="185"/>
      <c r="U48" s="185"/>
      <c r="V48" s="185"/>
    </row>
    <row r="49" spans="1:22" s="2" customFormat="1">
      <c r="A49" s="69"/>
      <c r="B49" s="69"/>
      <c r="C49" s="69"/>
      <c r="D49" s="69"/>
      <c r="E49" s="69"/>
      <c r="F49" s="69"/>
      <c r="G49" s="69"/>
      <c r="H49" s="69"/>
      <c r="I49" s="69"/>
      <c r="J49" s="69"/>
      <c r="K49" s="69"/>
      <c r="L49" s="69"/>
      <c r="M49" s="69"/>
      <c r="N49" s="69"/>
      <c r="O49" s="69"/>
      <c r="P49" s="69"/>
      <c r="Q49" s="69"/>
      <c r="R49" s="69"/>
      <c r="S49" s="69"/>
      <c r="T49" s="69"/>
      <c r="U49" s="69"/>
      <c r="V49" s="69"/>
    </row>
    <row r="50" spans="1:22">
      <c r="A50" s="184" t="s">
        <v>55</v>
      </c>
      <c r="B50" s="184"/>
      <c r="C50" s="184"/>
      <c r="D50" s="184"/>
      <c r="E50" s="184"/>
      <c r="F50" s="184"/>
      <c r="G50" s="184"/>
      <c r="H50" s="184"/>
      <c r="I50" s="184"/>
      <c r="J50" s="184"/>
      <c r="K50" s="184"/>
      <c r="L50" s="184"/>
      <c r="M50" s="184"/>
      <c r="N50" s="184"/>
      <c r="O50" s="184"/>
      <c r="P50" s="184"/>
      <c r="Q50" s="184"/>
      <c r="R50" s="184"/>
      <c r="S50" s="184"/>
      <c r="T50" s="184"/>
      <c r="U50" s="184"/>
      <c r="V50" s="184"/>
    </row>
    <row r="51" spans="1:22" ht="9" customHeight="1" thickBot="1">
      <c r="A51" s="48"/>
      <c r="B51" s="48"/>
      <c r="C51" s="48"/>
      <c r="D51" s="48"/>
      <c r="E51" s="48"/>
      <c r="F51" s="48"/>
      <c r="G51" s="48"/>
      <c r="H51" s="48"/>
      <c r="I51" s="48"/>
      <c r="J51" s="48"/>
      <c r="K51" s="48"/>
      <c r="L51" s="48"/>
      <c r="M51" s="48"/>
      <c r="N51" s="48"/>
      <c r="O51" s="48"/>
      <c r="P51" s="48"/>
      <c r="Q51" s="48"/>
      <c r="R51" s="48"/>
      <c r="S51" s="48"/>
      <c r="T51" s="48"/>
      <c r="U51" s="48"/>
      <c r="V51" s="48"/>
    </row>
    <row r="52" spans="1:22">
      <c r="A52" s="70"/>
      <c r="B52" s="178" t="s">
        <v>23</v>
      </c>
      <c r="C52" s="179"/>
      <c r="D52" s="179"/>
      <c r="E52" s="179"/>
      <c r="F52" s="179"/>
      <c r="G52" s="179"/>
      <c r="H52" s="180"/>
      <c r="I52" s="178" t="s">
        <v>24</v>
      </c>
      <c r="J52" s="179"/>
      <c r="K52" s="179"/>
      <c r="L52" s="179"/>
      <c r="M52" s="179"/>
      <c r="N52" s="179"/>
      <c r="O52" s="180"/>
      <c r="P52" s="178" t="s">
        <v>25</v>
      </c>
      <c r="Q52" s="179"/>
      <c r="R52" s="179"/>
      <c r="S52" s="179"/>
      <c r="T52" s="179"/>
      <c r="U52" s="179"/>
      <c r="V52" s="179"/>
    </row>
    <row r="53" spans="1:22">
      <c r="B53" s="186" t="s">
        <v>26</v>
      </c>
      <c r="C53" s="187"/>
      <c r="D53" s="71" t="s">
        <v>27</v>
      </c>
      <c r="E53" s="187" t="s">
        <v>28</v>
      </c>
      <c r="F53" s="187"/>
      <c r="G53" s="187"/>
      <c r="H53" s="72" t="s">
        <v>25</v>
      </c>
      <c r="I53" s="186" t="s">
        <v>26</v>
      </c>
      <c r="J53" s="188"/>
      <c r="K53" t="s">
        <v>27</v>
      </c>
      <c r="L53" s="186" t="s">
        <v>28</v>
      </c>
      <c r="M53" s="187"/>
      <c r="N53" s="187"/>
      <c r="O53" s="72" t="s">
        <v>25</v>
      </c>
      <c r="P53" s="186" t="s">
        <v>26</v>
      </c>
      <c r="Q53" s="188"/>
      <c r="R53" t="s">
        <v>27</v>
      </c>
      <c r="S53" s="186" t="s">
        <v>28</v>
      </c>
      <c r="T53" s="187"/>
      <c r="U53" s="187"/>
      <c r="V53" s="72" t="s">
        <v>25</v>
      </c>
    </row>
    <row r="54" spans="1:22">
      <c r="A54" s="121" t="s">
        <v>29</v>
      </c>
      <c r="B54" s="122" t="s">
        <v>30</v>
      </c>
      <c r="C54" s="121">
        <v>1</v>
      </c>
      <c r="D54" s="123" t="s">
        <v>31</v>
      </c>
      <c r="E54" s="121" t="s">
        <v>32</v>
      </c>
      <c r="F54" s="121" t="s">
        <v>33</v>
      </c>
      <c r="G54" s="121" t="s">
        <v>34</v>
      </c>
      <c r="H54" s="124"/>
      <c r="I54" s="122" t="s">
        <v>30</v>
      </c>
      <c r="J54" s="121">
        <v>1</v>
      </c>
      <c r="K54" s="123" t="s">
        <v>31</v>
      </c>
      <c r="L54" s="121" t="s">
        <v>32</v>
      </c>
      <c r="M54" s="121" t="s">
        <v>33</v>
      </c>
      <c r="N54" s="121" t="s">
        <v>34</v>
      </c>
      <c r="O54" s="124"/>
      <c r="P54" s="122" t="s">
        <v>30</v>
      </c>
      <c r="Q54" s="121">
        <v>1</v>
      </c>
      <c r="R54" s="123" t="s">
        <v>31</v>
      </c>
      <c r="S54" s="121" t="s">
        <v>32</v>
      </c>
      <c r="T54" s="121" t="s">
        <v>33</v>
      </c>
      <c r="U54" s="121" t="s">
        <v>34</v>
      </c>
      <c r="V54" s="124"/>
    </row>
    <row r="55" spans="1:22">
      <c r="A55" s="1" t="s">
        <v>46</v>
      </c>
      <c r="B55" s="83"/>
      <c r="C55" s="84"/>
      <c r="D55" s="85"/>
      <c r="E55" s="84"/>
      <c r="F55" s="84"/>
      <c r="G55" s="84"/>
      <c r="H55" s="83"/>
      <c r="I55" s="83"/>
      <c r="J55" s="84"/>
      <c r="K55" s="85"/>
      <c r="L55" s="84"/>
      <c r="M55" s="84"/>
      <c r="N55" s="84"/>
      <c r="O55" s="83"/>
      <c r="P55" s="83"/>
      <c r="Q55" s="84"/>
      <c r="R55" s="83"/>
      <c r="S55" s="83"/>
      <c r="T55" s="84"/>
      <c r="U55" s="84"/>
      <c r="V55" s="83"/>
    </row>
    <row r="56" spans="1:22">
      <c r="A56" s="155" t="s">
        <v>57</v>
      </c>
      <c r="B56" s="104">
        <f>SV_SO_2122_2a!B57/SV_SO_2122_2a!$H57*100</f>
        <v>0.14306151645207438</v>
      </c>
      <c r="C56" s="105">
        <f>SV_SO_2122_2a!C57/SV_SO_2122_2a!$H57*100</f>
        <v>2.28898426323319</v>
      </c>
      <c r="D56" s="106">
        <f>SV_SO_2122_2a!D57/SV_SO_2122_2a!$H57*100</f>
        <v>54.363376251788267</v>
      </c>
      <c r="E56" s="105">
        <f>SV_SO_2122_2a!E57/SV_SO_2122_2a!$H57*100</f>
        <v>34.835479256080113</v>
      </c>
      <c r="F56" s="105">
        <f>SV_SO_2122_2a!F57/SV_SO_2122_2a!$H57*100</f>
        <v>7.5822603719599426</v>
      </c>
      <c r="G56" s="105">
        <f>SV_SO_2122_2a!G57/SV_SO_2122_2a!$H57*100</f>
        <v>0.7868383404864091</v>
      </c>
      <c r="H56" s="104">
        <f>SV_SO_2122_2a!H57/SV_SO_2122_2a!$H57*100</f>
        <v>100</v>
      </c>
      <c r="I56" s="104">
        <f>SV_SO_2122_2a!I57/SV_SO_2122_2a!$O57*100</f>
        <v>0</v>
      </c>
      <c r="J56" s="105">
        <f>SV_SO_2122_2a!J57/SV_SO_2122_2a!$O57*100</f>
        <v>1.331431288635283</v>
      </c>
      <c r="K56" s="106">
        <f>SV_SO_2122_2a!K57/SV_SO_2122_2a!$O57*100</f>
        <v>57.917261055634803</v>
      </c>
      <c r="L56" s="105">
        <f>SV_SO_2122_2a!L57/SV_SO_2122_2a!$O57*100</f>
        <v>33.28578221588208</v>
      </c>
      <c r="M56" s="105">
        <f>SV_SO_2122_2a!M57/SV_SO_2122_2a!$O57*100</f>
        <v>6.9424631478839745</v>
      </c>
      <c r="N56" s="105">
        <f>SV_SO_2122_2a!N57/SV_SO_2122_2a!$O57*100</f>
        <v>0.52306229196386111</v>
      </c>
      <c r="O56" s="104">
        <f>SV_SO_2122_2a!O57/SV_SO_2122_2a!$O57*100</f>
        <v>100</v>
      </c>
      <c r="P56" s="104">
        <f>SV_SO_2122_2a!P57/SV_SO_2122_2a!$V57*100</f>
        <v>5.7126535275635534E-2</v>
      </c>
      <c r="Q56" s="105">
        <f>SV_SO_2122_2a!Q57/SV_SO_2122_2a!$V57*100</f>
        <v>1.7137960582690661</v>
      </c>
      <c r="R56" s="106">
        <f>SV_SO_2122_2a!R57/SV_SO_2122_2a!$V57*100</f>
        <v>56.498143387603541</v>
      </c>
      <c r="S56" s="105">
        <f>SV_SO_2122_2a!S57/SV_SO_2122_2a!$V57*100</f>
        <v>33.904598686089685</v>
      </c>
      <c r="T56" s="105">
        <f>SV_SO_2122_2a!T57/SV_SO_2122_2a!$V57*100</f>
        <v>7.1979434447300772</v>
      </c>
      <c r="U56" s="105">
        <f>SV_SO_2122_2a!U57/SV_SO_2122_2a!$V57*100</f>
        <v>0.62839188803199086</v>
      </c>
      <c r="V56" s="104">
        <f>SV_SO_2122_2a!V57/SV_SO_2122_2a!$V57*100</f>
        <v>100</v>
      </c>
    </row>
    <row r="57" spans="1:22">
      <c r="A57" s="155" t="s">
        <v>58</v>
      </c>
      <c r="B57" s="104">
        <f>SV_SO_2122_2a!B58/SV_SO_2122_2a!$H58*100</f>
        <v>0</v>
      </c>
      <c r="C57" s="105">
        <f>SV_SO_2122_2a!C58/SV_SO_2122_2a!$H58*100</f>
        <v>0.29455081001472755</v>
      </c>
      <c r="D57" s="106">
        <f>SV_SO_2122_2a!D58/SV_SO_2122_2a!$H58*100</f>
        <v>35.787923416789397</v>
      </c>
      <c r="E57" s="105">
        <f>SV_SO_2122_2a!E58/SV_SO_2122_2a!$H58*100</f>
        <v>43.348060873834072</v>
      </c>
      <c r="F57" s="105">
        <f>SV_SO_2122_2a!F58/SV_SO_2122_2a!$H58*100</f>
        <v>17.182130584192439</v>
      </c>
      <c r="G57" s="105">
        <f>SV_SO_2122_2a!G58/SV_SO_2122_2a!$H58*100</f>
        <v>3.3873343151693667</v>
      </c>
      <c r="H57" s="104">
        <f>SV_SO_2122_2a!H58/SV_SO_2122_2a!$H58*100</f>
        <v>100</v>
      </c>
      <c r="I57" s="104">
        <f>SV_SO_2122_2a!I58/SV_SO_2122_2a!$O58*100</f>
        <v>0</v>
      </c>
      <c r="J57" s="105">
        <f>SV_SO_2122_2a!J58/SV_SO_2122_2a!$O58*100</f>
        <v>0.25062656641604009</v>
      </c>
      <c r="K57" s="106">
        <f>SV_SO_2122_2a!K58/SV_SO_2122_2a!$O58*100</f>
        <v>39.598997493734331</v>
      </c>
      <c r="L57" s="105">
        <f>SV_SO_2122_2a!L58/SV_SO_2122_2a!$O58*100</f>
        <v>42.355889724310778</v>
      </c>
      <c r="M57" s="105">
        <f>SV_SO_2122_2a!M58/SV_SO_2122_2a!$O58*100</f>
        <v>14.411027568922306</v>
      </c>
      <c r="N57" s="105">
        <f>SV_SO_2122_2a!N58/SV_SO_2122_2a!$O58*100</f>
        <v>3.3834586466165413</v>
      </c>
      <c r="O57" s="104">
        <f>SV_SO_2122_2a!O58/SV_SO_2122_2a!$O58*100</f>
        <v>100</v>
      </c>
      <c r="P57" s="104">
        <f>SV_SO_2122_2a!P58/SV_SO_2122_2a!$V58*100</f>
        <v>0</v>
      </c>
      <c r="Q57" s="105">
        <f>SV_SO_2122_2a!Q58/SV_SO_2122_2a!$V58*100</f>
        <v>0.27525461051472616</v>
      </c>
      <c r="R57" s="104">
        <f>SV_SO_2122_2a!R58/SV_SO_2122_2a!$V58*100</f>
        <v>37.462152491054226</v>
      </c>
      <c r="S57" s="104">
        <f>SV_SO_2122_2a!S58/SV_SO_2122_2a!$V58*100</f>
        <v>42.912193779245797</v>
      </c>
      <c r="T57" s="105">
        <f>SV_SO_2122_2a!T58/SV_SO_2122_2a!$V58*100</f>
        <v>15.964767409854113</v>
      </c>
      <c r="U57" s="107">
        <f>SV_SO_2122_2a!U58/SV_SO_2122_2a!$V58*100</f>
        <v>3.3856317093311312</v>
      </c>
      <c r="V57" s="104">
        <f>SV_SO_2122_2a!V58/SV_SO_2122_2a!$V58*100</f>
        <v>100</v>
      </c>
    </row>
    <row r="58" spans="1:22">
      <c r="A58" s="155" t="s">
        <v>59</v>
      </c>
      <c r="B58" s="104">
        <f>SV_SO_2122_2a!B59/SV_SO_2122_2a!$H59*100</f>
        <v>0</v>
      </c>
      <c r="C58" s="105">
        <f>SV_SO_2122_2a!C59/SV_SO_2122_2a!$H59*100</f>
        <v>1.2820512820512819</v>
      </c>
      <c r="D58" s="106">
        <f>SV_SO_2122_2a!D59/SV_SO_2122_2a!$H59*100</f>
        <v>30.76923076923077</v>
      </c>
      <c r="E58" s="105">
        <f>SV_SO_2122_2a!E59/SV_SO_2122_2a!$H59*100</f>
        <v>47.435897435897431</v>
      </c>
      <c r="F58" s="105">
        <f>SV_SO_2122_2a!F59/SV_SO_2122_2a!$H59*100</f>
        <v>17.948717948717949</v>
      </c>
      <c r="G58" s="105">
        <f>SV_SO_2122_2a!G59/SV_SO_2122_2a!$H59*100</f>
        <v>2.5641025641025639</v>
      </c>
      <c r="H58" s="104">
        <f>SV_SO_2122_2a!H59/SV_SO_2122_2a!$H59*100</f>
        <v>100</v>
      </c>
      <c r="I58" s="104">
        <f>SV_SO_2122_2a!I59/SV_SO_2122_2a!$O59*100</f>
        <v>0</v>
      </c>
      <c r="J58" s="105">
        <f>SV_SO_2122_2a!J59/SV_SO_2122_2a!$O59*100</f>
        <v>0.41666666666666669</v>
      </c>
      <c r="K58" s="106">
        <f>SV_SO_2122_2a!K59/SV_SO_2122_2a!$O59*100</f>
        <v>49.583333333333336</v>
      </c>
      <c r="L58" s="105">
        <f>SV_SO_2122_2a!L59/SV_SO_2122_2a!$O59*100</f>
        <v>36.666666666666664</v>
      </c>
      <c r="M58" s="105">
        <f>SV_SO_2122_2a!M59/SV_SO_2122_2a!$O59*100</f>
        <v>12.083333333333334</v>
      </c>
      <c r="N58" s="105">
        <f>SV_SO_2122_2a!N59/SV_SO_2122_2a!$O59*100</f>
        <v>1.25</v>
      </c>
      <c r="O58" s="104">
        <f>SV_SO_2122_2a!O59/SV_SO_2122_2a!$O59*100</f>
        <v>100</v>
      </c>
      <c r="P58" s="104">
        <f>SV_SO_2122_2a!P59/SV_SO_2122_2a!$V59*100</f>
        <v>0</v>
      </c>
      <c r="Q58" s="105">
        <f>SV_SO_2122_2a!Q59/SV_SO_2122_2a!$V59*100</f>
        <v>0.62893081761006298</v>
      </c>
      <c r="R58" s="104">
        <f>SV_SO_2122_2a!R59/SV_SO_2122_2a!$V59*100</f>
        <v>44.968553459119498</v>
      </c>
      <c r="S58" s="104">
        <f>SV_SO_2122_2a!S59/SV_SO_2122_2a!$V59*100</f>
        <v>39.308176100628934</v>
      </c>
      <c r="T58" s="105">
        <f>SV_SO_2122_2a!T59/SV_SO_2122_2a!$V59*100</f>
        <v>13.522012578616351</v>
      </c>
      <c r="U58" s="107">
        <f>SV_SO_2122_2a!U59/SV_SO_2122_2a!$V59*100</f>
        <v>1.5723270440251573</v>
      </c>
      <c r="V58" s="104">
        <f>SV_SO_2122_2a!V59/SV_SO_2122_2a!$V59*100</f>
        <v>100</v>
      </c>
    </row>
    <row r="59" spans="1:22">
      <c r="A59" s="155" t="s">
        <v>60</v>
      </c>
      <c r="B59" s="104">
        <f>SV_SO_2122_2a!B60/SV_SO_2122_2a!$H60*100</f>
        <v>6.4184852374839535E-2</v>
      </c>
      <c r="C59" s="105">
        <f>SV_SO_2122_2a!C60/SV_SO_2122_2a!$H60*100</f>
        <v>0.16046213093709885</v>
      </c>
      <c r="D59" s="106">
        <f>SV_SO_2122_2a!D60/SV_SO_2122_2a!$H60*100</f>
        <v>29.910141206675224</v>
      </c>
      <c r="E59" s="105">
        <f>SV_SO_2122_2a!E60/SV_SO_2122_2a!$H60*100</f>
        <v>48.010269576379976</v>
      </c>
      <c r="F59" s="105">
        <f>SV_SO_2122_2a!F60/SV_SO_2122_2a!$H60*100</f>
        <v>17.650834403080871</v>
      </c>
      <c r="G59" s="105">
        <f>SV_SO_2122_2a!G60/SV_SO_2122_2a!$H60*100</f>
        <v>4.2041078305519894</v>
      </c>
      <c r="H59" s="104">
        <f>SV_SO_2122_2a!H60/SV_SO_2122_2a!$H60*100</f>
        <v>100</v>
      </c>
      <c r="I59" s="104">
        <f>SV_SO_2122_2a!I60/SV_SO_2122_2a!$O60*100</f>
        <v>9.4250706880301599E-2</v>
      </c>
      <c r="J59" s="105">
        <f>SV_SO_2122_2a!J60/SV_SO_2122_2a!$O60*100</f>
        <v>9.4250706880301599E-2</v>
      </c>
      <c r="K59" s="106">
        <f>SV_SO_2122_2a!K60/SV_SO_2122_2a!$O60*100</f>
        <v>34.071630537229034</v>
      </c>
      <c r="L59" s="105">
        <f>SV_SO_2122_2a!L60/SV_SO_2122_2a!$O60*100</f>
        <v>47.125353440150803</v>
      </c>
      <c r="M59" s="105">
        <f>SV_SO_2122_2a!M60/SV_SO_2122_2a!$O60*100</f>
        <v>14.7502356267672</v>
      </c>
      <c r="N59" s="105">
        <f>SV_SO_2122_2a!N60/SV_SO_2122_2a!$O60*100</f>
        <v>3.8642789820923658</v>
      </c>
      <c r="O59" s="104">
        <f>SV_SO_2122_2a!O60/SV_SO_2122_2a!$O60*100</f>
        <v>100</v>
      </c>
      <c r="P59" s="104">
        <f>SV_SO_2122_2a!P60/SV_SO_2122_2a!$V60*100</f>
        <v>7.6365024818633068E-2</v>
      </c>
      <c r="Q59" s="105">
        <f>SV_SO_2122_2a!Q60/SV_SO_2122_2a!$V60*100</f>
        <v>0.13363879343260787</v>
      </c>
      <c r="R59" s="104">
        <f>SV_SO_2122_2a!R60/SV_SO_2122_2a!$V60*100</f>
        <v>31.59602901870943</v>
      </c>
      <c r="S59" s="104">
        <f>SV_SO_2122_2a!S60/SV_SO_2122_2a!$V60*100</f>
        <v>47.651775486827027</v>
      </c>
      <c r="T59" s="105">
        <f>SV_SO_2122_2a!T60/SV_SO_2122_2a!$V60*100</f>
        <v>16.475754104620083</v>
      </c>
      <c r="U59" s="107">
        <f>SV_SO_2122_2a!U60/SV_SO_2122_2a!$V60*100</f>
        <v>4.0664375715922105</v>
      </c>
      <c r="V59" s="104">
        <f>SV_SO_2122_2a!V60/SV_SO_2122_2a!$V60*100</f>
        <v>100</v>
      </c>
    </row>
    <row r="60" spans="1:22" s="28" customFormat="1">
      <c r="A60" s="28" t="s">
        <v>25</v>
      </c>
      <c r="B60" s="108">
        <f>SV_SO_2122_2a!B61/SV_SO_2122_2a!$H61*100</f>
        <v>6.0340926233217677E-2</v>
      </c>
      <c r="C60" s="109">
        <f>SV_SO_2122_2a!C61/SV_SO_2122_2a!$H61*100</f>
        <v>0.66375018856539447</v>
      </c>
      <c r="D60" s="110">
        <f>SV_SO_2122_2a!D61/SV_SO_2122_2a!$H61*100</f>
        <v>36.883391160054309</v>
      </c>
      <c r="E60" s="109">
        <f>SV_SO_2122_2a!E61/SV_SO_2122_2a!$H61*100</f>
        <v>43.792427213757726</v>
      </c>
      <c r="F60" s="109">
        <f>SV_SO_2122_2a!F61/SV_SO_2122_2a!$H61*100</f>
        <v>15.386936189470507</v>
      </c>
      <c r="G60" s="109">
        <f>SV_SO_2122_2a!G61/SV_SO_2122_2a!$H61*100</f>
        <v>3.2131543219188416</v>
      </c>
      <c r="H60" s="108">
        <f>SV_SO_2122_2a!H61/SV_SO_2122_2a!$H61*100</f>
        <v>100</v>
      </c>
      <c r="I60" s="108">
        <f>SV_SO_2122_2a!I61/SV_SO_2122_2a!$O61*100</f>
        <v>3.2997855139415937E-2</v>
      </c>
      <c r="J60" s="109">
        <f>SV_SO_2122_2a!J61/SV_SO_2122_2a!$O61*100</f>
        <v>0.57746246493977893</v>
      </c>
      <c r="K60" s="110">
        <f>SV_SO_2122_2a!K61/SV_SO_2122_2a!$O61*100</f>
        <v>44.415113017653852</v>
      </c>
      <c r="L60" s="109">
        <f>SV_SO_2122_2a!L61/SV_SO_2122_2a!$O61*100</f>
        <v>40.653357531760435</v>
      </c>
      <c r="M60" s="109">
        <f>SV_SO_2122_2a!M61/SV_SO_2122_2a!$O61*100</f>
        <v>11.84622999505032</v>
      </c>
      <c r="N60" s="109">
        <f>SV_SO_2122_2a!N61/SV_SO_2122_2a!$O61*100</f>
        <v>2.4748391354561954</v>
      </c>
      <c r="O60" s="108">
        <f>SV_SO_2122_2a!O61/SV_SO_2122_2a!$O61*100</f>
        <v>100</v>
      </c>
      <c r="P60" s="108">
        <f>SV_SO_2122_2a!P61/SV_SO_2122_2a!$V61*100</f>
        <v>4.7281323877068557E-2</v>
      </c>
      <c r="Q60" s="109">
        <f>SV_SO_2122_2a!Q61/SV_SO_2122_2a!$V61*100</f>
        <v>0.62253743104806936</v>
      </c>
      <c r="R60" s="108">
        <f>SV_SO_2122_2a!R61/SV_SO_2122_2a!$V61*100</f>
        <v>40.480693459416862</v>
      </c>
      <c r="S60" s="108">
        <f>SV_SO_2122_2a!S61/SV_SO_2122_2a!$V61*100</f>
        <v>42.293144208037823</v>
      </c>
      <c r="T60" s="109">
        <f>SV_SO_2122_2a!T61/SV_SO_2122_2a!$V61*100</f>
        <v>13.695823483057525</v>
      </c>
      <c r="U60" s="111">
        <f>SV_SO_2122_2a!U61/SV_SO_2122_2a!$V61*100</f>
        <v>2.8605200945626477</v>
      </c>
      <c r="V60" s="108">
        <f>SV_SO_2122_2a!V61/SV_SO_2122_2a!$V61*100</f>
        <v>100</v>
      </c>
    </row>
    <row r="61" spans="1:22" s="1" customFormat="1" ht="7.5" customHeight="1">
      <c r="A61"/>
      <c r="B61" s="83"/>
      <c r="C61" s="84"/>
      <c r="D61" s="85"/>
      <c r="E61" s="84"/>
      <c r="F61" s="84"/>
      <c r="G61" s="84"/>
      <c r="H61" s="83"/>
      <c r="I61" s="83"/>
      <c r="J61" s="84"/>
      <c r="K61" s="85"/>
      <c r="L61" s="84"/>
      <c r="M61" s="84"/>
      <c r="N61" s="84"/>
      <c r="O61" s="83"/>
      <c r="P61" s="83"/>
      <c r="Q61" s="84"/>
      <c r="R61" s="83"/>
      <c r="S61" s="83"/>
      <c r="T61" s="84"/>
      <c r="U61" s="86"/>
      <c r="V61" s="83"/>
    </row>
    <row r="62" spans="1:22" s="1" customFormat="1">
      <c r="A62" s="1" t="s">
        <v>52</v>
      </c>
      <c r="B62" s="83"/>
      <c r="C62" s="84"/>
      <c r="D62" s="85"/>
      <c r="E62" s="84"/>
      <c r="F62" s="84"/>
      <c r="G62" s="84"/>
      <c r="H62" s="83"/>
      <c r="I62" s="83"/>
      <c r="J62" s="84"/>
      <c r="K62" s="85"/>
      <c r="L62" s="84"/>
      <c r="M62" s="84"/>
      <c r="N62" s="84"/>
      <c r="O62" s="83"/>
      <c r="P62" s="83"/>
      <c r="Q62" s="84"/>
      <c r="R62" s="83"/>
      <c r="S62" s="83"/>
      <c r="T62" s="84"/>
      <c r="U62" s="86"/>
      <c r="V62" s="83"/>
    </row>
    <row r="63" spans="1:22">
      <c r="A63" s="155" t="s">
        <v>57</v>
      </c>
      <c r="B63" s="104">
        <f>SV_SO_2122_2a!B64/SV_SO_2122_2a!$H64*100</f>
        <v>0</v>
      </c>
      <c r="C63" s="105">
        <f>SV_SO_2122_2a!C64/SV_SO_2122_2a!$H64*100</f>
        <v>2.2222222222222223</v>
      </c>
      <c r="D63" s="106">
        <f>SV_SO_2122_2a!D64/SV_SO_2122_2a!$H64*100</f>
        <v>50.505050505050505</v>
      </c>
      <c r="E63" s="105">
        <f>SV_SO_2122_2a!E64/SV_SO_2122_2a!$H64*100</f>
        <v>33.333333333333329</v>
      </c>
      <c r="F63" s="105">
        <f>SV_SO_2122_2a!F64/SV_SO_2122_2a!$H64*100</f>
        <v>11.212121212121213</v>
      </c>
      <c r="G63" s="105">
        <f>SV_SO_2122_2a!G64/SV_SO_2122_2a!$H64*100</f>
        <v>2.7272727272727271</v>
      </c>
      <c r="H63" s="104">
        <f>SV_SO_2122_2a!H64/SV_SO_2122_2a!$H64*100</f>
        <v>100</v>
      </c>
      <c r="I63" s="104">
        <f>SV_SO_2122_2a!I64/SV_SO_2122_2a!$O64*100</f>
        <v>6.6225165562913912E-2</v>
      </c>
      <c r="J63" s="105">
        <f>SV_SO_2122_2a!J64/SV_SO_2122_2a!$O64*100</f>
        <v>1.0596026490066226</v>
      </c>
      <c r="K63" s="106">
        <f>SV_SO_2122_2a!K64/SV_SO_2122_2a!$O64*100</f>
        <v>51.523178807947026</v>
      </c>
      <c r="L63" s="105">
        <f>SV_SO_2122_2a!L64/SV_SO_2122_2a!$O64*100</f>
        <v>34.768211920529801</v>
      </c>
      <c r="M63" s="105">
        <f>SV_SO_2122_2a!M64/SV_SO_2122_2a!$O64*100</f>
        <v>10.463576158940398</v>
      </c>
      <c r="N63" s="105">
        <f>SV_SO_2122_2a!N64/SV_SO_2122_2a!$O64*100</f>
        <v>2.1192052980132452</v>
      </c>
      <c r="O63" s="104">
        <f>SV_SO_2122_2a!O64/SV_SO_2122_2a!$O64*100</f>
        <v>100</v>
      </c>
      <c r="P63" s="104">
        <f>SV_SO_2122_2a!P64/SV_SO_2122_2a!$V64*100</f>
        <v>0.04</v>
      </c>
      <c r="Q63" s="105">
        <f>SV_SO_2122_2a!Q64/SV_SO_2122_2a!$V64*100</f>
        <v>1.52</v>
      </c>
      <c r="R63" s="104">
        <f>SV_SO_2122_2a!R64/SV_SO_2122_2a!$V64*100</f>
        <v>51.12</v>
      </c>
      <c r="S63" s="104">
        <f>SV_SO_2122_2a!S64/SV_SO_2122_2a!$V64*100</f>
        <v>34.200000000000003</v>
      </c>
      <c r="T63" s="105">
        <f>SV_SO_2122_2a!T64/SV_SO_2122_2a!$V64*100</f>
        <v>10.76</v>
      </c>
      <c r="U63" s="107">
        <f>SV_SO_2122_2a!U64/SV_SO_2122_2a!$V64*100</f>
        <v>2.36</v>
      </c>
      <c r="V63" s="104">
        <f>SV_SO_2122_2a!V64/SV_SO_2122_2a!$V64*100</f>
        <v>100</v>
      </c>
    </row>
    <row r="64" spans="1:22">
      <c r="A64" s="155" t="s">
        <v>58</v>
      </c>
      <c r="B64" s="104">
        <f>SV_SO_2122_2a!B65/SV_SO_2122_2a!$H65*100</f>
        <v>0</v>
      </c>
      <c r="C64" s="105">
        <f>SV_SO_2122_2a!C65/SV_SO_2122_2a!$H65*100</f>
        <v>0.18951358180669614</v>
      </c>
      <c r="D64" s="106">
        <f>SV_SO_2122_2a!D65/SV_SO_2122_2a!$H65*100</f>
        <v>28.490208464939986</v>
      </c>
      <c r="E64" s="105">
        <f>SV_SO_2122_2a!E65/SV_SO_2122_2a!$H65*100</f>
        <v>41.124447252053066</v>
      </c>
      <c r="F64" s="105">
        <f>SV_SO_2122_2a!F65/SV_SO_2122_2a!$H65*100</f>
        <v>22.615287428932408</v>
      </c>
      <c r="G64" s="105">
        <f>SV_SO_2122_2a!G65/SV_SO_2122_2a!$H65*100</f>
        <v>7.5805432722678461</v>
      </c>
      <c r="H64" s="104">
        <f>SV_SO_2122_2a!H65/SV_SO_2122_2a!$H65*100</f>
        <v>100</v>
      </c>
      <c r="I64" s="104">
        <f>SV_SO_2122_2a!I65/SV_SO_2122_2a!$O65*100</f>
        <v>0</v>
      </c>
      <c r="J64" s="105">
        <f>SV_SO_2122_2a!J65/SV_SO_2122_2a!$O65*100</f>
        <v>0.2031144211238998</v>
      </c>
      <c r="K64" s="106">
        <f>SV_SO_2122_2a!K65/SV_SO_2122_2a!$O65*100</f>
        <v>32.430602572782668</v>
      </c>
      <c r="L64" s="105">
        <f>SV_SO_2122_2a!L65/SV_SO_2122_2a!$O65*100</f>
        <v>38.862559241706165</v>
      </c>
      <c r="M64" s="105">
        <f>SV_SO_2122_2a!M65/SV_SO_2122_2a!$O65*100</f>
        <v>20.176032498307382</v>
      </c>
      <c r="N64" s="105">
        <f>SV_SO_2122_2a!N65/SV_SO_2122_2a!$O65*100</f>
        <v>8.3276912660798903</v>
      </c>
      <c r="O64" s="104">
        <f>SV_SO_2122_2a!O65/SV_SO_2122_2a!$O65*100</f>
        <v>100</v>
      </c>
      <c r="P64" s="104">
        <f>SV_SO_2122_2a!P65/SV_SO_2122_2a!$V65*100</f>
        <v>0</v>
      </c>
      <c r="Q64" s="105">
        <f>SV_SO_2122_2a!Q65/SV_SO_2122_2a!$V65*100</f>
        <v>0.19607843137254902</v>
      </c>
      <c r="R64" s="104">
        <f>SV_SO_2122_2a!R65/SV_SO_2122_2a!$V65*100</f>
        <v>30.392156862745097</v>
      </c>
      <c r="S64" s="104">
        <f>SV_SO_2122_2a!S65/SV_SO_2122_2a!$V65*100</f>
        <v>40.032679738562095</v>
      </c>
      <c r="T64" s="105">
        <f>SV_SO_2122_2a!T65/SV_SO_2122_2a!$V65*100</f>
        <v>21.437908496732025</v>
      </c>
      <c r="U64" s="107">
        <f>SV_SO_2122_2a!U65/SV_SO_2122_2a!$V65*100</f>
        <v>7.9411764705882346</v>
      </c>
      <c r="V64" s="104">
        <f>SV_SO_2122_2a!V65/SV_SO_2122_2a!$V65*100</f>
        <v>100</v>
      </c>
    </row>
    <row r="65" spans="1:22">
      <c r="A65" s="155" t="s">
        <v>59</v>
      </c>
      <c r="B65" s="104">
        <f>SV_SO_2122_2a!B66/SV_SO_2122_2a!$H66*100</f>
        <v>0</v>
      </c>
      <c r="C65" s="105">
        <f>SV_SO_2122_2a!C66/SV_SO_2122_2a!$H66*100</f>
        <v>0</v>
      </c>
      <c r="D65" s="106">
        <f>SV_SO_2122_2a!D66/SV_SO_2122_2a!$H66*100</f>
        <v>28.767123287671232</v>
      </c>
      <c r="E65" s="105">
        <f>SV_SO_2122_2a!E66/SV_SO_2122_2a!$H66*100</f>
        <v>46.575342465753423</v>
      </c>
      <c r="F65" s="105">
        <f>SV_SO_2122_2a!F66/SV_SO_2122_2a!$H66*100</f>
        <v>20.547945205479451</v>
      </c>
      <c r="G65" s="105">
        <f>SV_SO_2122_2a!G66/SV_SO_2122_2a!$H66*100</f>
        <v>4.10958904109589</v>
      </c>
      <c r="H65" s="104">
        <f>SV_SO_2122_2a!H66/SV_SO_2122_2a!$H66*100</f>
        <v>100</v>
      </c>
      <c r="I65" s="104">
        <f>SV_SO_2122_2a!I66/SV_SO_2122_2a!$O66*100</f>
        <v>0</v>
      </c>
      <c r="J65" s="105">
        <f>SV_SO_2122_2a!J66/SV_SO_2122_2a!$O66*100</f>
        <v>0</v>
      </c>
      <c r="K65" s="106">
        <f>SV_SO_2122_2a!K66/SV_SO_2122_2a!$O66*100</f>
        <v>30.508474576271187</v>
      </c>
      <c r="L65" s="105">
        <f>SV_SO_2122_2a!L66/SV_SO_2122_2a!$O66*100</f>
        <v>44.067796610169488</v>
      </c>
      <c r="M65" s="105">
        <f>SV_SO_2122_2a!M66/SV_SO_2122_2a!$O66*100</f>
        <v>21.468926553672315</v>
      </c>
      <c r="N65" s="105">
        <f>SV_SO_2122_2a!N66/SV_SO_2122_2a!$O66*100</f>
        <v>3.9548022598870061</v>
      </c>
      <c r="O65" s="104">
        <f>SV_SO_2122_2a!O66/SV_SO_2122_2a!$O66*100</f>
        <v>100</v>
      </c>
      <c r="P65" s="104">
        <f>SV_SO_2122_2a!P66/SV_SO_2122_2a!$V66*100</f>
        <v>0</v>
      </c>
      <c r="Q65" s="105">
        <f>SV_SO_2122_2a!Q66/SV_SO_2122_2a!$V66*100</f>
        <v>0</v>
      </c>
      <c r="R65" s="104">
        <f>SV_SO_2122_2a!R66/SV_SO_2122_2a!$V66*100</f>
        <v>30</v>
      </c>
      <c r="S65" s="104">
        <f>SV_SO_2122_2a!S66/SV_SO_2122_2a!$V66*100</f>
        <v>44.800000000000004</v>
      </c>
      <c r="T65" s="105">
        <f>SV_SO_2122_2a!T66/SV_SO_2122_2a!$V66*100</f>
        <v>21.2</v>
      </c>
      <c r="U65" s="107">
        <f>SV_SO_2122_2a!U66/SV_SO_2122_2a!$V66*100</f>
        <v>4</v>
      </c>
      <c r="V65" s="104">
        <f>SV_SO_2122_2a!V66/SV_SO_2122_2a!$V66*100</f>
        <v>100</v>
      </c>
    </row>
    <row r="66" spans="1:22">
      <c r="A66" s="155" t="s">
        <v>60</v>
      </c>
      <c r="B66" s="104">
        <f>SV_SO_2122_2a!B67/SV_SO_2122_2a!$H67*100</f>
        <v>0</v>
      </c>
      <c r="C66" s="105">
        <f>SV_SO_2122_2a!C67/SV_SO_2122_2a!$H67*100</f>
        <v>0.16927634363097757</v>
      </c>
      <c r="D66" s="106">
        <f>SV_SO_2122_2a!D67/SV_SO_2122_2a!$H67*100</f>
        <v>23.148539991536182</v>
      </c>
      <c r="E66" s="105">
        <f>SV_SO_2122_2a!E67/SV_SO_2122_2a!$H67*100</f>
        <v>44.773592890393566</v>
      </c>
      <c r="F66" s="105">
        <f>SV_SO_2122_2a!F67/SV_SO_2122_2a!$H67*100</f>
        <v>22.344477359289037</v>
      </c>
      <c r="G66" s="105">
        <f>SV_SO_2122_2a!G67/SV_SO_2122_2a!$H67*100</f>
        <v>9.5641134151502332</v>
      </c>
      <c r="H66" s="104">
        <f>SV_SO_2122_2a!H67/SV_SO_2122_2a!$H67*100</f>
        <v>100</v>
      </c>
      <c r="I66" s="104">
        <f>SV_SO_2122_2a!I67/SV_SO_2122_2a!$O67*100</f>
        <v>0</v>
      </c>
      <c r="J66" s="105">
        <f>SV_SO_2122_2a!J67/SV_SO_2122_2a!$O67*100</f>
        <v>0</v>
      </c>
      <c r="K66" s="106">
        <f>SV_SO_2122_2a!K67/SV_SO_2122_2a!$O67*100</f>
        <v>25.438596491228072</v>
      </c>
      <c r="L66" s="105">
        <f>SV_SO_2122_2a!L67/SV_SO_2122_2a!$O67*100</f>
        <v>44.444444444444443</v>
      </c>
      <c r="M66" s="105">
        <f>SV_SO_2122_2a!M67/SV_SO_2122_2a!$O67*100</f>
        <v>21.871345029239766</v>
      </c>
      <c r="N66" s="105">
        <f>SV_SO_2122_2a!N67/SV_SO_2122_2a!$O67*100</f>
        <v>8.2456140350877192</v>
      </c>
      <c r="O66" s="104">
        <f>SV_SO_2122_2a!O67/SV_SO_2122_2a!$O67*100</f>
        <v>100</v>
      </c>
      <c r="P66" s="104">
        <f>SV_SO_2122_2a!P67/SV_SO_2122_2a!$V67*100</f>
        <v>0</v>
      </c>
      <c r="Q66" s="105">
        <f>SV_SO_2122_2a!Q67/SV_SO_2122_2a!$V67*100</f>
        <v>9.8207709305180454E-2</v>
      </c>
      <c r="R66" s="104">
        <f>SV_SO_2122_2a!R67/SV_SO_2122_2a!$V67*100</f>
        <v>24.109992634421801</v>
      </c>
      <c r="S66" s="104">
        <f>SV_SO_2122_2a!S67/SV_SO_2122_2a!$V67*100</f>
        <v>44.635403879204517</v>
      </c>
      <c r="T66" s="105">
        <f>SV_SO_2122_2a!T67/SV_SO_2122_2a!$V67*100</f>
        <v>22.145838448318191</v>
      </c>
      <c r="U66" s="107">
        <f>SV_SO_2122_2a!U67/SV_SO_2122_2a!$V67*100</f>
        <v>9.0105573287503073</v>
      </c>
      <c r="V66" s="104">
        <f>SV_SO_2122_2a!V67/SV_SO_2122_2a!$V67*100</f>
        <v>100</v>
      </c>
    </row>
    <row r="67" spans="1:22" s="79" customFormat="1">
      <c r="A67" s="28" t="s">
        <v>25</v>
      </c>
      <c r="B67" s="112">
        <f>SV_SO_2122_2a!B68/SV_SO_2122_2a!$H68*100</f>
        <v>0</v>
      </c>
      <c r="C67" s="113">
        <f>SV_SO_2122_2a!C68/SV_SO_2122_2a!$H68*100</f>
        <v>0.57895787582351765</v>
      </c>
      <c r="D67" s="114">
        <f>SV_SO_2122_2a!D68/SV_SO_2122_2a!$H68*100</f>
        <v>30.325414254342185</v>
      </c>
      <c r="E67" s="113">
        <f>SV_SO_2122_2a!E68/SV_SO_2122_2a!$H68*100</f>
        <v>41.38550608903973</v>
      </c>
      <c r="F67" s="113">
        <f>SV_SO_2122_2a!F68/SV_SO_2122_2a!$H68*100</f>
        <v>20.203633459772412</v>
      </c>
      <c r="G67" s="113">
        <f>SV_SO_2122_2a!G68/SV_SO_2122_2a!$H68*100</f>
        <v>7.50648832102216</v>
      </c>
      <c r="H67" s="112">
        <f>SV_SO_2122_2a!H68/SV_SO_2122_2a!$H68*100</f>
        <v>100</v>
      </c>
      <c r="I67" s="112">
        <f>SV_SO_2122_2a!I68/SV_SO_2122_2a!$O68*100</f>
        <v>2.051702913418137E-2</v>
      </c>
      <c r="J67" s="113">
        <f>SV_SO_2122_2a!J68/SV_SO_2122_2a!$O68*100</f>
        <v>0.38982355354944603</v>
      </c>
      <c r="K67" s="114">
        <f>SV_SO_2122_2a!K68/SV_SO_2122_2a!$O68*100</f>
        <v>35.822732868280674</v>
      </c>
      <c r="L67" s="113">
        <f>SV_SO_2122_2a!L68/SV_SO_2122_2a!$O68*100</f>
        <v>39.741485432909315</v>
      </c>
      <c r="M67" s="113">
        <f>SV_SO_2122_2a!M68/SV_SO_2122_2a!$O68*100</f>
        <v>17.808781288469429</v>
      </c>
      <c r="N67" s="113">
        <f>SV_SO_2122_2a!N68/SV_SO_2122_2a!$O68*100</f>
        <v>6.2166598276569554</v>
      </c>
      <c r="O67" s="112">
        <f>SV_SO_2122_2a!O68/SV_SO_2122_2a!$O68*100</f>
        <v>100</v>
      </c>
      <c r="P67" s="112">
        <f>SV_SO_2122_2a!P68/SV_SO_2122_2a!$V68*100</f>
        <v>1.0118385105737124E-2</v>
      </c>
      <c r="Q67" s="113">
        <f>SV_SO_2122_2a!Q68/SV_SO_2122_2a!$V68*100</f>
        <v>0.48568248507538198</v>
      </c>
      <c r="R67" s="112">
        <f>SV_SO_2122_2a!R68/SV_SO_2122_2a!$V68*100</f>
        <v>33.03652737023171</v>
      </c>
      <c r="S67" s="112">
        <f>SV_SO_2122_2a!S68/SV_SO_2122_2a!$V68*100</f>
        <v>40.574724274005867</v>
      </c>
      <c r="T67" s="113">
        <f>SV_SO_2122_2a!T68/SV_SO_2122_2a!$V68*100</f>
        <v>19.022563998785795</v>
      </c>
      <c r="U67" s="115">
        <f>SV_SO_2122_2a!U68/SV_SO_2122_2a!$V68*100</f>
        <v>6.8703834867955074</v>
      </c>
      <c r="V67" s="112">
        <f>SV_SO_2122_2a!V68/SV_SO_2122_2a!$V68*100</f>
        <v>100</v>
      </c>
    </row>
    <row r="68" spans="1:22">
      <c r="A68" s="130" t="s">
        <v>63</v>
      </c>
      <c r="B68" s="92"/>
      <c r="C68" s="93"/>
      <c r="D68" s="94"/>
      <c r="E68" s="93"/>
      <c r="F68" s="93"/>
      <c r="G68" s="93"/>
      <c r="H68" s="92"/>
      <c r="I68" s="92"/>
      <c r="J68" s="93"/>
      <c r="K68" s="94"/>
      <c r="L68" s="93"/>
      <c r="M68" s="93"/>
      <c r="N68" s="93"/>
      <c r="O68" s="92"/>
      <c r="P68" s="92"/>
      <c r="Q68" s="93"/>
      <c r="R68" s="92"/>
      <c r="S68" s="92"/>
      <c r="T68" s="93"/>
      <c r="U68" s="95"/>
      <c r="V68" s="92"/>
    </row>
    <row r="69" spans="1:22">
      <c r="A69" s="155" t="s">
        <v>57</v>
      </c>
      <c r="B69" s="135">
        <f>SV_SO_2122_2a!B70/SV_SO_2122_2a!$H70*100</f>
        <v>8.3752093802345065E-2</v>
      </c>
      <c r="C69" s="136">
        <f>SV_SO_2122_2a!C70/SV_SO_2122_2a!$H70*100</f>
        <v>2.2613065326633168</v>
      </c>
      <c r="D69" s="137">
        <f>SV_SO_2122_2a!D70/SV_SO_2122_2a!$H70*100</f>
        <v>52.76381909547738</v>
      </c>
      <c r="E69" s="136">
        <f>SV_SO_2122_2a!E70/SV_SO_2122_2a!$H70*100</f>
        <v>34.212730318257954</v>
      </c>
      <c r="F69" s="136">
        <f>SV_SO_2122_2a!F70/SV_SO_2122_2a!$H70*100</f>
        <v>9.0871021775544385</v>
      </c>
      <c r="G69" s="136">
        <f>SV_SO_2122_2a!G70/SV_SO_2122_2a!$H70*100</f>
        <v>1.5912897822445562</v>
      </c>
      <c r="H69" s="135">
        <f>SV_SO_2122_2a!H70/SV_SO_2122_2a!$H70*100</f>
        <v>100</v>
      </c>
      <c r="I69" s="135">
        <f>SV_SO_2122_2a!I70/SV_SO_2122_2a!$O70*100</f>
        <v>2.7677830058123441E-2</v>
      </c>
      <c r="J69" s="136">
        <f>SV_SO_2122_2a!J70/SV_SO_2122_2a!$O70*100</f>
        <v>1.2178245225574316</v>
      </c>
      <c r="K69" s="137">
        <f>SV_SO_2122_2a!K70/SV_SO_2122_2a!$O70*100</f>
        <v>55.244948796014391</v>
      </c>
      <c r="L69" s="136">
        <f>SV_SO_2122_2a!L70/SV_SO_2122_2a!$O70*100</f>
        <v>33.905341821201219</v>
      </c>
      <c r="M69" s="136">
        <f>SV_SO_2122_2a!M70/SV_SO_2122_2a!$O70*100</f>
        <v>8.4140603376695271</v>
      </c>
      <c r="N69" s="136">
        <f>SV_SO_2122_2a!N70/SV_SO_2122_2a!$O70*100</f>
        <v>1.190146692499308</v>
      </c>
      <c r="O69" s="135">
        <f>SV_SO_2122_2a!O70/SV_SO_2122_2a!$O70*100</f>
        <v>100</v>
      </c>
      <c r="P69" s="135">
        <f>SV_SO_2122_2a!P70/SV_SO_2122_2a!$V70*100</f>
        <v>4.9991668055324116E-2</v>
      </c>
      <c r="Q69" s="136">
        <f>SV_SO_2122_2a!Q70/SV_SO_2122_2a!$V70*100</f>
        <v>1.6330611564739208</v>
      </c>
      <c r="R69" s="135">
        <f>SV_SO_2122_2a!R70/SV_SO_2122_2a!$V70*100</f>
        <v>54.257623729378437</v>
      </c>
      <c r="S69" s="135">
        <f>SV_SO_2122_2a!S70/SV_SO_2122_2a!$V70*100</f>
        <v>34.027662056323948</v>
      </c>
      <c r="T69" s="136">
        <f>SV_SO_2122_2a!T70/SV_SO_2122_2a!$V70*100</f>
        <v>8.6818863522746206</v>
      </c>
      <c r="U69" s="138">
        <f>SV_SO_2122_2a!U70/SV_SO_2122_2a!$V70*100</f>
        <v>1.3497750374937512</v>
      </c>
      <c r="V69" s="135">
        <f>SV_SO_2122_2a!V70/SV_SO_2122_2a!$V70*100</f>
        <v>100</v>
      </c>
    </row>
    <row r="70" spans="1:22">
      <c r="A70" s="155" t="s">
        <v>58</v>
      </c>
      <c r="B70" s="135">
        <f>SV_SO_2122_2a!B71/SV_SO_2122_2a!$H71*100</f>
        <v>0</v>
      </c>
      <c r="C70" s="136">
        <f>SV_SO_2122_2a!C71/SV_SO_2122_2a!$H71*100</f>
        <v>0.24861878453038672</v>
      </c>
      <c r="D70" s="137">
        <f>SV_SO_2122_2a!D71/SV_SO_2122_2a!$H71*100</f>
        <v>32.596685082872931</v>
      </c>
      <c r="E70" s="136">
        <f>SV_SO_2122_2a!E71/SV_SO_2122_2a!$H71*100</f>
        <v>42.375690607734803</v>
      </c>
      <c r="F70" s="136">
        <f>SV_SO_2122_2a!F71/SV_SO_2122_2a!$H71*100</f>
        <v>19.558011049723756</v>
      </c>
      <c r="G70" s="136">
        <f>SV_SO_2122_2a!G71/SV_SO_2122_2a!$H71*100</f>
        <v>5.2209944751381219</v>
      </c>
      <c r="H70" s="135">
        <f>SV_SO_2122_2a!H71/SV_SO_2122_2a!$H71*100</f>
        <v>100</v>
      </c>
      <c r="I70" s="135">
        <f>SV_SO_2122_2a!I71/SV_SO_2122_2a!$O71*100</f>
        <v>0</v>
      </c>
      <c r="J70" s="136">
        <f>SV_SO_2122_2a!J71/SV_SO_2122_2a!$O71*100</f>
        <v>0.22779043280182232</v>
      </c>
      <c r="K70" s="137">
        <f>SV_SO_2122_2a!K71/SV_SO_2122_2a!$O71*100</f>
        <v>36.153595834689227</v>
      </c>
      <c r="L70" s="136">
        <f>SV_SO_2122_2a!L71/SV_SO_2122_2a!$O71*100</f>
        <v>40.676863000325412</v>
      </c>
      <c r="M70" s="136">
        <f>SV_SO_2122_2a!M71/SV_SO_2122_2a!$O71*100</f>
        <v>17.181906931337455</v>
      </c>
      <c r="N70" s="136">
        <f>SV_SO_2122_2a!N71/SV_SO_2122_2a!$O71*100</f>
        <v>5.7598438008460793</v>
      </c>
      <c r="O70" s="135">
        <f>SV_SO_2122_2a!O71/SV_SO_2122_2a!$O71*100</f>
        <v>100</v>
      </c>
      <c r="P70" s="135">
        <f>SV_SO_2122_2a!P71/SV_SO_2122_2a!$V71*100</f>
        <v>0</v>
      </c>
      <c r="Q70" s="136">
        <f>SV_SO_2122_2a!Q71/SV_SO_2122_2a!$V71*100</f>
        <v>0.23905572986702522</v>
      </c>
      <c r="R70" s="135">
        <f>SV_SO_2122_2a!R71/SV_SO_2122_2a!$V71*100</f>
        <v>34.229792320334681</v>
      </c>
      <c r="S70" s="135">
        <f>SV_SO_2122_2a!S71/SV_SO_2122_2a!$V71*100</f>
        <v>41.595696996862394</v>
      </c>
      <c r="T70" s="136">
        <f>SV_SO_2122_2a!T71/SV_SO_2122_2a!$V71*100</f>
        <v>18.467055132227699</v>
      </c>
      <c r="U70" s="138">
        <f>SV_SO_2122_2a!U71/SV_SO_2122_2a!$V71*100</f>
        <v>5.4683998207082025</v>
      </c>
      <c r="V70" s="135">
        <f>SV_SO_2122_2a!V71/SV_SO_2122_2a!$V71*100</f>
        <v>100</v>
      </c>
    </row>
    <row r="71" spans="1:22">
      <c r="A71" s="155" t="s">
        <v>59</v>
      </c>
      <c r="B71" s="135">
        <f>SV_SO_2122_2a!B72/SV_SO_2122_2a!$H72*100</f>
        <v>0</v>
      </c>
      <c r="C71" s="136">
        <f>SV_SO_2122_2a!C72/SV_SO_2122_2a!$H72*100</f>
        <v>0.66225165562913912</v>
      </c>
      <c r="D71" s="137">
        <f>SV_SO_2122_2a!D72/SV_SO_2122_2a!$H72*100</f>
        <v>29.80132450331126</v>
      </c>
      <c r="E71" s="136">
        <f>SV_SO_2122_2a!E72/SV_SO_2122_2a!$H72*100</f>
        <v>47.019867549668874</v>
      </c>
      <c r="F71" s="136">
        <f>SV_SO_2122_2a!F72/SV_SO_2122_2a!$H72*100</f>
        <v>19.205298013245034</v>
      </c>
      <c r="G71" s="136">
        <f>SV_SO_2122_2a!G72/SV_SO_2122_2a!$H72*100</f>
        <v>3.3112582781456954</v>
      </c>
      <c r="H71" s="135">
        <f>SV_SO_2122_2a!H72/SV_SO_2122_2a!$H72*100</f>
        <v>100</v>
      </c>
      <c r="I71" s="135">
        <f>SV_SO_2122_2a!I72/SV_SO_2122_2a!$O72*100</f>
        <v>0</v>
      </c>
      <c r="J71" s="136">
        <f>SV_SO_2122_2a!J72/SV_SO_2122_2a!$O72*100</f>
        <v>0.23980815347721821</v>
      </c>
      <c r="K71" s="137">
        <f>SV_SO_2122_2a!K72/SV_SO_2122_2a!$O72*100</f>
        <v>41.486810551558747</v>
      </c>
      <c r="L71" s="136">
        <f>SV_SO_2122_2a!L72/SV_SO_2122_2a!$O72*100</f>
        <v>39.808153477218227</v>
      </c>
      <c r="M71" s="136">
        <f>SV_SO_2122_2a!M72/SV_SO_2122_2a!$O72*100</f>
        <v>16.067146282973621</v>
      </c>
      <c r="N71" s="136">
        <f>SV_SO_2122_2a!N72/SV_SO_2122_2a!$O72*100</f>
        <v>2.3980815347721824</v>
      </c>
      <c r="O71" s="135">
        <f>SV_SO_2122_2a!O72/SV_SO_2122_2a!$O72*100</f>
        <v>100</v>
      </c>
      <c r="P71" s="135">
        <f>SV_SO_2122_2a!P72/SV_SO_2122_2a!$V72*100</f>
        <v>0</v>
      </c>
      <c r="Q71" s="136">
        <f>SV_SO_2122_2a!Q72/SV_SO_2122_2a!$V72*100</f>
        <v>0.35211267605633806</v>
      </c>
      <c r="R71" s="135">
        <f>SV_SO_2122_2a!R72/SV_SO_2122_2a!$V72*100</f>
        <v>38.380281690140841</v>
      </c>
      <c r="S71" s="135">
        <f>SV_SO_2122_2a!S72/SV_SO_2122_2a!$V72*100</f>
        <v>41.725352112676056</v>
      </c>
      <c r="T71" s="136">
        <f>SV_SO_2122_2a!T72/SV_SO_2122_2a!$V72*100</f>
        <v>16.901408450704224</v>
      </c>
      <c r="U71" s="138">
        <f>SV_SO_2122_2a!U72/SV_SO_2122_2a!$V72*100</f>
        <v>2.640845070422535</v>
      </c>
      <c r="V71" s="135">
        <f>SV_SO_2122_2a!V72/SV_SO_2122_2a!$V72*100</f>
        <v>100</v>
      </c>
    </row>
    <row r="72" spans="1:22">
      <c r="A72" s="155" t="s">
        <v>60</v>
      </c>
      <c r="B72" s="135">
        <f>SV_SO_2122_2a!B73/SV_SO_2122_2a!$H73*100</f>
        <v>3.6503011498448618E-2</v>
      </c>
      <c r="C72" s="136">
        <f>SV_SO_2122_2a!C73/SV_SO_2122_2a!$H73*100</f>
        <v>0.16426355174301879</v>
      </c>
      <c r="D72" s="137">
        <f>SV_SO_2122_2a!D73/SV_SO_2122_2a!$H73*100</f>
        <v>26.993977003102753</v>
      </c>
      <c r="E72" s="136">
        <f>SV_SO_2122_2a!E73/SV_SO_2122_2a!$H73*100</f>
        <v>46.614345683518891</v>
      </c>
      <c r="F72" s="136">
        <f>SV_SO_2122_2a!F73/SV_SO_2122_2a!$H73*100</f>
        <v>19.675123197663808</v>
      </c>
      <c r="G72" s="136">
        <f>SV_SO_2122_2a!G73/SV_SO_2122_2a!$H73*100</f>
        <v>6.5157875524730793</v>
      </c>
      <c r="H72" s="135">
        <f>SV_SO_2122_2a!H73/SV_SO_2122_2a!$H73*100</f>
        <v>100</v>
      </c>
      <c r="I72" s="135">
        <f>SV_SO_2122_2a!I73/SV_SO_2122_2a!$O73*100</f>
        <v>5.2192066805845504E-2</v>
      </c>
      <c r="J72" s="136">
        <f>SV_SO_2122_2a!J73/SV_SO_2122_2a!$O73*100</f>
        <v>5.2192066805845504E-2</v>
      </c>
      <c r="K72" s="137">
        <f>SV_SO_2122_2a!K73/SV_SO_2122_2a!$O73*100</f>
        <v>30.219206680584556</v>
      </c>
      <c r="L72" s="136">
        <f>SV_SO_2122_2a!L73/SV_SO_2122_2a!$O73*100</f>
        <v>45.929018789144052</v>
      </c>
      <c r="M72" s="136">
        <f>SV_SO_2122_2a!M73/SV_SO_2122_2a!$O73*100</f>
        <v>17.927974947807932</v>
      </c>
      <c r="N72" s="136">
        <f>SV_SO_2122_2a!N73/SV_SO_2122_2a!$O73*100</f>
        <v>5.8194154488517746</v>
      </c>
      <c r="O72" s="135">
        <f>SV_SO_2122_2a!O73/SV_SO_2122_2a!$O73*100</f>
        <v>100</v>
      </c>
      <c r="P72" s="135">
        <f>SV_SO_2122_2a!P73/SV_SO_2122_2a!$V73*100</f>
        <v>4.2959939856084199E-2</v>
      </c>
      <c r="Q72" s="136">
        <f>SV_SO_2122_2a!Q73/SV_SO_2122_2a!$V73*100</f>
        <v>0.11813983460423157</v>
      </c>
      <c r="R72" s="135">
        <f>SV_SO_2122_2a!R73/SV_SO_2122_2a!$V73*100</f>
        <v>28.32134035012351</v>
      </c>
      <c r="S72" s="135">
        <f>SV_SO_2122_2a!S73/SV_SO_2122_2a!$V73*100</f>
        <v>46.332295134786811</v>
      </c>
      <c r="T72" s="136">
        <f>SV_SO_2122_2a!T73/SV_SO_2122_2a!$V73*100</f>
        <v>18.956073461497152</v>
      </c>
      <c r="U72" s="138">
        <f>SV_SO_2122_2a!U73/SV_SO_2122_2a!$V73*100</f>
        <v>6.229191279132209</v>
      </c>
      <c r="V72" s="135">
        <f>SV_SO_2122_2a!V73/SV_SO_2122_2a!$V73*100</f>
        <v>100</v>
      </c>
    </row>
    <row r="73" spans="1:22" s="28" customFormat="1">
      <c r="A73" s="28" t="s">
        <v>25</v>
      </c>
      <c r="B73" s="112">
        <f>SV_SO_2122_2a!B74/SV_SO_2122_2a!$H74*100</f>
        <v>3.4370166695308471E-2</v>
      </c>
      <c r="C73" s="113">
        <f>SV_SO_2122_2a!C74/SV_SO_2122_2a!$H74*100</f>
        <v>0.62725554218937962</v>
      </c>
      <c r="D73" s="114">
        <f>SV_SO_2122_2a!D74/SV_SO_2122_2a!$H74*100</f>
        <v>34.0608351950507</v>
      </c>
      <c r="E73" s="113">
        <f>SV_SO_2122_2a!E74/SV_SO_2122_2a!$H74*100</f>
        <v>42.756487368963739</v>
      </c>
      <c r="F73" s="113">
        <f>SV_SO_2122_2a!F74/SV_SO_2122_2a!$H74*100</f>
        <v>17.460044681216704</v>
      </c>
      <c r="G73" s="113">
        <f>SV_SO_2122_2a!G74/SV_SO_2122_2a!$H74*100</f>
        <v>5.0610070458841729</v>
      </c>
      <c r="H73" s="112">
        <f>SV_SO_2122_2a!H74/SV_SO_2122_2a!$H74*100</f>
        <v>100</v>
      </c>
      <c r="I73" s="112">
        <f>SV_SO_2122_2a!I74/SV_SO_2122_2a!$O74*100</f>
        <v>2.7434842249657067E-2</v>
      </c>
      <c r="J73" s="113">
        <f>SV_SO_2122_2a!J74/SV_SO_2122_2a!$O74*100</f>
        <v>0.49382716049382713</v>
      </c>
      <c r="K73" s="114">
        <f>SV_SO_2122_2a!K74/SV_SO_2122_2a!$O74*100</f>
        <v>40.585276634659351</v>
      </c>
      <c r="L73" s="113">
        <f>SV_SO_2122_2a!L74/SV_SO_2122_2a!$O74*100</f>
        <v>40.246913580246911</v>
      </c>
      <c r="M73" s="113">
        <f>SV_SO_2122_2a!M74/SV_SO_2122_2a!$O74*100</f>
        <v>14.503886602652036</v>
      </c>
      <c r="N73" s="113">
        <f>SV_SO_2122_2a!N74/SV_SO_2122_2a!$O74*100</f>
        <v>4.1426611796982167</v>
      </c>
      <c r="O73" s="112">
        <f>SV_SO_2122_2a!O74/SV_SO_2122_2a!$O74*100</f>
        <v>100</v>
      </c>
      <c r="P73" s="112">
        <f>SV_SO_2122_2a!P74/SV_SO_2122_2a!$V74*100</f>
        <v>3.1010499269038233E-2</v>
      </c>
      <c r="Q73" s="113">
        <f>SV_SO_2122_2a!Q74/SV_SO_2122_2a!$V74*100</f>
        <v>0.56261905816683655</v>
      </c>
      <c r="R73" s="112">
        <f>SV_SO_2122_2a!R74/SV_SO_2122_2a!$V74*100</f>
        <v>37.221459265494175</v>
      </c>
      <c r="S73" s="112">
        <f>SV_SO_2122_2a!S74/SV_SO_2122_2a!$V74*100</f>
        <v>41.540778806538789</v>
      </c>
      <c r="T73" s="113">
        <f>SV_SO_2122_2a!T74/SV_SO_2122_2a!$V74*100</f>
        <v>16.02799805076862</v>
      </c>
      <c r="U73" s="115">
        <f>SV_SO_2122_2a!U74/SV_SO_2122_2a!$V74*100</f>
        <v>4.6161343197625477</v>
      </c>
      <c r="V73" s="112">
        <f>SV_SO_2122_2a!V74/SV_SO_2122_2a!$V74*100</f>
        <v>100</v>
      </c>
    </row>
    <row r="74" spans="1:22" s="28" customFormat="1">
      <c r="B74" s="169"/>
      <c r="C74" s="169"/>
      <c r="D74" s="169"/>
      <c r="E74" s="169"/>
      <c r="F74" s="169"/>
      <c r="G74" s="169"/>
      <c r="H74" s="169"/>
      <c r="I74" s="169"/>
      <c r="J74" s="169"/>
      <c r="K74" s="169"/>
      <c r="L74" s="169"/>
      <c r="M74" s="169"/>
      <c r="N74" s="169"/>
      <c r="O74" s="169"/>
      <c r="P74" s="169"/>
      <c r="Q74" s="169"/>
      <c r="R74" s="169"/>
      <c r="S74" s="169"/>
      <c r="T74" s="169"/>
      <c r="U74" s="169"/>
      <c r="V74" s="169"/>
    </row>
    <row r="75" spans="1:22" s="28" customFormat="1">
      <c r="A75" s="167" t="s">
        <v>17</v>
      </c>
      <c r="B75" s="169"/>
      <c r="C75" s="169"/>
      <c r="D75" s="169"/>
      <c r="E75" s="169"/>
      <c r="F75" s="169"/>
      <c r="G75" s="169"/>
      <c r="H75" s="169"/>
      <c r="I75" s="169"/>
      <c r="J75" s="169"/>
      <c r="K75" s="169"/>
      <c r="L75" s="169"/>
      <c r="M75" s="169"/>
      <c r="N75" s="169"/>
      <c r="O75" s="169"/>
      <c r="P75" s="169"/>
      <c r="Q75" s="169"/>
      <c r="R75" s="169"/>
      <c r="S75" s="169"/>
      <c r="T75" s="169"/>
      <c r="U75" s="169"/>
      <c r="V75" s="169"/>
    </row>
    <row r="76" spans="1:22" s="1" customFormat="1" ht="15" customHeight="1">
      <c r="A76" s="28"/>
      <c r="B76" s="120"/>
      <c r="C76" s="120"/>
      <c r="D76" s="120"/>
      <c r="E76" s="120"/>
      <c r="F76" s="120"/>
      <c r="G76" s="120"/>
      <c r="H76" s="120"/>
      <c r="I76" s="120"/>
      <c r="J76" s="120"/>
      <c r="K76" s="120"/>
      <c r="L76" s="120"/>
      <c r="M76" s="120"/>
      <c r="N76" s="120"/>
      <c r="O76" s="120"/>
      <c r="P76" s="120"/>
      <c r="Q76" s="120"/>
      <c r="R76" s="120"/>
      <c r="S76" s="120"/>
      <c r="T76" s="120"/>
      <c r="U76" s="120"/>
      <c r="V76" s="120"/>
    </row>
    <row r="77" spans="1:22" s="1" customFormat="1" ht="15" customHeight="1">
      <c r="A77" s="28"/>
      <c r="B77" s="120"/>
      <c r="C77" s="120"/>
      <c r="D77" s="120"/>
      <c r="E77" s="120"/>
      <c r="F77" s="120"/>
      <c r="G77" s="120"/>
      <c r="H77" s="120"/>
      <c r="I77" s="120"/>
      <c r="J77" s="120"/>
      <c r="K77" s="120"/>
      <c r="L77" s="120"/>
      <c r="M77" s="120"/>
      <c r="N77" s="120"/>
      <c r="O77" s="120"/>
      <c r="P77" s="120"/>
      <c r="Q77" s="120"/>
      <c r="R77" s="120"/>
      <c r="S77" s="120"/>
      <c r="T77" s="120"/>
      <c r="U77" s="120"/>
      <c r="V77" s="120"/>
    </row>
    <row r="78" spans="1:22" s="1" customFormat="1" ht="15" customHeight="1">
      <c r="A78" s="28"/>
      <c r="B78" s="120"/>
      <c r="C78" s="120"/>
      <c r="D78" s="120"/>
      <c r="E78" s="120"/>
      <c r="F78" s="120"/>
      <c r="G78" s="120"/>
      <c r="H78" s="120"/>
      <c r="I78" s="120"/>
      <c r="J78" s="120"/>
      <c r="K78" s="120"/>
      <c r="L78" s="120"/>
      <c r="M78" s="120"/>
      <c r="N78" s="120"/>
      <c r="O78" s="120"/>
      <c r="P78" s="120"/>
      <c r="Q78" s="120"/>
      <c r="R78" s="120"/>
      <c r="S78" s="120"/>
      <c r="T78" s="120"/>
      <c r="U78" s="120"/>
      <c r="V78" s="120"/>
    </row>
    <row r="79" spans="1:22" s="1" customFormat="1" ht="15" customHeight="1">
      <c r="A79" s="28"/>
      <c r="B79" s="120"/>
      <c r="C79" s="120"/>
      <c r="D79" s="120"/>
      <c r="E79" s="120"/>
      <c r="F79" s="120"/>
      <c r="G79" s="120"/>
      <c r="H79" s="120"/>
      <c r="I79" s="120"/>
      <c r="J79" s="120"/>
      <c r="K79" s="120"/>
      <c r="L79" s="120"/>
      <c r="M79" s="120"/>
      <c r="N79" s="120"/>
      <c r="O79" s="120"/>
      <c r="P79" s="120"/>
      <c r="Q79" s="120"/>
      <c r="R79" s="120"/>
      <c r="S79" s="120"/>
      <c r="T79" s="120"/>
      <c r="U79" s="120"/>
      <c r="V79" s="120"/>
    </row>
    <row r="80" spans="1:22" s="1" customFormat="1" ht="15" customHeight="1">
      <c r="A80" s="28"/>
      <c r="B80" s="120"/>
      <c r="C80" s="120"/>
      <c r="D80" s="120"/>
      <c r="E80" s="120"/>
      <c r="F80" s="120"/>
      <c r="G80" s="120"/>
      <c r="H80" s="120"/>
      <c r="I80" s="120"/>
      <c r="J80" s="120"/>
      <c r="K80" s="120"/>
      <c r="L80" s="120"/>
      <c r="M80" s="120"/>
      <c r="N80" s="120"/>
      <c r="O80" s="120"/>
      <c r="P80" s="120"/>
      <c r="Q80" s="120"/>
      <c r="R80" s="120"/>
      <c r="S80" s="120"/>
      <c r="T80" s="120"/>
      <c r="U80" s="120"/>
      <c r="V80" s="120"/>
    </row>
    <row r="81" spans="1:22" s="1" customFormat="1" ht="15" customHeight="1">
      <c r="A81" s="28"/>
      <c r="B81" s="120"/>
      <c r="C81" s="120"/>
      <c r="D81" s="120"/>
      <c r="E81" s="120"/>
      <c r="F81" s="120"/>
      <c r="G81" s="120"/>
      <c r="H81" s="120"/>
      <c r="I81" s="120"/>
      <c r="J81" s="120"/>
      <c r="K81" s="120"/>
      <c r="L81" s="120"/>
      <c r="M81" s="120"/>
      <c r="N81" s="120"/>
      <c r="O81" s="120"/>
      <c r="P81" s="120"/>
      <c r="Q81" s="120"/>
      <c r="R81" s="120"/>
      <c r="S81" s="120"/>
      <c r="T81" s="120"/>
      <c r="U81" s="120"/>
      <c r="V81" s="120"/>
    </row>
    <row r="82" spans="1:22" s="1" customFormat="1" ht="15" customHeight="1">
      <c r="A82" s="28"/>
      <c r="B82" s="120"/>
      <c r="C82" s="120"/>
      <c r="D82" s="120"/>
      <c r="E82" s="120"/>
      <c r="F82" s="120"/>
      <c r="G82" s="120"/>
      <c r="H82" s="120"/>
      <c r="I82" s="120"/>
      <c r="J82" s="120"/>
      <c r="K82" s="120"/>
      <c r="L82" s="120"/>
      <c r="M82" s="120"/>
      <c r="N82" s="120"/>
      <c r="O82" s="120"/>
      <c r="P82" s="120"/>
      <c r="Q82" s="120"/>
      <c r="R82" s="120"/>
      <c r="S82" s="120"/>
      <c r="T82" s="120"/>
      <c r="U82" s="120"/>
      <c r="V82" s="120"/>
    </row>
    <row r="83" spans="1:22" s="1" customFormat="1">
      <c r="A83" s="28"/>
      <c r="B83" s="120"/>
      <c r="C83" s="120"/>
      <c r="D83" s="120"/>
      <c r="E83" s="120"/>
      <c r="F83" s="120"/>
      <c r="G83" s="120"/>
      <c r="H83" s="120"/>
      <c r="I83" s="120"/>
      <c r="J83" s="120"/>
      <c r="K83" s="120"/>
      <c r="L83" s="120"/>
      <c r="M83" s="120"/>
      <c r="N83" s="120"/>
      <c r="O83" s="120"/>
      <c r="P83" s="120"/>
      <c r="Q83" s="120"/>
      <c r="R83" s="120"/>
      <c r="S83" s="120"/>
      <c r="T83" s="120"/>
      <c r="U83" s="120"/>
      <c r="V83" s="120"/>
    </row>
    <row r="84" spans="1:22" s="1" customFormat="1">
      <c r="A84" s="28"/>
      <c r="B84" s="120"/>
      <c r="C84" s="120"/>
      <c r="D84" s="120"/>
      <c r="E84" s="120"/>
      <c r="F84" s="120"/>
      <c r="G84" s="120"/>
      <c r="H84" s="120"/>
      <c r="I84" s="120"/>
      <c r="J84" s="120"/>
      <c r="K84" s="120"/>
      <c r="L84" s="120"/>
      <c r="M84" s="120"/>
      <c r="N84" s="120"/>
      <c r="O84" s="120"/>
      <c r="P84" s="120"/>
      <c r="Q84" s="120"/>
      <c r="R84" s="120"/>
      <c r="S84" s="120"/>
      <c r="T84" s="120"/>
      <c r="U84" s="120"/>
      <c r="V84" s="120"/>
    </row>
    <row r="85" spans="1:22" s="1" customFormat="1">
      <c r="A85" s="28"/>
      <c r="B85" s="120"/>
      <c r="C85" s="120"/>
      <c r="D85" s="120"/>
      <c r="E85" s="120"/>
      <c r="F85" s="120"/>
      <c r="G85" s="120"/>
      <c r="H85" s="120"/>
      <c r="I85" s="120"/>
      <c r="J85" s="120"/>
      <c r="K85" s="120"/>
      <c r="L85" s="120"/>
      <c r="M85" s="120"/>
      <c r="N85" s="120"/>
      <c r="O85" s="120"/>
      <c r="P85" s="120"/>
      <c r="Q85" s="120"/>
      <c r="R85" s="120"/>
      <c r="S85" s="120"/>
      <c r="T85" s="120"/>
      <c r="U85" s="120"/>
      <c r="V85" s="120"/>
    </row>
    <row r="86" spans="1:22" s="1" customFormat="1" ht="14.25" customHeight="1">
      <c r="A86" s="28"/>
      <c r="B86" s="120"/>
      <c r="C86" s="120"/>
      <c r="D86" s="120"/>
      <c r="E86" s="120"/>
      <c r="F86" s="120"/>
      <c r="G86" s="120"/>
      <c r="H86" s="120"/>
      <c r="I86" s="120"/>
      <c r="J86" s="120"/>
      <c r="K86" s="120"/>
      <c r="L86" s="120"/>
      <c r="M86" s="120"/>
      <c r="N86" s="120"/>
      <c r="O86" s="120"/>
      <c r="P86" s="120"/>
      <c r="Q86" s="120"/>
      <c r="R86" s="120"/>
      <c r="S86" s="120"/>
      <c r="T86" s="120"/>
      <c r="U86" s="120"/>
      <c r="V86" s="120"/>
    </row>
    <row r="87" spans="1:22">
      <c r="A87" s="1" t="s">
        <v>1</v>
      </c>
    </row>
    <row r="88" spans="1:22">
      <c r="A88" s="184" t="s">
        <v>19</v>
      </c>
      <c r="B88" s="184"/>
      <c r="C88" s="184"/>
      <c r="D88" s="184"/>
      <c r="E88" s="184"/>
      <c r="F88" s="184"/>
      <c r="G88" s="184"/>
      <c r="H88" s="184"/>
      <c r="I88" s="184"/>
      <c r="J88" s="184"/>
      <c r="K88" s="184"/>
      <c r="L88" s="184"/>
      <c r="M88" s="184"/>
      <c r="N88" s="184"/>
      <c r="O88" s="184"/>
      <c r="P88" s="184"/>
      <c r="Q88" s="184"/>
      <c r="R88" s="184"/>
      <c r="S88" s="184"/>
      <c r="T88" s="184"/>
      <c r="U88" s="184"/>
      <c r="V88" s="184"/>
    </row>
    <row r="89" spans="1:22">
      <c r="A89" s="184" t="s">
        <v>64</v>
      </c>
      <c r="B89" s="184"/>
      <c r="C89" s="184"/>
      <c r="D89" s="184"/>
      <c r="E89" s="184"/>
      <c r="F89" s="184"/>
      <c r="G89" s="184"/>
      <c r="H89" s="184"/>
      <c r="I89" s="184"/>
      <c r="J89" s="184"/>
      <c r="K89" s="184"/>
      <c r="L89" s="184"/>
      <c r="M89" s="184"/>
      <c r="N89" s="184"/>
      <c r="O89" s="184"/>
      <c r="P89" s="184"/>
      <c r="Q89" s="184"/>
      <c r="R89" s="184"/>
      <c r="S89" s="184"/>
      <c r="T89" s="184"/>
      <c r="U89" s="184"/>
      <c r="V89" s="184"/>
    </row>
    <row r="90" spans="1:22" s="2" customFormat="1">
      <c r="A90" s="185" t="s">
        <v>62</v>
      </c>
      <c r="B90" s="185"/>
      <c r="C90" s="185"/>
      <c r="D90" s="185"/>
      <c r="E90" s="185"/>
      <c r="F90" s="185"/>
      <c r="G90" s="185"/>
      <c r="H90" s="185"/>
      <c r="I90" s="185"/>
      <c r="J90" s="185"/>
      <c r="K90" s="185"/>
      <c r="L90" s="185"/>
      <c r="M90" s="185"/>
      <c r="N90" s="185"/>
      <c r="O90" s="185"/>
      <c r="P90" s="185"/>
      <c r="Q90" s="185"/>
      <c r="R90" s="185"/>
      <c r="S90" s="185"/>
      <c r="T90" s="185"/>
      <c r="U90" s="185"/>
      <c r="V90" s="185"/>
    </row>
    <row r="91" spans="1:22" s="2" customFormat="1">
      <c r="A91" s="69"/>
      <c r="B91" s="69"/>
      <c r="C91" s="69"/>
      <c r="D91" s="69"/>
      <c r="E91" s="69"/>
      <c r="F91" s="69"/>
      <c r="G91" s="69"/>
      <c r="H91" s="69"/>
      <c r="I91" s="69"/>
      <c r="J91" s="69"/>
      <c r="K91" s="69"/>
      <c r="L91" s="69"/>
      <c r="M91" s="69"/>
      <c r="N91" s="69"/>
      <c r="O91" s="69"/>
      <c r="P91" s="69"/>
      <c r="Q91" s="69"/>
      <c r="R91" s="69"/>
      <c r="S91" s="69"/>
      <c r="T91" s="69"/>
      <c r="U91" s="69"/>
      <c r="V91" s="69"/>
    </row>
    <row r="92" spans="1:22">
      <c r="A92" s="184" t="s">
        <v>54</v>
      </c>
      <c r="B92" s="184"/>
      <c r="C92" s="184"/>
      <c r="D92" s="184"/>
      <c r="E92" s="184"/>
      <c r="F92" s="184"/>
      <c r="G92" s="184"/>
      <c r="H92" s="184"/>
      <c r="I92" s="184"/>
      <c r="J92" s="184"/>
      <c r="K92" s="184"/>
      <c r="L92" s="184"/>
      <c r="M92" s="184"/>
      <c r="N92" s="184"/>
      <c r="O92" s="184"/>
      <c r="P92" s="184"/>
      <c r="Q92" s="184"/>
      <c r="R92" s="184"/>
      <c r="S92" s="184"/>
      <c r="T92" s="184"/>
      <c r="U92" s="184"/>
      <c r="V92" s="184"/>
    </row>
    <row r="93" spans="1:22" ht="7.5" customHeight="1" thickBot="1"/>
    <row r="94" spans="1:22">
      <c r="A94" s="70"/>
      <c r="B94" s="178" t="s">
        <v>23</v>
      </c>
      <c r="C94" s="179"/>
      <c r="D94" s="179"/>
      <c r="E94" s="179"/>
      <c r="F94" s="179"/>
      <c r="G94" s="179"/>
      <c r="H94" s="180"/>
      <c r="I94" s="178" t="s">
        <v>24</v>
      </c>
      <c r="J94" s="179"/>
      <c r="K94" s="179"/>
      <c r="L94" s="179"/>
      <c r="M94" s="179"/>
      <c r="N94" s="179"/>
      <c r="O94" s="180"/>
      <c r="P94" s="178" t="s">
        <v>25</v>
      </c>
      <c r="Q94" s="179"/>
      <c r="R94" s="179"/>
      <c r="S94" s="179"/>
      <c r="T94" s="179"/>
      <c r="U94" s="179"/>
      <c r="V94" s="179"/>
    </row>
    <row r="95" spans="1:22">
      <c r="B95" s="186" t="s">
        <v>26</v>
      </c>
      <c r="C95" s="187"/>
      <c r="D95" s="71" t="s">
        <v>27</v>
      </c>
      <c r="E95" s="187" t="s">
        <v>28</v>
      </c>
      <c r="F95" s="187"/>
      <c r="G95" s="187"/>
      <c r="H95" s="72" t="s">
        <v>25</v>
      </c>
      <c r="I95" s="186" t="s">
        <v>26</v>
      </c>
      <c r="J95" s="188"/>
      <c r="K95" t="s">
        <v>27</v>
      </c>
      <c r="L95" s="186" t="s">
        <v>28</v>
      </c>
      <c r="M95" s="187"/>
      <c r="N95" s="187"/>
      <c r="O95" s="72" t="s">
        <v>25</v>
      </c>
      <c r="P95" s="186" t="s">
        <v>26</v>
      </c>
      <c r="Q95" s="188"/>
      <c r="R95" t="s">
        <v>27</v>
      </c>
      <c r="S95" s="186" t="s">
        <v>28</v>
      </c>
      <c r="T95" s="187"/>
      <c r="U95" s="187"/>
      <c r="V95" s="72" t="s">
        <v>25</v>
      </c>
    </row>
    <row r="96" spans="1:22">
      <c r="A96" s="121" t="s">
        <v>29</v>
      </c>
      <c r="B96" s="122" t="s">
        <v>30</v>
      </c>
      <c r="C96" s="121">
        <v>1</v>
      </c>
      <c r="D96" s="123" t="s">
        <v>31</v>
      </c>
      <c r="E96" s="121" t="s">
        <v>32</v>
      </c>
      <c r="F96" s="121" t="s">
        <v>33</v>
      </c>
      <c r="G96" s="121" t="s">
        <v>34</v>
      </c>
      <c r="H96" s="124"/>
      <c r="I96" s="122" t="s">
        <v>30</v>
      </c>
      <c r="J96" s="121">
        <v>1</v>
      </c>
      <c r="K96" s="123" t="s">
        <v>31</v>
      </c>
      <c r="L96" s="121" t="s">
        <v>32</v>
      </c>
      <c r="M96" s="121" t="s">
        <v>33</v>
      </c>
      <c r="N96" s="121" t="s">
        <v>34</v>
      </c>
      <c r="O96" s="124"/>
      <c r="P96" s="122" t="s">
        <v>30</v>
      </c>
      <c r="Q96" s="121">
        <v>1</v>
      </c>
      <c r="R96" s="123" t="s">
        <v>31</v>
      </c>
      <c r="S96" s="121" t="s">
        <v>32</v>
      </c>
      <c r="T96" s="121" t="s">
        <v>33</v>
      </c>
      <c r="U96" s="121" t="s">
        <v>34</v>
      </c>
      <c r="V96" s="124"/>
    </row>
    <row r="97" spans="1:22">
      <c r="A97" s="1" t="s">
        <v>46</v>
      </c>
      <c r="B97" s="83"/>
      <c r="C97" s="84"/>
      <c r="D97" s="85"/>
      <c r="E97" s="84"/>
      <c r="F97" s="84"/>
      <c r="G97" s="84"/>
      <c r="H97" s="83"/>
      <c r="I97" s="83"/>
      <c r="J97" s="84"/>
      <c r="K97" s="85"/>
      <c r="L97" s="84"/>
      <c r="M97" s="84"/>
      <c r="N97" s="84"/>
      <c r="O97" s="83"/>
      <c r="P97" s="83"/>
      <c r="Q97" s="84"/>
      <c r="R97" s="83"/>
      <c r="S97" s="83"/>
      <c r="T97" s="84"/>
      <c r="U97" s="86"/>
      <c r="V97" s="83"/>
    </row>
    <row r="98" spans="1:22">
      <c r="A98" s="155" t="s">
        <v>57</v>
      </c>
      <c r="B98" s="104">
        <f>SV_SO_2122_2a!B100/SV_SO_2122_2a!$H100*100</f>
        <v>8.8926948158882815E-2</v>
      </c>
      <c r="C98" s="105">
        <f>SV_SO_2122_2a!C100/SV_SO_2122_2a!$H100*100</f>
        <v>3.2540675844806008</v>
      </c>
      <c r="D98" s="106">
        <f>SV_SO_2122_2a!D100/SV_SO_2122_2a!$H100*100</f>
        <v>86.776233449706879</v>
      </c>
      <c r="E98" s="105">
        <f>SV_SO_2122_2a!E100/SV_SO_2122_2a!$H100*100</f>
        <v>8.843290955800013</v>
      </c>
      <c r="F98" s="105">
        <f>SV_SO_2122_2a!F100/SV_SO_2122_2a!$H100*100</f>
        <v>0.97160924840260854</v>
      </c>
      <c r="G98" s="105">
        <f>SV_SO_2122_2a!G100/SV_SO_2122_2a!$H100*100</f>
        <v>6.5871813451024303E-2</v>
      </c>
      <c r="H98" s="104">
        <f>SV_SO_2122_2a!H100/SV_SO_2122_2a!$H100*100</f>
        <v>100</v>
      </c>
      <c r="I98" s="104">
        <f>SV_SO_2122_2a!I100/SV_SO_2122_2a!$O100*100</f>
        <v>3.9262904407915404E-2</v>
      </c>
      <c r="J98" s="105">
        <f>SV_SO_2122_2a!J100/SV_SO_2122_2a!$O100*100</f>
        <v>2.1228143649879594</v>
      </c>
      <c r="K98" s="106">
        <f>SV_SO_2122_2a!K100/SV_SO_2122_2a!$O100*100</f>
        <v>89.529892157889222</v>
      </c>
      <c r="L98" s="105">
        <f>SV_SO_2122_2a!L100/SV_SO_2122_2a!$O100*100</f>
        <v>7.3369280703591251</v>
      </c>
      <c r="M98" s="105">
        <f>SV_SO_2122_2a!M100/SV_SO_2122_2a!$O100*100</f>
        <v>0.90042927442152643</v>
      </c>
      <c r="N98" s="105">
        <f>SV_SO_2122_2a!N100/SV_SO_2122_2a!$O100*100</f>
        <v>7.0673227934247726E-2</v>
      </c>
      <c r="O98" s="104">
        <f>SV_SO_2122_2a!O100/SV_SO_2122_2a!$O100*100</f>
        <v>100</v>
      </c>
      <c r="P98" s="104">
        <f>SV_SO_2122_2a!P100/SV_SO_2122_2a!$V100*100</f>
        <v>6.1254849342239591E-2</v>
      </c>
      <c r="Q98" s="105">
        <f>SV_SO_2122_2a!Q100/SV_SO_2122_2a!$V100*100</f>
        <v>2.6237493801592624</v>
      </c>
      <c r="R98" s="106">
        <f>SV_SO_2122_2a!R100/SV_SO_2122_2a!$V100*100</f>
        <v>88.310532917189278</v>
      </c>
      <c r="S98" s="105">
        <f>SV_SO_2122_2a!S100/SV_SO_2122_2a!$V100*100</f>
        <v>8.0039669807193068</v>
      </c>
      <c r="T98" s="105">
        <f>SV_SO_2122_2a!T100/SV_SO_2122_2a!$V100*100</f>
        <v>0.93194877927835951</v>
      </c>
      <c r="U98" s="105">
        <f>SV_SO_2122_2a!U100/SV_SO_2122_2a!$V100*100</f>
        <v>6.8547093311553828E-2</v>
      </c>
      <c r="V98" s="104">
        <f>SV_SO_2122_2a!V100/SV_SO_2122_2a!$V100*100</f>
        <v>100</v>
      </c>
    </row>
    <row r="99" spans="1:22">
      <c r="A99" s="155" t="s">
        <v>58</v>
      </c>
      <c r="B99" s="104">
        <f>SV_SO_2122_2a!B101/SV_SO_2122_2a!$H101*100</f>
        <v>7.5912852045851367E-3</v>
      </c>
      <c r="C99" s="105">
        <f>SV_SO_2122_2a!C101/SV_SO_2122_2a!$H101*100</f>
        <v>0.48584225309344875</v>
      </c>
      <c r="D99" s="106">
        <f>SV_SO_2122_2a!D101/SV_SO_2122_2a!$H101*100</f>
        <v>70.746982464131179</v>
      </c>
      <c r="E99" s="105">
        <f>SV_SO_2122_2a!E101/SV_SO_2122_2a!$H101*100</f>
        <v>23.282471722462613</v>
      </c>
      <c r="F99" s="105">
        <f>SV_SO_2122_2a!F101/SV_SO_2122_2a!$H101*100</f>
        <v>4.8963789569574132</v>
      </c>
      <c r="G99" s="105">
        <f>SV_SO_2122_2a!G101/SV_SO_2122_2a!$H101*100</f>
        <v>0.5807333181507629</v>
      </c>
      <c r="H99" s="104">
        <f>SV_SO_2122_2a!H101/SV_SO_2122_2a!$H101*100</f>
        <v>100</v>
      </c>
      <c r="I99" s="104">
        <f>SV_SO_2122_2a!I101/SV_SO_2122_2a!$O101*100</f>
        <v>5.2687038988408859E-3</v>
      </c>
      <c r="J99" s="105">
        <f>SV_SO_2122_2a!J101/SV_SO_2122_2a!$O101*100</f>
        <v>0.32139093782929401</v>
      </c>
      <c r="K99" s="106">
        <f>SV_SO_2122_2a!K101/SV_SO_2122_2a!$O101*100</f>
        <v>73.029504741833506</v>
      </c>
      <c r="L99" s="105">
        <f>SV_SO_2122_2a!L101/SV_SO_2122_2a!$O101*100</f>
        <v>22.070600632244471</v>
      </c>
      <c r="M99" s="105">
        <f>SV_SO_2122_2a!M101/SV_SO_2122_2a!$O101*100</f>
        <v>4.0463645943097992</v>
      </c>
      <c r="N99" s="105">
        <f>SV_SO_2122_2a!N101/SV_SO_2122_2a!$O101*100</f>
        <v>0.52687038988408852</v>
      </c>
      <c r="O99" s="104">
        <f>SV_SO_2122_2a!O101/SV_SO_2122_2a!$O101*100</f>
        <v>100</v>
      </c>
      <c r="P99" s="104">
        <f>SV_SO_2122_2a!P101/SV_SO_2122_2a!$V101*100</f>
        <v>6.6187177337510474E-3</v>
      </c>
      <c r="Q99" s="105">
        <f>SV_SO_2122_2a!Q101/SV_SO_2122_2a!$V101*100</f>
        <v>0.41697921722631603</v>
      </c>
      <c r="R99" s="104">
        <f>SV_SO_2122_2a!R101/SV_SO_2122_2a!$V101*100</f>
        <v>71.702775448969689</v>
      </c>
      <c r="S99" s="104">
        <f>SV_SO_2122_2a!S101/SV_SO_2122_2a!$V101*100</f>
        <v>22.775007721837355</v>
      </c>
      <c r="T99" s="105">
        <f>SV_SO_2122_2a!T101/SV_SO_2122_2a!$V101*100</f>
        <v>4.540440365353219</v>
      </c>
      <c r="U99" s="107">
        <f>SV_SO_2122_2a!U101/SV_SO_2122_2a!$V101*100</f>
        <v>0.55817852887967168</v>
      </c>
      <c r="V99" s="104">
        <f>SV_SO_2122_2a!V101/SV_SO_2122_2a!$V101*100</f>
        <v>100</v>
      </c>
    </row>
    <row r="100" spans="1:22">
      <c r="A100" s="155" t="s">
        <v>59</v>
      </c>
      <c r="B100" s="104">
        <f>SV_SO_2122_2a!B102/SV_SO_2122_2a!$H102*100</f>
        <v>0</v>
      </c>
      <c r="C100" s="105">
        <f>SV_SO_2122_2a!C102/SV_SO_2122_2a!$H102*100</f>
        <v>1.4258555133079849</v>
      </c>
      <c r="D100" s="106">
        <f>SV_SO_2122_2a!D102/SV_SO_2122_2a!$H102*100</f>
        <v>62.927756653992397</v>
      </c>
      <c r="E100" s="105">
        <f>SV_SO_2122_2a!E102/SV_SO_2122_2a!$H102*100</f>
        <v>29.277566539923956</v>
      </c>
      <c r="F100" s="105">
        <f>SV_SO_2122_2a!F102/SV_SO_2122_2a!$H102*100</f>
        <v>5.9885931558935361</v>
      </c>
      <c r="G100" s="105">
        <f>SV_SO_2122_2a!G102/SV_SO_2122_2a!$H102*100</f>
        <v>0.38022813688212925</v>
      </c>
      <c r="H100" s="104">
        <f>SV_SO_2122_2a!H102/SV_SO_2122_2a!$H102*100</f>
        <v>100</v>
      </c>
      <c r="I100" s="104">
        <f>SV_SO_2122_2a!I102/SV_SO_2122_2a!$O102*100</f>
        <v>9.9900099900099903E-2</v>
      </c>
      <c r="J100" s="105">
        <f>SV_SO_2122_2a!J102/SV_SO_2122_2a!$O102*100</f>
        <v>1.098901098901099</v>
      </c>
      <c r="K100" s="106">
        <f>SV_SO_2122_2a!K102/SV_SO_2122_2a!$O102*100</f>
        <v>74.425574425574425</v>
      </c>
      <c r="L100" s="105">
        <f>SV_SO_2122_2a!L102/SV_SO_2122_2a!$O102*100</f>
        <v>20.612720612720612</v>
      </c>
      <c r="M100" s="105">
        <f>SV_SO_2122_2a!M102/SV_SO_2122_2a!$O102*100</f>
        <v>3.4965034965034967</v>
      </c>
      <c r="N100" s="105">
        <f>SV_SO_2122_2a!N102/SV_SO_2122_2a!$O102*100</f>
        <v>0.26640026640026637</v>
      </c>
      <c r="O100" s="104">
        <f>SV_SO_2122_2a!O102/SV_SO_2122_2a!$O102*100</f>
        <v>100</v>
      </c>
      <c r="P100" s="104">
        <f>SV_SO_2122_2a!P102/SV_SO_2122_2a!$V102*100</f>
        <v>7.3982737361282372E-2</v>
      </c>
      <c r="Q100" s="105">
        <f>SV_SO_2122_2a!Q102/SV_SO_2122_2a!$V102*100</f>
        <v>1.183723797780518</v>
      </c>
      <c r="R100" s="104">
        <f>SV_SO_2122_2a!R102/SV_SO_2122_2a!$V102*100</f>
        <v>71.442663378545006</v>
      </c>
      <c r="S100" s="104">
        <f>SV_SO_2122_2a!S102/SV_SO_2122_2a!$V102*100</f>
        <v>22.860665844636252</v>
      </c>
      <c r="T100" s="105">
        <f>SV_SO_2122_2a!T102/SV_SO_2122_2a!$V102*100</f>
        <v>4.1430332922318129</v>
      </c>
      <c r="U100" s="107">
        <f>SV_SO_2122_2a!U102/SV_SO_2122_2a!$V102*100</f>
        <v>0.29593094944512949</v>
      </c>
      <c r="V100" s="104">
        <f>SV_SO_2122_2a!V102/SV_SO_2122_2a!$V102*100</f>
        <v>100</v>
      </c>
    </row>
    <row r="101" spans="1:22">
      <c r="A101" s="155" t="s">
        <v>60</v>
      </c>
      <c r="B101" s="104">
        <f>SV_SO_2122_2a!B103/SV_SO_2122_2a!$H103*100</f>
        <v>1.6421260058021785E-2</v>
      </c>
      <c r="C101" s="105">
        <f>SV_SO_2122_2a!C103/SV_SO_2122_2a!$H103*100</f>
        <v>5.4737533526739282E-2</v>
      </c>
      <c r="D101" s="106">
        <f>SV_SO_2122_2a!D103/SV_SO_2122_2a!$H103*100</f>
        <v>48.240188297115331</v>
      </c>
      <c r="E101" s="105">
        <f>SV_SO_2122_2a!E103/SV_SO_2122_2a!$H103*100</f>
        <v>41.332311566040836</v>
      </c>
      <c r="F101" s="105">
        <f>SV_SO_2122_2a!F103/SV_SO_2122_2a!$H103*100</f>
        <v>8.8729541846844384</v>
      </c>
      <c r="G101" s="105">
        <f>SV_SO_2122_2a!G103/SV_SO_2122_2a!$H103*100</f>
        <v>1.4833871585746345</v>
      </c>
      <c r="H101" s="104">
        <f>SV_SO_2122_2a!H103/SV_SO_2122_2a!$H103*100</f>
        <v>100</v>
      </c>
      <c r="I101" s="104">
        <f>SV_SO_2122_2a!I103/SV_SO_2122_2a!$O103*100</f>
        <v>1.4986886474334956E-2</v>
      </c>
      <c r="J101" s="105">
        <f>SV_SO_2122_2a!J103/SV_SO_2122_2a!$O103*100</f>
        <v>2.9973772948669913E-2</v>
      </c>
      <c r="K101" s="106">
        <f>SV_SO_2122_2a!K103/SV_SO_2122_2a!$O103*100</f>
        <v>51.96702884975646</v>
      </c>
      <c r="L101" s="105">
        <f>SV_SO_2122_2a!L103/SV_SO_2122_2a!$O103*100</f>
        <v>40.172349194454853</v>
      </c>
      <c r="M101" s="105">
        <f>SV_SO_2122_2a!M103/SV_SO_2122_2a!$O103*100</f>
        <v>6.6916448107905575</v>
      </c>
      <c r="N101" s="105">
        <f>SV_SO_2122_2a!N103/SV_SO_2122_2a!$O103*100</f>
        <v>1.1240164855751216</v>
      </c>
      <c r="O101" s="104">
        <f>SV_SO_2122_2a!O103/SV_SO_2122_2a!$O103*100</f>
        <v>100</v>
      </c>
      <c r="P101" s="104">
        <f>SV_SO_2122_2a!P103/SV_SO_2122_2a!$V103*100</f>
        <v>1.5815777819953185E-2</v>
      </c>
      <c r="Q101" s="105">
        <f>SV_SO_2122_2a!Q103/SV_SO_2122_2a!$V103*100</f>
        <v>4.4284177895868922E-2</v>
      </c>
      <c r="R101" s="104">
        <f>SV_SO_2122_2a!R103/SV_SO_2122_2a!$V103*100</f>
        <v>49.813373821724554</v>
      </c>
      <c r="S101" s="104">
        <f>SV_SO_2122_2a!S103/SV_SO_2122_2a!$V103*100</f>
        <v>40.842664642247108</v>
      </c>
      <c r="T101" s="105">
        <f>SV_SO_2122_2a!T103/SV_SO_2122_2a!$V103*100</f>
        <v>7.9521730878724624</v>
      </c>
      <c r="U101" s="107">
        <f>SV_SO_2122_2a!U103/SV_SO_2122_2a!$V103*100</f>
        <v>1.331688492440058</v>
      </c>
      <c r="V101" s="104">
        <f>SV_SO_2122_2a!V103/SV_SO_2122_2a!$V103*100</f>
        <v>100</v>
      </c>
    </row>
    <row r="102" spans="1:22" s="79" customFormat="1">
      <c r="A102" s="28" t="s">
        <v>25</v>
      </c>
      <c r="B102" s="108">
        <f>SV_SO_2122_2a!B104/SV_SO_2122_2a!$H104*100</f>
        <v>4.2089202804193135E-2</v>
      </c>
      <c r="C102" s="109">
        <f>SV_SO_2122_2a!C104/SV_SO_2122_2a!$H104*100</f>
        <v>1.5007431374870115</v>
      </c>
      <c r="D102" s="110">
        <f>SV_SO_2122_2a!D104/SV_SO_2122_2a!$H104*100</f>
        <v>71.631877309973817</v>
      </c>
      <c r="E102" s="109">
        <f>SV_SO_2122_2a!E104/SV_SO_2122_2a!$H104*100</f>
        <v>21.936366386510411</v>
      </c>
      <c r="F102" s="109">
        <f>SV_SO_2122_2a!F104/SV_SO_2122_2a!$H104*100</f>
        <v>4.2996751239658551</v>
      </c>
      <c r="G102" s="109">
        <f>SV_SO_2122_2a!G104/SV_SO_2122_2a!$H104*100</f>
        <v>0.58924883925870386</v>
      </c>
      <c r="H102" s="108">
        <f>SV_SO_2122_2a!H104/SV_SO_2122_2a!$H104*100</f>
        <v>100</v>
      </c>
      <c r="I102" s="108">
        <f>SV_SO_2122_2a!I104/SV_SO_2122_2a!$O104*100</f>
        <v>2.8558994723385737E-2</v>
      </c>
      <c r="J102" s="109">
        <f>SV_SO_2122_2a!J104/SV_SO_2122_2a!$O104*100</f>
        <v>1.2361964858836969</v>
      </c>
      <c r="K102" s="110">
        <f>SV_SO_2122_2a!K104/SV_SO_2122_2a!$O104*100</f>
        <v>77.83686014252298</v>
      </c>
      <c r="L102" s="109">
        <f>SV_SO_2122_2a!L104/SV_SO_2122_2a!$O104*100</f>
        <v>17.641299026274275</v>
      </c>
      <c r="M102" s="109">
        <f>SV_SO_2122_2a!M104/SV_SO_2122_2a!$O104*100</f>
        <v>2.8694989936354243</v>
      </c>
      <c r="N102" s="109">
        <f>SV_SO_2122_2a!N104/SV_SO_2122_2a!$O104*100</f>
        <v>0.38758635696023497</v>
      </c>
      <c r="O102" s="108">
        <f>SV_SO_2122_2a!O104/SV_SO_2122_2a!$O104*100</f>
        <v>100</v>
      </c>
      <c r="P102" s="108">
        <f>SV_SO_2122_2a!P104/SV_SO_2122_2a!$V104*100</f>
        <v>3.5437045753906431E-2</v>
      </c>
      <c r="Q102" s="109">
        <f>SV_SO_2122_2a!Q104/SV_SO_2122_2a!$V104*100</f>
        <v>1.3706781848209093</v>
      </c>
      <c r="R102" s="108">
        <f>SV_SO_2122_2a!R104/SV_SO_2122_2a!$V104*100</f>
        <v>74.682570991100619</v>
      </c>
      <c r="S102" s="108">
        <f>SV_SO_2122_2a!S104/SV_SO_2122_2a!$V104*100</f>
        <v>19.824686917043881</v>
      </c>
      <c r="T102" s="109">
        <f>SV_SO_2122_2a!T104/SV_SO_2122_2a!$V104*100</f>
        <v>3.5965258322691076</v>
      </c>
      <c r="U102" s="111">
        <f>SV_SO_2122_2a!U104/SV_SO_2122_2a!$V104*100</f>
        <v>0.49010102901157387</v>
      </c>
      <c r="V102" s="108">
        <f>SV_SO_2122_2a!V104/SV_SO_2122_2a!$V104*100</f>
        <v>100</v>
      </c>
    </row>
    <row r="103" spans="1:22" ht="7.5" customHeight="1">
      <c r="B103" s="83"/>
      <c r="C103" s="84"/>
      <c r="D103" s="85"/>
      <c r="E103" s="84"/>
      <c r="F103" s="84"/>
      <c r="G103" s="84"/>
      <c r="H103" s="83"/>
      <c r="I103" s="83"/>
      <c r="J103" s="84"/>
      <c r="K103" s="85"/>
      <c r="L103" s="84"/>
      <c r="M103" s="84"/>
      <c r="N103" s="84"/>
      <c r="O103" s="83"/>
      <c r="P103" s="83"/>
      <c r="Q103" s="84"/>
      <c r="R103" s="83"/>
      <c r="S103" s="83"/>
      <c r="T103" s="84"/>
      <c r="U103" s="86"/>
      <c r="V103" s="83"/>
    </row>
    <row r="104" spans="1:22">
      <c r="A104" s="1" t="s">
        <v>52</v>
      </c>
      <c r="B104" s="83"/>
      <c r="C104" s="84"/>
      <c r="D104" s="85"/>
      <c r="E104" s="84"/>
      <c r="F104" s="84"/>
      <c r="G104" s="84"/>
      <c r="H104" s="83"/>
      <c r="I104" s="83"/>
      <c r="J104" s="84"/>
      <c r="K104" s="85"/>
      <c r="L104" s="84"/>
      <c r="M104" s="84"/>
      <c r="N104" s="84"/>
      <c r="O104" s="83"/>
      <c r="P104" s="83"/>
      <c r="Q104" s="84"/>
      <c r="R104" s="83"/>
      <c r="S104" s="83"/>
      <c r="T104" s="84"/>
      <c r="U104" s="86"/>
      <c r="V104" s="83"/>
    </row>
    <row r="105" spans="1:22">
      <c r="A105" s="155" t="s">
        <v>57</v>
      </c>
      <c r="B105" s="104">
        <f>SV_SO_2122_2a!B107/SV_SO_2122_2a!$H107*100</f>
        <v>7.7676606395373923E-2</v>
      </c>
      <c r="C105" s="105">
        <f>SV_SO_2122_2a!C107/SV_SO_2122_2a!$H107*100</f>
        <v>3.447978250550209</v>
      </c>
      <c r="D105" s="106">
        <f>SV_SO_2122_2a!D107/SV_SO_2122_2a!$H107*100</f>
        <v>83.55413627929056</v>
      </c>
      <c r="E105" s="105">
        <f>SV_SO_2122_2a!E107/SV_SO_2122_2a!$H107*100</f>
        <v>11.025762741121133</v>
      </c>
      <c r="F105" s="105">
        <f>SV_SO_2122_2a!F107/SV_SO_2122_2a!$H107*100</f>
        <v>1.6398394683467827</v>
      </c>
      <c r="G105" s="105">
        <f>SV_SO_2122_2a!G107/SV_SO_2122_2a!$H107*100</f>
        <v>0.25460665429594787</v>
      </c>
      <c r="H105" s="104">
        <f>SV_SO_2122_2a!H107/SV_SO_2122_2a!$H107*100</f>
        <v>100</v>
      </c>
      <c r="I105" s="104">
        <f>SV_SO_2122_2a!I107/SV_SO_2122_2a!$O107*100</f>
        <v>3.1885721573879214E-2</v>
      </c>
      <c r="J105" s="105">
        <f>SV_SO_2122_2a!J107/SV_SO_2122_2a!$O107*100</f>
        <v>2.5444805815955616</v>
      </c>
      <c r="K105" s="106">
        <f>SV_SO_2122_2a!K107/SV_SO_2122_2a!$O107*100</f>
        <v>87.124545628467573</v>
      </c>
      <c r="L105" s="105">
        <f>SV_SO_2122_2a!L107/SV_SO_2122_2a!$O107*100</f>
        <v>8.7908934379185002</v>
      </c>
      <c r="M105" s="105">
        <f>SV_SO_2122_2a!M107/SV_SO_2122_2a!$O107*100</f>
        <v>1.2913717237421083</v>
      </c>
      <c r="N105" s="105">
        <f>SV_SO_2122_2a!N107/SV_SO_2122_2a!$O107*100</f>
        <v>0.21682290670237869</v>
      </c>
      <c r="O105" s="104">
        <f>SV_SO_2122_2a!O107/SV_SO_2122_2a!$O107*100</f>
        <v>100</v>
      </c>
      <c r="P105" s="104">
        <f>SV_SO_2122_2a!P107/SV_SO_2122_2a!$V107*100</f>
        <v>5.1343174108370769E-2</v>
      </c>
      <c r="Q105" s="105">
        <f>SV_SO_2122_2a!Q107/SV_SO_2122_2a!$V107*100</f>
        <v>2.9283946089667183</v>
      </c>
      <c r="R105" s="104">
        <f>SV_SO_2122_2a!R107/SV_SO_2122_2a!$V107*100</f>
        <v>85.607408086549924</v>
      </c>
      <c r="S105" s="104">
        <f>SV_SO_2122_2a!S107/SV_SO_2122_2a!$V107*100</f>
        <v>9.7405336022737696</v>
      </c>
      <c r="T105" s="105">
        <f>SV_SO_2122_2a!T107/SV_SO_2122_2a!$V107*100</f>
        <v>1.4394425598239664</v>
      </c>
      <c r="U105" s="107">
        <f>SV_SO_2122_2a!U107/SV_SO_2122_2a!$V107*100</f>
        <v>0.23287796827725313</v>
      </c>
      <c r="V105" s="104">
        <f>SV_SO_2122_2a!V107/SV_SO_2122_2a!$V107*100</f>
        <v>100</v>
      </c>
    </row>
    <row r="106" spans="1:22">
      <c r="A106" s="155" t="s">
        <v>58</v>
      </c>
      <c r="B106" s="104">
        <f>SV_SO_2122_2a!B108/SV_SO_2122_2a!$H108*100</f>
        <v>3.9186488498765626E-3</v>
      </c>
      <c r="C106" s="105">
        <f>SV_SO_2122_2a!C108/SV_SO_2122_2a!$H108*100</f>
        <v>0.47023786198518747</v>
      </c>
      <c r="D106" s="106">
        <f>SV_SO_2122_2a!D108/SV_SO_2122_2a!$H108*100</f>
        <v>63.517379207649206</v>
      </c>
      <c r="E106" s="105">
        <f>SV_SO_2122_2a!E108/SV_SO_2122_2a!$H108*100</f>
        <v>27.587287903131003</v>
      </c>
      <c r="F106" s="105">
        <f>SV_SO_2122_2a!F108/SV_SO_2122_2a!$H108*100</f>
        <v>6.9673576550805274</v>
      </c>
      <c r="G106" s="105">
        <f>SV_SO_2122_2a!G108/SV_SO_2122_2a!$H108*100</f>
        <v>1.4538187233042046</v>
      </c>
      <c r="H106" s="104">
        <f>SV_SO_2122_2a!H108/SV_SO_2122_2a!$H108*100</f>
        <v>100</v>
      </c>
      <c r="I106" s="104">
        <f>SV_SO_2122_2a!I108/SV_SO_2122_2a!$O108*100</f>
        <v>0</v>
      </c>
      <c r="J106" s="105">
        <f>SV_SO_2122_2a!J108/SV_SO_2122_2a!$O108*100</f>
        <v>0.39183336770468141</v>
      </c>
      <c r="K106" s="106">
        <f>SV_SO_2122_2a!K108/SV_SO_2122_2a!$O108*100</f>
        <v>67.946999381315734</v>
      </c>
      <c r="L106" s="105">
        <f>SV_SO_2122_2a!L108/SV_SO_2122_2a!$O108*100</f>
        <v>24.49989688595587</v>
      </c>
      <c r="M106" s="105">
        <f>SV_SO_2122_2a!M108/SV_SO_2122_2a!$O108*100</f>
        <v>5.743452258197566</v>
      </c>
      <c r="N106" s="105">
        <f>SV_SO_2122_2a!N108/SV_SO_2122_2a!$O108*100</f>
        <v>1.4178181068261497</v>
      </c>
      <c r="O106" s="104">
        <f>SV_SO_2122_2a!O108/SV_SO_2122_2a!$O108*100</f>
        <v>100</v>
      </c>
      <c r="P106" s="104">
        <f>SV_SO_2122_2a!P108/SV_SO_2122_2a!$V108*100</f>
        <v>2.2264276967605477E-3</v>
      </c>
      <c r="Q106" s="105">
        <f>SV_SO_2122_2a!Q108/SV_SO_2122_2a!$V108*100</f>
        <v>0.43637982856506735</v>
      </c>
      <c r="R106" s="104">
        <f>SV_SO_2122_2a!R108/SV_SO_2122_2a!$V108*100</f>
        <v>65.43025715239898</v>
      </c>
      <c r="S106" s="104">
        <f>SV_SO_2122_2a!S108/SV_SO_2122_2a!$V108*100</f>
        <v>26.254035400200376</v>
      </c>
      <c r="T106" s="105">
        <f>SV_SO_2122_2a!T108/SV_SO_2122_2a!$V108*100</f>
        <v>6.4388288990315043</v>
      </c>
      <c r="U106" s="107">
        <f>SV_SO_2122_2a!U108/SV_SO_2122_2a!$V108*100</f>
        <v>1.4382722921073139</v>
      </c>
      <c r="V106" s="104">
        <f>SV_SO_2122_2a!V108/SV_SO_2122_2a!$V108*100</f>
        <v>100</v>
      </c>
    </row>
    <row r="107" spans="1:22">
      <c r="A107" s="155" t="s">
        <v>59</v>
      </c>
      <c r="B107" s="104">
        <f>SV_SO_2122_2a!B109/SV_SO_2122_2a!$H109*100</f>
        <v>0</v>
      </c>
      <c r="C107" s="105">
        <f>SV_SO_2122_2a!C109/SV_SO_2122_2a!$H109*100</f>
        <v>1.1850501367365542</v>
      </c>
      <c r="D107" s="106">
        <f>SV_SO_2122_2a!D109/SV_SO_2122_2a!$H109*100</f>
        <v>57.155879671832267</v>
      </c>
      <c r="E107" s="105">
        <f>SV_SO_2122_2a!E109/SV_SO_2122_2a!$H109*100</f>
        <v>30.628988149498632</v>
      </c>
      <c r="F107" s="105">
        <f>SV_SO_2122_2a!F109/SV_SO_2122_2a!$H109*100</f>
        <v>8.20419325432999</v>
      </c>
      <c r="G107" s="105">
        <f>SV_SO_2122_2a!G109/SV_SO_2122_2a!$H109*100</f>
        <v>2.8258887876025525</v>
      </c>
      <c r="H107" s="104">
        <f>SV_SO_2122_2a!H109/SV_SO_2122_2a!$H109*100</f>
        <v>100</v>
      </c>
      <c r="I107" s="104">
        <f>SV_SO_2122_2a!I109/SV_SO_2122_2a!$O109*100</f>
        <v>0</v>
      </c>
      <c r="J107" s="105">
        <f>SV_SO_2122_2a!J109/SV_SO_2122_2a!$O109*100</f>
        <v>1.2260536398467434</v>
      </c>
      <c r="K107" s="106">
        <f>SV_SO_2122_2a!K109/SV_SO_2122_2a!$O109*100</f>
        <v>68.429118773946357</v>
      </c>
      <c r="L107" s="105">
        <f>SV_SO_2122_2a!L109/SV_SO_2122_2a!$O109*100</f>
        <v>24.25287356321839</v>
      </c>
      <c r="M107" s="105">
        <f>SV_SO_2122_2a!M109/SV_SO_2122_2a!$O109*100</f>
        <v>4.7126436781609193</v>
      </c>
      <c r="N107" s="105">
        <f>SV_SO_2122_2a!N109/SV_SO_2122_2a!$O109*100</f>
        <v>1.3793103448275863</v>
      </c>
      <c r="O107" s="104">
        <f>SV_SO_2122_2a!O109/SV_SO_2122_2a!$O109*100</f>
        <v>100</v>
      </c>
      <c r="P107" s="104">
        <f>SV_SO_2122_2a!P109/SV_SO_2122_2a!$V109*100</f>
        <v>0</v>
      </c>
      <c r="Q107" s="105">
        <f>SV_SO_2122_2a!Q109/SV_SO_2122_2a!$V109*100</f>
        <v>1.2139196115457243</v>
      </c>
      <c r="R107" s="104">
        <f>SV_SO_2122_2a!R109/SV_SO_2122_2a!$V109*100</f>
        <v>65.093067170218504</v>
      </c>
      <c r="S107" s="104">
        <f>SV_SO_2122_2a!S109/SV_SO_2122_2a!$V109*100</f>
        <v>26.139735635284595</v>
      </c>
      <c r="T107" s="105">
        <f>SV_SO_2122_2a!T109/SV_SO_2122_2a!$V109*100</f>
        <v>5.7458861613164283</v>
      </c>
      <c r="U107" s="107">
        <f>SV_SO_2122_2a!U109/SV_SO_2122_2a!$V109*100</f>
        <v>1.8073914216347451</v>
      </c>
      <c r="V107" s="104">
        <f>SV_SO_2122_2a!V109/SV_SO_2122_2a!$V109*100</f>
        <v>100</v>
      </c>
    </row>
    <row r="108" spans="1:22">
      <c r="A108" s="155" t="s">
        <v>60</v>
      </c>
      <c r="B108" s="104">
        <f>SV_SO_2122_2a!B110/SV_SO_2122_2a!$H110*100</f>
        <v>0</v>
      </c>
      <c r="C108" s="105">
        <f>SV_SO_2122_2a!C110/SV_SO_2122_2a!$H110*100</f>
        <v>6.503103754064439E-2</v>
      </c>
      <c r="D108" s="106">
        <f>SV_SO_2122_2a!D110/SV_SO_2122_2a!$H110*100</f>
        <v>43.558971327224356</v>
      </c>
      <c r="E108" s="105">
        <f>SV_SO_2122_2a!E110/SV_SO_2122_2a!$H110*100</f>
        <v>41.803133313626958</v>
      </c>
      <c r="F108" s="105">
        <f>SV_SO_2122_2a!F110/SV_SO_2122_2a!$H110*100</f>
        <v>11.540053207212534</v>
      </c>
      <c r="G108" s="105">
        <f>SV_SO_2122_2a!G110/SV_SO_2122_2a!$H110*100</f>
        <v>3.032811114395507</v>
      </c>
      <c r="H108" s="104">
        <f>SV_SO_2122_2a!H110/SV_SO_2122_2a!$H110*100</f>
        <v>100</v>
      </c>
      <c r="I108" s="104">
        <f>SV_SO_2122_2a!I110/SV_SO_2122_2a!$O110*100</f>
        <v>0</v>
      </c>
      <c r="J108" s="105">
        <f>SV_SO_2122_2a!J110/SV_SO_2122_2a!$O110*100</f>
        <v>5.4483188044831883E-2</v>
      </c>
      <c r="K108" s="106">
        <f>SV_SO_2122_2a!K110/SV_SO_2122_2a!$O110*100</f>
        <v>47.345890410958901</v>
      </c>
      <c r="L108" s="105">
        <f>SV_SO_2122_2a!L110/SV_SO_2122_2a!$O110*100</f>
        <v>40.714508094645083</v>
      </c>
      <c r="M108" s="105">
        <f>SV_SO_2122_2a!M110/SV_SO_2122_2a!$O110*100</f>
        <v>9.3477584059775847</v>
      </c>
      <c r="N108" s="105">
        <f>SV_SO_2122_2a!N110/SV_SO_2122_2a!$O110*100</f>
        <v>2.5373599003735992</v>
      </c>
      <c r="O108" s="104">
        <f>SV_SO_2122_2a!O110/SV_SO_2122_2a!$O110*100</f>
        <v>100</v>
      </c>
      <c r="P108" s="104">
        <f>SV_SO_2122_2a!P110/SV_SO_2122_2a!$V110*100</f>
        <v>0</v>
      </c>
      <c r="Q108" s="105">
        <f>SV_SO_2122_2a!Q110/SV_SO_2122_2a!$V110*100</f>
        <v>6.047777441790142E-2</v>
      </c>
      <c r="R108" s="104">
        <f>SV_SO_2122_2a!R110/SV_SO_2122_2a!$V110*100</f>
        <v>45.193696871955112</v>
      </c>
      <c r="S108" s="104">
        <f>SV_SO_2122_2a!S110/SV_SO_2122_2a!$V110*100</f>
        <v>41.333198938279068</v>
      </c>
      <c r="T108" s="105">
        <f>SV_SO_2122_2a!T110/SV_SO_2122_2a!$V110*100</f>
        <v>10.593690152202399</v>
      </c>
      <c r="U108" s="107">
        <f>SV_SO_2122_2a!U110/SV_SO_2122_2a!$V110*100</f>
        <v>2.8189362631455159</v>
      </c>
      <c r="V108" s="104">
        <f>SV_SO_2122_2a!V110/SV_SO_2122_2a!$V110*100</f>
        <v>100</v>
      </c>
    </row>
    <row r="109" spans="1:22">
      <c r="A109" s="28" t="s">
        <v>25</v>
      </c>
      <c r="B109" s="112">
        <f>SV_SO_2122_2a!B111/SV_SO_2122_2a!$H111*100</f>
        <v>2.8484048932597743E-2</v>
      </c>
      <c r="C109" s="113">
        <f>SV_SO_2122_2a!C111/SV_SO_2122_2a!$H111*100</f>
        <v>1.4137083233389303</v>
      </c>
      <c r="D109" s="114">
        <f>SV_SO_2122_2a!D111/SV_SO_2122_2a!$H111*100</f>
        <v>65.312425041976496</v>
      </c>
      <c r="E109" s="113">
        <f>SV_SO_2122_2a!E111/SV_SO_2122_2a!$H111*100</f>
        <v>25.488726313264571</v>
      </c>
      <c r="F109" s="113">
        <f>SV_SO_2122_2a!F111/SV_SO_2122_2a!$H111*100</f>
        <v>6.2964739745742389</v>
      </c>
      <c r="G109" s="113">
        <f>SV_SO_2122_2a!G111/SV_SO_2122_2a!$H111*100</f>
        <v>1.4601822979131687</v>
      </c>
      <c r="H109" s="112">
        <f>SV_SO_2122_2a!H111/SV_SO_2122_2a!$H111*100</f>
        <v>100</v>
      </c>
      <c r="I109" s="112">
        <f>SV_SO_2122_2a!I111/SV_SO_2122_2a!$O111*100</f>
        <v>1.5102090129273891E-2</v>
      </c>
      <c r="J109" s="113">
        <f>SV_SO_2122_2a!J111/SV_SO_2122_2a!$O111*100</f>
        <v>1.3788208288027064</v>
      </c>
      <c r="K109" s="114">
        <f>SV_SO_2122_2a!K111/SV_SO_2122_2a!$O111*100</f>
        <v>73.051830373323668</v>
      </c>
      <c r="L109" s="113">
        <f>SV_SO_2122_2a!L111/SV_SO_2122_2a!$O111*100</f>
        <v>20.196025129877977</v>
      </c>
      <c r="M109" s="113">
        <f>SV_SO_2122_2a!M111/SV_SO_2122_2a!$O111*100</f>
        <v>4.2935242237525673</v>
      </c>
      <c r="N109" s="113">
        <f>SV_SO_2122_2a!N111/SV_SO_2122_2a!$O111*100</f>
        <v>1.0646973541138094</v>
      </c>
      <c r="O109" s="112">
        <f>SV_SO_2122_2a!O111/SV_SO_2122_2a!$O111*100</f>
        <v>100</v>
      </c>
      <c r="P109" s="112">
        <f>SV_SO_2122_2a!P111/SV_SO_2122_2a!$V111*100</f>
        <v>2.1817634667469155E-2</v>
      </c>
      <c r="Q109" s="113">
        <f>SV_SO_2122_2a!Q111/SV_SO_2122_2a!$V111*100</f>
        <v>1.3963286187180259</v>
      </c>
      <c r="R109" s="112">
        <f>SV_SO_2122_2a!R111/SV_SO_2122_2a!$V111*100</f>
        <v>69.167920553716527</v>
      </c>
      <c r="S109" s="112">
        <f>SV_SO_2122_2a!S111/SV_SO_2122_2a!$V111*100</f>
        <v>22.852091483599157</v>
      </c>
      <c r="T109" s="113">
        <f>SV_SO_2122_2a!T111/SV_SO_2122_2a!$V111*100</f>
        <v>5.2986758952753537</v>
      </c>
      <c r="U109" s="115">
        <f>SV_SO_2122_2a!U111/SV_SO_2122_2a!$V111*100</f>
        <v>1.2631658140234727</v>
      </c>
      <c r="V109" s="112">
        <f>SV_SO_2122_2a!V111/SV_SO_2122_2a!$V111*100</f>
        <v>100</v>
      </c>
    </row>
    <row r="110" spans="1:22">
      <c r="A110" s="130" t="s">
        <v>63</v>
      </c>
      <c r="B110" s="92"/>
      <c r="C110" s="93"/>
      <c r="D110" s="94"/>
      <c r="E110" s="93"/>
      <c r="F110" s="93"/>
      <c r="G110" s="93"/>
      <c r="H110" s="92"/>
      <c r="I110" s="92"/>
      <c r="J110" s="93"/>
      <c r="K110" s="94"/>
      <c r="L110" s="93"/>
      <c r="M110" s="93"/>
      <c r="N110" s="93"/>
      <c r="O110" s="92"/>
      <c r="P110" s="92"/>
      <c r="Q110" s="93"/>
      <c r="R110" s="92"/>
      <c r="S110" s="92"/>
      <c r="T110" s="93"/>
      <c r="U110" s="95"/>
      <c r="V110" s="92"/>
    </row>
    <row r="111" spans="1:22">
      <c r="A111" s="155" t="s">
        <v>57</v>
      </c>
      <c r="B111" s="135">
        <f>SV_SO_2122_2a!B113/SV_SO_2122_2a!$H113*100</f>
        <v>8.4057158868030252E-2</v>
      </c>
      <c r="C111" s="136">
        <f>SV_SO_2122_2a!C113/SV_SO_2122_2a!$H113*100</f>
        <v>3.338003175492668</v>
      </c>
      <c r="D111" s="137">
        <f>SV_SO_2122_2a!D113/SV_SO_2122_2a!$H113*100</f>
        <v>85.381526104417674</v>
      </c>
      <c r="E111" s="136">
        <f>SV_SO_2122_2a!E113/SV_SO_2122_2a!$H113*100</f>
        <v>9.7879891659661897</v>
      </c>
      <c r="F111" s="136">
        <f>SV_SO_2122_2a!F113/SV_SO_2122_2a!$H113*100</f>
        <v>1.2608573830204539</v>
      </c>
      <c r="G111" s="136">
        <f>SV_SO_2122_2a!G113/SV_SO_2122_2a!$H113*100</f>
        <v>0.14756701223498644</v>
      </c>
      <c r="H111" s="135">
        <f>SV_SO_2122_2a!H113/SV_SO_2122_2a!$H113*100</f>
        <v>100</v>
      </c>
      <c r="I111" s="135">
        <f>SV_SO_2122_2a!I113/SV_SO_2122_2a!$O113*100</f>
        <v>3.593709570767329E-2</v>
      </c>
      <c r="J111" s="136">
        <f>SV_SO_2122_2a!J113/SV_SO_2122_2a!$O113*100</f>
        <v>2.312911479745853</v>
      </c>
      <c r="K111" s="137">
        <f>SV_SO_2122_2a!K113/SV_SO_2122_2a!$O113*100</f>
        <v>88.445504988068876</v>
      </c>
      <c r="L111" s="136">
        <f>SV_SO_2122_2a!L113/SV_SO_2122_2a!$O113*100</f>
        <v>7.9924100853865392</v>
      </c>
      <c r="M111" s="136">
        <f>SV_SO_2122_2a!M113/SV_SO_2122_2a!$O113*100</f>
        <v>1.0766753874018917</v>
      </c>
      <c r="N111" s="136">
        <f>SV_SO_2122_2a!N113/SV_SO_2122_2a!$O113*100</f>
        <v>0.13656096368915849</v>
      </c>
      <c r="O111" s="135">
        <f>SV_SO_2122_2a!O113/SV_SO_2122_2a!$O113*100</f>
        <v>100</v>
      </c>
      <c r="P111" s="135">
        <f>SV_SO_2122_2a!P113/SV_SO_2122_2a!$V113*100</f>
        <v>5.6863876004256665E-2</v>
      </c>
      <c r="Q111" s="136">
        <f>SV_SO_2122_2a!Q113/SV_SO_2122_2a!$V113*100</f>
        <v>2.7587103272922233</v>
      </c>
      <c r="R111" s="135">
        <f>SV_SO_2122_2a!R113/SV_SO_2122_2a!$V113*100</f>
        <v>87.113021015263897</v>
      </c>
      <c r="S111" s="135">
        <f>SV_SO_2122_2a!S113/SV_SO_2122_2a!$V113*100</f>
        <v>8.7732837263710284</v>
      </c>
      <c r="T111" s="136">
        <f>SV_SO_2122_2a!T113/SV_SO_2122_2a!$V113*100</f>
        <v>1.1567737061437358</v>
      </c>
      <c r="U111" s="138">
        <f>SV_SO_2122_2a!U113/SV_SO_2122_2a!$V113*100</f>
        <v>0.14134734892486658</v>
      </c>
      <c r="V111" s="135">
        <f>SV_SO_2122_2a!V113/SV_SO_2122_2a!$V113*100</f>
        <v>100</v>
      </c>
    </row>
    <row r="112" spans="1:22">
      <c r="A112" s="155" t="s">
        <v>58</v>
      </c>
      <c r="B112" s="135">
        <f>SV_SO_2122_2a!B114/SV_SO_2122_2a!$H114*100</f>
        <v>5.7842475657958166E-3</v>
      </c>
      <c r="C112" s="136">
        <f>SV_SO_2122_2a!C114/SV_SO_2122_2a!$H114*100</f>
        <v>0.47816446543912078</v>
      </c>
      <c r="D112" s="137">
        <f>SV_SO_2122_2a!D114/SV_SO_2122_2a!$H114*100</f>
        <v>67.189819724284192</v>
      </c>
      <c r="E112" s="136">
        <f>SV_SO_2122_2a!E114/SV_SO_2122_2a!$H114*100</f>
        <v>25.40055914393136</v>
      </c>
      <c r="F112" s="136">
        <f>SV_SO_2122_2a!F114/SV_SO_2122_2a!$H114*100</f>
        <v>5.9153571772871878</v>
      </c>
      <c r="G112" s="136">
        <f>SV_SO_2122_2a!G114/SV_SO_2122_2a!$H114*100</f>
        <v>1.0103152414923358</v>
      </c>
      <c r="H112" s="135">
        <f>SV_SO_2122_2a!H114/SV_SO_2122_2a!$H114*100</f>
        <v>100</v>
      </c>
      <c r="I112" s="135">
        <f>SV_SO_2122_2a!I114/SV_SO_2122_2a!$O114*100</f>
        <v>2.605795288722118E-3</v>
      </c>
      <c r="J112" s="136">
        <f>SV_SO_2122_2a!J114/SV_SO_2122_2a!$O114*100</f>
        <v>0.35699395455493016</v>
      </c>
      <c r="K112" s="137">
        <f>SV_SO_2122_2a!K114/SV_SO_2122_2a!$O114*100</f>
        <v>70.460704607046068</v>
      </c>
      <c r="L112" s="136">
        <f>SV_SO_2122_2a!L114/SV_SO_2122_2a!$O114*100</f>
        <v>23.298415676464458</v>
      </c>
      <c r="M112" s="136">
        <f>SV_SO_2122_2a!M114/SV_SO_2122_2a!$O114*100</f>
        <v>4.9041067333750261</v>
      </c>
      <c r="N112" s="136">
        <f>SV_SO_2122_2a!N114/SV_SO_2122_2a!$O114*100</f>
        <v>0.97717323327079431</v>
      </c>
      <c r="O112" s="135">
        <f>SV_SO_2122_2a!O114/SV_SO_2122_2a!$O114*100</f>
        <v>100</v>
      </c>
      <c r="P112" s="135">
        <f>SV_SO_2122_2a!P114/SV_SO_2122_2a!$V114*100</f>
        <v>4.4325749936281736E-3</v>
      </c>
      <c r="Q112" s="136">
        <f>SV_SO_2122_2a!Q114/SV_SO_2122_2a!$V114*100</f>
        <v>0.4266353431367117</v>
      </c>
      <c r="R112" s="135">
        <f>SV_SO_2122_2a!R114/SV_SO_2122_2a!$V114*100</f>
        <v>68.580800301415096</v>
      </c>
      <c r="S112" s="135">
        <f>SV_SO_2122_2a!S114/SV_SO_2122_2a!$V114*100</f>
        <v>24.506598996021765</v>
      </c>
      <c r="T112" s="136">
        <f>SV_SO_2122_2a!T114/SV_SO_2122_2a!$V114*100</f>
        <v>5.4853115546148645</v>
      </c>
      <c r="U112" s="138">
        <f>SV_SO_2122_2a!U114/SV_SO_2122_2a!$V114*100</f>
        <v>0.99622122981793193</v>
      </c>
      <c r="V112" s="135">
        <f>SV_SO_2122_2a!V114/SV_SO_2122_2a!$V114*100</f>
        <v>100</v>
      </c>
    </row>
    <row r="113" spans="1:22">
      <c r="A113" s="155" t="s">
        <v>59</v>
      </c>
      <c r="B113" s="135">
        <f>SV_SO_2122_2a!B115/SV_SO_2122_2a!$H115*100</f>
        <v>0</v>
      </c>
      <c r="C113" s="136">
        <f>SV_SO_2122_2a!C115/SV_SO_2122_2a!$H115*100</f>
        <v>1.3029315960912053</v>
      </c>
      <c r="D113" s="137">
        <f>SV_SO_2122_2a!D115/SV_SO_2122_2a!$H115*100</f>
        <v>59.981386691484403</v>
      </c>
      <c r="E113" s="136">
        <f>SV_SO_2122_2a!E115/SV_SO_2122_2a!$H115*100</f>
        <v>29.967426710097723</v>
      </c>
      <c r="F113" s="136">
        <f>SV_SO_2122_2a!F115/SV_SO_2122_2a!$H115*100</f>
        <v>7.1195905072126573</v>
      </c>
      <c r="G113" s="136">
        <f>SV_SO_2122_2a!G115/SV_SO_2122_2a!$H115*100</f>
        <v>1.6286644951140066</v>
      </c>
      <c r="H113" s="135">
        <f>SV_SO_2122_2a!H115/SV_SO_2122_2a!$H115*100</f>
        <v>100</v>
      </c>
      <c r="I113" s="135">
        <f>SV_SO_2122_2a!I115/SV_SO_2122_2a!$O115*100</f>
        <v>5.3447354355959376E-2</v>
      </c>
      <c r="J113" s="136">
        <f>SV_SO_2122_2a!J115/SV_SO_2122_2a!$O115*100</f>
        <v>1.1580260110457865</v>
      </c>
      <c r="K113" s="137">
        <f>SV_SO_2122_2a!K115/SV_SO_2122_2a!$O115*100</f>
        <v>71.637270621770881</v>
      </c>
      <c r="L113" s="136">
        <f>SV_SO_2122_2a!L115/SV_SO_2122_2a!$O115*100</f>
        <v>22.30536255122038</v>
      </c>
      <c r="M113" s="136">
        <f>SV_SO_2122_2a!M115/SV_SO_2122_2a!$O115*100</f>
        <v>4.0619989310529121</v>
      </c>
      <c r="N113" s="136">
        <f>SV_SO_2122_2a!N115/SV_SO_2122_2a!$O115*100</f>
        <v>0.78389453055407088</v>
      </c>
      <c r="O113" s="135">
        <f>SV_SO_2122_2a!O115/SV_SO_2122_2a!$O115*100</f>
        <v>100</v>
      </c>
      <c r="P113" s="135">
        <f>SV_SO_2122_2a!P115/SV_SO_2122_2a!$V115*100</f>
        <v>3.8649832517392423E-2</v>
      </c>
      <c r="Q113" s="136">
        <f>SV_SO_2122_2a!Q115/SV_SO_2122_2a!$V115*100</f>
        <v>1.1981448080391652</v>
      </c>
      <c r="R113" s="135">
        <f>SV_SO_2122_2a!R115/SV_SO_2122_2a!$V115*100</f>
        <v>68.410203555784591</v>
      </c>
      <c r="S113" s="135">
        <f>SV_SO_2122_2a!S115/SV_SO_2122_2a!$V115*100</f>
        <v>24.426694150992013</v>
      </c>
      <c r="T113" s="136">
        <f>SV_SO_2122_2a!T115/SV_SO_2122_2a!$V115*100</f>
        <v>4.9085287297088378</v>
      </c>
      <c r="U113" s="138">
        <f>SV_SO_2122_2a!U115/SV_SO_2122_2a!$V115*100</f>
        <v>1.0177789229580005</v>
      </c>
      <c r="V113" s="135">
        <f>SV_SO_2122_2a!V115/SV_SO_2122_2a!$V115*100</f>
        <v>100</v>
      </c>
    </row>
    <row r="114" spans="1:22">
      <c r="A114" s="155" t="s">
        <v>60</v>
      </c>
      <c r="B114" s="135">
        <f>SV_SO_2122_2a!B116/SV_SO_2122_2a!$H116*100</f>
        <v>8.5266030013642566E-3</v>
      </c>
      <c r="C114" s="136">
        <f>SV_SO_2122_2a!C116/SV_SO_2122_2a!$H116*100</f>
        <v>5.9686221009549796E-2</v>
      </c>
      <c r="D114" s="137">
        <f>SV_SO_2122_2a!D116/SV_SO_2122_2a!$H116*100</f>
        <v>45.989654388358339</v>
      </c>
      <c r="E114" s="136">
        <f>SV_SO_2122_2a!E116/SV_SO_2122_2a!$H116*100</f>
        <v>41.558663028649384</v>
      </c>
      <c r="F114" s="136">
        <f>SV_SO_2122_2a!F116/SV_SO_2122_2a!$H116*100</f>
        <v>10.155184174624829</v>
      </c>
      <c r="G114" s="136">
        <f>SV_SO_2122_2a!G116/SV_SO_2122_2a!$H116*100</f>
        <v>2.2282855843565255</v>
      </c>
      <c r="H114" s="135">
        <f>SV_SO_2122_2a!H116/SV_SO_2122_2a!$H116*100</f>
        <v>100</v>
      </c>
      <c r="I114" s="135">
        <f>SV_SO_2122_2a!I116/SV_SO_2122_2a!$O116*100</f>
        <v>7.6356278394991029E-3</v>
      </c>
      <c r="J114" s="136">
        <f>SV_SO_2122_2a!J116/SV_SO_2122_2a!$O116*100</f>
        <v>4.1995953117245063E-2</v>
      </c>
      <c r="K114" s="137">
        <f>SV_SO_2122_2a!K116/SV_SO_2122_2a!$O116*100</f>
        <v>49.700301607299664</v>
      </c>
      <c r="L114" s="136">
        <f>SV_SO_2122_2a!L116/SV_SO_2122_2a!$O116*100</f>
        <v>40.438285037987249</v>
      </c>
      <c r="M114" s="136">
        <f>SV_SO_2122_2a!M116/SV_SO_2122_2a!$O116*100</f>
        <v>7.994502347955561</v>
      </c>
      <c r="N114" s="136">
        <f>SV_SO_2122_2a!N116/SV_SO_2122_2a!$O116*100</f>
        <v>1.8172794258007865</v>
      </c>
      <c r="O114" s="135">
        <f>SV_SO_2122_2a!O116/SV_SO_2122_2a!$O116*100</f>
        <v>100</v>
      </c>
      <c r="P114" s="135">
        <f>SV_SO_2122_2a!P116/SV_SO_2122_2a!$V116*100</f>
        <v>8.1463740489108299E-3</v>
      </c>
      <c r="Q114" s="136">
        <f>SV_SO_2122_2a!Q116/SV_SO_2122_2a!$V116*100</f>
        <v>5.2136793913029306E-2</v>
      </c>
      <c r="R114" s="135">
        <f>SV_SO_2122_2a!R116/SV_SO_2122_2a!$V116*100</f>
        <v>47.573195170829464</v>
      </c>
      <c r="S114" s="135">
        <f>SV_SO_2122_2a!S116/SV_SO_2122_2a!$V116*100</f>
        <v>41.080535053847534</v>
      </c>
      <c r="T114" s="136">
        <f>SV_SO_2122_2a!T116/SV_SO_2122_2a!$V116*100</f>
        <v>9.2331003470355348</v>
      </c>
      <c r="U114" s="138">
        <f>SV_SO_2122_2a!U116/SV_SO_2122_2a!$V116*100</f>
        <v>2.0528862603255291</v>
      </c>
      <c r="V114" s="135">
        <f>SV_SO_2122_2a!V116/SV_SO_2122_2a!$V116*100</f>
        <v>100</v>
      </c>
    </row>
    <row r="115" spans="1:22">
      <c r="A115" s="28" t="s">
        <v>25</v>
      </c>
      <c r="B115" s="112">
        <f>SV_SO_2122_2a!B117/SV_SO_2122_2a!$H117*100</f>
        <v>3.5731050282695659E-2</v>
      </c>
      <c r="C115" s="113">
        <f>SV_SO_2122_2a!C117/SV_SO_2122_2a!$H117*100</f>
        <v>1.460068799787015</v>
      </c>
      <c r="D115" s="114">
        <f>SV_SO_2122_2a!D117/SV_SO_2122_2a!$H117*100</f>
        <v>68.678581687486428</v>
      </c>
      <c r="E115" s="113">
        <f>SV_SO_2122_2a!E117/SV_SO_2122_2a!$H117*100</f>
        <v>23.596505363160585</v>
      </c>
      <c r="F115" s="113">
        <f>SV_SO_2122_2a!F117/SV_SO_2122_2a!$H117*100</f>
        <v>5.2328473443422334</v>
      </c>
      <c r="G115" s="113">
        <f>SV_SO_2122_2a!G117/SV_SO_2122_2a!$H117*100</f>
        <v>0.99626575494104375</v>
      </c>
      <c r="H115" s="112">
        <f>SV_SO_2122_2a!H117/SV_SO_2122_2a!$H117*100</f>
        <v>100</v>
      </c>
      <c r="I115" s="112">
        <f>SV_SO_2122_2a!I117/SV_SO_2122_2a!$O117*100</f>
        <v>2.2182786157941437E-2</v>
      </c>
      <c r="J115" s="113">
        <f>SV_SO_2122_2a!J117/SV_SO_2122_2a!$O117*100</f>
        <v>1.3037753670893322</v>
      </c>
      <c r="K115" s="114">
        <f>SV_SO_2122_2a!K117/SV_SO_2122_2a!$O117*100</f>
        <v>75.569596702636176</v>
      </c>
      <c r="L115" s="113">
        <f>SV_SO_2122_2a!L117/SV_SO_2122_2a!$O117*100</f>
        <v>18.851790365515068</v>
      </c>
      <c r="M115" s="113">
        <f>SV_SO_2122_2a!M117/SV_SO_2122_2a!$O117*100</f>
        <v>3.5442367690414174</v>
      </c>
      <c r="N115" s="113">
        <f>SV_SO_2122_2a!N117/SV_SO_2122_2a!$O117*100</f>
        <v>0.70841800956006518</v>
      </c>
      <c r="O115" s="112">
        <f>SV_SO_2122_2a!O117/SV_SO_2122_2a!$O117*100</f>
        <v>100</v>
      </c>
      <c r="P115" s="112">
        <f>SV_SO_2122_2a!P117/SV_SO_2122_2a!$V117*100</f>
        <v>2.9028501031927813E-2</v>
      </c>
      <c r="Q115" s="113">
        <f>SV_SO_2122_2a!Q117/SV_SO_2122_2a!$V117*100</f>
        <v>1.3827478662281711</v>
      </c>
      <c r="R115" s="112">
        <f>SV_SO_2122_2a!R117/SV_SO_2122_2a!$V117*100</f>
        <v>72.087680233360828</v>
      </c>
      <c r="S115" s="112">
        <f>SV_SO_2122_2a!S117/SV_SO_2122_2a!$V117*100</f>
        <v>21.249216761481303</v>
      </c>
      <c r="T115" s="113">
        <f>SV_SO_2122_2a!T117/SV_SO_2122_2a!$V117*100</f>
        <v>4.397463900226918</v>
      </c>
      <c r="U115" s="115">
        <f>SV_SO_2122_2a!U117/SV_SO_2122_2a!$V117*100</f>
        <v>0.85386273767085219</v>
      </c>
      <c r="V115" s="112">
        <f>SV_SO_2122_2a!V117/SV_SO_2122_2a!$V117*100</f>
        <v>100</v>
      </c>
    </row>
    <row r="116" spans="1:22">
      <c r="A116" s="28"/>
      <c r="B116" s="169"/>
      <c r="C116" s="169"/>
      <c r="D116" s="169"/>
      <c r="E116" s="169"/>
      <c r="F116" s="169"/>
      <c r="G116" s="169"/>
      <c r="H116" s="169"/>
      <c r="I116" s="169"/>
      <c r="J116" s="169"/>
      <c r="K116" s="169"/>
      <c r="L116" s="169"/>
      <c r="M116" s="169"/>
      <c r="N116" s="169"/>
      <c r="O116" s="169"/>
      <c r="P116" s="169"/>
      <c r="Q116" s="169"/>
      <c r="R116" s="169"/>
      <c r="S116" s="169"/>
      <c r="T116" s="169"/>
      <c r="U116" s="169"/>
      <c r="V116" s="169"/>
    </row>
    <row r="117" spans="1:22">
      <c r="A117" s="167" t="s">
        <v>17</v>
      </c>
      <c r="B117" s="169"/>
      <c r="C117" s="169"/>
      <c r="D117" s="169"/>
      <c r="E117" s="169"/>
      <c r="F117" s="169"/>
      <c r="G117" s="169"/>
      <c r="H117" s="169"/>
      <c r="I117" s="169"/>
      <c r="J117" s="169"/>
      <c r="K117" s="169"/>
      <c r="L117" s="169"/>
      <c r="M117" s="169"/>
      <c r="N117" s="169"/>
      <c r="O117" s="169"/>
      <c r="P117" s="169"/>
      <c r="Q117" s="169"/>
      <c r="R117" s="169"/>
      <c r="S117" s="169"/>
      <c r="T117" s="169"/>
      <c r="U117" s="169"/>
      <c r="V117" s="169"/>
    </row>
  </sheetData>
  <mergeCells count="39">
    <mergeCell ref="A2:V2"/>
    <mergeCell ref="A3:V3"/>
    <mergeCell ref="A4:V4"/>
    <mergeCell ref="A6:V6"/>
    <mergeCell ref="B8:H8"/>
    <mergeCell ref="I8:O8"/>
    <mergeCell ref="P8:V8"/>
    <mergeCell ref="A46:V46"/>
    <mergeCell ref="A47:V47"/>
    <mergeCell ref="A48:V48"/>
    <mergeCell ref="A50:V50"/>
    <mergeCell ref="B9:C9"/>
    <mergeCell ref="E9:G9"/>
    <mergeCell ref="I9:J9"/>
    <mergeCell ref="L9:N9"/>
    <mergeCell ref="P9:Q9"/>
    <mergeCell ref="S9:U9"/>
    <mergeCell ref="A88:V88"/>
    <mergeCell ref="A89:V89"/>
    <mergeCell ref="A90:V90"/>
    <mergeCell ref="A92:V92"/>
    <mergeCell ref="B52:H52"/>
    <mergeCell ref="I52:O52"/>
    <mergeCell ref="P52:V52"/>
    <mergeCell ref="B53:C53"/>
    <mergeCell ref="E53:G53"/>
    <mergeCell ref="I53:J53"/>
    <mergeCell ref="L53:N53"/>
    <mergeCell ref="P53:Q53"/>
    <mergeCell ref="S53:U53"/>
    <mergeCell ref="B94:H94"/>
    <mergeCell ref="I94:O94"/>
    <mergeCell ref="P94:V94"/>
    <mergeCell ref="B95:C95"/>
    <mergeCell ref="E95:G95"/>
    <mergeCell ref="I95:J95"/>
    <mergeCell ref="L95:N95"/>
    <mergeCell ref="P95:Q95"/>
    <mergeCell ref="S95:U95"/>
  </mergeCells>
  <phoneticPr fontId="5" type="noConversion"/>
  <printOptions horizontalCentered="1"/>
  <pageMargins left="0.19685039370078741" right="0.19685039370078741" top="0.59055118110236227" bottom="0.59055118110236227" header="0.51181102362204722" footer="0.51181102362204722"/>
  <pageSetup paperSize="9" scale="85" orientation="landscape" r:id="rId1"/>
  <headerFooter alignWithMargins="0">
    <oddFooter>&amp;R&amp;A</oddFooter>
  </headerFooter>
  <rowBreaks count="2" manualBreakCount="2">
    <brk id="44" max="16383" man="1"/>
    <brk id="8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E208"/>
  <sheetViews>
    <sheetView zoomScaleNormal="100" workbookViewId="0"/>
  </sheetViews>
  <sheetFormatPr defaultColWidth="9.33203125" defaultRowHeight="13.2"/>
  <cols>
    <col min="1" max="1" width="27.5546875" style="2" customWidth="1"/>
    <col min="2" max="13" width="8.6640625" style="2" customWidth="1"/>
    <col min="14" max="14" width="1.44140625" style="2" customWidth="1"/>
    <col min="15" max="16384" width="9.33203125" style="2"/>
  </cols>
  <sheetData>
    <row r="1" spans="1:17">
      <c r="A1" s="1" t="s">
        <v>1</v>
      </c>
    </row>
    <row r="2" spans="1:17">
      <c r="A2" s="184" t="s">
        <v>19</v>
      </c>
      <c r="B2" s="184"/>
      <c r="C2" s="184"/>
      <c r="D2" s="184"/>
      <c r="E2" s="184"/>
      <c r="F2" s="184"/>
      <c r="G2" s="184"/>
      <c r="H2" s="184"/>
      <c r="I2" s="184"/>
      <c r="J2" s="184"/>
      <c r="K2" s="184"/>
      <c r="L2" s="184"/>
      <c r="M2" s="184"/>
      <c r="N2" s="184"/>
      <c r="O2" s="184"/>
      <c r="P2" s="184"/>
      <c r="Q2" s="184"/>
    </row>
    <row r="3" spans="1:17">
      <c r="A3" s="184" t="s">
        <v>65</v>
      </c>
      <c r="B3" s="184"/>
      <c r="C3" s="184"/>
      <c r="D3" s="184"/>
      <c r="E3" s="184"/>
      <c r="F3" s="184"/>
      <c r="G3" s="184"/>
      <c r="H3" s="184"/>
      <c r="I3" s="184"/>
      <c r="J3" s="184"/>
      <c r="K3" s="184"/>
      <c r="L3" s="184"/>
      <c r="M3" s="184"/>
      <c r="N3" s="184"/>
      <c r="O3" s="184"/>
      <c r="P3" s="184"/>
      <c r="Q3" s="184"/>
    </row>
    <row r="4" spans="1:17">
      <c r="A4" s="185" t="s">
        <v>21</v>
      </c>
      <c r="B4" s="185"/>
      <c r="C4" s="185"/>
      <c r="D4" s="185"/>
      <c r="E4" s="185"/>
      <c r="F4" s="185"/>
      <c r="G4" s="185"/>
      <c r="H4" s="185"/>
      <c r="I4" s="185"/>
      <c r="J4" s="185"/>
      <c r="K4" s="185"/>
      <c r="L4" s="185"/>
      <c r="M4" s="185"/>
      <c r="N4" s="185"/>
      <c r="O4" s="185"/>
      <c r="P4" s="185"/>
      <c r="Q4" s="185"/>
    </row>
    <row r="5" spans="1:17">
      <c r="A5" s="1"/>
    </row>
    <row r="6" spans="1:17">
      <c r="A6" s="184" t="s">
        <v>22</v>
      </c>
      <c r="B6" s="184"/>
      <c r="C6" s="184"/>
      <c r="D6" s="184"/>
      <c r="E6" s="184"/>
      <c r="F6" s="184"/>
      <c r="G6" s="184"/>
      <c r="H6" s="184"/>
      <c r="I6" s="184"/>
      <c r="J6" s="184"/>
      <c r="K6" s="184"/>
      <c r="L6" s="184"/>
      <c r="M6" s="184"/>
      <c r="N6" s="184"/>
      <c r="O6" s="184"/>
      <c r="P6" s="184"/>
      <c r="Q6" s="184"/>
    </row>
    <row r="7" spans="1:17" ht="9" customHeight="1" thickBot="1"/>
    <row r="8" spans="1:17" ht="12.75" customHeight="1">
      <c r="A8" s="3"/>
      <c r="B8" s="190" t="s">
        <v>66</v>
      </c>
      <c r="C8" s="189"/>
      <c r="D8" s="191"/>
      <c r="E8" s="189" t="s">
        <v>67</v>
      </c>
      <c r="F8" s="189"/>
      <c r="G8" s="189"/>
      <c r="H8" s="192" t="s">
        <v>68</v>
      </c>
      <c r="I8" s="193"/>
      <c r="J8" s="194"/>
      <c r="K8" s="189" t="s">
        <v>25</v>
      </c>
      <c r="L8" s="189"/>
      <c r="M8" s="189"/>
      <c r="N8" s="52"/>
      <c r="O8" s="189" t="s">
        <v>69</v>
      </c>
      <c r="P8" s="189"/>
      <c r="Q8" s="189"/>
    </row>
    <row r="9" spans="1:17">
      <c r="A9" s="4"/>
      <c r="B9" s="5" t="s">
        <v>70</v>
      </c>
      <c r="C9" s="6" t="s">
        <v>71</v>
      </c>
      <c r="D9" s="7" t="s">
        <v>72</v>
      </c>
      <c r="E9" s="6" t="s">
        <v>70</v>
      </c>
      <c r="F9" s="6" t="s">
        <v>71</v>
      </c>
      <c r="G9" s="6" t="s">
        <v>72</v>
      </c>
      <c r="H9" s="5" t="s">
        <v>70</v>
      </c>
      <c r="I9" s="6" t="s">
        <v>71</v>
      </c>
      <c r="J9" s="7" t="s">
        <v>72</v>
      </c>
      <c r="K9" s="6" t="s">
        <v>70</v>
      </c>
      <c r="L9" s="6" t="s">
        <v>71</v>
      </c>
      <c r="M9" s="6" t="s">
        <v>72</v>
      </c>
      <c r="N9" s="53"/>
      <c r="O9" s="6" t="s">
        <v>70</v>
      </c>
      <c r="P9" s="6" t="s">
        <v>71</v>
      </c>
      <c r="Q9" s="6" t="s">
        <v>72</v>
      </c>
    </row>
    <row r="10" spans="1:17">
      <c r="A10" s="16" t="s">
        <v>35</v>
      </c>
      <c r="B10" s="139"/>
      <c r="C10" s="140"/>
      <c r="D10" s="141"/>
      <c r="E10" s="140"/>
      <c r="F10" s="140"/>
      <c r="G10" s="140"/>
      <c r="H10" s="139"/>
      <c r="I10" s="140"/>
      <c r="J10" s="141"/>
      <c r="K10" s="140"/>
      <c r="L10" s="140"/>
      <c r="M10" s="140"/>
      <c r="N10" s="53"/>
      <c r="O10" s="140"/>
      <c r="P10" s="140"/>
      <c r="Q10" s="140"/>
    </row>
    <row r="11" spans="1:17" s="1" customFormat="1">
      <c r="A11" s="16" t="s">
        <v>36</v>
      </c>
      <c r="B11" s="142"/>
      <c r="C11" s="143"/>
      <c r="D11" s="144"/>
      <c r="E11" s="143"/>
      <c r="F11" s="143"/>
      <c r="G11" s="143"/>
      <c r="H11" s="142"/>
      <c r="I11" s="143"/>
      <c r="J11" s="144"/>
      <c r="K11" s="143"/>
      <c r="L11" s="143"/>
      <c r="M11" s="143"/>
      <c r="N11" s="54"/>
      <c r="O11" s="143"/>
      <c r="P11" s="143"/>
      <c r="Q11" s="143"/>
    </row>
    <row r="12" spans="1:17">
      <c r="A12" s="68" t="s">
        <v>73</v>
      </c>
      <c r="B12" s="157">
        <v>404</v>
      </c>
      <c r="C12" s="158">
        <v>276</v>
      </c>
      <c r="D12" s="159">
        <v>680</v>
      </c>
      <c r="E12" s="11">
        <v>29634</v>
      </c>
      <c r="F12" s="11">
        <v>29716</v>
      </c>
      <c r="G12" s="160">
        <v>59350</v>
      </c>
      <c r="H12" s="161">
        <v>148</v>
      </c>
      <c r="I12" s="11">
        <v>150</v>
      </c>
      <c r="J12" s="160">
        <v>298</v>
      </c>
      <c r="K12" s="161">
        <f t="shared" ref="K12:M13" si="0">SUM(H12,E12,B12)</f>
        <v>30186</v>
      </c>
      <c r="L12" s="11">
        <f t="shared" si="0"/>
        <v>30142</v>
      </c>
      <c r="M12" s="11">
        <f t="shared" si="0"/>
        <v>60328</v>
      </c>
      <c r="N12" s="53"/>
      <c r="O12" s="49">
        <f t="shared" ref="O12:Q14" si="1">B12/(B12+E12)*100</f>
        <v>1.3449630468073772</v>
      </c>
      <c r="P12" s="49">
        <f t="shared" si="1"/>
        <v>0.92024539877300615</v>
      </c>
      <c r="Q12" s="49">
        <f t="shared" si="1"/>
        <v>1.1327669498584041</v>
      </c>
    </row>
    <row r="13" spans="1:17">
      <c r="A13" s="68" t="s">
        <v>74</v>
      </c>
      <c r="B13" s="157">
        <v>119</v>
      </c>
      <c r="C13" s="158">
        <v>44</v>
      </c>
      <c r="D13" s="159">
        <v>163</v>
      </c>
      <c r="E13" s="11">
        <v>4234</v>
      </c>
      <c r="F13" s="11">
        <v>3502</v>
      </c>
      <c r="G13" s="11">
        <v>7736</v>
      </c>
      <c r="H13" s="161">
        <v>39</v>
      </c>
      <c r="I13" s="11">
        <v>19</v>
      </c>
      <c r="J13" s="160">
        <v>58</v>
      </c>
      <c r="K13" s="161">
        <f t="shared" si="0"/>
        <v>4392</v>
      </c>
      <c r="L13" s="14">
        <f t="shared" si="0"/>
        <v>3565</v>
      </c>
      <c r="M13" s="14">
        <f t="shared" si="0"/>
        <v>7957</v>
      </c>
      <c r="N13" s="53"/>
      <c r="O13" s="50">
        <f t="shared" si="1"/>
        <v>2.7337468412589017</v>
      </c>
      <c r="P13" s="50">
        <f t="shared" si="1"/>
        <v>1.2408347433728144</v>
      </c>
      <c r="Q13" s="50">
        <f t="shared" si="1"/>
        <v>2.0635523483985314</v>
      </c>
    </row>
    <row r="14" spans="1:17" s="1" customFormat="1">
      <c r="A14" s="23" t="s">
        <v>40</v>
      </c>
      <c r="B14" s="17">
        <f>SUM(B12:B13)</f>
        <v>523</v>
      </c>
      <c r="C14" s="18">
        <f t="shared" ref="C14:J14" si="2">SUM(C12:C13)</f>
        <v>320</v>
      </c>
      <c r="D14" s="19">
        <f t="shared" si="2"/>
        <v>843</v>
      </c>
      <c r="E14" s="18">
        <f t="shared" si="2"/>
        <v>33868</v>
      </c>
      <c r="F14" s="18">
        <f t="shared" si="2"/>
        <v>33218</v>
      </c>
      <c r="G14" s="18">
        <f t="shared" si="2"/>
        <v>67086</v>
      </c>
      <c r="H14" s="17">
        <f t="shared" si="2"/>
        <v>187</v>
      </c>
      <c r="I14" s="18">
        <f t="shared" si="2"/>
        <v>169</v>
      </c>
      <c r="J14" s="19">
        <f t="shared" si="2"/>
        <v>356</v>
      </c>
      <c r="K14" s="18">
        <f>SUM(K12:K13)</f>
        <v>34578</v>
      </c>
      <c r="L14" s="18">
        <f>SUM(L12:L13)</f>
        <v>33707</v>
      </c>
      <c r="M14" s="18">
        <f>SUM(M12:M13)</f>
        <v>68285</v>
      </c>
      <c r="N14" s="54"/>
      <c r="O14" s="55">
        <f t="shared" si="1"/>
        <v>1.5207467069872933</v>
      </c>
      <c r="P14" s="55">
        <f t="shared" si="1"/>
        <v>0.95414157075556094</v>
      </c>
      <c r="Q14" s="55">
        <f t="shared" si="1"/>
        <v>1.241001634059091</v>
      </c>
    </row>
    <row r="15" spans="1:17" s="1" customFormat="1">
      <c r="A15" s="27" t="s">
        <v>41</v>
      </c>
      <c r="B15" s="24"/>
      <c r="C15" s="25"/>
      <c r="D15" s="26"/>
      <c r="E15" s="25"/>
      <c r="F15" s="25"/>
      <c r="G15" s="25"/>
      <c r="H15" s="24"/>
      <c r="I15" s="25"/>
      <c r="J15" s="26"/>
      <c r="K15" s="25"/>
      <c r="L15" s="25"/>
      <c r="M15" s="25"/>
      <c r="N15" s="54"/>
      <c r="O15" s="51"/>
      <c r="P15" s="51"/>
      <c r="Q15" s="51"/>
    </row>
    <row r="16" spans="1:17">
      <c r="A16" s="68" t="s">
        <v>75</v>
      </c>
      <c r="B16" s="157">
        <v>504</v>
      </c>
      <c r="C16">
        <v>300</v>
      </c>
      <c r="D16" s="159">
        <v>804</v>
      </c>
      <c r="E16" s="160">
        <v>28265</v>
      </c>
      <c r="F16" s="160">
        <v>29271</v>
      </c>
      <c r="G16" s="159">
        <v>57536</v>
      </c>
      <c r="H16" s="160">
        <v>52</v>
      </c>
      <c r="I16" s="160">
        <v>43</v>
      </c>
      <c r="J16" s="159">
        <v>95</v>
      </c>
      <c r="K16" s="11">
        <f t="shared" ref="K16:M17" si="3">SUM(H16,E16,B16)</f>
        <v>28821</v>
      </c>
      <c r="L16" s="11">
        <f t="shared" si="3"/>
        <v>29614</v>
      </c>
      <c r="M16" s="11">
        <f t="shared" si="3"/>
        <v>58435</v>
      </c>
      <c r="N16" s="53"/>
      <c r="O16" s="49">
        <f t="shared" ref="O16:Q19" si="4">B16/(B16+E16)*100</f>
        <v>1.7518857103131842</v>
      </c>
      <c r="P16" s="49">
        <f t="shared" si="4"/>
        <v>1.0145074566298062</v>
      </c>
      <c r="Q16" s="49">
        <f t="shared" si="4"/>
        <v>1.3781282139184095</v>
      </c>
    </row>
    <row r="17" spans="1:17">
      <c r="A17" s="155" t="s">
        <v>76</v>
      </c>
      <c r="B17" s="157">
        <v>186</v>
      </c>
      <c r="C17">
        <v>93</v>
      </c>
      <c r="D17" s="159">
        <v>279</v>
      </c>
      <c r="E17" s="160">
        <v>5551</v>
      </c>
      <c r="F17" s="160">
        <v>4493</v>
      </c>
      <c r="G17" s="159">
        <v>10044</v>
      </c>
      <c r="H17" s="160">
        <v>43</v>
      </c>
      <c r="I17" s="160">
        <v>24</v>
      </c>
      <c r="J17" s="159">
        <v>67</v>
      </c>
      <c r="K17" s="14">
        <f t="shared" si="3"/>
        <v>5780</v>
      </c>
      <c r="L17" s="14">
        <f t="shared" si="3"/>
        <v>4610</v>
      </c>
      <c r="M17" s="14">
        <f t="shared" si="3"/>
        <v>10390</v>
      </c>
      <c r="N17" s="53"/>
      <c r="O17" s="50">
        <f t="shared" si="4"/>
        <v>3.2421126024054385</v>
      </c>
      <c r="P17" s="50">
        <f t="shared" si="4"/>
        <v>2.0279110335804624</v>
      </c>
      <c r="Q17" s="50">
        <f t="shared" si="4"/>
        <v>2.7027027027027026</v>
      </c>
    </row>
    <row r="18" spans="1:17" s="1" customFormat="1">
      <c r="A18" s="23" t="s">
        <v>44</v>
      </c>
      <c r="B18" s="20">
        <f>SUM(B16:B17)</f>
        <v>690</v>
      </c>
      <c r="C18" s="21">
        <f t="shared" ref="C18:J18" si="5">SUM(C16:C17)</f>
        <v>393</v>
      </c>
      <c r="D18" s="22">
        <f t="shared" si="5"/>
        <v>1083</v>
      </c>
      <c r="E18" s="21">
        <f t="shared" si="5"/>
        <v>33816</v>
      </c>
      <c r="F18" s="21">
        <f t="shared" si="5"/>
        <v>33764</v>
      </c>
      <c r="G18" s="21">
        <f t="shared" si="5"/>
        <v>67580</v>
      </c>
      <c r="H18" s="20">
        <f t="shared" si="5"/>
        <v>95</v>
      </c>
      <c r="I18" s="21">
        <f t="shared" si="5"/>
        <v>67</v>
      </c>
      <c r="J18" s="22">
        <f t="shared" si="5"/>
        <v>162</v>
      </c>
      <c r="K18" s="21">
        <f>SUM(K16:K17)</f>
        <v>34601</v>
      </c>
      <c r="L18" s="21">
        <f>SUM(L16:L17)</f>
        <v>34224</v>
      </c>
      <c r="M18" s="21">
        <f>SUM(M16:M17)</f>
        <v>68825</v>
      </c>
      <c r="N18" s="54"/>
      <c r="O18" s="56">
        <f t="shared" si="4"/>
        <v>1.9996522343940184</v>
      </c>
      <c r="P18" s="56">
        <f t="shared" si="4"/>
        <v>1.1505694293995374</v>
      </c>
      <c r="Q18" s="56">
        <f t="shared" si="4"/>
        <v>1.577268689104758</v>
      </c>
    </row>
    <row r="19" spans="1:17" s="1" customFormat="1">
      <c r="A19" s="23" t="s">
        <v>45</v>
      </c>
      <c r="B19" s="17">
        <f>SUM(B18,B14)</f>
        <v>1213</v>
      </c>
      <c r="C19" s="18">
        <f t="shared" ref="C19:J19" si="6">SUM(C18,C14)</f>
        <v>713</v>
      </c>
      <c r="D19" s="19">
        <f t="shared" si="6"/>
        <v>1926</v>
      </c>
      <c r="E19" s="18">
        <f t="shared" si="6"/>
        <v>67684</v>
      </c>
      <c r="F19" s="18">
        <f t="shared" si="6"/>
        <v>66982</v>
      </c>
      <c r="G19" s="18">
        <f t="shared" si="6"/>
        <v>134666</v>
      </c>
      <c r="H19" s="17">
        <f t="shared" si="6"/>
        <v>282</v>
      </c>
      <c r="I19" s="18">
        <f t="shared" si="6"/>
        <v>236</v>
      </c>
      <c r="J19" s="19">
        <f t="shared" si="6"/>
        <v>518</v>
      </c>
      <c r="K19" s="18">
        <f t="shared" ref="K19:M19" si="7">SUM(H19,E19,B19)</f>
        <v>69179</v>
      </c>
      <c r="L19" s="18">
        <f t="shared" si="7"/>
        <v>67931</v>
      </c>
      <c r="M19" s="18">
        <f t="shared" si="7"/>
        <v>137110</v>
      </c>
      <c r="N19" s="54"/>
      <c r="O19" s="55">
        <f t="shared" si="4"/>
        <v>1.7605991552607516</v>
      </c>
      <c r="P19" s="55">
        <f t="shared" si="4"/>
        <v>1.0532535637787133</v>
      </c>
      <c r="Q19" s="55">
        <f t="shared" si="4"/>
        <v>1.4100386552653157</v>
      </c>
    </row>
    <row r="20" spans="1:17" s="1" customFormat="1">
      <c r="A20" s="23"/>
      <c r="B20" s="24"/>
      <c r="C20" s="25"/>
      <c r="D20" s="26"/>
      <c r="E20" s="25"/>
      <c r="F20" s="25"/>
      <c r="G20" s="25"/>
      <c r="H20" s="24"/>
      <c r="I20" s="25"/>
      <c r="J20" s="26"/>
      <c r="K20" s="25"/>
      <c r="L20" s="25"/>
      <c r="M20" s="25"/>
      <c r="N20" s="54"/>
      <c r="O20" s="51"/>
      <c r="P20" s="51"/>
      <c r="Q20" s="51"/>
    </row>
    <row r="21" spans="1:17" s="1" customFormat="1">
      <c r="A21" s="16" t="s">
        <v>46</v>
      </c>
      <c r="B21" s="24"/>
      <c r="C21" s="25"/>
      <c r="D21" s="26"/>
      <c r="E21" s="25"/>
      <c r="F21" s="25"/>
      <c r="G21" s="25"/>
      <c r="H21" s="24"/>
      <c r="I21" s="25"/>
      <c r="J21" s="26"/>
      <c r="K21" s="25"/>
      <c r="L21" s="25"/>
      <c r="M21" s="25"/>
      <c r="N21" s="54"/>
      <c r="O21" s="25"/>
      <c r="P21" s="25"/>
      <c r="Q21" s="25"/>
    </row>
    <row r="22" spans="1:17" s="1" customFormat="1">
      <c r="A22" s="16" t="s">
        <v>36</v>
      </c>
      <c r="B22" s="24"/>
      <c r="C22" s="25"/>
      <c r="D22" s="26"/>
      <c r="E22" s="25"/>
      <c r="F22" s="25"/>
      <c r="G22" s="25"/>
      <c r="H22" s="24"/>
      <c r="I22" s="25"/>
      <c r="J22" s="26"/>
      <c r="K22" s="25"/>
      <c r="L22" s="25"/>
      <c r="M22" s="25"/>
      <c r="N22" s="54"/>
      <c r="O22" s="25"/>
      <c r="P22" s="25"/>
      <c r="Q22" s="25"/>
    </row>
    <row r="23" spans="1:17">
      <c r="A23" s="155" t="s">
        <v>57</v>
      </c>
      <c r="B23" s="157">
        <v>399</v>
      </c>
      <c r="C23">
        <v>297</v>
      </c>
      <c r="D23" s="159">
        <v>696</v>
      </c>
      <c r="E23" s="160">
        <v>14764</v>
      </c>
      <c r="F23" s="160">
        <v>18480</v>
      </c>
      <c r="G23" s="159">
        <v>33244</v>
      </c>
      <c r="H23">
        <v>34</v>
      </c>
      <c r="I23">
        <v>49</v>
      </c>
      <c r="J23" s="159">
        <v>83</v>
      </c>
      <c r="K23" s="11">
        <f t="shared" ref="K23:M26" si="8">SUM(H23,E23,B23)</f>
        <v>15197</v>
      </c>
      <c r="L23" s="11">
        <f t="shared" si="8"/>
        <v>18826</v>
      </c>
      <c r="M23" s="11">
        <f t="shared" si="8"/>
        <v>34023</v>
      </c>
      <c r="N23" s="53"/>
      <c r="O23" s="49">
        <f t="shared" ref="O23:Q27" si="9">B23/(B23+E23)*100</f>
        <v>2.6314053947108094</v>
      </c>
      <c r="P23" s="49">
        <f t="shared" si="9"/>
        <v>1.5817223198594026</v>
      </c>
      <c r="Q23" s="49">
        <f t="shared" si="9"/>
        <v>2.0506776664702415</v>
      </c>
    </row>
    <row r="24" spans="1:17">
      <c r="A24" s="155" t="s">
        <v>58</v>
      </c>
      <c r="B24" s="157">
        <v>1316</v>
      </c>
      <c r="C24">
        <v>655</v>
      </c>
      <c r="D24" s="159">
        <v>1971</v>
      </c>
      <c r="E24" s="160">
        <v>11444</v>
      </c>
      <c r="F24" s="160">
        <v>8311</v>
      </c>
      <c r="G24" s="159">
        <v>19755</v>
      </c>
      <c r="H24">
        <v>42</v>
      </c>
      <c r="I24">
        <v>28</v>
      </c>
      <c r="J24" s="159">
        <v>70</v>
      </c>
      <c r="K24" s="11">
        <f t="shared" si="8"/>
        <v>12802</v>
      </c>
      <c r="L24" s="11">
        <f t="shared" si="8"/>
        <v>8994</v>
      </c>
      <c r="M24" s="11">
        <f t="shared" si="8"/>
        <v>21796</v>
      </c>
      <c r="N24" s="53"/>
      <c r="O24" s="49">
        <f t="shared" si="9"/>
        <v>10.313479623824451</v>
      </c>
      <c r="P24" s="49">
        <f t="shared" si="9"/>
        <v>7.3053758643765327</v>
      </c>
      <c r="Q24" s="49">
        <f t="shared" si="9"/>
        <v>9.0720795360397677</v>
      </c>
    </row>
    <row r="25" spans="1:17">
      <c r="A25" s="155" t="s">
        <v>59</v>
      </c>
      <c r="B25" s="157">
        <v>97</v>
      </c>
      <c r="C25">
        <v>161</v>
      </c>
      <c r="D25" s="159">
        <v>258</v>
      </c>
      <c r="E25" s="160">
        <v>408</v>
      </c>
      <c r="F25" s="160">
        <v>1296</v>
      </c>
      <c r="G25" s="159">
        <v>1704</v>
      </c>
      <c r="H25">
        <v>1</v>
      </c>
      <c r="I25">
        <v>14</v>
      </c>
      <c r="J25" s="159" t="s">
        <v>39</v>
      </c>
      <c r="K25" s="11">
        <f t="shared" si="8"/>
        <v>506</v>
      </c>
      <c r="L25" s="11">
        <f t="shared" si="8"/>
        <v>1471</v>
      </c>
      <c r="M25" s="11">
        <f t="shared" si="8"/>
        <v>1962</v>
      </c>
      <c r="N25" s="53"/>
      <c r="O25" s="49">
        <f t="shared" si="9"/>
        <v>19.207920792079207</v>
      </c>
      <c r="P25" s="49">
        <f t="shared" si="9"/>
        <v>11.050102951269732</v>
      </c>
      <c r="Q25" s="49">
        <f t="shared" si="9"/>
        <v>13.149847094801222</v>
      </c>
    </row>
    <row r="26" spans="1:17">
      <c r="A26" s="155" t="s">
        <v>60</v>
      </c>
      <c r="B26" s="157">
        <v>787</v>
      </c>
      <c r="C26">
        <v>398</v>
      </c>
      <c r="D26" s="159">
        <v>1185</v>
      </c>
      <c r="E26" s="160">
        <v>6835</v>
      </c>
      <c r="F26" s="160">
        <v>5066</v>
      </c>
      <c r="G26" s="159">
        <v>11901</v>
      </c>
      <c r="H26">
        <v>99</v>
      </c>
      <c r="I26">
        <v>66</v>
      </c>
      <c r="J26" s="159">
        <v>165</v>
      </c>
      <c r="K26" s="11">
        <f t="shared" si="8"/>
        <v>7721</v>
      </c>
      <c r="L26" s="11">
        <f t="shared" si="8"/>
        <v>5530</v>
      </c>
      <c r="M26" s="11">
        <f t="shared" si="8"/>
        <v>13251</v>
      </c>
      <c r="N26" s="53"/>
      <c r="O26" s="49">
        <f t="shared" si="9"/>
        <v>10.325373917606926</v>
      </c>
      <c r="P26" s="49">
        <f t="shared" si="9"/>
        <v>7.2840409956076133</v>
      </c>
      <c r="Q26" s="49">
        <f t="shared" si="9"/>
        <v>9.055479138010087</v>
      </c>
    </row>
    <row r="27" spans="1:17" s="28" customFormat="1">
      <c r="A27" s="23" t="s">
        <v>25</v>
      </c>
      <c r="B27" s="17">
        <f>SUM(B23:B26)</f>
        <v>2599</v>
      </c>
      <c r="C27" s="18">
        <f t="shared" ref="C27:I27" si="10">SUM(C23:C26)</f>
        <v>1511</v>
      </c>
      <c r="D27" s="19">
        <f t="shared" si="10"/>
        <v>4110</v>
      </c>
      <c r="E27" s="18">
        <f t="shared" si="10"/>
        <v>33451</v>
      </c>
      <c r="F27" s="18">
        <f t="shared" si="10"/>
        <v>33153</v>
      </c>
      <c r="G27" s="18">
        <f t="shared" si="10"/>
        <v>66604</v>
      </c>
      <c r="H27" s="17">
        <f t="shared" si="10"/>
        <v>176</v>
      </c>
      <c r="I27" s="18">
        <f t="shared" si="10"/>
        <v>157</v>
      </c>
      <c r="J27" s="19">
        <f>SUM(H27:I27)</f>
        <v>333</v>
      </c>
      <c r="K27" s="18">
        <f t="shared" ref="K27:M27" si="11">SUM(H27,E27,B27)</f>
        <v>36226</v>
      </c>
      <c r="L27" s="18">
        <f t="shared" si="11"/>
        <v>34821</v>
      </c>
      <c r="M27" s="19">
        <f t="shared" si="11"/>
        <v>71047</v>
      </c>
      <c r="N27" s="57"/>
      <c r="O27" s="60">
        <f t="shared" si="9"/>
        <v>7.2094313453536758</v>
      </c>
      <c r="P27" s="55">
        <f t="shared" si="9"/>
        <v>4.3589891530117697</v>
      </c>
      <c r="Q27" s="55">
        <f t="shared" si="9"/>
        <v>5.8121446955341236</v>
      </c>
    </row>
    <row r="28" spans="1:17">
      <c r="A28" s="16" t="s">
        <v>41</v>
      </c>
      <c r="B28" s="10"/>
      <c r="C28" s="11"/>
      <c r="D28" s="12"/>
      <c r="E28" s="11"/>
      <c r="F28" s="11"/>
      <c r="G28" s="11"/>
      <c r="H28" s="10"/>
      <c r="I28" s="11"/>
      <c r="J28" s="12"/>
      <c r="K28" s="11"/>
      <c r="L28" s="11"/>
      <c r="M28" s="11"/>
      <c r="N28" s="53"/>
      <c r="O28" s="49"/>
      <c r="P28" s="49"/>
      <c r="Q28" s="49"/>
    </row>
    <row r="29" spans="1:17">
      <c r="A29" s="155" t="s">
        <v>57</v>
      </c>
      <c r="B29" s="157">
        <v>401</v>
      </c>
      <c r="C29">
        <v>283</v>
      </c>
      <c r="D29" s="159">
        <v>684</v>
      </c>
      <c r="E29" s="160">
        <v>13339</v>
      </c>
      <c r="F29" s="158">
        <v>16951</v>
      </c>
      <c r="G29" s="159">
        <v>30290</v>
      </c>
      <c r="H29">
        <v>27</v>
      </c>
      <c r="I29">
        <v>41</v>
      </c>
      <c r="J29" s="159">
        <v>68</v>
      </c>
      <c r="K29" s="11">
        <f t="shared" ref="K29:M32" si="12">SUM(H29,E29,B29)</f>
        <v>13767</v>
      </c>
      <c r="L29" s="11">
        <f t="shared" si="12"/>
        <v>17275</v>
      </c>
      <c r="M29" s="11">
        <f t="shared" si="12"/>
        <v>31042</v>
      </c>
      <c r="N29" s="53"/>
      <c r="O29" s="49">
        <f t="shared" ref="O29:O34" si="13">B29/(B29+E29)*100</f>
        <v>2.9184861717612809</v>
      </c>
      <c r="P29" s="49">
        <f t="shared" ref="P29:P34" si="14">C29/(C29+F29)*100</f>
        <v>1.6421028200069627</v>
      </c>
      <c r="Q29" s="49">
        <f t="shared" ref="Q29:Q34" si="15">D29/(D29+G29)*100</f>
        <v>2.2083037386194873</v>
      </c>
    </row>
    <row r="30" spans="1:17">
      <c r="A30" s="155" t="s">
        <v>58</v>
      </c>
      <c r="B30" s="157">
        <v>1108</v>
      </c>
      <c r="C30">
        <v>471</v>
      </c>
      <c r="D30" s="159">
        <v>1579</v>
      </c>
      <c r="E30" s="160">
        <v>10375</v>
      </c>
      <c r="F30" s="158">
        <v>7903</v>
      </c>
      <c r="G30" s="159">
        <v>18278</v>
      </c>
      <c r="H30">
        <v>24</v>
      </c>
      <c r="I30">
        <v>16</v>
      </c>
      <c r="J30" s="159">
        <v>40</v>
      </c>
      <c r="K30" s="11">
        <f t="shared" si="12"/>
        <v>11507</v>
      </c>
      <c r="L30" s="11">
        <f t="shared" si="12"/>
        <v>8390</v>
      </c>
      <c r="M30" s="11">
        <f t="shared" si="12"/>
        <v>19897</v>
      </c>
      <c r="N30" s="53"/>
      <c r="O30" s="49">
        <f t="shared" si="13"/>
        <v>9.6490464164416956</v>
      </c>
      <c r="P30" s="49">
        <f t="shared" si="14"/>
        <v>5.6245521853355624</v>
      </c>
      <c r="Q30" s="49">
        <f t="shared" si="15"/>
        <v>7.9518557687465377</v>
      </c>
    </row>
    <row r="31" spans="1:17">
      <c r="A31" s="155" t="s">
        <v>59</v>
      </c>
      <c r="B31" s="157">
        <v>45</v>
      </c>
      <c r="C31">
        <v>88</v>
      </c>
      <c r="D31" s="159">
        <v>133</v>
      </c>
      <c r="E31" s="160">
        <v>420</v>
      </c>
      <c r="F31" s="158">
        <v>1201</v>
      </c>
      <c r="G31" s="159">
        <v>1621</v>
      </c>
      <c r="H31">
        <v>3</v>
      </c>
      <c r="I31">
        <v>3</v>
      </c>
      <c r="J31" s="159">
        <v>6</v>
      </c>
      <c r="K31" s="11">
        <f t="shared" si="12"/>
        <v>468</v>
      </c>
      <c r="L31" s="11">
        <f t="shared" si="12"/>
        <v>1292</v>
      </c>
      <c r="M31" s="11">
        <f t="shared" si="12"/>
        <v>1760</v>
      </c>
      <c r="N31" s="53"/>
      <c r="O31" s="49">
        <f t="shared" si="13"/>
        <v>9.67741935483871</v>
      </c>
      <c r="P31" s="49">
        <f t="shared" si="14"/>
        <v>6.8269976726144295</v>
      </c>
      <c r="Q31" s="49">
        <f t="shared" si="15"/>
        <v>7.5826681870011399</v>
      </c>
    </row>
    <row r="32" spans="1:17">
      <c r="A32" s="155" t="s">
        <v>60</v>
      </c>
      <c r="B32" s="157">
        <v>522</v>
      </c>
      <c r="C32">
        <v>258</v>
      </c>
      <c r="D32" s="159">
        <v>780</v>
      </c>
      <c r="E32" s="160">
        <v>6847</v>
      </c>
      <c r="F32" s="160">
        <v>5379</v>
      </c>
      <c r="G32" s="159">
        <v>12226</v>
      </c>
      <c r="H32" s="157">
        <v>63</v>
      </c>
      <c r="I32">
        <v>56</v>
      </c>
      <c r="J32" s="159">
        <v>119</v>
      </c>
      <c r="K32" s="160">
        <f t="shared" si="12"/>
        <v>7432</v>
      </c>
      <c r="L32" s="160">
        <f t="shared" si="12"/>
        <v>5693</v>
      </c>
      <c r="M32" s="159">
        <f t="shared" si="12"/>
        <v>13125</v>
      </c>
      <c r="N32" s="53"/>
      <c r="O32" s="50">
        <f t="shared" si="13"/>
        <v>7.0837291355679195</v>
      </c>
      <c r="P32" s="50">
        <f t="shared" si="14"/>
        <v>4.5769026077700907</v>
      </c>
      <c r="Q32" s="50">
        <f t="shared" si="15"/>
        <v>5.997232046747655</v>
      </c>
    </row>
    <row r="33" spans="1:17" s="28" customFormat="1">
      <c r="A33" s="23" t="s">
        <v>25</v>
      </c>
      <c r="B33" s="20">
        <f t="shared" ref="B33:J33" si="16">SUM(B29:B32)</f>
        <v>2076</v>
      </c>
      <c r="C33" s="21">
        <f t="shared" si="16"/>
        <v>1100</v>
      </c>
      <c r="D33" s="22">
        <f t="shared" si="16"/>
        <v>3176</v>
      </c>
      <c r="E33" s="21">
        <f t="shared" si="16"/>
        <v>30981</v>
      </c>
      <c r="F33" s="21">
        <f t="shared" si="16"/>
        <v>31434</v>
      </c>
      <c r="G33" s="21">
        <f t="shared" si="16"/>
        <v>62415</v>
      </c>
      <c r="H33" s="20">
        <f t="shared" si="16"/>
        <v>117</v>
      </c>
      <c r="I33" s="21">
        <f t="shared" si="16"/>
        <v>116</v>
      </c>
      <c r="J33" s="22">
        <f t="shared" si="16"/>
        <v>233</v>
      </c>
      <c r="K33" s="21">
        <f t="shared" ref="K33:M33" si="17">SUM(H33,E33,B33)</f>
        <v>33174</v>
      </c>
      <c r="L33" s="21">
        <f t="shared" si="17"/>
        <v>32650</v>
      </c>
      <c r="M33" s="21">
        <f t="shared" si="17"/>
        <v>65824</v>
      </c>
      <c r="N33" s="57"/>
      <c r="O33" s="51">
        <f t="shared" si="13"/>
        <v>6.2800617115890729</v>
      </c>
      <c r="P33" s="51">
        <f t="shared" si="14"/>
        <v>3.3810782565931028</v>
      </c>
      <c r="Q33" s="51">
        <f t="shared" si="15"/>
        <v>4.8421277309386959</v>
      </c>
    </row>
    <row r="34" spans="1:17" s="1" customFormat="1">
      <c r="A34" s="23" t="s">
        <v>51</v>
      </c>
      <c r="B34" s="17">
        <f>SUM(B33,B27)</f>
        <v>4675</v>
      </c>
      <c r="C34" s="18">
        <f t="shared" ref="C34:J34" si="18">SUM(C33,C27)</f>
        <v>2611</v>
      </c>
      <c r="D34" s="19">
        <f t="shared" si="18"/>
        <v>7286</v>
      </c>
      <c r="E34" s="18">
        <f t="shared" si="18"/>
        <v>64432</v>
      </c>
      <c r="F34" s="18">
        <f t="shared" si="18"/>
        <v>64587</v>
      </c>
      <c r="G34" s="18">
        <f t="shared" si="18"/>
        <v>129019</v>
      </c>
      <c r="H34" s="17">
        <f t="shared" si="18"/>
        <v>293</v>
      </c>
      <c r="I34" s="18">
        <f t="shared" si="18"/>
        <v>273</v>
      </c>
      <c r="J34" s="19">
        <f t="shared" si="18"/>
        <v>566</v>
      </c>
      <c r="K34" s="18">
        <f>SUM(K27,K33)</f>
        <v>69400</v>
      </c>
      <c r="L34" s="18">
        <f>SUM(L27,L33)</f>
        <v>67471</v>
      </c>
      <c r="M34" s="18">
        <f>SUM(M27,M33)</f>
        <v>136871</v>
      </c>
      <c r="N34" s="54"/>
      <c r="O34" s="55">
        <f t="shared" si="13"/>
        <v>6.764871865368197</v>
      </c>
      <c r="P34" s="55">
        <f t="shared" si="14"/>
        <v>3.8855323075091519</v>
      </c>
      <c r="Q34" s="55">
        <f t="shared" si="15"/>
        <v>5.3453651736913539</v>
      </c>
    </row>
    <row r="35" spans="1:17" s="1" customFormat="1">
      <c r="A35" s="23"/>
      <c r="B35" s="24"/>
      <c r="C35" s="25"/>
      <c r="D35" s="26"/>
      <c r="E35" s="25"/>
      <c r="F35" s="25"/>
      <c r="G35" s="25"/>
      <c r="H35" s="24"/>
      <c r="I35" s="25"/>
      <c r="J35" s="26"/>
      <c r="K35" s="25"/>
      <c r="L35" s="25"/>
      <c r="M35" s="25"/>
      <c r="N35" s="54"/>
      <c r="O35" s="51"/>
      <c r="P35" s="51"/>
      <c r="Q35" s="51"/>
    </row>
    <row r="36" spans="1:17" s="1" customFormat="1">
      <c r="A36" s="27" t="s">
        <v>52</v>
      </c>
      <c r="B36" s="24"/>
      <c r="C36" s="25"/>
      <c r="D36" s="26"/>
      <c r="E36" s="25"/>
      <c r="F36" s="25"/>
      <c r="G36" s="25"/>
      <c r="H36" s="24"/>
      <c r="I36" s="25"/>
      <c r="J36" s="26"/>
      <c r="K36" s="25"/>
      <c r="L36" s="25"/>
      <c r="M36" s="25"/>
      <c r="N36" s="54"/>
      <c r="O36" s="25"/>
      <c r="P36" s="25"/>
      <c r="Q36" s="25"/>
    </row>
    <row r="37" spans="1:17" s="1" customFormat="1">
      <c r="A37" s="16" t="s">
        <v>36</v>
      </c>
      <c r="B37" s="24"/>
      <c r="C37" s="25"/>
      <c r="D37" s="26"/>
      <c r="E37" s="25"/>
      <c r="F37" s="25"/>
      <c r="G37" s="25"/>
      <c r="H37" s="24"/>
      <c r="I37" s="25"/>
      <c r="J37" s="26"/>
      <c r="K37" s="25"/>
      <c r="L37" s="25"/>
      <c r="M37" s="25"/>
      <c r="N37" s="54"/>
      <c r="O37" s="25"/>
      <c r="P37" s="25"/>
      <c r="Q37" s="25"/>
    </row>
    <row r="38" spans="1:17">
      <c r="A38" s="155" t="s">
        <v>57</v>
      </c>
      <c r="B38" s="157">
        <v>628</v>
      </c>
      <c r="C38">
        <v>498</v>
      </c>
      <c r="D38" s="159">
        <v>1126</v>
      </c>
      <c r="E38" s="160">
        <v>11017</v>
      </c>
      <c r="F38" s="160">
        <v>14808</v>
      </c>
      <c r="G38" s="159">
        <v>25825</v>
      </c>
      <c r="H38">
        <v>40</v>
      </c>
      <c r="I38">
        <v>41</v>
      </c>
      <c r="J38" s="159">
        <v>81</v>
      </c>
      <c r="K38" s="11">
        <f t="shared" ref="K38:M41" si="19">SUM(H38,E38,B38)</f>
        <v>11685</v>
      </c>
      <c r="L38" s="11">
        <f t="shared" si="19"/>
        <v>15347</v>
      </c>
      <c r="M38" s="11">
        <f t="shared" si="19"/>
        <v>27032</v>
      </c>
      <c r="N38" s="53"/>
      <c r="O38" s="49">
        <f t="shared" ref="O38:Q42" si="20">B38/(B38+E38)*100</f>
        <v>5.3928724774581367</v>
      </c>
      <c r="P38" s="49">
        <f t="shared" si="20"/>
        <v>3.2536260290082324</v>
      </c>
      <c r="Q38" s="49">
        <f t="shared" si="20"/>
        <v>4.1779525806092535</v>
      </c>
    </row>
    <row r="39" spans="1:17">
      <c r="A39" s="155" t="s">
        <v>58</v>
      </c>
      <c r="B39" s="157">
        <v>1823</v>
      </c>
      <c r="C39">
        <v>877</v>
      </c>
      <c r="D39" s="159">
        <v>2700</v>
      </c>
      <c r="E39" s="160">
        <v>11605</v>
      </c>
      <c r="F39" s="160">
        <v>8902</v>
      </c>
      <c r="G39" s="159">
        <v>20507</v>
      </c>
      <c r="H39">
        <v>38</v>
      </c>
      <c r="I39">
        <v>36</v>
      </c>
      <c r="J39" s="159">
        <v>74</v>
      </c>
      <c r="K39" s="11">
        <f t="shared" si="19"/>
        <v>13466</v>
      </c>
      <c r="L39" s="11">
        <f t="shared" si="19"/>
        <v>9815</v>
      </c>
      <c r="M39" s="11">
        <f t="shared" si="19"/>
        <v>23281</v>
      </c>
      <c r="N39" s="53"/>
      <c r="O39" s="49">
        <f t="shared" si="20"/>
        <v>13.576109621686031</v>
      </c>
      <c r="P39" s="49">
        <f t="shared" si="20"/>
        <v>8.9681971571735346</v>
      </c>
      <c r="Q39" s="49">
        <f t="shared" si="20"/>
        <v>11.634420648942131</v>
      </c>
    </row>
    <row r="40" spans="1:17">
      <c r="A40" s="155" t="s">
        <v>59</v>
      </c>
      <c r="B40" s="157">
        <v>95</v>
      </c>
      <c r="C40">
        <v>143</v>
      </c>
      <c r="D40" s="159">
        <v>238</v>
      </c>
      <c r="E40" s="160">
        <v>487</v>
      </c>
      <c r="F40" s="160">
        <v>1249</v>
      </c>
      <c r="G40" s="159">
        <v>1736</v>
      </c>
      <c r="H40">
        <v>13</v>
      </c>
      <c r="I40">
        <v>9</v>
      </c>
      <c r="J40" s="159">
        <v>22</v>
      </c>
      <c r="K40" s="11">
        <f t="shared" si="19"/>
        <v>595</v>
      </c>
      <c r="L40" s="11">
        <f t="shared" si="19"/>
        <v>1401</v>
      </c>
      <c r="M40" s="11">
        <f t="shared" si="19"/>
        <v>1996</v>
      </c>
      <c r="N40" s="53"/>
      <c r="O40" s="49">
        <f t="shared" si="20"/>
        <v>16.323024054982817</v>
      </c>
      <c r="P40" s="49">
        <f t="shared" si="20"/>
        <v>10.272988505747128</v>
      </c>
      <c r="Q40" s="49">
        <f t="shared" si="20"/>
        <v>12.056737588652481</v>
      </c>
    </row>
    <row r="41" spans="1:17">
      <c r="A41" s="155" t="s">
        <v>60</v>
      </c>
      <c r="B41" s="157">
        <v>686</v>
      </c>
      <c r="C41">
        <v>477</v>
      </c>
      <c r="D41" s="159">
        <v>1163</v>
      </c>
      <c r="E41" s="160">
        <v>7237</v>
      </c>
      <c r="F41" s="160">
        <v>5520</v>
      </c>
      <c r="G41" s="159">
        <v>12757</v>
      </c>
      <c r="H41">
        <v>84</v>
      </c>
      <c r="I41">
        <v>89</v>
      </c>
      <c r="J41" s="159">
        <v>173</v>
      </c>
      <c r="K41" s="11">
        <f t="shared" si="19"/>
        <v>8007</v>
      </c>
      <c r="L41" s="11">
        <f t="shared" si="19"/>
        <v>6086</v>
      </c>
      <c r="M41" s="11">
        <f t="shared" si="19"/>
        <v>14093</v>
      </c>
      <c r="N41" s="53"/>
      <c r="O41" s="49">
        <f t="shared" si="20"/>
        <v>8.6583364887037746</v>
      </c>
      <c r="P41" s="49">
        <f t="shared" si="20"/>
        <v>7.9539769884942473</v>
      </c>
      <c r="Q41" s="49">
        <f t="shared" si="20"/>
        <v>8.3548850574712645</v>
      </c>
    </row>
    <row r="42" spans="1:17" s="28" customFormat="1">
      <c r="A42" s="23" t="s">
        <v>25</v>
      </c>
      <c r="B42" s="17">
        <f t="shared" ref="B42:J42" si="21">SUM(B38:B41)</f>
        <v>3232</v>
      </c>
      <c r="C42" s="18">
        <f t="shared" si="21"/>
        <v>1995</v>
      </c>
      <c r="D42" s="19">
        <f t="shared" si="21"/>
        <v>5227</v>
      </c>
      <c r="E42" s="18">
        <f t="shared" si="21"/>
        <v>30346</v>
      </c>
      <c r="F42" s="18">
        <f t="shared" si="21"/>
        <v>30479</v>
      </c>
      <c r="G42" s="18">
        <f t="shared" si="21"/>
        <v>60825</v>
      </c>
      <c r="H42" s="17">
        <f t="shared" si="21"/>
        <v>175</v>
      </c>
      <c r="I42" s="18">
        <f t="shared" si="21"/>
        <v>175</v>
      </c>
      <c r="J42" s="19">
        <f t="shared" si="21"/>
        <v>350</v>
      </c>
      <c r="K42" s="18">
        <f t="shared" ref="K42:M42" si="22">SUM(H42,E42,B42)</f>
        <v>33753</v>
      </c>
      <c r="L42" s="18">
        <f t="shared" si="22"/>
        <v>32649</v>
      </c>
      <c r="M42" s="19">
        <f t="shared" si="22"/>
        <v>66402</v>
      </c>
      <c r="N42" s="57"/>
      <c r="O42" s="60">
        <f t="shared" si="20"/>
        <v>9.6253499315027682</v>
      </c>
      <c r="P42" s="55">
        <f t="shared" si="20"/>
        <v>6.1433762394531009</v>
      </c>
      <c r="Q42" s="55">
        <f t="shared" si="20"/>
        <v>7.9134621207533469</v>
      </c>
    </row>
    <row r="43" spans="1:17">
      <c r="A43" s="16" t="s">
        <v>41</v>
      </c>
      <c r="B43" s="10"/>
      <c r="C43" s="11"/>
      <c r="D43" s="12"/>
      <c r="E43" s="11"/>
      <c r="F43" s="11"/>
      <c r="G43" s="11"/>
      <c r="H43" s="10"/>
      <c r="I43" s="11"/>
      <c r="J43" s="12"/>
      <c r="K43" s="11"/>
      <c r="L43" s="11"/>
      <c r="M43" s="11"/>
      <c r="N43" s="53"/>
      <c r="O43" s="49"/>
      <c r="P43" s="49"/>
      <c r="Q43" s="49"/>
    </row>
    <row r="44" spans="1:17">
      <c r="A44" s="155" t="s">
        <v>57</v>
      </c>
      <c r="B44" s="157">
        <v>202</v>
      </c>
      <c r="C44">
        <v>106</v>
      </c>
      <c r="D44" s="159">
        <v>308</v>
      </c>
      <c r="E44" s="160">
        <v>10244</v>
      </c>
      <c r="F44" s="160">
        <v>14377</v>
      </c>
      <c r="G44" s="159">
        <v>24621</v>
      </c>
      <c r="H44">
        <v>52</v>
      </c>
      <c r="I44">
        <v>22</v>
      </c>
      <c r="J44" s="159">
        <v>74</v>
      </c>
      <c r="K44" s="11">
        <f t="shared" ref="K44:M47" si="23">SUM(H44,E44,B44)</f>
        <v>10498</v>
      </c>
      <c r="L44" s="11">
        <f t="shared" si="23"/>
        <v>14505</v>
      </c>
      <c r="M44" s="11">
        <f t="shared" si="23"/>
        <v>25003</v>
      </c>
      <c r="N44" s="53"/>
      <c r="O44" s="49">
        <f t="shared" ref="O44:O50" si="24">B44/(B44+E44)*100</f>
        <v>1.9337545471950985</v>
      </c>
      <c r="P44" s="49">
        <f t="shared" ref="P44:P50" si="25">C44/(C44+F44)*100</f>
        <v>0.73189256369536704</v>
      </c>
      <c r="Q44" s="49">
        <f t="shared" ref="Q44:Q50" si="26">D44/(D44+G44)*100</f>
        <v>1.2355088451201413</v>
      </c>
    </row>
    <row r="45" spans="1:17">
      <c r="A45" s="155" t="s">
        <v>58</v>
      </c>
      <c r="B45" s="157">
        <v>481</v>
      </c>
      <c r="C45">
        <v>197</v>
      </c>
      <c r="D45" s="159">
        <v>678</v>
      </c>
      <c r="E45" s="160">
        <v>9985</v>
      </c>
      <c r="F45" s="160">
        <v>7898</v>
      </c>
      <c r="G45" s="159">
        <v>17883</v>
      </c>
      <c r="H45">
        <v>4</v>
      </c>
      <c r="I45">
        <v>9</v>
      </c>
      <c r="J45" s="159">
        <v>13</v>
      </c>
      <c r="K45" s="11">
        <f t="shared" si="23"/>
        <v>10470</v>
      </c>
      <c r="L45" s="11">
        <f t="shared" si="23"/>
        <v>8104</v>
      </c>
      <c r="M45" s="11">
        <f t="shared" si="23"/>
        <v>18574</v>
      </c>
      <c r="N45" s="53"/>
      <c r="O45" s="49">
        <f t="shared" si="24"/>
        <v>4.5958341295623928</v>
      </c>
      <c r="P45" s="49">
        <f t="shared" si="25"/>
        <v>2.4336009882643608</v>
      </c>
      <c r="Q45" s="49">
        <f t="shared" si="26"/>
        <v>3.6528204299337319</v>
      </c>
    </row>
    <row r="46" spans="1:17">
      <c r="A46" s="155" t="s">
        <v>59</v>
      </c>
      <c r="B46" s="157">
        <v>23</v>
      </c>
      <c r="C46">
        <v>29</v>
      </c>
      <c r="D46" s="159">
        <v>52</v>
      </c>
      <c r="E46" s="160">
        <v>406</v>
      </c>
      <c r="F46" s="160">
        <v>1000</v>
      </c>
      <c r="G46" s="159">
        <v>1406</v>
      </c>
      <c r="H46" s="59" t="s">
        <v>39</v>
      </c>
      <c r="I46">
        <v>3</v>
      </c>
      <c r="J46" s="159">
        <v>3</v>
      </c>
      <c r="K46" s="11">
        <f t="shared" si="23"/>
        <v>429</v>
      </c>
      <c r="L46" s="11">
        <f t="shared" si="23"/>
        <v>1032</v>
      </c>
      <c r="M46" s="11">
        <f t="shared" si="23"/>
        <v>1461</v>
      </c>
      <c r="N46" s="53"/>
      <c r="O46" s="49">
        <f t="shared" si="24"/>
        <v>5.3613053613053614</v>
      </c>
      <c r="P46" s="49">
        <f t="shared" si="25"/>
        <v>2.8182701652089408</v>
      </c>
      <c r="Q46" s="49">
        <f t="shared" si="26"/>
        <v>3.5665294924554183</v>
      </c>
    </row>
    <row r="47" spans="1:17">
      <c r="A47" s="155" t="s">
        <v>60</v>
      </c>
      <c r="B47" s="157">
        <v>309</v>
      </c>
      <c r="C47">
        <v>172</v>
      </c>
      <c r="D47" s="159">
        <v>481</v>
      </c>
      <c r="E47" s="160">
        <v>6220</v>
      </c>
      <c r="F47" s="160">
        <v>4871</v>
      </c>
      <c r="G47" s="159">
        <v>11091</v>
      </c>
      <c r="H47">
        <v>16</v>
      </c>
      <c r="I47">
        <v>9</v>
      </c>
      <c r="J47" s="159">
        <v>25</v>
      </c>
      <c r="K47" s="14">
        <f t="shared" si="23"/>
        <v>6545</v>
      </c>
      <c r="L47" s="14">
        <f t="shared" si="23"/>
        <v>5052</v>
      </c>
      <c r="M47" s="14">
        <f t="shared" si="23"/>
        <v>11597</v>
      </c>
      <c r="N47" s="53"/>
      <c r="O47" s="50">
        <f t="shared" si="24"/>
        <v>4.7327308929391947</v>
      </c>
      <c r="P47" s="50">
        <f t="shared" si="25"/>
        <v>3.4106682530239936</v>
      </c>
      <c r="Q47" s="50">
        <f t="shared" si="26"/>
        <v>4.1565848600069133</v>
      </c>
    </row>
    <row r="48" spans="1:17" s="1" customFormat="1">
      <c r="A48" s="23" t="s">
        <v>25</v>
      </c>
      <c r="B48" s="20">
        <f t="shared" ref="B48:J48" si="27">SUM(B44:B47)</f>
        <v>1015</v>
      </c>
      <c r="C48" s="21">
        <f t="shared" si="27"/>
        <v>504</v>
      </c>
      <c r="D48" s="22">
        <f t="shared" si="27"/>
        <v>1519</v>
      </c>
      <c r="E48" s="21">
        <f t="shared" si="27"/>
        <v>26855</v>
      </c>
      <c r="F48" s="21">
        <f t="shared" si="27"/>
        <v>28146</v>
      </c>
      <c r="G48" s="21">
        <f t="shared" si="27"/>
        <v>55001</v>
      </c>
      <c r="H48" s="20">
        <f t="shared" si="27"/>
        <v>72</v>
      </c>
      <c r="I48" s="21">
        <f t="shared" si="27"/>
        <v>43</v>
      </c>
      <c r="J48" s="22">
        <f t="shared" si="27"/>
        <v>115</v>
      </c>
      <c r="K48" s="21">
        <f t="shared" ref="K48:M48" si="28">SUM(H48,E48,B48)</f>
        <v>27942</v>
      </c>
      <c r="L48" s="21">
        <f t="shared" si="28"/>
        <v>28693</v>
      </c>
      <c r="M48" s="21">
        <f t="shared" si="28"/>
        <v>56635</v>
      </c>
      <c r="N48" s="54"/>
      <c r="O48" s="55">
        <f t="shared" si="24"/>
        <v>3.6419088625762472</v>
      </c>
      <c r="P48" s="55">
        <f t="shared" si="25"/>
        <v>1.7591623036649215</v>
      </c>
      <c r="Q48" s="55">
        <f t="shared" si="26"/>
        <v>2.6875442321302194</v>
      </c>
    </row>
    <row r="49" spans="1:17" s="1" customFormat="1">
      <c r="A49" s="28" t="s">
        <v>53</v>
      </c>
      <c r="B49" s="17">
        <f>SUM(B48,B42)</f>
        <v>4247</v>
      </c>
      <c r="C49" s="18">
        <f t="shared" ref="C49:M49" si="29">SUM(C48,C42)</f>
        <v>2499</v>
      </c>
      <c r="D49" s="19">
        <f t="shared" si="29"/>
        <v>6746</v>
      </c>
      <c r="E49" s="18">
        <f t="shared" si="29"/>
        <v>57201</v>
      </c>
      <c r="F49" s="18">
        <f t="shared" si="29"/>
        <v>58625</v>
      </c>
      <c r="G49" s="18">
        <f t="shared" si="29"/>
        <v>115826</v>
      </c>
      <c r="H49" s="17">
        <f t="shared" si="29"/>
        <v>247</v>
      </c>
      <c r="I49" s="18">
        <f t="shared" si="29"/>
        <v>218</v>
      </c>
      <c r="J49" s="19">
        <f t="shared" si="29"/>
        <v>465</v>
      </c>
      <c r="K49" s="18">
        <f t="shared" si="29"/>
        <v>61695</v>
      </c>
      <c r="L49" s="18">
        <f t="shared" si="29"/>
        <v>61342</v>
      </c>
      <c r="M49" s="18">
        <f t="shared" si="29"/>
        <v>123037</v>
      </c>
      <c r="N49" s="54"/>
      <c r="O49" s="55">
        <f t="shared" si="24"/>
        <v>6.9115349563858866</v>
      </c>
      <c r="P49" s="55">
        <f t="shared" si="25"/>
        <v>4.0884104443426477</v>
      </c>
      <c r="Q49" s="55">
        <f t="shared" si="26"/>
        <v>5.5037039454361514</v>
      </c>
    </row>
    <row r="50" spans="1:17" s="1" customFormat="1" ht="18" customHeight="1">
      <c r="A50" s="149" t="s">
        <v>54</v>
      </c>
      <c r="B50" s="150">
        <f>SUM(B49,B34,B19)</f>
        <v>10135</v>
      </c>
      <c r="C50" s="151">
        <f t="shared" ref="C50:M50" si="30">SUM(C49,C34,C19)</f>
        <v>5823</v>
      </c>
      <c r="D50" s="152">
        <f t="shared" si="30"/>
        <v>15958</v>
      </c>
      <c r="E50" s="151">
        <f t="shared" si="30"/>
        <v>189317</v>
      </c>
      <c r="F50" s="151">
        <f t="shared" si="30"/>
        <v>190194</v>
      </c>
      <c r="G50" s="151">
        <f t="shared" si="30"/>
        <v>379511</v>
      </c>
      <c r="H50" s="150">
        <f t="shared" si="30"/>
        <v>822</v>
      </c>
      <c r="I50" s="151">
        <f t="shared" si="30"/>
        <v>727</v>
      </c>
      <c r="J50" s="152">
        <f t="shared" si="30"/>
        <v>1549</v>
      </c>
      <c r="K50" s="151">
        <f t="shared" si="30"/>
        <v>200274</v>
      </c>
      <c r="L50" s="151">
        <f t="shared" si="30"/>
        <v>196744</v>
      </c>
      <c r="M50" s="151">
        <f t="shared" si="30"/>
        <v>397018</v>
      </c>
      <c r="N50" s="54"/>
      <c r="O50" s="153">
        <f t="shared" si="24"/>
        <v>5.0814230992920599</v>
      </c>
      <c r="P50" s="153">
        <f t="shared" si="25"/>
        <v>2.9706607079998162</v>
      </c>
      <c r="Q50" s="153">
        <f t="shared" si="26"/>
        <v>4.0352088279991607</v>
      </c>
    </row>
    <row r="51" spans="1:17" s="1" customFormat="1" ht="18" customHeight="1">
      <c r="A51" s="149"/>
      <c r="B51" s="171"/>
      <c r="C51" s="151"/>
      <c r="D51" s="171"/>
      <c r="E51" s="151"/>
      <c r="F51" s="151"/>
      <c r="G51" s="151"/>
      <c r="H51" s="171"/>
      <c r="I51" s="151"/>
      <c r="J51" s="171"/>
      <c r="K51" s="151"/>
      <c r="L51" s="151"/>
      <c r="M51" s="151"/>
      <c r="N51" s="172"/>
      <c r="O51" s="153"/>
      <c r="P51" s="153"/>
      <c r="Q51" s="153"/>
    </row>
    <row r="52" spans="1:17" s="1" customFormat="1" ht="18" customHeight="1">
      <c r="A52" s="167" t="s">
        <v>17</v>
      </c>
      <c r="B52" s="171"/>
      <c r="C52" s="151"/>
      <c r="D52" s="171"/>
      <c r="E52" s="151"/>
      <c r="F52" s="151"/>
      <c r="G52" s="151"/>
      <c r="H52" s="171"/>
      <c r="I52" s="151"/>
      <c r="J52" s="171"/>
      <c r="K52" s="151"/>
      <c r="L52" s="151"/>
      <c r="M52" s="151"/>
      <c r="N52" s="172"/>
      <c r="O52" s="153"/>
      <c r="P52" s="153"/>
      <c r="Q52" s="153"/>
    </row>
    <row r="53" spans="1:17" s="1" customFormat="1">
      <c r="A53" s="23"/>
      <c r="B53" s="25"/>
      <c r="C53" s="25"/>
      <c r="D53" s="25"/>
      <c r="E53" s="25"/>
      <c r="F53" s="25"/>
      <c r="G53" s="25"/>
      <c r="H53" s="25"/>
      <c r="I53" s="25"/>
      <c r="J53" s="25"/>
      <c r="K53" s="25"/>
      <c r="L53" s="25"/>
      <c r="M53" s="25"/>
      <c r="O53" s="51"/>
      <c r="P53" s="51"/>
      <c r="Q53" s="51"/>
    </row>
    <row r="54" spans="1:17" s="1" customFormat="1">
      <c r="A54" s="23"/>
      <c r="B54" s="25"/>
      <c r="C54" s="25"/>
      <c r="D54" s="25"/>
      <c r="E54" s="25"/>
      <c r="F54" s="25"/>
      <c r="G54" s="25"/>
      <c r="H54" s="25"/>
      <c r="I54" s="25"/>
      <c r="J54" s="25"/>
      <c r="K54" s="25"/>
      <c r="L54" s="25"/>
      <c r="M54" s="25"/>
      <c r="O54" s="51"/>
      <c r="P54" s="51"/>
      <c r="Q54" s="51"/>
    </row>
    <row r="55" spans="1:17" s="1" customFormat="1">
      <c r="A55" s="23"/>
      <c r="B55" s="25"/>
      <c r="C55" s="25"/>
      <c r="D55" s="25"/>
      <c r="E55" s="25"/>
      <c r="F55" s="25"/>
      <c r="G55" s="25"/>
      <c r="H55" s="25"/>
      <c r="I55" s="25"/>
      <c r="J55" s="25"/>
      <c r="K55" s="25"/>
      <c r="L55" s="25"/>
      <c r="M55" s="25"/>
      <c r="O55" s="51"/>
      <c r="P55" s="51"/>
      <c r="Q55" s="51"/>
    </row>
    <row r="56" spans="1:17" s="1" customFormat="1">
      <c r="A56" s="23"/>
      <c r="B56" s="25"/>
      <c r="C56" s="25"/>
      <c r="D56" s="25"/>
      <c r="E56" s="25"/>
      <c r="F56" s="25"/>
      <c r="G56" s="25"/>
      <c r="H56" s="25"/>
      <c r="I56" s="25"/>
      <c r="J56" s="25"/>
      <c r="K56" s="25"/>
      <c r="L56" s="25"/>
      <c r="M56" s="25"/>
      <c r="O56" s="51"/>
      <c r="P56" s="51"/>
      <c r="Q56" s="51"/>
    </row>
    <row r="57" spans="1:17" s="1" customFormat="1">
      <c r="A57" s="23"/>
      <c r="B57" s="25"/>
      <c r="C57" s="25"/>
      <c r="D57" s="25"/>
      <c r="E57" s="25"/>
      <c r="F57" s="25"/>
      <c r="G57" s="25"/>
      <c r="H57" s="25"/>
      <c r="I57" s="25"/>
      <c r="J57" s="25"/>
      <c r="K57" s="25"/>
      <c r="L57" s="25"/>
      <c r="M57" s="25"/>
      <c r="O57" s="51"/>
      <c r="P57" s="51"/>
      <c r="Q57" s="51"/>
    </row>
    <row r="58" spans="1:17" s="1" customFormat="1">
      <c r="A58" s="23"/>
      <c r="B58" s="25"/>
      <c r="C58" s="25"/>
      <c r="D58" s="25"/>
      <c r="E58" s="25"/>
      <c r="F58" s="25"/>
      <c r="G58" s="25"/>
      <c r="H58" s="25"/>
      <c r="I58" s="25"/>
      <c r="J58" s="25"/>
      <c r="K58" s="25"/>
      <c r="L58" s="25"/>
      <c r="M58" s="25"/>
      <c r="O58" s="51"/>
      <c r="P58" s="51"/>
      <c r="Q58" s="51"/>
    </row>
    <row r="59" spans="1:17" s="1" customFormat="1">
      <c r="A59" s="23"/>
      <c r="B59" s="25"/>
      <c r="C59" s="25"/>
      <c r="D59" s="25"/>
      <c r="E59" s="25"/>
      <c r="F59" s="25"/>
      <c r="G59" s="25"/>
      <c r="H59" s="25"/>
      <c r="I59" s="25"/>
      <c r="J59" s="25"/>
      <c r="K59" s="25"/>
      <c r="L59" s="25"/>
      <c r="M59" s="25"/>
      <c r="O59" s="51"/>
      <c r="P59" s="51"/>
      <c r="Q59" s="51"/>
    </row>
    <row r="60" spans="1:17" s="1" customFormat="1">
      <c r="A60" s="23"/>
      <c r="B60" s="25"/>
      <c r="C60" s="25"/>
      <c r="D60" s="25"/>
      <c r="E60" s="25"/>
      <c r="F60" s="25"/>
      <c r="G60" s="25"/>
      <c r="H60" s="25"/>
      <c r="I60" s="25"/>
      <c r="J60" s="25"/>
      <c r="K60" s="25"/>
      <c r="L60" s="25"/>
      <c r="M60" s="25"/>
      <c r="O60" s="51"/>
      <c r="P60" s="51"/>
      <c r="Q60" s="51"/>
    </row>
    <row r="61" spans="1:17" s="1" customFormat="1">
      <c r="A61" s="23"/>
      <c r="B61" s="25"/>
      <c r="C61" s="25"/>
      <c r="D61" s="25"/>
      <c r="E61" s="25"/>
      <c r="F61" s="25"/>
      <c r="G61" s="25"/>
      <c r="H61" s="25"/>
      <c r="I61" s="25"/>
      <c r="J61" s="25"/>
      <c r="K61" s="25"/>
      <c r="L61" s="25"/>
      <c r="M61" s="25"/>
      <c r="O61" s="51"/>
      <c r="P61" s="51"/>
      <c r="Q61" s="51"/>
    </row>
    <row r="62" spans="1:17" s="1" customFormat="1">
      <c r="A62" s="23"/>
      <c r="B62" s="25"/>
      <c r="C62" s="25"/>
      <c r="D62" s="25"/>
      <c r="E62" s="25"/>
      <c r="F62" s="25"/>
      <c r="G62" s="25"/>
      <c r="H62" s="25"/>
      <c r="I62" s="25"/>
      <c r="J62" s="25"/>
      <c r="K62" s="25"/>
      <c r="L62" s="25"/>
      <c r="M62" s="25"/>
      <c r="O62" s="51"/>
      <c r="P62" s="51"/>
      <c r="Q62" s="51"/>
    </row>
    <row r="63" spans="1:17" s="1" customFormat="1">
      <c r="A63" s="23"/>
      <c r="B63" s="25"/>
      <c r="C63" s="25"/>
      <c r="D63" s="25"/>
      <c r="E63" s="25"/>
      <c r="F63" s="25"/>
      <c r="G63" s="25"/>
      <c r="H63" s="25"/>
      <c r="I63" s="25"/>
      <c r="J63" s="25"/>
      <c r="K63" s="25"/>
      <c r="L63" s="25"/>
      <c r="M63" s="25"/>
      <c r="O63" s="51"/>
      <c r="P63" s="51"/>
      <c r="Q63" s="51"/>
    </row>
    <row r="64" spans="1:17" s="1" customFormat="1">
      <c r="A64" s="23"/>
      <c r="B64" s="25"/>
      <c r="C64" s="25"/>
      <c r="D64" s="25"/>
      <c r="E64" s="25"/>
      <c r="F64" s="25"/>
      <c r="G64" s="25"/>
      <c r="H64" s="25"/>
      <c r="I64" s="25"/>
      <c r="J64" s="25"/>
      <c r="K64" s="25"/>
      <c r="L64" s="25"/>
      <c r="M64" s="25"/>
      <c r="O64" s="51"/>
      <c r="P64" s="51"/>
      <c r="Q64" s="51"/>
    </row>
    <row r="65" spans="1:109" s="1" customFormat="1">
      <c r="A65" s="23"/>
      <c r="B65" s="25"/>
      <c r="C65" s="25"/>
      <c r="D65" s="25"/>
      <c r="E65" s="25"/>
      <c r="F65" s="25"/>
      <c r="G65" s="25"/>
      <c r="H65" s="25"/>
      <c r="I65" s="25"/>
      <c r="J65" s="25"/>
      <c r="K65" s="25"/>
      <c r="L65" s="25"/>
      <c r="M65" s="25"/>
      <c r="O65" s="51"/>
      <c r="P65" s="51"/>
      <c r="Q65" s="51"/>
    </row>
    <row r="66" spans="1:109" s="1" customFormat="1">
      <c r="A66" s="23"/>
      <c r="B66" s="25"/>
      <c r="C66" s="25"/>
      <c r="D66" s="25"/>
      <c r="E66" s="25"/>
      <c r="F66" s="25"/>
      <c r="G66" s="25"/>
      <c r="H66" s="25"/>
      <c r="I66" s="25"/>
      <c r="J66" s="25"/>
      <c r="K66" s="25"/>
      <c r="L66" s="25"/>
      <c r="M66" s="25"/>
      <c r="O66" s="51"/>
      <c r="P66" s="51"/>
      <c r="Q66" s="51"/>
    </row>
    <row r="67" spans="1:109" s="1" customFormat="1">
      <c r="A67" s="23"/>
      <c r="B67" s="25"/>
      <c r="C67" s="25"/>
      <c r="D67" s="25"/>
      <c r="E67" s="25"/>
      <c r="F67" s="25"/>
      <c r="G67" s="25"/>
      <c r="H67" s="25"/>
      <c r="I67" s="25"/>
      <c r="J67" s="25"/>
      <c r="K67" s="25"/>
      <c r="L67" s="25"/>
      <c r="M67" s="25"/>
      <c r="O67" s="51"/>
      <c r="P67" s="51"/>
      <c r="Q67" s="51"/>
    </row>
    <row r="68" spans="1:109" s="1" customFormat="1">
      <c r="A68" s="23"/>
      <c r="B68" s="25"/>
      <c r="C68" s="25"/>
      <c r="D68" s="25"/>
      <c r="E68" s="25"/>
      <c r="F68" s="25"/>
      <c r="G68" s="25"/>
      <c r="H68" s="25"/>
      <c r="I68" s="25"/>
      <c r="J68" s="25"/>
      <c r="K68" s="25"/>
      <c r="L68" s="25"/>
      <c r="M68" s="25"/>
      <c r="O68" s="51"/>
      <c r="P68" s="51"/>
      <c r="Q68" s="51"/>
    </row>
    <row r="69" spans="1:109" s="1" customFormat="1">
      <c r="A69" s="23"/>
      <c r="B69" s="25"/>
      <c r="C69" s="25"/>
      <c r="D69" s="25"/>
      <c r="E69" s="25"/>
      <c r="F69" s="25"/>
      <c r="G69" s="25"/>
      <c r="H69" s="25"/>
      <c r="I69" s="25"/>
      <c r="J69" s="25"/>
      <c r="K69" s="25"/>
      <c r="L69" s="25"/>
      <c r="M69" s="25"/>
      <c r="O69" s="51"/>
      <c r="P69" s="51"/>
      <c r="Q69" s="51"/>
    </row>
    <row r="70" spans="1:109">
      <c r="A70" s="1" t="s">
        <v>1</v>
      </c>
    </row>
    <row r="71" spans="1:109">
      <c r="A71" s="184" t="s">
        <v>19</v>
      </c>
      <c r="B71" s="184"/>
      <c r="C71" s="184"/>
      <c r="D71" s="184"/>
      <c r="E71" s="184"/>
      <c r="F71" s="184"/>
      <c r="G71" s="184"/>
      <c r="H71" s="184"/>
      <c r="I71" s="184"/>
      <c r="J71" s="184"/>
      <c r="K71" s="184"/>
      <c r="L71" s="184"/>
      <c r="M71" s="184"/>
      <c r="N71" s="184"/>
      <c r="O71" s="184"/>
      <c r="P71" s="184"/>
      <c r="Q71" s="184"/>
    </row>
    <row r="72" spans="1:109">
      <c r="A72" s="184" t="s">
        <v>65</v>
      </c>
      <c r="B72" s="184"/>
      <c r="C72" s="184"/>
      <c r="D72" s="184"/>
      <c r="E72" s="184"/>
      <c r="F72" s="184"/>
      <c r="G72" s="184"/>
      <c r="H72" s="184"/>
      <c r="I72" s="184"/>
      <c r="J72" s="184"/>
      <c r="K72" s="184"/>
      <c r="L72" s="184"/>
      <c r="M72" s="184"/>
      <c r="N72" s="184"/>
      <c r="O72" s="184"/>
      <c r="P72" s="184"/>
      <c r="Q72" s="184"/>
    </row>
    <row r="73" spans="1:109">
      <c r="A73" s="185" t="s">
        <v>21</v>
      </c>
      <c r="B73" s="185"/>
      <c r="C73" s="185"/>
      <c r="D73" s="185"/>
      <c r="E73" s="185"/>
      <c r="F73" s="185"/>
      <c r="G73" s="185"/>
      <c r="H73" s="185"/>
      <c r="I73" s="185"/>
      <c r="J73" s="185"/>
      <c r="K73" s="185"/>
      <c r="L73" s="185"/>
      <c r="M73" s="185"/>
      <c r="N73" s="185"/>
      <c r="O73" s="185"/>
      <c r="P73" s="185"/>
      <c r="Q73" s="185"/>
    </row>
    <row r="74" spans="1:109">
      <c r="A74" s="1"/>
    </row>
    <row r="75" spans="1:109">
      <c r="A75" s="184" t="s">
        <v>55</v>
      </c>
      <c r="B75" s="184"/>
      <c r="C75" s="184"/>
      <c r="D75" s="184"/>
      <c r="E75" s="184"/>
      <c r="F75" s="184"/>
      <c r="G75" s="184"/>
      <c r="H75" s="184"/>
      <c r="I75" s="184"/>
      <c r="J75" s="184"/>
      <c r="K75" s="184"/>
      <c r="L75" s="184"/>
      <c r="M75" s="184"/>
      <c r="N75" s="184"/>
      <c r="O75" s="184"/>
      <c r="P75" s="184"/>
      <c r="Q75" s="184"/>
    </row>
    <row r="76" spans="1:109" ht="7.5" customHeight="1" thickBot="1"/>
    <row r="77" spans="1:109" ht="13.5" customHeight="1">
      <c r="A77" s="3"/>
      <c r="B77" s="190" t="s">
        <v>66</v>
      </c>
      <c r="C77" s="189"/>
      <c r="D77" s="191"/>
      <c r="E77" s="189" t="s">
        <v>67</v>
      </c>
      <c r="F77" s="189"/>
      <c r="G77" s="189"/>
      <c r="H77" s="192" t="s">
        <v>68</v>
      </c>
      <c r="I77" s="193"/>
      <c r="J77" s="194"/>
      <c r="K77" s="189" t="s">
        <v>25</v>
      </c>
      <c r="L77" s="189"/>
      <c r="M77" s="189"/>
      <c r="N77" s="52"/>
      <c r="O77" s="189" t="s">
        <v>69</v>
      </c>
      <c r="P77" s="189"/>
      <c r="Q77" s="18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row>
    <row r="78" spans="1:109">
      <c r="A78" s="4"/>
      <c r="B78" s="5" t="s">
        <v>70</v>
      </c>
      <c r="C78" s="6" t="s">
        <v>71</v>
      </c>
      <c r="D78" s="7" t="s">
        <v>72</v>
      </c>
      <c r="E78" s="6" t="s">
        <v>70</v>
      </c>
      <c r="F78" s="6" t="s">
        <v>71</v>
      </c>
      <c r="G78" s="6" t="s">
        <v>72</v>
      </c>
      <c r="H78" s="5" t="s">
        <v>70</v>
      </c>
      <c r="I78" s="6" t="s">
        <v>71</v>
      </c>
      <c r="J78" s="7" t="s">
        <v>72</v>
      </c>
      <c r="K78" s="6" t="s">
        <v>70</v>
      </c>
      <c r="L78" s="6" t="s">
        <v>71</v>
      </c>
      <c r="M78" s="6" t="s">
        <v>72</v>
      </c>
      <c r="N78" s="53"/>
      <c r="O78" s="6" t="s">
        <v>70</v>
      </c>
      <c r="P78" s="6" t="s">
        <v>71</v>
      </c>
      <c r="Q78" s="6" t="s">
        <v>72</v>
      </c>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row>
    <row r="79" spans="1:109">
      <c r="A79" s="8" t="s">
        <v>35</v>
      </c>
      <c r="B79" s="30"/>
      <c r="C79" s="31"/>
      <c r="D79" s="32"/>
      <c r="E79" s="31"/>
      <c r="F79" s="31"/>
      <c r="G79" s="31"/>
      <c r="H79" s="30"/>
      <c r="I79" s="31"/>
      <c r="J79" s="32"/>
      <c r="K79" s="31"/>
      <c r="L79" s="31"/>
      <c r="M79" s="31"/>
      <c r="N79" s="54"/>
      <c r="O79" s="9"/>
      <c r="P79" s="9"/>
      <c r="Q79" s="9"/>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row>
    <row r="80" spans="1:109">
      <c r="A80" s="27" t="s">
        <v>36</v>
      </c>
      <c r="B80" s="46"/>
      <c r="C80" s="33"/>
      <c r="D80" s="47"/>
      <c r="E80" s="33"/>
      <c r="F80" s="33"/>
      <c r="G80" s="33"/>
      <c r="H80" s="46"/>
      <c r="I80" s="33"/>
      <c r="J80" s="47"/>
      <c r="K80" s="33"/>
      <c r="L80" s="33"/>
      <c r="M80" s="33"/>
      <c r="N80" s="54"/>
      <c r="O80" s="143"/>
      <c r="P80" s="143"/>
      <c r="Q80" s="14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row>
    <row r="81" spans="1:65" s="35" customFormat="1">
      <c r="A81" s="68" t="s">
        <v>73</v>
      </c>
      <c r="B81" s="162">
        <v>87</v>
      </c>
      <c r="C81" s="11">
        <v>92</v>
      </c>
      <c r="D81" s="11">
        <v>179</v>
      </c>
      <c r="E81" s="163">
        <v>2003</v>
      </c>
      <c r="F81" s="11">
        <v>2162</v>
      </c>
      <c r="G81" s="11">
        <v>4165</v>
      </c>
      <c r="H81" s="163">
        <v>209</v>
      </c>
      <c r="I81" s="11">
        <v>175</v>
      </c>
      <c r="J81" s="11">
        <v>384</v>
      </c>
      <c r="K81" s="163">
        <f t="shared" ref="K81:M82" si="31">SUM(H81,E81,B81)</f>
        <v>2299</v>
      </c>
      <c r="L81" s="11">
        <f t="shared" si="31"/>
        <v>2429</v>
      </c>
      <c r="M81" s="11">
        <f t="shared" si="31"/>
        <v>4728</v>
      </c>
      <c r="N81" s="53"/>
      <c r="O81" s="49">
        <f t="shared" ref="O81:Q83" si="32">B81/(B81+E81)*100</f>
        <v>4.1626794258373208</v>
      </c>
      <c r="P81" s="49">
        <f t="shared" si="32"/>
        <v>4.0816326530612246</v>
      </c>
      <c r="Q81" s="49">
        <f t="shared" si="32"/>
        <v>4.1206261510128916</v>
      </c>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row>
    <row r="82" spans="1:65" s="35" customFormat="1">
      <c r="A82" s="68" t="s">
        <v>74</v>
      </c>
      <c r="B82" s="162">
        <v>48</v>
      </c>
      <c r="C82" s="11">
        <v>19</v>
      </c>
      <c r="D82" s="11">
        <v>67</v>
      </c>
      <c r="E82" s="162">
        <v>866</v>
      </c>
      <c r="F82" s="11">
        <v>748</v>
      </c>
      <c r="G82" s="11">
        <v>1614</v>
      </c>
      <c r="H82" s="163">
        <v>249</v>
      </c>
      <c r="I82" s="11">
        <v>147</v>
      </c>
      <c r="J82" s="11">
        <v>396</v>
      </c>
      <c r="K82" s="163">
        <f t="shared" si="31"/>
        <v>1163</v>
      </c>
      <c r="L82" s="37">
        <f t="shared" si="31"/>
        <v>914</v>
      </c>
      <c r="M82" s="37">
        <f t="shared" si="31"/>
        <v>2077</v>
      </c>
      <c r="N82" s="53"/>
      <c r="O82" s="50">
        <f t="shared" si="32"/>
        <v>5.2516411378555796</v>
      </c>
      <c r="P82" s="50">
        <f t="shared" si="32"/>
        <v>2.4771838331160363</v>
      </c>
      <c r="Q82" s="50">
        <f t="shared" si="32"/>
        <v>3.9857227840571086</v>
      </c>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row>
    <row r="83" spans="1:65" s="35" customFormat="1">
      <c r="A83" s="23" t="s">
        <v>40</v>
      </c>
      <c r="B83" s="39">
        <f>SUM(B81:B82)</f>
        <v>135</v>
      </c>
      <c r="C83" s="40">
        <f t="shared" ref="C83:J83" si="33">SUM(C81:C82)</f>
        <v>111</v>
      </c>
      <c r="D83" s="41">
        <f t="shared" si="33"/>
        <v>246</v>
      </c>
      <c r="E83" s="40">
        <f t="shared" si="33"/>
        <v>2869</v>
      </c>
      <c r="F83" s="40">
        <f t="shared" si="33"/>
        <v>2910</v>
      </c>
      <c r="G83" s="40">
        <f t="shared" si="33"/>
        <v>5779</v>
      </c>
      <c r="H83" s="39">
        <f t="shared" si="33"/>
        <v>458</v>
      </c>
      <c r="I83" s="40">
        <f t="shared" si="33"/>
        <v>322</v>
      </c>
      <c r="J83" s="41">
        <f t="shared" si="33"/>
        <v>780</v>
      </c>
      <c r="K83" s="40">
        <f>SUM(K81:K82)</f>
        <v>3462</v>
      </c>
      <c r="L83" s="40">
        <f>SUM(L81:L82)</f>
        <v>3343</v>
      </c>
      <c r="M83" s="40">
        <f>SUM(M81:M82)</f>
        <v>6805</v>
      </c>
      <c r="N83" s="54"/>
      <c r="O83" s="55">
        <f t="shared" si="32"/>
        <v>4.4940079893475362</v>
      </c>
      <c r="P83" s="55">
        <f t="shared" si="32"/>
        <v>3.6742800397219466</v>
      </c>
      <c r="Q83" s="55">
        <f t="shared" si="32"/>
        <v>4.0829875518672196</v>
      </c>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row>
    <row r="84" spans="1:65" s="35" customFormat="1">
      <c r="A84" s="27" t="s">
        <v>41</v>
      </c>
      <c r="B84" s="24"/>
      <c r="C84" s="25"/>
      <c r="D84" s="26"/>
      <c r="E84" s="25"/>
      <c r="F84" s="25"/>
      <c r="G84" s="25"/>
      <c r="H84" s="24"/>
      <c r="I84" s="25"/>
      <c r="J84" s="26"/>
      <c r="K84" s="25"/>
      <c r="L84" s="25"/>
      <c r="M84" s="25"/>
      <c r="N84" s="54"/>
      <c r="O84" s="51"/>
      <c r="P84" s="51"/>
      <c r="Q84" s="51"/>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row>
    <row r="85" spans="1:65" s="35" customFormat="1">
      <c r="A85" s="68" t="s">
        <v>75</v>
      </c>
      <c r="B85" s="162">
        <v>76</v>
      </c>
      <c r="C85" s="11">
        <v>37</v>
      </c>
      <c r="D85" s="11">
        <v>113</v>
      </c>
      <c r="E85" s="163">
        <v>1761</v>
      </c>
      <c r="F85" s="11">
        <v>2031</v>
      </c>
      <c r="G85" s="11">
        <v>3792</v>
      </c>
      <c r="H85" s="163">
        <v>104</v>
      </c>
      <c r="I85" s="11">
        <v>100</v>
      </c>
      <c r="J85" s="11">
        <v>204</v>
      </c>
      <c r="K85" s="163">
        <f t="shared" ref="K85:M86" si="34">SUM(H85,E85,B85)</f>
        <v>1941</v>
      </c>
      <c r="L85" s="11">
        <f t="shared" si="34"/>
        <v>2168</v>
      </c>
      <c r="M85" s="11">
        <f t="shared" si="34"/>
        <v>4109</v>
      </c>
      <c r="N85" s="53"/>
      <c r="O85" s="49">
        <f t="shared" ref="O85:Q88" si="35">B85/(B85+E85)*100</f>
        <v>4.137180185084377</v>
      </c>
      <c r="P85" s="49">
        <f t="shared" si="35"/>
        <v>1.7891682785299807</v>
      </c>
      <c r="Q85" s="49">
        <f t="shared" si="35"/>
        <v>2.8937259923175414</v>
      </c>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row>
    <row r="86" spans="1:65" s="35" customFormat="1">
      <c r="A86" s="155" t="s">
        <v>76</v>
      </c>
      <c r="B86" s="162">
        <v>58</v>
      </c>
      <c r="C86" s="11">
        <v>44</v>
      </c>
      <c r="D86" s="11">
        <v>102</v>
      </c>
      <c r="E86" s="163">
        <v>1166</v>
      </c>
      <c r="F86" s="11">
        <v>870</v>
      </c>
      <c r="G86" s="11">
        <v>2036</v>
      </c>
      <c r="H86" s="163">
        <v>154</v>
      </c>
      <c r="I86" s="11">
        <v>133</v>
      </c>
      <c r="J86" s="11">
        <v>287</v>
      </c>
      <c r="K86" s="163">
        <f t="shared" si="34"/>
        <v>1378</v>
      </c>
      <c r="L86" s="37">
        <f t="shared" si="34"/>
        <v>1047</v>
      </c>
      <c r="M86" s="37">
        <f t="shared" si="34"/>
        <v>2425</v>
      </c>
      <c r="N86" s="53"/>
      <c r="O86" s="50">
        <f t="shared" si="35"/>
        <v>4.738562091503268</v>
      </c>
      <c r="P86" s="50">
        <f t="shared" si="35"/>
        <v>4.814004376367615</v>
      </c>
      <c r="Q86" s="50">
        <f t="shared" si="35"/>
        <v>4.7708138447146862</v>
      </c>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row>
    <row r="87" spans="1:65" s="35" customFormat="1">
      <c r="A87" s="23" t="s">
        <v>44</v>
      </c>
      <c r="B87" s="42">
        <f>SUM(B85:B86)</f>
        <v>134</v>
      </c>
      <c r="C87" s="43">
        <f t="shared" ref="C87:J87" si="36">SUM(C85:C86)</f>
        <v>81</v>
      </c>
      <c r="D87" s="44">
        <f t="shared" si="36"/>
        <v>215</v>
      </c>
      <c r="E87" s="43">
        <f t="shared" si="36"/>
        <v>2927</v>
      </c>
      <c r="F87" s="43">
        <f t="shared" si="36"/>
        <v>2901</v>
      </c>
      <c r="G87" s="43">
        <f t="shared" si="36"/>
        <v>5828</v>
      </c>
      <c r="H87" s="42">
        <f t="shared" si="36"/>
        <v>258</v>
      </c>
      <c r="I87" s="43">
        <f t="shared" si="36"/>
        <v>233</v>
      </c>
      <c r="J87" s="44">
        <f t="shared" si="36"/>
        <v>491</v>
      </c>
      <c r="K87" s="43">
        <f>SUM(K85:K86)</f>
        <v>3319</v>
      </c>
      <c r="L87" s="43">
        <f>SUM(L85:L86)</f>
        <v>3215</v>
      </c>
      <c r="M87" s="43">
        <f>SUM(M85:M86)</f>
        <v>6534</v>
      </c>
      <c r="N87" s="54"/>
      <c r="O87" s="56">
        <f t="shared" si="35"/>
        <v>4.3776543613198298</v>
      </c>
      <c r="P87" s="56">
        <f t="shared" si="35"/>
        <v>2.7162977867203222</v>
      </c>
      <c r="Q87" s="56">
        <f t="shared" si="35"/>
        <v>3.5578355121628333</v>
      </c>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row>
    <row r="88" spans="1:65" s="35" customFormat="1" ht="13.5" customHeight="1">
      <c r="A88" s="23" t="s">
        <v>45</v>
      </c>
      <c r="B88" s="39">
        <f>SUM(B87,B83)</f>
        <v>269</v>
      </c>
      <c r="C88" s="40">
        <f t="shared" ref="C88:J88" si="37">SUM(C87,C83)</f>
        <v>192</v>
      </c>
      <c r="D88" s="41">
        <f t="shared" si="37"/>
        <v>461</v>
      </c>
      <c r="E88" s="40">
        <f t="shared" si="37"/>
        <v>5796</v>
      </c>
      <c r="F88" s="40">
        <f t="shared" si="37"/>
        <v>5811</v>
      </c>
      <c r="G88" s="40">
        <f t="shared" si="37"/>
        <v>11607</v>
      </c>
      <c r="H88" s="39">
        <f t="shared" si="37"/>
        <v>716</v>
      </c>
      <c r="I88" s="40">
        <f t="shared" si="37"/>
        <v>555</v>
      </c>
      <c r="J88" s="41">
        <f t="shared" si="37"/>
        <v>1271</v>
      </c>
      <c r="K88" s="40">
        <f t="shared" ref="K88:M88" si="38">SUM(H88,E88,B88)</f>
        <v>6781</v>
      </c>
      <c r="L88" s="40">
        <f t="shared" si="38"/>
        <v>6558</v>
      </c>
      <c r="M88" s="40">
        <f t="shared" si="38"/>
        <v>13339</v>
      </c>
      <c r="N88" s="54"/>
      <c r="O88" s="55">
        <f t="shared" si="35"/>
        <v>4.435284418796372</v>
      </c>
      <c r="P88" s="55">
        <f t="shared" si="35"/>
        <v>3.1984007996001997</v>
      </c>
      <c r="Q88" s="55">
        <f t="shared" si="35"/>
        <v>3.8200198873052704</v>
      </c>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row>
    <row r="89" spans="1:65" s="35" customFormat="1" ht="13.5" customHeight="1">
      <c r="A89" s="23"/>
      <c r="B89" s="24"/>
      <c r="C89" s="25"/>
      <c r="D89" s="26"/>
      <c r="E89" s="25"/>
      <c r="F89" s="25"/>
      <c r="G89" s="25"/>
      <c r="H89" s="24"/>
      <c r="I89" s="25"/>
      <c r="J89" s="26"/>
      <c r="K89" s="25"/>
      <c r="L89" s="25"/>
      <c r="M89" s="25"/>
      <c r="N89" s="54"/>
      <c r="O89" s="51"/>
      <c r="P89" s="51"/>
      <c r="Q89" s="51"/>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row>
    <row r="90" spans="1:65" s="35" customFormat="1" ht="13.5" customHeight="1">
      <c r="A90" s="27" t="s">
        <v>77</v>
      </c>
      <c r="B90" s="24"/>
      <c r="C90" s="25"/>
      <c r="D90" s="26"/>
      <c r="E90" s="25"/>
      <c r="F90" s="25"/>
      <c r="G90" s="25"/>
      <c r="H90" s="24"/>
      <c r="I90" s="25"/>
      <c r="J90" s="26"/>
      <c r="K90" s="25"/>
      <c r="L90" s="25"/>
      <c r="M90" s="25"/>
      <c r="N90" s="54"/>
      <c r="O90" s="25"/>
      <c r="P90" s="25"/>
      <c r="Q90" s="25"/>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row>
    <row r="91" spans="1:65" s="35" customFormat="1" ht="13.5" customHeight="1">
      <c r="A91" s="16" t="s">
        <v>36</v>
      </c>
      <c r="B91" s="24"/>
      <c r="C91" s="25"/>
      <c r="D91" s="26"/>
      <c r="E91" s="25"/>
      <c r="F91" s="25"/>
      <c r="G91" s="25"/>
      <c r="H91" s="24"/>
      <c r="I91" s="25"/>
      <c r="J91" s="26"/>
      <c r="K91" s="25"/>
      <c r="L91" s="25"/>
      <c r="M91" s="25"/>
      <c r="N91" s="54"/>
      <c r="O91" s="25"/>
      <c r="P91" s="25"/>
      <c r="Q91" s="25"/>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row>
    <row r="92" spans="1:65" s="35" customFormat="1">
      <c r="A92" s="155" t="s">
        <v>57</v>
      </c>
      <c r="B92" s="162">
        <v>37</v>
      </c>
      <c r="C92">
        <v>36</v>
      </c>
      <c r="D92">
        <v>73</v>
      </c>
      <c r="E92" s="163">
        <v>703</v>
      </c>
      <c r="F92" s="11">
        <v>1052</v>
      </c>
      <c r="G92" s="11">
        <v>1755</v>
      </c>
      <c r="H92" s="163">
        <v>44</v>
      </c>
      <c r="I92" s="11">
        <v>55</v>
      </c>
      <c r="J92" s="11">
        <v>99</v>
      </c>
      <c r="K92" s="163">
        <f t="shared" ref="K92:M95" si="39">SUM(H92,E92,B92)</f>
        <v>784</v>
      </c>
      <c r="L92" s="11">
        <f t="shared" si="39"/>
        <v>1143</v>
      </c>
      <c r="M92" s="11">
        <f t="shared" si="39"/>
        <v>1927</v>
      </c>
      <c r="N92" s="53"/>
      <c r="O92" s="49">
        <f t="shared" ref="O92:Q96" si="40">B92/(B92+E92)*100</f>
        <v>5</v>
      </c>
      <c r="P92" s="49">
        <f t="shared" si="40"/>
        <v>3.3088235294117649</v>
      </c>
      <c r="Q92" s="49">
        <f t="shared" si="40"/>
        <v>3.9934354485776806</v>
      </c>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row>
    <row r="93" spans="1:65" s="35" customFormat="1">
      <c r="A93" s="155" t="s">
        <v>58</v>
      </c>
      <c r="B93" s="162">
        <v>188</v>
      </c>
      <c r="C93">
        <v>83</v>
      </c>
      <c r="D93">
        <v>271</v>
      </c>
      <c r="E93" s="163">
        <v>847</v>
      </c>
      <c r="F93" s="11">
        <v>704</v>
      </c>
      <c r="G93" s="11">
        <v>1551</v>
      </c>
      <c r="H93" s="163">
        <v>81</v>
      </c>
      <c r="I93" s="11">
        <v>75</v>
      </c>
      <c r="J93" s="11">
        <v>156</v>
      </c>
      <c r="K93" s="163">
        <f t="shared" si="39"/>
        <v>1116</v>
      </c>
      <c r="L93" s="11">
        <f t="shared" si="39"/>
        <v>862</v>
      </c>
      <c r="M93" s="11">
        <f t="shared" si="39"/>
        <v>1978</v>
      </c>
      <c r="N93" s="53"/>
      <c r="O93" s="49">
        <f t="shared" si="40"/>
        <v>18.164251207729468</v>
      </c>
      <c r="P93" s="49">
        <f t="shared" si="40"/>
        <v>10.546378653113088</v>
      </c>
      <c r="Q93" s="49">
        <f t="shared" si="40"/>
        <v>14.873765093304062</v>
      </c>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row>
    <row r="94" spans="1:65" s="35" customFormat="1">
      <c r="A94" s="155" t="s">
        <v>59</v>
      </c>
      <c r="B94" s="162">
        <v>7</v>
      </c>
      <c r="C94">
        <v>16</v>
      </c>
      <c r="D94">
        <v>23</v>
      </c>
      <c r="E94" s="163">
        <v>28</v>
      </c>
      <c r="F94" s="11">
        <v>113</v>
      </c>
      <c r="G94" s="11">
        <v>141</v>
      </c>
      <c r="H94" s="163">
        <v>7</v>
      </c>
      <c r="I94" s="11">
        <v>15</v>
      </c>
      <c r="J94" s="11">
        <v>22</v>
      </c>
      <c r="K94" s="163">
        <f t="shared" si="39"/>
        <v>42</v>
      </c>
      <c r="L94" s="11">
        <f t="shared" si="39"/>
        <v>144</v>
      </c>
      <c r="M94" s="11">
        <f t="shared" si="39"/>
        <v>186</v>
      </c>
      <c r="N94" s="53"/>
      <c r="O94" s="49">
        <f t="shared" si="40"/>
        <v>20</v>
      </c>
      <c r="P94" s="49">
        <f t="shared" si="40"/>
        <v>12.403100775193799</v>
      </c>
      <c r="Q94" s="49">
        <f t="shared" si="40"/>
        <v>14.02439024390244</v>
      </c>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row>
    <row r="95" spans="1:65" s="35" customFormat="1">
      <c r="A95" s="155" t="s">
        <v>60</v>
      </c>
      <c r="B95" s="162">
        <v>209</v>
      </c>
      <c r="C95">
        <v>105</v>
      </c>
      <c r="D95">
        <v>314</v>
      </c>
      <c r="E95" s="163">
        <v>1247</v>
      </c>
      <c r="F95" s="11">
        <v>844</v>
      </c>
      <c r="G95" s="11">
        <v>2091</v>
      </c>
      <c r="H95" s="163">
        <v>245</v>
      </c>
      <c r="I95" s="11">
        <v>129</v>
      </c>
      <c r="J95" s="11">
        <v>374</v>
      </c>
      <c r="K95" s="163">
        <f t="shared" si="39"/>
        <v>1701</v>
      </c>
      <c r="L95" s="11">
        <f t="shared" si="39"/>
        <v>1078</v>
      </c>
      <c r="M95" s="11">
        <f t="shared" si="39"/>
        <v>2779</v>
      </c>
      <c r="N95" s="53"/>
      <c r="O95" s="49">
        <f t="shared" si="40"/>
        <v>14.354395604395604</v>
      </c>
      <c r="P95" s="49">
        <f t="shared" si="40"/>
        <v>11.064278187565858</v>
      </c>
      <c r="Q95" s="49">
        <f t="shared" si="40"/>
        <v>13.056133056133056</v>
      </c>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row>
    <row r="96" spans="1:65" s="61" customFormat="1">
      <c r="A96" s="23" t="s">
        <v>25</v>
      </c>
      <c r="B96" s="17">
        <f t="shared" ref="B96:J96" si="41">SUM(B92:B95)</f>
        <v>441</v>
      </c>
      <c r="C96" s="18">
        <f t="shared" si="41"/>
        <v>240</v>
      </c>
      <c r="D96" s="19">
        <f t="shared" si="41"/>
        <v>681</v>
      </c>
      <c r="E96" s="18">
        <f t="shared" si="41"/>
        <v>2825</v>
      </c>
      <c r="F96" s="18">
        <f t="shared" si="41"/>
        <v>2713</v>
      </c>
      <c r="G96" s="18">
        <f t="shared" si="41"/>
        <v>5538</v>
      </c>
      <c r="H96" s="17">
        <f t="shared" si="41"/>
        <v>377</v>
      </c>
      <c r="I96" s="18">
        <f t="shared" si="41"/>
        <v>274</v>
      </c>
      <c r="J96" s="19">
        <f t="shared" si="41"/>
        <v>651</v>
      </c>
      <c r="K96" s="18">
        <f t="shared" ref="K96:M96" si="42">SUM(H96,E96,B96)</f>
        <v>3643</v>
      </c>
      <c r="L96" s="18">
        <f t="shared" si="42"/>
        <v>3227</v>
      </c>
      <c r="M96" s="19">
        <f t="shared" si="42"/>
        <v>6870</v>
      </c>
      <c r="N96" s="57"/>
      <c r="O96" s="60">
        <f t="shared" si="40"/>
        <v>13.50275566442131</v>
      </c>
      <c r="P96" s="55">
        <f t="shared" si="40"/>
        <v>8.1273281408736882</v>
      </c>
      <c r="Q96" s="55">
        <f t="shared" si="40"/>
        <v>10.950313555233961</v>
      </c>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row>
    <row r="97" spans="1:65" s="35" customFormat="1">
      <c r="A97" s="16" t="s">
        <v>41</v>
      </c>
      <c r="B97" s="10"/>
      <c r="C97" s="11"/>
      <c r="D97" s="12"/>
      <c r="E97" s="11"/>
      <c r="F97" s="11"/>
      <c r="G97" s="11"/>
      <c r="H97" s="10"/>
      <c r="I97" s="11"/>
      <c r="J97" s="12"/>
      <c r="K97" s="11"/>
      <c r="L97" s="11"/>
      <c r="M97" s="11"/>
      <c r="N97" s="53"/>
      <c r="O97" s="49"/>
      <c r="P97" s="49"/>
      <c r="Q97" s="49"/>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row>
    <row r="98" spans="1:65" s="35" customFormat="1">
      <c r="A98" s="155" t="s">
        <v>57</v>
      </c>
      <c r="B98" s="162">
        <v>36</v>
      </c>
      <c r="C98">
        <v>33</v>
      </c>
      <c r="D98">
        <v>69</v>
      </c>
      <c r="E98" s="163">
        <v>547</v>
      </c>
      <c r="F98">
        <v>884</v>
      </c>
      <c r="G98" s="11">
        <v>1431</v>
      </c>
      <c r="H98" s="163">
        <v>31</v>
      </c>
      <c r="I98">
        <v>43</v>
      </c>
      <c r="J98" s="11">
        <v>74</v>
      </c>
      <c r="K98" s="163">
        <f t="shared" ref="K98:M101" si="43">SUM(H98,E98,B98)</f>
        <v>614</v>
      </c>
      <c r="L98" s="11">
        <f t="shared" si="43"/>
        <v>960</v>
      </c>
      <c r="M98" s="11">
        <f t="shared" si="43"/>
        <v>1574</v>
      </c>
      <c r="N98" s="53"/>
      <c r="O98" s="49">
        <f t="shared" ref="O98:O103" si="44">B98/(B98+E98)*100</f>
        <v>6.1749571183533449</v>
      </c>
      <c r="P98" s="49">
        <f t="shared" ref="P98:P103" si="45">C98/(C98+F98)*100</f>
        <v>3.5986913849509272</v>
      </c>
      <c r="Q98" s="49">
        <f t="shared" ref="Q98:Q103" si="46">D98/(D98+G98)*100</f>
        <v>4.5999999999999996</v>
      </c>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row>
    <row r="99" spans="1:65" s="35" customFormat="1">
      <c r="A99" s="155" t="s">
        <v>58</v>
      </c>
      <c r="B99" s="162">
        <v>127</v>
      </c>
      <c r="C99">
        <v>69</v>
      </c>
      <c r="D99">
        <v>196</v>
      </c>
      <c r="E99" s="163">
        <v>737</v>
      </c>
      <c r="F99">
        <v>600</v>
      </c>
      <c r="G99" s="11">
        <v>1337</v>
      </c>
      <c r="H99" s="163">
        <v>57</v>
      </c>
      <c r="I99">
        <v>65</v>
      </c>
      <c r="J99" s="11">
        <v>122</v>
      </c>
      <c r="K99" s="163">
        <f t="shared" si="43"/>
        <v>921</v>
      </c>
      <c r="L99" s="11">
        <f t="shared" si="43"/>
        <v>734</v>
      </c>
      <c r="M99" s="11">
        <f t="shared" si="43"/>
        <v>1655</v>
      </c>
      <c r="N99" s="53"/>
      <c r="O99" s="49">
        <f t="shared" si="44"/>
        <v>14.699074074074073</v>
      </c>
      <c r="P99" s="49">
        <f t="shared" si="45"/>
        <v>10.31390134529148</v>
      </c>
      <c r="Q99" s="49">
        <f t="shared" si="46"/>
        <v>12.785388127853881</v>
      </c>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row>
    <row r="100" spans="1:65" s="35" customFormat="1">
      <c r="A100" s="155" t="s">
        <v>59</v>
      </c>
      <c r="B100" s="162">
        <v>4</v>
      </c>
      <c r="C100">
        <v>8</v>
      </c>
      <c r="D100">
        <v>12</v>
      </c>
      <c r="E100" s="163">
        <v>30</v>
      </c>
      <c r="F100">
        <v>81</v>
      </c>
      <c r="G100" s="11">
        <v>111</v>
      </c>
      <c r="H100" s="163">
        <v>2</v>
      </c>
      <c r="I100">
        <v>7</v>
      </c>
      <c r="J100" s="11">
        <v>9</v>
      </c>
      <c r="K100" s="163">
        <f t="shared" si="43"/>
        <v>36</v>
      </c>
      <c r="L100" s="11">
        <f t="shared" si="43"/>
        <v>96</v>
      </c>
      <c r="M100" s="11">
        <f t="shared" si="43"/>
        <v>132</v>
      </c>
      <c r="N100" s="53"/>
      <c r="O100" s="49">
        <f t="shared" si="44"/>
        <v>11.76470588235294</v>
      </c>
      <c r="P100" s="49">
        <f t="shared" si="45"/>
        <v>8.9887640449438209</v>
      </c>
      <c r="Q100" s="49">
        <f t="shared" si="46"/>
        <v>9.7560975609756095</v>
      </c>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row>
    <row r="101" spans="1:65" s="16" customFormat="1">
      <c r="A101" s="155" t="s">
        <v>60</v>
      </c>
      <c r="B101" s="162">
        <v>125</v>
      </c>
      <c r="C101">
        <v>67</v>
      </c>
      <c r="D101">
        <v>192</v>
      </c>
      <c r="E101" s="163">
        <v>1160</v>
      </c>
      <c r="F101">
        <v>884</v>
      </c>
      <c r="G101" s="11">
        <v>2044</v>
      </c>
      <c r="H101" s="163">
        <v>130</v>
      </c>
      <c r="I101">
        <v>93</v>
      </c>
      <c r="J101" s="11">
        <v>223</v>
      </c>
      <c r="K101" s="163">
        <f t="shared" si="43"/>
        <v>1415</v>
      </c>
      <c r="L101" s="37">
        <f t="shared" si="43"/>
        <v>1044</v>
      </c>
      <c r="M101" s="37">
        <f t="shared" si="43"/>
        <v>2459</v>
      </c>
      <c r="N101" s="53"/>
      <c r="O101" s="50">
        <f t="shared" si="44"/>
        <v>9.7276264591439698</v>
      </c>
      <c r="P101" s="50">
        <f t="shared" si="45"/>
        <v>7.0452155625657209</v>
      </c>
      <c r="Q101" s="50">
        <f t="shared" si="46"/>
        <v>8.5867620751341676</v>
      </c>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row>
    <row r="102" spans="1:65" s="16" customFormat="1">
      <c r="A102" s="23" t="s">
        <v>25</v>
      </c>
      <c r="B102" s="42">
        <f t="shared" ref="B102:J102" si="47">SUM(B98:B101)</f>
        <v>292</v>
      </c>
      <c r="C102" s="43">
        <f t="shared" si="47"/>
        <v>177</v>
      </c>
      <c r="D102" s="44">
        <f t="shared" si="47"/>
        <v>469</v>
      </c>
      <c r="E102" s="43">
        <f t="shared" si="47"/>
        <v>2474</v>
      </c>
      <c r="F102" s="43">
        <f t="shared" si="47"/>
        <v>2449</v>
      </c>
      <c r="G102" s="43">
        <f t="shared" si="47"/>
        <v>4923</v>
      </c>
      <c r="H102" s="42">
        <f t="shared" si="47"/>
        <v>220</v>
      </c>
      <c r="I102" s="43">
        <f t="shared" si="47"/>
        <v>208</v>
      </c>
      <c r="J102" s="44">
        <f t="shared" si="47"/>
        <v>428</v>
      </c>
      <c r="K102" s="43">
        <f t="shared" ref="K102:M102" si="48">SUM(H102,E102,B102)</f>
        <v>2986</v>
      </c>
      <c r="L102" s="43">
        <f t="shared" si="48"/>
        <v>2834</v>
      </c>
      <c r="M102" s="43">
        <f t="shared" si="48"/>
        <v>5820</v>
      </c>
      <c r="N102" s="54"/>
      <c r="O102" s="51">
        <f t="shared" si="44"/>
        <v>10.556760665220535</v>
      </c>
      <c r="P102" s="51">
        <f t="shared" si="45"/>
        <v>6.7402894135567406</v>
      </c>
      <c r="Q102" s="51">
        <f t="shared" si="46"/>
        <v>8.6980712166172101</v>
      </c>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row>
    <row r="103" spans="1:65" s="16" customFormat="1">
      <c r="A103" s="23" t="s">
        <v>51</v>
      </c>
      <c r="B103" s="39">
        <f>SUM(B102,B96)</f>
        <v>733</v>
      </c>
      <c r="C103" s="40">
        <f t="shared" ref="C103:M103" si="49">SUM(C102,C96)</f>
        <v>417</v>
      </c>
      <c r="D103" s="41">
        <f t="shared" si="49"/>
        <v>1150</v>
      </c>
      <c r="E103" s="40">
        <f t="shared" si="49"/>
        <v>5299</v>
      </c>
      <c r="F103" s="40">
        <f t="shared" si="49"/>
        <v>5162</v>
      </c>
      <c r="G103" s="40">
        <f t="shared" si="49"/>
        <v>10461</v>
      </c>
      <c r="H103" s="39">
        <f t="shared" si="49"/>
        <v>597</v>
      </c>
      <c r="I103" s="40">
        <f t="shared" si="49"/>
        <v>482</v>
      </c>
      <c r="J103" s="41">
        <f t="shared" si="49"/>
        <v>1079</v>
      </c>
      <c r="K103" s="40">
        <f t="shared" si="49"/>
        <v>6629</v>
      </c>
      <c r="L103" s="40">
        <f t="shared" si="49"/>
        <v>6061</v>
      </c>
      <c r="M103" s="40">
        <f t="shared" si="49"/>
        <v>12690</v>
      </c>
      <c r="N103" s="54"/>
      <c r="O103" s="55">
        <f t="shared" si="44"/>
        <v>12.15185676392573</v>
      </c>
      <c r="P103" s="55">
        <f t="shared" si="45"/>
        <v>7.4744577881340746</v>
      </c>
      <c r="Q103" s="55">
        <f t="shared" si="46"/>
        <v>9.9044009990526227</v>
      </c>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row>
    <row r="104" spans="1:65" s="16" customFormat="1">
      <c r="A104" s="23"/>
      <c r="B104" s="24"/>
      <c r="C104" s="25"/>
      <c r="D104" s="26"/>
      <c r="E104" s="25"/>
      <c r="F104" s="25"/>
      <c r="G104" s="25"/>
      <c r="H104" s="24"/>
      <c r="I104" s="25"/>
      <c r="J104" s="26"/>
      <c r="K104" s="25"/>
      <c r="L104" s="25"/>
      <c r="M104" s="25"/>
      <c r="N104" s="54"/>
      <c r="O104" s="51"/>
      <c r="P104" s="51"/>
      <c r="Q104" s="51"/>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row>
    <row r="105" spans="1:65" s="16" customFormat="1">
      <c r="A105" s="27" t="s">
        <v>52</v>
      </c>
      <c r="B105" s="24"/>
      <c r="C105" s="25"/>
      <c r="D105" s="26"/>
      <c r="E105" s="25"/>
      <c r="F105" s="25"/>
      <c r="G105" s="25"/>
      <c r="H105" s="24"/>
      <c r="I105" s="25"/>
      <c r="J105" s="26"/>
      <c r="K105" s="25"/>
      <c r="L105" s="25"/>
      <c r="M105" s="25"/>
      <c r="N105" s="54"/>
      <c r="O105" s="25"/>
      <c r="P105" s="25"/>
      <c r="Q105" s="25"/>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row>
    <row r="106" spans="1:65" s="16" customFormat="1">
      <c r="A106" s="16" t="s">
        <v>36</v>
      </c>
      <c r="B106" s="24"/>
      <c r="C106" s="25"/>
      <c r="D106" s="26"/>
      <c r="E106" s="25"/>
      <c r="F106" s="25"/>
      <c r="G106" s="25"/>
      <c r="H106" s="24"/>
      <c r="I106" s="25"/>
      <c r="J106" s="26"/>
      <c r="K106" s="25"/>
      <c r="L106" s="25"/>
      <c r="M106" s="25"/>
      <c r="N106" s="54"/>
      <c r="O106" s="25"/>
      <c r="P106" s="25"/>
      <c r="Q106" s="25"/>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row>
    <row r="107" spans="1:65">
      <c r="A107" s="155" t="s">
        <v>57</v>
      </c>
      <c r="B107" s="162">
        <v>54</v>
      </c>
      <c r="C107">
        <v>63</v>
      </c>
      <c r="D107">
        <v>117</v>
      </c>
      <c r="E107" s="163">
        <v>461</v>
      </c>
      <c r="F107">
        <v>685</v>
      </c>
      <c r="G107" s="11">
        <v>1146</v>
      </c>
      <c r="H107" s="163">
        <v>36</v>
      </c>
      <c r="I107">
        <v>49</v>
      </c>
      <c r="J107" s="11">
        <v>85</v>
      </c>
      <c r="K107" s="163">
        <f t="shared" ref="K107:M110" si="50">SUM(H107,E107,B107)</f>
        <v>551</v>
      </c>
      <c r="L107" s="11">
        <f t="shared" si="50"/>
        <v>797</v>
      </c>
      <c r="M107" s="11">
        <f t="shared" si="50"/>
        <v>1348</v>
      </c>
      <c r="N107" s="53"/>
      <c r="O107" s="49">
        <f t="shared" ref="O107:Q111" si="51">B107/(B107+E107)*100</f>
        <v>10.485436893203884</v>
      </c>
      <c r="P107" s="49">
        <f t="shared" si="51"/>
        <v>8.4224598930481278</v>
      </c>
      <c r="Q107" s="49">
        <f t="shared" si="51"/>
        <v>9.2636579572446553</v>
      </c>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row>
    <row r="108" spans="1:65">
      <c r="A108" s="155" t="s">
        <v>58</v>
      </c>
      <c r="B108" s="162">
        <v>127</v>
      </c>
      <c r="C108">
        <v>106</v>
      </c>
      <c r="D108">
        <v>233</v>
      </c>
      <c r="E108" s="163">
        <v>741</v>
      </c>
      <c r="F108">
        <v>688</v>
      </c>
      <c r="G108" s="11">
        <v>1429</v>
      </c>
      <c r="H108" s="163">
        <v>45</v>
      </c>
      <c r="I108">
        <v>71</v>
      </c>
      <c r="J108" s="11">
        <v>116</v>
      </c>
      <c r="K108" s="163">
        <f t="shared" si="50"/>
        <v>913</v>
      </c>
      <c r="L108" s="11">
        <f t="shared" si="50"/>
        <v>865</v>
      </c>
      <c r="M108" s="11">
        <f t="shared" si="50"/>
        <v>1778</v>
      </c>
      <c r="N108" s="53"/>
      <c r="O108" s="49">
        <f t="shared" si="51"/>
        <v>14.631336405529954</v>
      </c>
      <c r="P108" s="49">
        <f t="shared" si="51"/>
        <v>13.350125944584383</v>
      </c>
      <c r="Q108" s="49">
        <f t="shared" si="51"/>
        <v>14.019253910950663</v>
      </c>
    </row>
    <row r="109" spans="1:65">
      <c r="A109" s="155" t="s">
        <v>59</v>
      </c>
      <c r="B109" s="162">
        <v>5</v>
      </c>
      <c r="C109">
        <v>13</v>
      </c>
      <c r="D109">
        <v>18</v>
      </c>
      <c r="E109" s="163">
        <v>35</v>
      </c>
      <c r="F109">
        <v>86</v>
      </c>
      <c r="G109" s="11">
        <v>121</v>
      </c>
      <c r="H109" s="163">
        <v>5</v>
      </c>
      <c r="I109">
        <v>9</v>
      </c>
      <c r="J109" s="11">
        <v>14</v>
      </c>
      <c r="K109" s="163">
        <f t="shared" si="50"/>
        <v>45</v>
      </c>
      <c r="L109" s="11">
        <f t="shared" si="50"/>
        <v>108</v>
      </c>
      <c r="M109" s="11">
        <f t="shared" si="50"/>
        <v>153</v>
      </c>
      <c r="N109" s="53"/>
      <c r="O109" s="49">
        <f t="shared" si="51"/>
        <v>12.5</v>
      </c>
      <c r="P109" s="49">
        <f t="shared" si="51"/>
        <v>13.131313131313133</v>
      </c>
      <c r="Q109" s="49">
        <f t="shared" si="51"/>
        <v>12.949640287769784</v>
      </c>
    </row>
    <row r="110" spans="1:65">
      <c r="A110" s="155" t="s">
        <v>60</v>
      </c>
      <c r="B110" s="162">
        <v>133</v>
      </c>
      <c r="C110">
        <v>75</v>
      </c>
      <c r="D110">
        <v>208</v>
      </c>
      <c r="E110" s="163">
        <v>1124</v>
      </c>
      <c r="F110">
        <v>823</v>
      </c>
      <c r="G110" s="11">
        <v>1947</v>
      </c>
      <c r="H110" s="163">
        <v>132</v>
      </c>
      <c r="I110">
        <v>82</v>
      </c>
      <c r="J110" s="11">
        <v>214</v>
      </c>
      <c r="K110" s="163">
        <f t="shared" si="50"/>
        <v>1389</v>
      </c>
      <c r="L110" s="11">
        <f t="shared" si="50"/>
        <v>980</v>
      </c>
      <c r="M110" s="11">
        <f t="shared" si="50"/>
        <v>2369</v>
      </c>
      <c r="N110" s="53"/>
      <c r="O110" s="49">
        <f t="shared" si="51"/>
        <v>10.580747812251392</v>
      </c>
      <c r="P110" s="49">
        <f t="shared" si="51"/>
        <v>8.351893095768375</v>
      </c>
      <c r="Q110" s="49">
        <f t="shared" si="51"/>
        <v>9.6519721577726223</v>
      </c>
    </row>
    <row r="111" spans="1:65" s="23" customFormat="1">
      <c r="A111" s="23" t="s">
        <v>25</v>
      </c>
      <c r="B111" s="17">
        <f t="shared" ref="B111:J111" si="52">SUM(B107:B110)</f>
        <v>319</v>
      </c>
      <c r="C111" s="18">
        <f t="shared" si="52"/>
        <v>257</v>
      </c>
      <c r="D111" s="19">
        <f t="shared" si="52"/>
        <v>576</v>
      </c>
      <c r="E111" s="18">
        <f t="shared" si="52"/>
        <v>2361</v>
      </c>
      <c r="F111" s="18">
        <f t="shared" si="52"/>
        <v>2282</v>
      </c>
      <c r="G111" s="18">
        <f t="shared" si="52"/>
        <v>4643</v>
      </c>
      <c r="H111" s="17">
        <f t="shared" si="52"/>
        <v>218</v>
      </c>
      <c r="I111" s="18">
        <f t="shared" si="52"/>
        <v>211</v>
      </c>
      <c r="J111" s="19">
        <f t="shared" si="52"/>
        <v>429</v>
      </c>
      <c r="K111" s="18">
        <f t="shared" ref="K111:M111" si="53">SUM(H111,E111,B111)</f>
        <v>2898</v>
      </c>
      <c r="L111" s="18">
        <f t="shared" si="53"/>
        <v>2750</v>
      </c>
      <c r="M111" s="19">
        <f t="shared" si="53"/>
        <v>5648</v>
      </c>
      <c r="N111" s="57"/>
      <c r="O111" s="60">
        <f t="shared" si="51"/>
        <v>11.902985074626866</v>
      </c>
      <c r="P111" s="55">
        <f t="shared" si="51"/>
        <v>10.1220953131154</v>
      </c>
      <c r="Q111" s="55">
        <f t="shared" si="51"/>
        <v>11.03659704924315</v>
      </c>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row>
    <row r="112" spans="1:65">
      <c r="A112" s="16" t="s">
        <v>41</v>
      </c>
      <c r="B112" s="62"/>
      <c r="D112" s="63"/>
      <c r="H112" s="62"/>
      <c r="J112" s="63"/>
      <c r="K112" s="62"/>
      <c r="M112" s="63"/>
      <c r="N112" s="53"/>
      <c r="O112" s="49"/>
      <c r="P112" s="49"/>
      <c r="Q112" s="49"/>
    </row>
    <row r="113" spans="1:65">
      <c r="A113" s="155" t="s">
        <v>57</v>
      </c>
      <c r="B113" s="162">
        <v>13</v>
      </c>
      <c r="C113">
        <v>14</v>
      </c>
      <c r="D113">
        <v>27</v>
      </c>
      <c r="E113" s="163">
        <v>410</v>
      </c>
      <c r="F113">
        <v>675</v>
      </c>
      <c r="G113" s="11">
        <v>1085</v>
      </c>
      <c r="H113" s="163">
        <v>16</v>
      </c>
      <c r="I113">
        <v>24</v>
      </c>
      <c r="J113" s="11">
        <v>40</v>
      </c>
      <c r="K113" s="163">
        <f t="shared" ref="K113:M116" si="54">SUM(H113,E113,B113)</f>
        <v>439</v>
      </c>
      <c r="L113" s="11">
        <f t="shared" si="54"/>
        <v>713</v>
      </c>
      <c r="M113" s="11">
        <f t="shared" si="54"/>
        <v>1152</v>
      </c>
      <c r="N113" s="53"/>
      <c r="O113" s="49">
        <f t="shared" ref="O113:O119" si="55">B113/(B113+E113)*100</f>
        <v>3.0732860520094563</v>
      </c>
      <c r="P113" s="49">
        <f t="shared" ref="P113:P119" si="56">C113/(C113+F113)*100</f>
        <v>2.0319303338171264</v>
      </c>
      <c r="Q113" s="49">
        <f t="shared" ref="Q113:Q119" si="57">D113/(D113+G113)*100</f>
        <v>2.4280575539568345</v>
      </c>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row>
    <row r="114" spans="1:65">
      <c r="A114" s="155" t="s">
        <v>58</v>
      </c>
      <c r="B114" s="162">
        <v>56</v>
      </c>
      <c r="C114">
        <v>21</v>
      </c>
      <c r="D114">
        <v>77</v>
      </c>
      <c r="E114" s="163">
        <v>601</v>
      </c>
      <c r="F114">
        <v>579</v>
      </c>
      <c r="G114" s="11">
        <v>1180</v>
      </c>
      <c r="H114" s="163">
        <v>13</v>
      </c>
      <c r="I114">
        <v>12</v>
      </c>
      <c r="J114" s="11">
        <v>25</v>
      </c>
      <c r="K114" s="163">
        <f t="shared" si="54"/>
        <v>670</v>
      </c>
      <c r="L114" s="11">
        <f t="shared" si="54"/>
        <v>612</v>
      </c>
      <c r="M114" s="11">
        <f t="shared" si="54"/>
        <v>1282</v>
      </c>
      <c r="N114" s="53"/>
      <c r="O114" s="49">
        <f t="shared" si="55"/>
        <v>8.5235920852359204</v>
      </c>
      <c r="P114" s="49">
        <f t="shared" si="56"/>
        <v>3.5000000000000004</v>
      </c>
      <c r="Q114" s="49">
        <f t="shared" si="57"/>
        <v>6.125696101829754</v>
      </c>
    </row>
    <row r="115" spans="1:65">
      <c r="A115" s="155" t="s">
        <v>59</v>
      </c>
      <c r="B115" s="162">
        <v>1</v>
      </c>
      <c r="C115">
        <v>3</v>
      </c>
      <c r="D115">
        <v>4</v>
      </c>
      <c r="E115" s="163">
        <v>27</v>
      </c>
      <c r="F115">
        <v>63</v>
      </c>
      <c r="G115" s="11">
        <v>90</v>
      </c>
      <c r="H115" s="163">
        <v>0</v>
      </c>
      <c r="I115">
        <v>3</v>
      </c>
      <c r="J115" s="11">
        <v>3</v>
      </c>
      <c r="K115" s="163">
        <f t="shared" si="54"/>
        <v>28</v>
      </c>
      <c r="L115" s="11">
        <f t="shared" si="54"/>
        <v>69</v>
      </c>
      <c r="M115" s="11">
        <f t="shared" si="54"/>
        <v>97</v>
      </c>
      <c r="N115" s="53"/>
      <c r="O115" s="49">
        <f t="shared" si="55"/>
        <v>3.5714285714285712</v>
      </c>
      <c r="P115" s="49">
        <f t="shared" si="56"/>
        <v>4.5454545454545459</v>
      </c>
      <c r="Q115" s="49">
        <f t="shared" si="57"/>
        <v>4.2553191489361701</v>
      </c>
    </row>
    <row r="116" spans="1:65">
      <c r="A116" s="155" t="s">
        <v>60</v>
      </c>
      <c r="B116" s="162">
        <v>68</v>
      </c>
      <c r="C116">
        <v>41</v>
      </c>
      <c r="D116">
        <v>109</v>
      </c>
      <c r="E116" s="163">
        <v>897</v>
      </c>
      <c r="F116">
        <v>682</v>
      </c>
      <c r="G116" s="11">
        <v>1579</v>
      </c>
      <c r="H116" s="163">
        <v>9</v>
      </c>
      <c r="I116">
        <v>7</v>
      </c>
      <c r="J116" s="11">
        <v>16</v>
      </c>
      <c r="K116" s="163">
        <f t="shared" si="54"/>
        <v>974</v>
      </c>
      <c r="L116" s="37">
        <f t="shared" si="54"/>
        <v>730</v>
      </c>
      <c r="M116" s="37">
        <f t="shared" si="54"/>
        <v>1704</v>
      </c>
      <c r="N116" s="53"/>
      <c r="O116" s="50">
        <f t="shared" si="55"/>
        <v>7.0466321243523309</v>
      </c>
      <c r="P116" s="50">
        <f t="shared" si="56"/>
        <v>5.6708160442600279</v>
      </c>
      <c r="Q116" s="50">
        <f t="shared" si="57"/>
        <v>6.4573459715639814</v>
      </c>
    </row>
    <row r="117" spans="1:65" s="1" customFormat="1">
      <c r="A117" s="23" t="s">
        <v>25</v>
      </c>
      <c r="B117" s="39">
        <f t="shared" ref="B117:J117" si="58">SUM(B113:B116)</f>
        <v>138</v>
      </c>
      <c r="C117" s="40">
        <f t="shared" si="58"/>
        <v>79</v>
      </c>
      <c r="D117" s="41">
        <f t="shared" si="58"/>
        <v>217</v>
      </c>
      <c r="E117" s="40">
        <f t="shared" si="58"/>
        <v>1935</v>
      </c>
      <c r="F117" s="40">
        <f t="shared" si="58"/>
        <v>1999</v>
      </c>
      <c r="G117" s="40">
        <f t="shared" si="58"/>
        <v>3934</v>
      </c>
      <c r="H117" s="39">
        <f t="shared" si="58"/>
        <v>38</v>
      </c>
      <c r="I117" s="40">
        <f t="shared" si="58"/>
        <v>46</v>
      </c>
      <c r="J117" s="41">
        <f t="shared" si="58"/>
        <v>84</v>
      </c>
      <c r="K117" s="40">
        <f t="shared" ref="K117:M117" si="59">SUM(H117,E117,B117)</f>
        <v>2111</v>
      </c>
      <c r="L117" s="40">
        <f t="shared" si="59"/>
        <v>2124</v>
      </c>
      <c r="M117" s="40">
        <f t="shared" si="59"/>
        <v>4235</v>
      </c>
      <c r="N117" s="54"/>
      <c r="O117" s="55">
        <f t="shared" si="55"/>
        <v>6.6570188133140373</v>
      </c>
      <c r="P117" s="55">
        <f t="shared" si="56"/>
        <v>3.8017324350336863</v>
      </c>
      <c r="Q117" s="55">
        <f t="shared" si="57"/>
        <v>5.2276559865092747</v>
      </c>
    </row>
    <row r="118" spans="1:65" s="1" customFormat="1">
      <c r="A118" s="28" t="s">
        <v>53</v>
      </c>
      <c r="B118" s="17">
        <f>SUM(B117,B111)</f>
        <v>457</v>
      </c>
      <c r="C118" s="18">
        <f t="shared" ref="C118:M118" si="60">SUM(C117,C111)</f>
        <v>336</v>
      </c>
      <c r="D118" s="19">
        <f t="shared" si="60"/>
        <v>793</v>
      </c>
      <c r="E118" s="18">
        <f t="shared" si="60"/>
        <v>4296</v>
      </c>
      <c r="F118" s="18">
        <f t="shared" si="60"/>
        <v>4281</v>
      </c>
      <c r="G118" s="18">
        <f t="shared" si="60"/>
        <v>8577</v>
      </c>
      <c r="H118" s="17">
        <f t="shared" si="60"/>
        <v>256</v>
      </c>
      <c r="I118" s="18">
        <f t="shared" si="60"/>
        <v>257</v>
      </c>
      <c r="J118" s="19">
        <f t="shared" si="60"/>
        <v>513</v>
      </c>
      <c r="K118" s="18">
        <f t="shared" si="60"/>
        <v>5009</v>
      </c>
      <c r="L118" s="18">
        <f t="shared" si="60"/>
        <v>4874</v>
      </c>
      <c r="M118" s="18">
        <f t="shared" si="60"/>
        <v>9883</v>
      </c>
      <c r="N118" s="54"/>
      <c r="O118" s="55">
        <f t="shared" si="55"/>
        <v>9.6149800126236062</v>
      </c>
      <c r="P118" s="55">
        <f t="shared" si="56"/>
        <v>7.2774528914879788</v>
      </c>
      <c r="Q118" s="55">
        <f t="shared" si="57"/>
        <v>8.4631803628601929</v>
      </c>
    </row>
    <row r="119" spans="1:65" s="1" customFormat="1" ht="16.5" customHeight="1">
      <c r="A119" s="149" t="s">
        <v>54</v>
      </c>
      <c r="B119" s="150">
        <f>SUM(B118,B103,B88)</f>
        <v>1459</v>
      </c>
      <c r="C119" s="151">
        <f t="shared" ref="C119:M119" si="61">SUM(C118,C103,C88)</f>
        <v>945</v>
      </c>
      <c r="D119" s="152">
        <f t="shared" si="61"/>
        <v>2404</v>
      </c>
      <c r="E119" s="151">
        <f t="shared" si="61"/>
        <v>15391</v>
      </c>
      <c r="F119" s="151">
        <f t="shared" si="61"/>
        <v>15254</v>
      </c>
      <c r="G119" s="151">
        <f t="shared" si="61"/>
        <v>30645</v>
      </c>
      <c r="H119" s="150">
        <f t="shared" si="61"/>
        <v>1569</v>
      </c>
      <c r="I119" s="151">
        <f t="shared" si="61"/>
        <v>1294</v>
      </c>
      <c r="J119" s="152">
        <f t="shared" si="61"/>
        <v>2863</v>
      </c>
      <c r="K119" s="151">
        <f t="shared" si="61"/>
        <v>18419</v>
      </c>
      <c r="L119" s="151">
        <f t="shared" si="61"/>
        <v>17493</v>
      </c>
      <c r="M119" s="151">
        <f t="shared" si="61"/>
        <v>35912</v>
      </c>
      <c r="N119" s="54"/>
      <c r="O119" s="153">
        <f t="shared" si="55"/>
        <v>8.6587537091988125</v>
      </c>
      <c r="P119" s="153">
        <f t="shared" si="56"/>
        <v>5.8336934378665353</v>
      </c>
      <c r="Q119" s="153">
        <f t="shared" si="57"/>
        <v>7.2740476262519298</v>
      </c>
    </row>
    <row r="120" spans="1:65" s="1" customFormat="1" ht="16.5" customHeight="1">
      <c r="A120" s="149"/>
      <c r="B120" s="171"/>
      <c r="C120" s="151"/>
      <c r="D120" s="171"/>
      <c r="E120" s="151"/>
      <c r="F120" s="151"/>
      <c r="G120" s="151"/>
      <c r="H120" s="171"/>
      <c r="I120" s="151"/>
      <c r="J120" s="171"/>
      <c r="K120" s="151"/>
      <c r="L120" s="151"/>
      <c r="M120" s="151"/>
      <c r="N120" s="172"/>
      <c r="O120" s="153"/>
      <c r="P120" s="153"/>
      <c r="Q120" s="153"/>
    </row>
    <row r="121" spans="1:65" s="1" customFormat="1" ht="16.5" customHeight="1">
      <c r="A121" s="167" t="s">
        <v>17</v>
      </c>
      <c r="B121" s="171"/>
      <c r="C121" s="151"/>
      <c r="D121" s="171"/>
      <c r="E121" s="151"/>
      <c r="F121" s="151"/>
      <c r="G121" s="151"/>
      <c r="H121" s="171"/>
      <c r="I121" s="151"/>
      <c r="J121" s="171"/>
      <c r="K121" s="151"/>
      <c r="L121" s="151"/>
      <c r="M121" s="151"/>
      <c r="N121" s="172"/>
      <c r="O121" s="153"/>
      <c r="P121" s="153"/>
      <c r="Q121" s="153"/>
    </row>
    <row r="122" spans="1:65" s="1" customFormat="1">
      <c r="A122" s="23"/>
      <c r="B122" s="25"/>
      <c r="C122" s="25"/>
      <c r="D122" s="25"/>
      <c r="E122" s="25"/>
      <c r="F122" s="25"/>
      <c r="G122" s="25"/>
      <c r="H122" s="25"/>
      <c r="I122" s="25"/>
      <c r="J122" s="25"/>
      <c r="K122" s="25"/>
      <c r="L122" s="25"/>
      <c r="M122" s="25"/>
    </row>
    <row r="123" spans="1:65" s="1" customFormat="1">
      <c r="A123" s="23"/>
      <c r="B123" s="25"/>
      <c r="C123" s="25"/>
      <c r="D123" s="25"/>
      <c r="E123" s="25"/>
      <c r="F123" s="25"/>
      <c r="G123" s="25"/>
      <c r="H123" s="25"/>
      <c r="I123" s="25"/>
      <c r="J123" s="25"/>
      <c r="K123" s="25"/>
      <c r="L123" s="25"/>
      <c r="M123" s="25"/>
    </row>
    <row r="124" spans="1:65" s="1" customFormat="1">
      <c r="A124" s="23"/>
      <c r="B124" s="25"/>
      <c r="C124" s="25"/>
      <c r="D124" s="25"/>
      <c r="E124" s="25"/>
      <c r="F124" s="25"/>
      <c r="G124" s="25"/>
      <c r="H124" s="25"/>
      <c r="I124" s="25"/>
      <c r="J124" s="25"/>
      <c r="K124" s="25"/>
      <c r="L124" s="25"/>
      <c r="M124" s="25"/>
    </row>
    <row r="125" spans="1:65" s="1" customFormat="1">
      <c r="A125" s="23"/>
      <c r="B125" s="25"/>
      <c r="C125" s="25"/>
      <c r="D125" s="25"/>
      <c r="E125" s="25"/>
      <c r="F125" s="25"/>
      <c r="G125" s="25"/>
      <c r="H125" s="25"/>
      <c r="I125" s="25"/>
      <c r="J125" s="25"/>
      <c r="K125" s="25"/>
      <c r="L125" s="25"/>
      <c r="M125" s="25"/>
    </row>
    <row r="126" spans="1:65" s="1" customFormat="1">
      <c r="A126" s="23"/>
      <c r="B126" s="25"/>
      <c r="C126" s="25"/>
      <c r="D126" s="25"/>
      <c r="E126" s="25"/>
      <c r="F126" s="25"/>
      <c r="G126" s="25"/>
      <c r="H126" s="25"/>
      <c r="I126" s="25"/>
      <c r="J126" s="25"/>
      <c r="K126" s="25"/>
      <c r="L126" s="25"/>
      <c r="M126" s="25"/>
    </row>
    <row r="127" spans="1:65" s="1" customFormat="1">
      <c r="A127" s="23"/>
      <c r="B127" s="25"/>
      <c r="C127" s="25"/>
      <c r="D127" s="25"/>
      <c r="E127" s="25"/>
      <c r="F127" s="25"/>
      <c r="G127" s="25"/>
      <c r="H127" s="25"/>
      <c r="I127" s="25"/>
      <c r="J127" s="25"/>
      <c r="K127" s="25"/>
      <c r="L127" s="25"/>
      <c r="M127" s="25"/>
    </row>
    <row r="128" spans="1:65" s="1" customFormat="1">
      <c r="A128" s="23"/>
      <c r="B128" s="25"/>
      <c r="C128" s="25"/>
      <c r="D128" s="25"/>
      <c r="E128" s="25"/>
      <c r="F128" s="25"/>
      <c r="G128" s="25"/>
      <c r="H128" s="25"/>
      <c r="I128" s="25"/>
      <c r="J128" s="25"/>
      <c r="K128" s="25"/>
      <c r="L128" s="25"/>
      <c r="M128" s="25"/>
    </row>
    <row r="129" spans="1:17" s="1" customFormat="1">
      <c r="A129" s="23"/>
      <c r="B129" s="25"/>
      <c r="C129" s="25"/>
      <c r="D129" s="25"/>
      <c r="E129" s="25"/>
      <c r="F129" s="25"/>
      <c r="G129" s="25"/>
      <c r="H129" s="25"/>
      <c r="I129" s="25"/>
      <c r="J129" s="25"/>
      <c r="K129" s="25"/>
      <c r="L129" s="25"/>
      <c r="M129" s="25"/>
    </row>
    <row r="130" spans="1:17" s="1" customFormat="1">
      <c r="A130" s="23"/>
      <c r="B130" s="25"/>
      <c r="C130" s="25"/>
      <c r="D130" s="25"/>
      <c r="E130" s="25"/>
      <c r="F130" s="25"/>
      <c r="G130" s="25"/>
      <c r="H130" s="25"/>
      <c r="I130" s="25"/>
      <c r="J130" s="25"/>
      <c r="K130" s="25"/>
      <c r="L130" s="25"/>
      <c r="M130" s="25"/>
    </row>
    <row r="131" spans="1:17" s="1" customFormat="1">
      <c r="A131" s="23"/>
      <c r="B131" s="25"/>
      <c r="C131" s="25"/>
      <c r="D131" s="25"/>
      <c r="E131" s="25"/>
      <c r="F131" s="25"/>
      <c r="G131" s="25"/>
      <c r="H131" s="25"/>
      <c r="I131" s="25"/>
      <c r="J131" s="25"/>
      <c r="K131" s="25"/>
      <c r="L131" s="25"/>
      <c r="M131" s="25"/>
    </row>
    <row r="132" spans="1:17" s="1" customFormat="1">
      <c r="A132" s="23"/>
      <c r="B132" s="25"/>
      <c r="C132" s="25"/>
      <c r="D132" s="25"/>
      <c r="E132" s="25"/>
      <c r="F132" s="25"/>
      <c r="G132" s="25"/>
      <c r="H132" s="25"/>
      <c r="I132" s="25"/>
      <c r="J132" s="25"/>
      <c r="K132" s="25"/>
      <c r="L132" s="25"/>
      <c r="M132" s="25"/>
    </row>
    <row r="133" spans="1:17" s="1" customFormat="1">
      <c r="A133" s="23"/>
      <c r="B133" s="25"/>
      <c r="C133" s="25"/>
      <c r="D133" s="25"/>
      <c r="E133" s="25"/>
      <c r="F133" s="25"/>
      <c r="G133" s="25"/>
      <c r="H133" s="25"/>
      <c r="I133" s="25"/>
      <c r="J133" s="25"/>
      <c r="K133" s="25"/>
      <c r="L133" s="25"/>
      <c r="M133" s="25"/>
    </row>
    <row r="134" spans="1:17" s="1" customFormat="1">
      <c r="A134" s="23"/>
      <c r="B134" s="25"/>
      <c r="C134" s="25"/>
      <c r="D134" s="25"/>
      <c r="E134" s="25"/>
      <c r="F134" s="25"/>
      <c r="G134" s="25"/>
      <c r="H134" s="25"/>
      <c r="I134" s="25"/>
      <c r="J134" s="25"/>
      <c r="K134" s="25"/>
      <c r="L134" s="25"/>
      <c r="M134" s="25"/>
    </row>
    <row r="135" spans="1:17" s="1" customFormat="1" ht="19.2" customHeight="1">
      <c r="A135" s="23"/>
      <c r="B135" s="25"/>
      <c r="C135" s="25"/>
      <c r="D135" s="25"/>
      <c r="E135" s="25"/>
      <c r="F135" s="25"/>
      <c r="G135" s="25"/>
      <c r="H135" s="25"/>
      <c r="I135" s="25"/>
      <c r="J135" s="25"/>
      <c r="K135" s="25"/>
      <c r="L135" s="25"/>
      <c r="M135" s="25"/>
    </row>
    <row r="136" spans="1:17" s="1" customFormat="1">
      <c r="A136" s="23"/>
      <c r="B136" s="25"/>
      <c r="C136" s="25"/>
      <c r="D136" s="25"/>
      <c r="E136" s="25"/>
      <c r="F136" s="25"/>
      <c r="G136" s="25"/>
      <c r="H136" s="25"/>
      <c r="I136" s="25"/>
      <c r="J136" s="25"/>
      <c r="K136" s="25"/>
      <c r="L136" s="25"/>
      <c r="M136" s="25"/>
    </row>
    <row r="137" spans="1:17">
      <c r="A137" s="1" t="s">
        <v>1</v>
      </c>
    </row>
    <row r="138" spans="1:17">
      <c r="A138" s="184" t="s">
        <v>19</v>
      </c>
      <c r="B138" s="184"/>
      <c r="C138" s="184"/>
      <c r="D138" s="184"/>
      <c r="E138" s="184"/>
      <c r="F138" s="184"/>
      <c r="G138" s="184"/>
      <c r="H138" s="184"/>
      <c r="I138" s="184"/>
      <c r="J138" s="184"/>
      <c r="K138" s="184"/>
      <c r="L138" s="184"/>
      <c r="M138" s="184"/>
      <c r="N138" s="184"/>
      <c r="O138" s="184"/>
      <c r="P138" s="184"/>
      <c r="Q138" s="184"/>
    </row>
    <row r="139" spans="1:17">
      <c r="A139" s="184" t="s">
        <v>65</v>
      </c>
      <c r="B139" s="184"/>
      <c r="C139" s="184"/>
      <c r="D139" s="184"/>
      <c r="E139" s="184"/>
      <c r="F139" s="184"/>
      <c r="G139" s="184"/>
      <c r="H139" s="184"/>
      <c r="I139" s="184"/>
      <c r="J139" s="184"/>
      <c r="K139" s="184"/>
      <c r="L139" s="184"/>
      <c r="M139" s="184"/>
      <c r="N139" s="184"/>
      <c r="O139" s="184"/>
      <c r="P139" s="184"/>
      <c r="Q139" s="184"/>
    </row>
    <row r="140" spans="1:17">
      <c r="A140" s="185" t="s">
        <v>21</v>
      </c>
      <c r="B140" s="185"/>
      <c r="C140" s="185"/>
      <c r="D140" s="185"/>
      <c r="E140" s="185"/>
      <c r="F140" s="185"/>
      <c r="G140" s="185"/>
      <c r="H140" s="185"/>
      <c r="I140" s="185"/>
      <c r="J140" s="185"/>
      <c r="K140" s="185"/>
      <c r="L140" s="185"/>
      <c r="M140" s="185"/>
      <c r="N140" s="185"/>
      <c r="O140" s="185"/>
      <c r="P140" s="185"/>
      <c r="Q140" s="185"/>
    </row>
    <row r="141" spans="1:17">
      <c r="A141" s="1"/>
    </row>
    <row r="142" spans="1:17">
      <c r="A142" s="184" t="s">
        <v>78</v>
      </c>
      <c r="B142" s="184"/>
      <c r="C142" s="184"/>
      <c r="D142" s="184"/>
      <c r="E142" s="184"/>
      <c r="F142" s="184"/>
      <c r="G142" s="184"/>
      <c r="H142" s="184"/>
      <c r="I142" s="184"/>
      <c r="J142" s="184"/>
      <c r="K142" s="184"/>
      <c r="L142" s="184"/>
      <c r="M142" s="184"/>
      <c r="N142" s="184"/>
      <c r="O142" s="184"/>
      <c r="P142" s="184"/>
      <c r="Q142" s="184"/>
    </row>
    <row r="143" spans="1:17" ht="13.8" thickBot="1"/>
    <row r="144" spans="1:17" ht="13.5" customHeight="1">
      <c r="A144" s="3"/>
      <c r="B144" s="190" t="s">
        <v>66</v>
      </c>
      <c r="C144" s="189"/>
      <c r="D144" s="191"/>
      <c r="E144" s="189" t="s">
        <v>67</v>
      </c>
      <c r="F144" s="189"/>
      <c r="G144" s="189"/>
      <c r="H144" s="192" t="s">
        <v>68</v>
      </c>
      <c r="I144" s="193"/>
      <c r="J144" s="194"/>
      <c r="K144" s="189" t="s">
        <v>25</v>
      </c>
      <c r="L144" s="189"/>
      <c r="M144" s="189"/>
      <c r="N144" s="52"/>
      <c r="O144" s="189" t="s">
        <v>69</v>
      </c>
      <c r="P144" s="189"/>
      <c r="Q144" s="189"/>
    </row>
    <row r="145" spans="1:17">
      <c r="A145" s="4"/>
      <c r="B145" s="5" t="s">
        <v>70</v>
      </c>
      <c r="C145" s="6" t="s">
        <v>71</v>
      </c>
      <c r="D145" s="7" t="s">
        <v>72</v>
      </c>
      <c r="E145" s="6" t="s">
        <v>70</v>
      </c>
      <c r="F145" s="6" t="s">
        <v>71</v>
      </c>
      <c r="G145" s="6" t="s">
        <v>72</v>
      </c>
      <c r="H145" s="5" t="s">
        <v>70</v>
      </c>
      <c r="I145" s="6" t="s">
        <v>71</v>
      </c>
      <c r="J145" s="7" t="s">
        <v>72</v>
      </c>
      <c r="K145" s="6" t="s">
        <v>70</v>
      </c>
      <c r="L145" s="6" t="s">
        <v>71</v>
      </c>
      <c r="M145" s="6" t="s">
        <v>72</v>
      </c>
      <c r="N145" s="53"/>
      <c r="O145" s="6" t="s">
        <v>70</v>
      </c>
      <c r="P145" s="6" t="s">
        <v>71</v>
      </c>
      <c r="Q145" s="6" t="s">
        <v>72</v>
      </c>
    </row>
    <row r="146" spans="1:17" s="1" customFormat="1">
      <c r="A146" s="16" t="s">
        <v>35</v>
      </c>
      <c r="B146" s="46"/>
      <c r="C146" s="33"/>
      <c r="D146" s="47"/>
      <c r="E146" s="33"/>
      <c r="F146" s="33"/>
      <c r="G146" s="33"/>
      <c r="H146" s="46"/>
      <c r="I146" s="33"/>
      <c r="J146" s="47"/>
      <c r="K146" s="33"/>
      <c r="L146" s="33"/>
      <c r="M146" s="33"/>
      <c r="N146" s="54"/>
      <c r="O146" s="9"/>
      <c r="P146" s="9"/>
      <c r="Q146" s="9"/>
    </row>
    <row r="147" spans="1:17" s="1" customFormat="1">
      <c r="A147" s="27" t="s">
        <v>36</v>
      </c>
      <c r="B147" s="46"/>
      <c r="C147" s="33"/>
      <c r="D147" s="47"/>
      <c r="E147" s="33"/>
      <c r="F147" s="33"/>
      <c r="G147" s="33"/>
      <c r="H147" s="46"/>
      <c r="I147" s="33"/>
      <c r="J147" s="47"/>
      <c r="K147" s="33"/>
      <c r="L147" s="33"/>
      <c r="M147" s="33"/>
      <c r="N147" s="54"/>
      <c r="O147" s="143"/>
      <c r="P147" s="143"/>
      <c r="Q147" s="143"/>
    </row>
    <row r="148" spans="1:17">
      <c r="A148" s="68" t="s">
        <v>73</v>
      </c>
      <c r="B148" s="10">
        <f>SUM(B81,B12)</f>
        <v>491</v>
      </c>
      <c r="C148" s="11">
        <f t="shared" ref="C148:M148" si="62">SUM(C81,C12)</f>
        <v>368</v>
      </c>
      <c r="D148" s="12">
        <f t="shared" si="62"/>
        <v>859</v>
      </c>
      <c r="E148" s="11">
        <f t="shared" si="62"/>
        <v>31637</v>
      </c>
      <c r="F148" s="11">
        <f t="shared" si="62"/>
        <v>31878</v>
      </c>
      <c r="G148" s="11">
        <f t="shared" si="62"/>
        <v>63515</v>
      </c>
      <c r="H148" s="10">
        <f t="shared" si="62"/>
        <v>357</v>
      </c>
      <c r="I148" s="11">
        <f t="shared" si="62"/>
        <v>325</v>
      </c>
      <c r="J148" s="12">
        <f t="shared" si="62"/>
        <v>682</v>
      </c>
      <c r="K148" s="11">
        <f t="shared" si="62"/>
        <v>32485</v>
      </c>
      <c r="L148" s="11">
        <f t="shared" si="62"/>
        <v>32571</v>
      </c>
      <c r="M148" s="11">
        <f t="shared" si="62"/>
        <v>65056</v>
      </c>
      <c r="N148" s="53"/>
      <c r="O148" s="49">
        <f t="shared" ref="O148:Q150" si="63">B148/(B148+E148)*100</f>
        <v>1.5282619521912351</v>
      </c>
      <c r="P148" s="49">
        <f t="shared" si="63"/>
        <v>1.1412268188302426</v>
      </c>
      <c r="Q148" s="49">
        <f t="shared" si="63"/>
        <v>1.3343896604219094</v>
      </c>
    </row>
    <row r="149" spans="1:17">
      <c r="A149" s="68" t="s">
        <v>74</v>
      </c>
      <c r="B149" s="36">
        <f t="shared" ref="B149:M149" si="64">SUM(B82,B13)</f>
        <v>167</v>
      </c>
      <c r="C149" s="37">
        <f t="shared" si="64"/>
        <v>63</v>
      </c>
      <c r="D149" s="38">
        <f t="shared" si="64"/>
        <v>230</v>
      </c>
      <c r="E149" s="37">
        <f t="shared" si="64"/>
        <v>5100</v>
      </c>
      <c r="F149" s="37">
        <f t="shared" si="64"/>
        <v>4250</v>
      </c>
      <c r="G149" s="37">
        <f t="shared" si="64"/>
        <v>9350</v>
      </c>
      <c r="H149" s="36">
        <f t="shared" si="64"/>
        <v>288</v>
      </c>
      <c r="I149" s="37">
        <f t="shared" si="64"/>
        <v>166</v>
      </c>
      <c r="J149" s="38">
        <f t="shared" si="64"/>
        <v>454</v>
      </c>
      <c r="K149" s="37">
        <f t="shared" si="64"/>
        <v>5555</v>
      </c>
      <c r="L149" s="37">
        <f t="shared" si="64"/>
        <v>4479</v>
      </c>
      <c r="M149" s="37">
        <f t="shared" si="64"/>
        <v>10034</v>
      </c>
      <c r="N149" s="53"/>
      <c r="O149" s="50">
        <f t="shared" si="63"/>
        <v>3.1706853996582498</v>
      </c>
      <c r="P149" s="50">
        <f t="shared" si="63"/>
        <v>1.4607002086714584</v>
      </c>
      <c r="Q149" s="50">
        <f t="shared" si="63"/>
        <v>2.4008350730688934</v>
      </c>
    </row>
    <row r="150" spans="1:17" s="1" customFormat="1">
      <c r="A150" s="23" t="s">
        <v>40</v>
      </c>
      <c r="B150" s="39">
        <f t="shared" ref="B150:M150" si="65">SUM(B83,B14)</f>
        <v>658</v>
      </c>
      <c r="C150" s="40">
        <f t="shared" si="65"/>
        <v>431</v>
      </c>
      <c r="D150" s="41">
        <f t="shared" si="65"/>
        <v>1089</v>
      </c>
      <c r="E150" s="40">
        <f t="shared" si="65"/>
        <v>36737</v>
      </c>
      <c r="F150" s="40">
        <f t="shared" si="65"/>
        <v>36128</v>
      </c>
      <c r="G150" s="40">
        <f t="shared" si="65"/>
        <v>72865</v>
      </c>
      <c r="H150" s="39">
        <f t="shared" si="65"/>
        <v>645</v>
      </c>
      <c r="I150" s="40">
        <f t="shared" si="65"/>
        <v>491</v>
      </c>
      <c r="J150" s="41">
        <f t="shared" si="65"/>
        <v>1136</v>
      </c>
      <c r="K150" s="40">
        <f t="shared" si="65"/>
        <v>38040</v>
      </c>
      <c r="L150" s="40">
        <f>SUM(L83,L14)</f>
        <v>37050</v>
      </c>
      <c r="M150" s="40">
        <f t="shared" si="65"/>
        <v>75090</v>
      </c>
      <c r="N150" s="54"/>
      <c r="O150" s="55">
        <f t="shared" si="63"/>
        <v>1.7595935285465971</v>
      </c>
      <c r="P150" s="55">
        <f t="shared" si="63"/>
        <v>1.1789162723269238</v>
      </c>
      <c r="Q150" s="55">
        <f t="shared" si="63"/>
        <v>1.472536982448549</v>
      </c>
    </row>
    <row r="151" spans="1:17" s="1" customFormat="1">
      <c r="A151" s="27" t="s">
        <v>41</v>
      </c>
      <c r="B151" s="24"/>
      <c r="C151" s="25"/>
      <c r="D151" s="26"/>
      <c r="E151" s="25"/>
      <c r="F151" s="25"/>
      <c r="G151" s="25"/>
      <c r="H151" s="24"/>
      <c r="I151" s="25"/>
      <c r="J151" s="26"/>
      <c r="K151" s="25"/>
      <c r="L151" s="25"/>
      <c r="M151" s="25"/>
      <c r="N151" s="54"/>
      <c r="O151" s="51"/>
      <c r="P151" s="51"/>
      <c r="Q151" s="51"/>
    </row>
    <row r="152" spans="1:17">
      <c r="A152" s="68" t="s">
        <v>75</v>
      </c>
      <c r="B152" s="10">
        <f t="shared" ref="B152:M152" si="66">SUM(B85,B16)</f>
        <v>580</v>
      </c>
      <c r="C152" s="11">
        <f t="shared" si="66"/>
        <v>337</v>
      </c>
      <c r="D152" s="12">
        <f t="shared" si="66"/>
        <v>917</v>
      </c>
      <c r="E152" s="11">
        <f t="shared" si="66"/>
        <v>30026</v>
      </c>
      <c r="F152" s="11">
        <f t="shared" si="66"/>
        <v>31302</v>
      </c>
      <c r="G152" s="11">
        <f t="shared" si="66"/>
        <v>61328</v>
      </c>
      <c r="H152" s="10">
        <f t="shared" si="66"/>
        <v>156</v>
      </c>
      <c r="I152" s="11">
        <f t="shared" si="66"/>
        <v>143</v>
      </c>
      <c r="J152" s="12">
        <f t="shared" si="66"/>
        <v>299</v>
      </c>
      <c r="K152" s="11">
        <f t="shared" si="66"/>
        <v>30762</v>
      </c>
      <c r="L152" s="11">
        <f t="shared" si="66"/>
        <v>31782</v>
      </c>
      <c r="M152" s="11">
        <f t="shared" si="66"/>
        <v>62544</v>
      </c>
      <c r="N152" s="53"/>
      <c r="O152" s="49">
        <f t="shared" ref="O152:Q155" si="67">B152/(B152+E152)*100</f>
        <v>1.8950532575312029</v>
      </c>
      <c r="P152" s="49">
        <f t="shared" si="67"/>
        <v>1.0651411232971963</v>
      </c>
      <c r="Q152" s="49">
        <f t="shared" si="67"/>
        <v>1.4732106996545906</v>
      </c>
    </row>
    <row r="153" spans="1:17">
      <c r="A153" s="155" t="s">
        <v>76</v>
      </c>
      <c r="B153" s="36">
        <f t="shared" ref="B153:M153" si="68">SUM(B86,B17)</f>
        <v>244</v>
      </c>
      <c r="C153" s="37">
        <f t="shared" si="68"/>
        <v>137</v>
      </c>
      <c r="D153" s="38">
        <f t="shared" si="68"/>
        <v>381</v>
      </c>
      <c r="E153" s="37">
        <f t="shared" si="68"/>
        <v>6717</v>
      </c>
      <c r="F153" s="37">
        <f t="shared" si="68"/>
        <v>5363</v>
      </c>
      <c r="G153" s="37">
        <f t="shared" si="68"/>
        <v>12080</v>
      </c>
      <c r="H153" s="36">
        <f t="shared" si="68"/>
        <v>197</v>
      </c>
      <c r="I153" s="37">
        <f t="shared" si="68"/>
        <v>157</v>
      </c>
      <c r="J153" s="38">
        <f t="shared" si="68"/>
        <v>354</v>
      </c>
      <c r="K153" s="37">
        <f t="shared" si="68"/>
        <v>7158</v>
      </c>
      <c r="L153" s="37">
        <f t="shared" si="68"/>
        <v>5657</v>
      </c>
      <c r="M153" s="37">
        <f t="shared" si="68"/>
        <v>12815</v>
      </c>
      <c r="N153" s="53"/>
      <c r="O153" s="50">
        <f t="shared" si="67"/>
        <v>3.5052434994971988</v>
      </c>
      <c r="P153" s="50">
        <f t="shared" si="67"/>
        <v>2.4909090909090907</v>
      </c>
      <c r="Q153" s="50">
        <f t="shared" si="67"/>
        <v>3.0575395233127356</v>
      </c>
    </row>
    <row r="154" spans="1:17" s="1" customFormat="1">
      <c r="A154" s="23" t="s">
        <v>44</v>
      </c>
      <c r="B154" s="42">
        <f t="shared" ref="B154:M154" si="69">SUM(B87,B18)</f>
        <v>824</v>
      </c>
      <c r="C154" s="43">
        <f t="shared" si="69"/>
        <v>474</v>
      </c>
      <c r="D154" s="44">
        <f t="shared" si="69"/>
        <v>1298</v>
      </c>
      <c r="E154" s="43">
        <f t="shared" si="69"/>
        <v>36743</v>
      </c>
      <c r="F154" s="43">
        <f t="shared" si="69"/>
        <v>36665</v>
      </c>
      <c r="G154" s="43">
        <f t="shared" si="69"/>
        <v>73408</v>
      </c>
      <c r="H154" s="42">
        <f t="shared" si="69"/>
        <v>353</v>
      </c>
      <c r="I154" s="43">
        <f t="shared" si="69"/>
        <v>300</v>
      </c>
      <c r="J154" s="44">
        <f t="shared" si="69"/>
        <v>653</v>
      </c>
      <c r="K154" s="43">
        <f t="shared" si="69"/>
        <v>37920</v>
      </c>
      <c r="L154" s="43">
        <f t="shared" si="69"/>
        <v>37439</v>
      </c>
      <c r="M154" s="43">
        <f t="shared" si="69"/>
        <v>75359</v>
      </c>
      <c r="N154" s="54"/>
      <c r="O154" s="56">
        <f t="shared" si="67"/>
        <v>2.1934144328799214</v>
      </c>
      <c r="P154" s="56">
        <f t="shared" si="67"/>
        <v>1.2762863835859877</v>
      </c>
      <c r="Q154" s="56">
        <f t="shared" si="67"/>
        <v>1.7374775787754666</v>
      </c>
    </row>
    <row r="155" spans="1:17" s="1" customFormat="1" ht="13.5" customHeight="1">
      <c r="A155" s="25" t="s">
        <v>45</v>
      </c>
      <c r="B155" s="39">
        <f t="shared" ref="B155:M155" si="70">SUM(B88,B19)</f>
        <v>1482</v>
      </c>
      <c r="C155" s="40">
        <f t="shared" si="70"/>
        <v>905</v>
      </c>
      <c r="D155" s="41">
        <f t="shared" si="70"/>
        <v>2387</v>
      </c>
      <c r="E155" s="40">
        <f t="shared" si="70"/>
        <v>73480</v>
      </c>
      <c r="F155" s="40">
        <f t="shared" si="70"/>
        <v>72793</v>
      </c>
      <c r="G155" s="40">
        <f t="shared" si="70"/>
        <v>146273</v>
      </c>
      <c r="H155" s="39">
        <f t="shared" si="70"/>
        <v>998</v>
      </c>
      <c r="I155" s="40">
        <f t="shared" si="70"/>
        <v>791</v>
      </c>
      <c r="J155" s="41">
        <f t="shared" si="70"/>
        <v>1789</v>
      </c>
      <c r="K155" s="40">
        <f t="shared" si="70"/>
        <v>75960</v>
      </c>
      <c r="L155" s="40">
        <f>SUM(L88,L19)</f>
        <v>74489</v>
      </c>
      <c r="M155" s="40">
        <f t="shared" si="70"/>
        <v>150449</v>
      </c>
      <c r="N155" s="54"/>
      <c r="O155" s="55">
        <f t="shared" si="67"/>
        <v>1.9770016808516315</v>
      </c>
      <c r="P155" s="55">
        <f t="shared" si="67"/>
        <v>1.2279844771906971</v>
      </c>
      <c r="Q155" s="55">
        <f t="shared" si="67"/>
        <v>1.6056773846360826</v>
      </c>
    </row>
    <row r="156" spans="1:17" s="1" customFormat="1" ht="13.5" customHeight="1">
      <c r="A156" s="25"/>
      <c r="B156" s="24"/>
      <c r="C156" s="25"/>
      <c r="D156" s="26"/>
      <c r="E156" s="25"/>
      <c r="F156" s="25"/>
      <c r="G156" s="25"/>
      <c r="H156" s="24"/>
      <c r="I156" s="25"/>
      <c r="J156" s="26"/>
      <c r="K156" s="25"/>
      <c r="L156" s="25"/>
      <c r="M156" s="25"/>
      <c r="N156" s="54"/>
      <c r="O156" s="51"/>
      <c r="P156" s="51"/>
      <c r="Q156" s="51"/>
    </row>
    <row r="157" spans="1:17" s="1" customFormat="1" ht="13.5" customHeight="1">
      <c r="A157" s="27" t="s">
        <v>77</v>
      </c>
      <c r="B157" s="24"/>
      <c r="C157" s="25"/>
      <c r="D157" s="26"/>
      <c r="E157" s="25"/>
      <c r="F157" s="25"/>
      <c r="G157" s="25"/>
      <c r="H157" s="24"/>
      <c r="I157" s="25"/>
      <c r="J157" s="26"/>
      <c r="K157" s="25"/>
      <c r="L157" s="25"/>
      <c r="M157" s="25"/>
      <c r="N157" s="54"/>
      <c r="O157" s="25"/>
      <c r="P157" s="25"/>
      <c r="Q157" s="25"/>
    </row>
    <row r="158" spans="1:17" s="1" customFormat="1" ht="13.5" customHeight="1">
      <c r="A158" s="16" t="s">
        <v>36</v>
      </c>
      <c r="B158" s="24"/>
      <c r="C158" s="25"/>
      <c r="D158" s="26"/>
      <c r="E158" s="25"/>
      <c r="F158" s="25"/>
      <c r="G158" s="25"/>
      <c r="H158" s="24"/>
      <c r="I158" s="25"/>
      <c r="J158" s="26"/>
      <c r="K158" s="25"/>
      <c r="L158" s="25"/>
      <c r="M158" s="25"/>
      <c r="N158" s="54"/>
      <c r="O158" s="25"/>
      <c r="P158" s="25"/>
      <c r="Q158" s="25"/>
    </row>
    <row r="159" spans="1:17">
      <c r="A159" s="155" t="s">
        <v>57</v>
      </c>
      <c r="B159" s="10">
        <f t="shared" ref="B159:M159" si="71">SUM(B92,B23)</f>
        <v>436</v>
      </c>
      <c r="C159" s="11">
        <f t="shared" si="71"/>
        <v>333</v>
      </c>
      <c r="D159" s="12">
        <f t="shared" si="71"/>
        <v>769</v>
      </c>
      <c r="E159" s="11">
        <f t="shared" si="71"/>
        <v>15467</v>
      </c>
      <c r="F159" s="11">
        <f t="shared" si="71"/>
        <v>19532</v>
      </c>
      <c r="G159" s="11">
        <f t="shared" si="71"/>
        <v>34999</v>
      </c>
      <c r="H159" s="10">
        <f t="shared" si="71"/>
        <v>78</v>
      </c>
      <c r="I159" s="11">
        <f t="shared" si="71"/>
        <v>104</v>
      </c>
      <c r="J159" s="12">
        <f t="shared" si="71"/>
        <v>182</v>
      </c>
      <c r="K159" s="11">
        <f t="shared" si="71"/>
        <v>15981</v>
      </c>
      <c r="L159" s="11">
        <f t="shared" si="71"/>
        <v>19969</v>
      </c>
      <c r="M159" s="11">
        <f t="shared" si="71"/>
        <v>35950</v>
      </c>
      <c r="N159" s="53"/>
      <c r="O159" s="49">
        <f t="shared" ref="O159:Q163" si="72">B159/(B159+E159)*100</f>
        <v>2.7416210777840662</v>
      </c>
      <c r="P159" s="49">
        <f t="shared" si="72"/>
        <v>1.6763151271079788</v>
      </c>
      <c r="Q159" s="49">
        <f t="shared" si="72"/>
        <v>2.1499664504585105</v>
      </c>
    </row>
    <row r="160" spans="1:17">
      <c r="A160" s="155" t="s">
        <v>58</v>
      </c>
      <c r="B160" s="10">
        <f t="shared" ref="B160:M160" si="73">SUM(B93,B24)</f>
        <v>1504</v>
      </c>
      <c r="C160" s="11">
        <f t="shared" si="73"/>
        <v>738</v>
      </c>
      <c r="D160" s="12">
        <f t="shared" si="73"/>
        <v>2242</v>
      </c>
      <c r="E160" s="11">
        <f t="shared" si="73"/>
        <v>12291</v>
      </c>
      <c r="F160" s="11">
        <f t="shared" si="73"/>
        <v>9015</v>
      </c>
      <c r="G160" s="11">
        <f t="shared" si="73"/>
        <v>21306</v>
      </c>
      <c r="H160" s="10">
        <f t="shared" si="73"/>
        <v>123</v>
      </c>
      <c r="I160" s="11">
        <f t="shared" si="73"/>
        <v>103</v>
      </c>
      <c r="J160" s="12">
        <f t="shared" si="73"/>
        <v>226</v>
      </c>
      <c r="K160" s="11">
        <f t="shared" si="73"/>
        <v>13918</v>
      </c>
      <c r="L160" s="11">
        <f t="shared" si="73"/>
        <v>9856</v>
      </c>
      <c r="M160" s="11">
        <f t="shared" si="73"/>
        <v>23774</v>
      </c>
      <c r="N160" s="53"/>
      <c r="O160" s="49">
        <f t="shared" si="72"/>
        <v>10.902500906125407</v>
      </c>
      <c r="P160" s="49">
        <f t="shared" si="72"/>
        <v>7.5669024915410636</v>
      </c>
      <c r="Q160" s="49">
        <f t="shared" si="72"/>
        <v>9.5209784270426372</v>
      </c>
    </row>
    <row r="161" spans="1:17">
      <c r="A161" s="155" t="s">
        <v>59</v>
      </c>
      <c r="B161" s="10">
        <f t="shared" ref="B161:M161" si="74">SUM(B94,B25)</f>
        <v>104</v>
      </c>
      <c r="C161" s="11">
        <f t="shared" si="74"/>
        <v>177</v>
      </c>
      <c r="D161" s="12">
        <f t="shared" si="74"/>
        <v>281</v>
      </c>
      <c r="E161" s="11">
        <f t="shared" si="74"/>
        <v>436</v>
      </c>
      <c r="F161" s="11">
        <f t="shared" si="74"/>
        <v>1409</v>
      </c>
      <c r="G161" s="11">
        <f t="shared" si="74"/>
        <v>1845</v>
      </c>
      <c r="H161" s="10">
        <f t="shared" si="74"/>
        <v>8</v>
      </c>
      <c r="I161" s="11">
        <f t="shared" si="74"/>
        <v>29</v>
      </c>
      <c r="J161" s="12">
        <f t="shared" si="74"/>
        <v>22</v>
      </c>
      <c r="K161" s="11">
        <f t="shared" si="74"/>
        <v>548</v>
      </c>
      <c r="L161" s="11">
        <f t="shared" si="74"/>
        <v>1615</v>
      </c>
      <c r="M161" s="11">
        <f t="shared" si="74"/>
        <v>2148</v>
      </c>
      <c r="N161" s="53"/>
      <c r="O161" s="49">
        <f t="shared" si="72"/>
        <v>19.25925925925926</v>
      </c>
      <c r="P161" s="49">
        <f t="shared" si="72"/>
        <v>11.160151324085749</v>
      </c>
      <c r="Q161" s="49">
        <f t="shared" si="72"/>
        <v>13.217309501411101</v>
      </c>
    </row>
    <row r="162" spans="1:17">
      <c r="A162" s="155" t="s">
        <v>60</v>
      </c>
      <c r="B162" s="10">
        <f t="shared" ref="B162:M162" si="75">SUM(B95,B26)</f>
        <v>996</v>
      </c>
      <c r="C162" s="11">
        <f t="shared" si="75"/>
        <v>503</v>
      </c>
      <c r="D162" s="12">
        <f t="shared" si="75"/>
        <v>1499</v>
      </c>
      <c r="E162" s="11">
        <f t="shared" si="75"/>
        <v>8082</v>
      </c>
      <c r="F162" s="11">
        <f t="shared" si="75"/>
        <v>5910</v>
      </c>
      <c r="G162" s="11">
        <f t="shared" si="75"/>
        <v>13992</v>
      </c>
      <c r="H162" s="10">
        <f t="shared" si="75"/>
        <v>344</v>
      </c>
      <c r="I162" s="11">
        <f t="shared" si="75"/>
        <v>195</v>
      </c>
      <c r="J162" s="12">
        <f t="shared" si="75"/>
        <v>539</v>
      </c>
      <c r="K162" s="11">
        <f t="shared" si="75"/>
        <v>9422</v>
      </c>
      <c r="L162" s="11">
        <f t="shared" si="75"/>
        <v>6608</v>
      </c>
      <c r="M162" s="11">
        <f t="shared" si="75"/>
        <v>16030</v>
      </c>
      <c r="N162" s="53"/>
      <c r="O162" s="49">
        <f t="shared" si="72"/>
        <v>10.971579643093191</v>
      </c>
      <c r="P162" s="49">
        <f t="shared" si="72"/>
        <v>7.8434430063932634</v>
      </c>
      <c r="Q162" s="49">
        <f t="shared" si="72"/>
        <v>9.6765864050093597</v>
      </c>
    </row>
    <row r="163" spans="1:17" s="59" customFormat="1">
      <c r="A163" s="23" t="s">
        <v>25</v>
      </c>
      <c r="B163" s="17">
        <f t="shared" ref="B163:M163" si="76">SUM(B96,B27)</f>
        <v>3040</v>
      </c>
      <c r="C163" s="18">
        <f t="shared" si="76"/>
        <v>1751</v>
      </c>
      <c r="D163" s="19">
        <f t="shared" si="76"/>
        <v>4791</v>
      </c>
      <c r="E163" s="18">
        <f t="shared" si="76"/>
        <v>36276</v>
      </c>
      <c r="F163" s="18">
        <f t="shared" si="76"/>
        <v>35866</v>
      </c>
      <c r="G163" s="18">
        <f t="shared" si="76"/>
        <v>72142</v>
      </c>
      <c r="H163" s="17">
        <f t="shared" si="76"/>
        <v>553</v>
      </c>
      <c r="I163" s="18">
        <f t="shared" si="76"/>
        <v>431</v>
      </c>
      <c r="J163" s="19">
        <f t="shared" si="76"/>
        <v>984</v>
      </c>
      <c r="K163" s="18">
        <f t="shared" si="76"/>
        <v>39869</v>
      </c>
      <c r="L163" s="18">
        <f t="shared" si="76"/>
        <v>38048</v>
      </c>
      <c r="M163" s="19">
        <f t="shared" si="76"/>
        <v>77917</v>
      </c>
      <c r="N163" s="58"/>
      <c r="O163" s="60">
        <f t="shared" si="72"/>
        <v>7.7322209787363931</v>
      </c>
      <c r="P163" s="55">
        <f t="shared" si="72"/>
        <v>4.6548103251189623</v>
      </c>
      <c r="Q163" s="55">
        <f t="shared" si="72"/>
        <v>6.2274966529317712</v>
      </c>
    </row>
    <row r="164" spans="1:17">
      <c r="A164" s="16" t="s">
        <v>41</v>
      </c>
      <c r="B164" s="10"/>
      <c r="C164" s="11"/>
      <c r="D164" s="12"/>
      <c r="E164" s="11"/>
      <c r="F164" s="11"/>
      <c r="G164" s="11"/>
      <c r="H164" s="10"/>
      <c r="I164" s="11"/>
      <c r="J164" s="12"/>
      <c r="K164" s="11"/>
      <c r="L164" s="11"/>
      <c r="M164" s="11"/>
      <c r="N164" s="53"/>
      <c r="O164" s="49"/>
      <c r="P164" s="49"/>
      <c r="Q164" s="49"/>
    </row>
    <row r="165" spans="1:17">
      <c r="A165" s="155" t="s">
        <v>57</v>
      </c>
      <c r="B165" s="10">
        <f t="shared" ref="B165:M165" si="77">SUM(B98,B29)</f>
        <v>437</v>
      </c>
      <c r="C165" s="11">
        <f t="shared" si="77"/>
        <v>316</v>
      </c>
      <c r="D165" s="12">
        <f t="shared" si="77"/>
        <v>753</v>
      </c>
      <c r="E165" s="11">
        <f t="shared" si="77"/>
        <v>13886</v>
      </c>
      <c r="F165" s="11">
        <f t="shared" si="77"/>
        <v>17835</v>
      </c>
      <c r="G165" s="11">
        <f t="shared" si="77"/>
        <v>31721</v>
      </c>
      <c r="H165" s="10">
        <f t="shared" si="77"/>
        <v>58</v>
      </c>
      <c r="I165" s="11">
        <f t="shared" si="77"/>
        <v>84</v>
      </c>
      <c r="J165" s="12">
        <f t="shared" si="77"/>
        <v>142</v>
      </c>
      <c r="K165" s="11">
        <f t="shared" si="77"/>
        <v>14381</v>
      </c>
      <c r="L165" s="11">
        <f t="shared" si="77"/>
        <v>18235</v>
      </c>
      <c r="M165" s="11">
        <f t="shared" si="77"/>
        <v>32616</v>
      </c>
      <c r="N165" s="53"/>
      <c r="O165" s="49">
        <f t="shared" ref="O165:O170" si="78">B165/(B165+E165)*100</f>
        <v>3.0510367939677443</v>
      </c>
      <c r="P165" s="49">
        <f t="shared" ref="P165:P170" si="79">C165/(C165+F165)*100</f>
        <v>1.7409509117954933</v>
      </c>
      <c r="Q165" s="49">
        <f t="shared" ref="Q165:Q170" si="80">D165/(D165+G165)*100</f>
        <v>2.318778099402599</v>
      </c>
    </row>
    <row r="166" spans="1:17">
      <c r="A166" s="155" t="s">
        <v>58</v>
      </c>
      <c r="B166" s="10">
        <f t="shared" ref="B166:M166" si="81">SUM(B99,B30)</f>
        <v>1235</v>
      </c>
      <c r="C166" s="11">
        <f t="shared" si="81"/>
        <v>540</v>
      </c>
      <c r="D166" s="12">
        <f t="shared" si="81"/>
        <v>1775</v>
      </c>
      <c r="E166" s="11">
        <f t="shared" si="81"/>
        <v>11112</v>
      </c>
      <c r="F166" s="11">
        <f t="shared" si="81"/>
        <v>8503</v>
      </c>
      <c r="G166" s="11">
        <f t="shared" si="81"/>
        <v>19615</v>
      </c>
      <c r="H166" s="10">
        <f t="shared" si="81"/>
        <v>81</v>
      </c>
      <c r="I166" s="11">
        <f t="shared" si="81"/>
        <v>81</v>
      </c>
      <c r="J166" s="12">
        <f t="shared" si="81"/>
        <v>162</v>
      </c>
      <c r="K166" s="11">
        <f t="shared" si="81"/>
        <v>12428</v>
      </c>
      <c r="L166" s="11">
        <f t="shared" si="81"/>
        <v>9124</v>
      </c>
      <c r="M166" s="11">
        <f t="shared" si="81"/>
        <v>21552</v>
      </c>
      <c r="N166" s="53"/>
      <c r="O166" s="49">
        <f t="shared" si="78"/>
        <v>10.002429740017819</v>
      </c>
      <c r="P166" s="49">
        <f t="shared" si="79"/>
        <v>5.9714696450293046</v>
      </c>
      <c r="Q166" s="49">
        <f t="shared" si="80"/>
        <v>8.2982702197288454</v>
      </c>
    </row>
    <row r="167" spans="1:17" ht="13.5" customHeight="1">
      <c r="A167" s="155" t="s">
        <v>59</v>
      </c>
      <c r="B167" s="10">
        <f t="shared" ref="B167:M167" si="82">SUM(B100,B31)</f>
        <v>49</v>
      </c>
      <c r="C167" s="11">
        <f t="shared" si="82"/>
        <v>96</v>
      </c>
      <c r="D167" s="12">
        <f t="shared" si="82"/>
        <v>145</v>
      </c>
      <c r="E167" s="11">
        <f t="shared" si="82"/>
        <v>450</v>
      </c>
      <c r="F167" s="11">
        <f t="shared" si="82"/>
        <v>1282</v>
      </c>
      <c r="G167" s="11">
        <f t="shared" si="82"/>
        <v>1732</v>
      </c>
      <c r="H167" s="10">
        <f t="shared" si="82"/>
        <v>5</v>
      </c>
      <c r="I167" s="11">
        <f t="shared" si="82"/>
        <v>10</v>
      </c>
      <c r="J167" s="12">
        <f t="shared" si="82"/>
        <v>15</v>
      </c>
      <c r="K167" s="11">
        <f t="shared" si="82"/>
        <v>504</v>
      </c>
      <c r="L167" s="11">
        <f t="shared" si="82"/>
        <v>1388</v>
      </c>
      <c r="M167" s="11">
        <f t="shared" si="82"/>
        <v>1892</v>
      </c>
      <c r="N167" s="53"/>
      <c r="O167" s="49">
        <f t="shared" si="78"/>
        <v>9.8196392785571138</v>
      </c>
      <c r="P167" s="49">
        <f t="shared" si="79"/>
        <v>6.966618287373004</v>
      </c>
      <c r="Q167" s="49">
        <f t="shared" si="80"/>
        <v>7.7250932338838574</v>
      </c>
    </row>
    <row r="168" spans="1:17">
      <c r="A168" s="155" t="s">
        <v>60</v>
      </c>
      <c r="B168" s="36">
        <f t="shared" ref="B168:M168" si="83">SUM(B101,B32)</f>
        <v>647</v>
      </c>
      <c r="C168" s="37">
        <f t="shared" si="83"/>
        <v>325</v>
      </c>
      <c r="D168" s="38">
        <f t="shared" si="83"/>
        <v>972</v>
      </c>
      <c r="E168" s="37">
        <f t="shared" si="83"/>
        <v>8007</v>
      </c>
      <c r="F168" s="37">
        <f t="shared" si="83"/>
        <v>6263</v>
      </c>
      <c r="G168" s="37">
        <f t="shared" si="83"/>
        <v>14270</v>
      </c>
      <c r="H168" s="36">
        <f t="shared" si="83"/>
        <v>193</v>
      </c>
      <c r="I168" s="37">
        <f t="shared" si="83"/>
        <v>149</v>
      </c>
      <c r="J168" s="38">
        <f t="shared" si="83"/>
        <v>342</v>
      </c>
      <c r="K168" s="37">
        <f t="shared" si="83"/>
        <v>8847</v>
      </c>
      <c r="L168" s="37">
        <f t="shared" si="83"/>
        <v>6737</v>
      </c>
      <c r="M168" s="37">
        <f t="shared" si="83"/>
        <v>15584</v>
      </c>
      <c r="N168" s="53"/>
      <c r="O168" s="50">
        <f t="shared" si="78"/>
        <v>7.4763115322394267</v>
      </c>
      <c r="P168" s="50">
        <f t="shared" si="79"/>
        <v>4.9332119004250146</v>
      </c>
      <c r="Q168" s="50">
        <f t="shared" si="80"/>
        <v>6.3771158640598351</v>
      </c>
    </row>
    <row r="169" spans="1:17" s="1" customFormat="1">
      <c r="A169" s="23" t="s">
        <v>25</v>
      </c>
      <c r="B169" s="42">
        <f t="shared" ref="B169:M169" si="84">SUM(B102,B33)</f>
        <v>2368</v>
      </c>
      <c r="C169" s="43">
        <f t="shared" si="84"/>
        <v>1277</v>
      </c>
      <c r="D169" s="44">
        <f t="shared" si="84"/>
        <v>3645</v>
      </c>
      <c r="E169" s="43">
        <f t="shared" si="84"/>
        <v>33455</v>
      </c>
      <c r="F169" s="43">
        <f t="shared" si="84"/>
        <v>33883</v>
      </c>
      <c r="G169" s="43">
        <f t="shared" si="84"/>
        <v>67338</v>
      </c>
      <c r="H169" s="42">
        <f t="shared" si="84"/>
        <v>337</v>
      </c>
      <c r="I169" s="43">
        <f t="shared" si="84"/>
        <v>324</v>
      </c>
      <c r="J169" s="44">
        <f t="shared" si="84"/>
        <v>661</v>
      </c>
      <c r="K169" s="43">
        <f t="shared" si="84"/>
        <v>36160</v>
      </c>
      <c r="L169" s="43">
        <f t="shared" si="84"/>
        <v>35484</v>
      </c>
      <c r="M169" s="43">
        <f t="shared" si="84"/>
        <v>71644</v>
      </c>
      <c r="N169" s="54"/>
      <c r="O169" s="51">
        <f t="shared" si="78"/>
        <v>6.6102783128157885</v>
      </c>
      <c r="P169" s="51">
        <f t="shared" si="79"/>
        <v>3.6319681456200228</v>
      </c>
      <c r="Q169" s="51">
        <f t="shared" si="80"/>
        <v>5.1350323316850517</v>
      </c>
    </row>
    <row r="170" spans="1:17" s="1" customFormat="1">
      <c r="A170" s="23" t="s">
        <v>51</v>
      </c>
      <c r="B170" s="39">
        <f t="shared" ref="B170:M170" si="85">SUM(B103,B34)</f>
        <v>5408</v>
      </c>
      <c r="C170" s="40">
        <f t="shared" si="85"/>
        <v>3028</v>
      </c>
      <c r="D170" s="41">
        <f t="shared" si="85"/>
        <v>8436</v>
      </c>
      <c r="E170" s="40">
        <f t="shared" si="85"/>
        <v>69731</v>
      </c>
      <c r="F170" s="40">
        <f t="shared" si="85"/>
        <v>69749</v>
      </c>
      <c r="G170" s="40">
        <f t="shared" si="85"/>
        <v>139480</v>
      </c>
      <c r="H170" s="39">
        <f t="shared" si="85"/>
        <v>890</v>
      </c>
      <c r="I170" s="40">
        <f t="shared" si="85"/>
        <v>755</v>
      </c>
      <c r="J170" s="41">
        <f t="shared" si="85"/>
        <v>1645</v>
      </c>
      <c r="K170" s="40">
        <f t="shared" si="85"/>
        <v>76029</v>
      </c>
      <c r="L170" s="40">
        <f t="shared" si="85"/>
        <v>73532</v>
      </c>
      <c r="M170" s="40">
        <f t="shared" si="85"/>
        <v>149561</v>
      </c>
      <c r="N170" s="54"/>
      <c r="O170" s="55">
        <f t="shared" si="78"/>
        <v>7.1973276194785658</v>
      </c>
      <c r="P170" s="55">
        <f t="shared" si="79"/>
        <v>4.1606551520397925</v>
      </c>
      <c r="Q170" s="55">
        <f t="shared" si="80"/>
        <v>5.7032369723356497</v>
      </c>
    </row>
    <row r="171" spans="1:17" s="1" customFormat="1">
      <c r="A171" s="23"/>
      <c r="B171" s="24"/>
      <c r="C171" s="25"/>
      <c r="D171" s="26"/>
      <c r="E171" s="25"/>
      <c r="F171" s="25"/>
      <c r="G171" s="25"/>
      <c r="H171" s="24"/>
      <c r="I171" s="25"/>
      <c r="J171" s="26"/>
      <c r="K171" s="25"/>
      <c r="L171" s="25"/>
      <c r="M171" s="25"/>
      <c r="N171" s="54"/>
      <c r="O171" s="51"/>
      <c r="P171" s="51"/>
      <c r="Q171" s="51"/>
    </row>
    <row r="172" spans="1:17" s="1" customFormat="1">
      <c r="A172" s="27" t="s">
        <v>52</v>
      </c>
      <c r="B172" s="24"/>
      <c r="C172" s="25"/>
      <c r="D172" s="26"/>
      <c r="E172" s="25"/>
      <c r="F172" s="25"/>
      <c r="G172" s="25"/>
      <c r="H172" s="24"/>
      <c r="I172" s="25"/>
      <c r="J172" s="26"/>
      <c r="K172" s="25"/>
      <c r="L172" s="25"/>
      <c r="M172" s="25"/>
      <c r="N172" s="54"/>
      <c r="O172" s="25"/>
      <c r="P172" s="25"/>
      <c r="Q172" s="25"/>
    </row>
    <row r="173" spans="1:17" s="1" customFormat="1">
      <c r="A173" s="16" t="s">
        <v>36</v>
      </c>
      <c r="B173" s="24"/>
      <c r="C173" s="25"/>
      <c r="D173" s="26"/>
      <c r="E173" s="25"/>
      <c r="F173" s="25"/>
      <c r="G173" s="25"/>
      <c r="H173" s="24"/>
      <c r="I173" s="25"/>
      <c r="J173" s="26"/>
      <c r="K173" s="25"/>
      <c r="L173" s="25"/>
      <c r="M173" s="25"/>
      <c r="N173" s="54"/>
      <c r="O173" s="25"/>
      <c r="P173" s="25"/>
      <c r="Q173" s="25"/>
    </row>
    <row r="174" spans="1:17">
      <c r="A174" s="155" t="s">
        <v>57</v>
      </c>
      <c r="B174" s="10">
        <f t="shared" ref="B174:M174" si="86">SUM(B107,B38)</f>
        <v>682</v>
      </c>
      <c r="C174" s="11">
        <f t="shared" si="86"/>
        <v>561</v>
      </c>
      <c r="D174" s="12">
        <f t="shared" si="86"/>
        <v>1243</v>
      </c>
      <c r="E174" s="11">
        <f t="shared" si="86"/>
        <v>11478</v>
      </c>
      <c r="F174" s="11">
        <f t="shared" si="86"/>
        <v>15493</v>
      </c>
      <c r="G174" s="11">
        <f t="shared" si="86"/>
        <v>26971</v>
      </c>
      <c r="H174" s="10">
        <f t="shared" si="86"/>
        <v>76</v>
      </c>
      <c r="I174" s="11">
        <f t="shared" si="86"/>
        <v>90</v>
      </c>
      <c r="J174" s="12">
        <f t="shared" si="86"/>
        <v>166</v>
      </c>
      <c r="K174" s="11">
        <f t="shared" si="86"/>
        <v>12236</v>
      </c>
      <c r="L174" s="11">
        <f t="shared" si="86"/>
        <v>16144</v>
      </c>
      <c r="M174" s="11">
        <f t="shared" si="86"/>
        <v>28380</v>
      </c>
      <c r="N174" s="53"/>
      <c r="O174" s="49">
        <f t="shared" ref="O174:Q178" si="87">B174/(B174+E174)*100</f>
        <v>5.6085526315789478</v>
      </c>
      <c r="P174" s="49">
        <f t="shared" si="87"/>
        <v>3.4944562102902705</v>
      </c>
      <c r="Q174" s="49">
        <f t="shared" si="87"/>
        <v>4.4056142340681932</v>
      </c>
    </row>
    <row r="175" spans="1:17">
      <c r="A175" s="155" t="s">
        <v>58</v>
      </c>
      <c r="B175" s="10">
        <f t="shared" ref="B175:M175" si="88">SUM(B108,B39)</f>
        <v>1950</v>
      </c>
      <c r="C175" s="11">
        <f t="shared" si="88"/>
        <v>983</v>
      </c>
      <c r="D175" s="12">
        <f t="shared" si="88"/>
        <v>2933</v>
      </c>
      <c r="E175" s="11">
        <f t="shared" si="88"/>
        <v>12346</v>
      </c>
      <c r="F175" s="11">
        <f t="shared" si="88"/>
        <v>9590</v>
      </c>
      <c r="G175" s="11">
        <f t="shared" si="88"/>
        <v>21936</v>
      </c>
      <c r="H175" s="10">
        <f t="shared" si="88"/>
        <v>83</v>
      </c>
      <c r="I175" s="11">
        <f t="shared" si="88"/>
        <v>107</v>
      </c>
      <c r="J175" s="12">
        <f t="shared" si="88"/>
        <v>190</v>
      </c>
      <c r="K175" s="11">
        <f t="shared" si="88"/>
        <v>14379</v>
      </c>
      <c r="L175" s="11">
        <f t="shared" si="88"/>
        <v>10680</v>
      </c>
      <c r="M175" s="11">
        <f t="shared" si="88"/>
        <v>25059</v>
      </c>
      <c r="N175" s="53"/>
      <c r="O175" s="49">
        <f t="shared" si="87"/>
        <v>13.640179071068831</v>
      </c>
      <c r="P175" s="49">
        <f t="shared" si="87"/>
        <v>9.297266622529083</v>
      </c>
      <c r="Q175" s="49">
        <f t="shared" si="87"/>
        <v>11.793799509429411</v>
      </c>
    </row>
    <row r="176" spans="1:17">
      <c r="A176" s="155" t="s">
        <v>59</v>
      </c>
      <c r="B176" s="10">
        <f t="shared" ref="B176:M176" si="89">SUM(B109,B40)</f>
        <v>100</v>
      </c>
      <c r="C176" s="11">
        <f t="shared" si="89"/>
        <v>156</v>
      </c>
      <c r="D176" s="12">
        <f t="shared" si="89"/>
        <v>256</v>
      </c>
      <c r="E176" s="11">
        <f t="shared" si="89"/>
        <v>522</v>
      </c>
      <c r="F176" s="11">
        <f t="shared" si="89"/>
        <v>1335</v>
      </c>
      <c r="G176" s="11">
        <f t="shared" si="89"/>
        <v>1857</v>
      </c>
      <c r="H176" s="10">
        <f t="shared" si="89"/>
        <v>18</v>
      </c>
      <c r="I176" s="11">
        <f t="shared" si="89"/>
        <v>18</v>
      </c>
      <c r="J176" s="12">
        <f t="shared" si="89"/>
        <v>36</v>
      </c>
      <c r="K176" s="11">
        <f t="shared" si="89"/>
        <v>640</v>
      </c>
      <c r="L176" s="11">
        <f t="shared" si="89"/>
        <v>1509</v>
      </c>
      <c r="M176" s="11">
        <f t="shared" si="89"/>
        <v>2149</v>
      </c>
      <c r="N176" s="53"/>
      <c r="O176" s="49">
        <f t="shared" si="87"/>
        <v>16.077170418006432</v>
      </c>
      <c r="P176" s="49">
        <f t="shared" si="87"/>
        <v>10.46277665995976</v>
      </c>
      <c r="Q176" s="49">
        <f t="shared" si="87"/>
        <v>12.115475627070516</v>
      </c>
    </row>
    <row r="177" spans="1:18">
      <c r="A177" s="155" t="s">
        <v>60</v>
      </c>
      <c r="B177" s="10">
        <f t="shared" ref="B177:M177" si="90">SUM(B110,B41)</f>
        <v>819</v>
      </c>
      <c r="C177" s="11">
        <f t="shared" si="90"/>
        <v>552</v>
      </c>
      <c r="D177" s="12">
        <f t="shared" si="90"/>
        <v>1371</v>
      </c>
      <c r="E177" s="11">
        <f t="shared" si="90"/>
        <v>8361</v>
      </c>
      <c r="F177" s="11">
        <f t="shared" si="90"/>
        <v>6343</v>
      </c>
      <c r="G177" s="11">
        <f t="shared" si="90"/>
        <v>14704</v>
      </c>
      <c r="H177" s="10">
        <f t="shared" si="90"/>
        <v>216</v>
      </c>
      <c r="I177" s="11">
        <f t="shared" si="90"/>
        <v>171</v>
      </c>
      <c r="J177" s="12">
        <f t="shared" si="90"/>
        <v>387</v>
      </c>
      <c r="K177" s="11">
        <f t="shared" si="90"/>
        <v>9396</v>
      </c>
      <c r="L177" s="11">
        <f t="shared" si="90"/>
        <v>7066</v>
      </c>
      <c r="M177" s="11">
        <f t="shared" si="90"/>
        <v>16462</v>
      </c>
      <c r="N177" s="53"/>
      <c r="O177" s="49">
        <f t="shared" si="87"/>
        <v>8.9215686274509807</v>
      </c>
      <c r="P177" s="49">
        <f t="shared" si="87"/>
        <v>8.0058013052936907</v>
      </c>
      <c r="Q177" s="49">
        <f t="shared" si="87"/>
        <v>8.5287713841368582</v>
      </c>
    </row>
    <row r="178" spans="1:18" s="59" customFormat="1">
      <c r="A178" s="23" t="s">
        <v>25</v>
      </c>
      <c r="B178" s="17">
        <f t="shared" ref="B178:M178" si="91">SUM(B111,B42)</f>
        <v>3551</v>
      </c>
      <c r="C178" s="18">
        <f t="shared" si="91"/>
        <v>2252</v>
      </c>
      <c r="D178" s="19">
        <f t="shared" si="91"/>
        <v>5803</v>
      </c>
      <c r="E178" s="18">
        <f t="shared" si="91"/>
        <v>32707</v>
      </c>
      <c r="F178" s="18">
        <f t="shared" si="91"/>
        <v>32761</v>
      </c>
      <c r="G178" s="18">
        <f t="shared" si="91"/>
        <v>65468</v>
      </c>
      <c r="H178" s="17">
        <f t="shared" si="91"/>
        <v>393</v>
      </c>
      <c r="I178" s="18">
        <f t="shared" si="91"/>
        <v>386</v>
      </c>
      <c r="J178" s="19">
        <f t="shared" si="91"/>
        <v>779</v>
      </c>
      <c r="K178" s="18">
        <f t="shared" si="91"/>
        <v>36651</v>
      </c>
      <c r="L178" s="18">
        <f t="shared" si="91"/>
        <v>35399</v>
      </c>
      <c r="M178" s="19">
        <f t="shared" si="91"/>
        <v>72050</v>
      </c>
      <c r="N178" s="58"/>
      <c r="O178" s="60">
        <f t="shared" si="87"/>
        <v>9.7937007005350551</v>
      </c>
      <c r="P178" s="55">
        <f t="shared" si="87"/>
        <v>6.4318967240739155</v>
      </c>
      <c r="Q178" s="55">
        <f t="shared" si="87"/>
        <v>8.1421616085083688</v>
      </c>
    </row>
    <row r="179" spans="1:18">
      <c r="A179" s="16" t="s">
        <v>41</v>
      </c>
      <c r="B179" s="10"/>
      <c r="C179" s="11"/>
      <c r="D179" s="12"/>
      <c r="E179" s="11"/>
      <c r="F179" s="11"/>
      <c r="G179" s="11"/>
      <c r="H179" s="10"/>
      <c r="I179" s="11"/>
      <c r="J179" s="12"/>
      <c r="K179" s="11"/>
      <c r="L179" s="11"/>
      <c r="M179" s="11"/>
      <c r="N179" s="53"/>
      <c r="O179" s="49"/>
      <c r="P179" s="49"/>
      <c r="Q179" s="49"/>
    </row>
    <row r="180" spans="1:18">
      <c r="A180" s="155" t="s">
        <v>57</v>
      </c>
      <c r="B180" s="10">
        <f t="shared" ref="B180:M180" si="92">SUM(B113,B44)</f>
        <v>215</v>
      </c>
      <c r="C180" s="11">
        <f t="shared" si="92"/>
        <v>120</v>
      </c>
      <c r="D180" s="12">
        <f t="shared" si="92"/>
        <v>335</v>
      </c>
      <c r="E180" s="11">
        <f t="shared" si="92"/>
        <v>10654</v>
      </c>
      <c r="F180" s="11">
        <f t="shared" si="92"/>
        <v>15052</v>
      </c>
      <c r="G180" s="11">
        <f t="shared" si="92"/>
        <v>25706</v>
      </c>
      <c r="H180" s="10">
        <f t="shared" si="92"/>
        <v>68</v>
      </c>
      <c r="I180" s="11">
        <f t="shared" si="92"/>
        <v>46</v>
      </c>
      <c r="J180" s="12">
        <f t="shared" si="92"/>
        <v>114</v>
      </c>
      <c r="K180" s="11">
        <f t="shared" si="92"/>
        <v>10937</v>
      </c>
      <c r="L180" s="11">
        <f t="shared" si="92"/>
        <v>15218</v>
      </c>
      <c r="M180" s="11">
        <f t="shared" si="92"/>
        <v>26155</v>
      </c>
      <c r="N180" s="53"/>
      <c r="O180" s="49">
        <f t="shared" ref="O180:O186" si="93">B180/(B180+E180)*100</f>
        <v>1.9781028613487901</v>
      </c>
      <c r="P180" s="49">
        <f t="shared" ref="P180:P186" si="94">C180/(C180+F180)*100</f>
        <v>0.79093066174532023</v>
      </c>
      <c r="Q180" s="49">
        <f t="shared" ref="Q180:Q186" si="95">D180/(D180+G180)*100</f>
        <v>1.2864329326830766</v>
      </c>
    </row>
    <row r="181" spans="1:18">
      <c r="A181" s="155" t="s">
        <v>58</v>
      </c>
      <c r="B181" s="10">
        <f t="shared" ref="B181:M181" si="96">SUM(B114,B45)</f>
        <v>537</v>
      </c>
      <c r="C181" s="11">
        <f t="shared" si="96"/>
        <v>218</v>
      </c>
      <c r="D181" s="12">
        <f t="shared" si="96"/>
        <v>755</v>
      </c>
      <c r="E181" s="11">
        <f t="shared" si="96"/>
        <v>10586</v>
      </c>
      <c r="F181" s="11">
        <f t="shared" si="96"/>
        <v>8477</v>
      </c>
      <c r="G181" s="11">
        <f t="shared" si="96"/>
        <v>19063</v>
      </c>
      <c r="H181" s="10">
        <f t="shared" si="96"/>
        <v>17</v>
      </c>
      <c r="I181" s="11">
        <f t="shared" si="96"/>
        <v>21</v>
      </c>
      <c r="J181" s="12">
        <f t="shared" si="96"/>
        <v>38</v>
      </c>
      <c r="K181" s="11">
        <f t="shared" si="96"/>
        <v>11140</v>
      </c>
      <c r="L181" s="11">
        <f t="shared" si="96"/>
        <v>8716</v>
      </c>
      <c r="M181" s="11">
        <f t="shared" si="96"/>
        <v>19856</v>
      </c>
      <c r="N181" s="53"/>
      <c r="O181" s="49">
        <f t="shared" si="93"/>
        <v>4.8278342173873954</v>
      </c>
      <c r="P181" s="49">
        <f t="shared" si="94"/>
        <v>2.5071880391029326</v>
      </c>
      <c r="Q181" s="49">
        <f t="shared" si="95"/>
        <v>3.8096679786053085</v>
      </c>
    </row>
    <row r="182" spans="1:18">
      <c r="A182" s="155" t="s">
        <v>59</v>
      </c>
      <c r="B182" s="10">
        <f t="shared" ref="B182:M182" si="97">SUM(B115,B46)</f>
        <v>24</v>
      </c>
      <c r="C182" s="11">
        <f t="shared" si="97"/>
        <v>32</v>
      </c>
      <c r="D182" s="12">
        <f t="shared" si="97"/>
        <v>56</v>
      </c>
      <c r="E182" s="11">
        <f t="shared" si="97"/>
        <v>433</v>
      </c>
      <c r="F182" s="11">
        <f t="shared" si="97"/>
        <v>1063</v>
      </c>
      <c r="G182" s="11">
        <f t="shared" si="97"/>
        <v>1496</v>
      </c>
      <c r="H182" s="10">
        <f t="shared" si="97"/>
        <v>0</v>
      </c>
      <c r="I182" s="11">
        <f t="shared" si="97"/>
        <v>6</v>
      </c>
      <c r="J182" s="12">
        <f t="shared" si="97"/>
        <v>6</v>
      </c>
      <c r="K182" s="11">
        <f t="shared" si="97"/>
        <v>457</v>
      </c>
      <c r="L182" s="11">
        <f t="shared" si="97"/>
        <v>1101</v>
      </c>
      <c r="M182" s="11">
        <f t="shared" si="97"/>
        <v>1558</v>
      </c>
      <c r="N182" s="53"/>
      <c r="O182" s="49">
        <f t="shared" si="93"/>
        <v>5.2516411378555796</v>
      </c>
      <c r="P182" s="49">
        <f t="shared" si="94"/>
        <v>2.9223744292237441</v>
      </c>
      <c r="Q182" s="49">
        <f t="shared" si="95"/>
        <v>3.608247422680412</v>
      </c>
    </row>
    <row r="183" spans="1:18">
      <c r="A183" s="155" t="s">
        <v>60</v>
      </c>
      <c r="B183" s="36">
        <f t="shared" ref="B183:M183" si="98">SUM(B116,B47)</f>
        <v>377</v>
      </c>
      <c r="C183" s="37">
        <f t="shared" si="98"/>
        <v>213</v>
      </c>
      <c r="D183" s="38">
        <f t="shared" si="98"/>
        <v>590</v>
      </c>
      <c r="E183" s="37">
        <f t="shared" si="98"/>
        <v>7117</v>
      </c>
      <c r="F183" s="37">
        <f t="shared" si="98"/>
        <v>5553</v>
      </c>
      <c r="G183" s="37">
        <f t="shared" si="98"/>
        <v>12670</v>
      </c>
      <c r="H183" s="36">
        <f t="shared" si="98"/>
        <v>25</v>
      </c>
      <c r="I183" s="37">
        <f t="shared" si="98"/>
        <v>16</v>
      </c>
      <c r="J183" s="38">
        <f t="shared" si="98"/>
        <v>41</v>
      </c>
      <c r="K183" s="37">
        <f t="shared" si="98"/>
        <v>7519</v>
      </c>
      <c r="L183" s="37">
        <f t="shared" si="98"/>
        <v>5782</v>
      </c>
      <c r="M183" s="37">
        <f t="shared" si="98"/>
        <v>13301</v>
      </c>
      <c r="N183" s="53"/>
      <c r="O183" s="50">
        <f t="shared" si="93"/>
        <v>5.0306912196423799</v>
      </c>
      <c r="P183" s="50">
        <f t="shared" si="94"/>
        <v>3.6940686784599377</v>
      </c>
      <c r="Q183" s="50">
        <f t="shared" si="95"/>
        <v>4.4494720965309202</v>
      </c>
    </row>
    <row r="184" spans="1:18" s="1" customFormat="1">
      <c r="A184" s="23" t="s">
        <v>25</v>
      </c>
      <c r="B184" s="39">
        <f t="shared" ref="B184:M184" si="99">SUM(B117,B48)</f>
        <v>1153</v>
      </c>
      <c r="C184" s="40">
        <f t="shared" si="99"/>
        <v>583</v>
      </c>
      <c r="D184" s="41">
        <f t="shared" si="99"/>
        <v>1736</v>
      </c>
      <c r="E184" s="40">
        <f t="shared" si="99"/>
        <v>28790</v>
      </c>
      <c r="F184" s="40">
        <f t="shared" si="99"/>
        <v>30145</v>
      </c>
      <c r="G184" s="40">
        <f t="shared" si="99"/>
        <v>58935</v>
      </c>
      <c r="H184" s="39">
        <f t="shared" si="99"/>
        <v>110</v>
      </c>
      <c r="I184" s="40">
        <f t="shared" si="99"/>
        <v>89</v>
      </c>
      <c r="J184" s="41">
        <f t="shared" si="99"/>
        <v>199</v>
      </c>
      <c r="K184" s="40">
        <f t="shared" si="99"/>
        <v>30053</v>
      </c>
      <c r="L184" s="40">
        <f t="shared" si="99"/>
        <v>30817</v>
      </c>
      <c r="M184" s="40">
        <f t="shared" si="99"/>
        <v>60870</v>
      </c>
      <c r="N184" s="54"/>
      <c r="O184" s="55">
        <f t="shared" si="93"/>
        <v>3.8506495675116055</v>
      </c>
      <c r="P184" s="55">
        <f t="shared" si="94"/>
        <v>1.8972923717781827</v>
      </c>
      <c r="Q184" s="55">
        <f t="shared" si="95"/>
        <v>2.8613340805327092</v>
      </c>
    </row>
    <row r="185" spans="1:18" s="1" customFormat="1">
      <c r="A185" s="28" t="s">
        <v>53</v>
      </c>
      <c r="B185" s="17">
        <f t="shared" ref="B185:M185" si="100">SUM(B118,B49)</f>
        <v>4704</v>
      </c>
      <c r="C185" s="18">
        <f t="shared" si="100"/>
        <v>2835</v>
      </c>
      <c r="D185" s="19">
        <f t="shared" si="100"/>
        <v>7539</v>
      </c>
      <c r="E185" s="18">
        <f t="shared" si="100"/>
        <v>61497</v>
      </c>
      <c r="F185" s="18">
        <f t="shared" si="100"/>
        <v>62906</v>
      </c>
      <c r="G185" s="18">
        <f t="shared" si="100"/>
        <v>124403</v>
      </c>
      <c r="H185" s="17">
        <f t="shared" si="100"/>
        <v>503</v>
      </c>
      <c r="I185" s="18">
        <f t="shared" si="100"/>
        <v>475</v>
      </c>
      <c r="J185" s="19">
        <f t="shared" si="100"/>
        <v>978</v>
      </c>
      <c r="K185" s="18">
        <f t="shared" si="100"/>
        <v>66704</v>
      </c>
      <c r="L185" s="18">
        <f t="shared" si="100"/>
        <v>66216</v>
      </c>
      <c r="M185" s="19">
        <f t="shared" si="100"/>
        <v>132920</v>
      </c>
      <c r="N185" s="54"/>
      <c r="O185" s="55">
        <f t="shared" si="93"/>
        <v>7.1056328454252959</v>
      </c>
      <c r="P185" s="55">
        <f t="shared" si="94"/>
        <v>4.3123773596385817</v>
      </c>
      <c r="Q185" s="55">
        <f t="shared" si="95"/>
        <v>5.7138742780918887</v>
      </c>
    </row>
    <row r="186" spans="1:18" s="1" customFormat="1" ht="18" customHeight="1">
      <c r="A186" s="149" t="s">
        <v>54</v>
      </c>
      <c r="B186" s="150">
        <f t="shared" ref="B186:M186" si="101">SUM(B119,B50)</f>
        <v>11594</v>
      </c>
      <c r="C186" s="151">
        <f t="shared" si="101"/>
        <v>6768</v>
      </c>
      <c r="D186" s="152">
        <f t="shared" si="101"/>
        <v>18362</v>
      </c>
      <c r="E186" s="151">
        <f t="shared" si="101"/>
        <v>204708</v>
      </c>
      <c r="F186" s="151">
        <f t="shared" si="101"/>
        <v>205448</v>
      </c>
      <c r="G186" s="151">
        <f t="shared" si="101"/>
        <v>410156</v>
      </c>
      <c r="H186" s="150">
        <f t="shared" si="101"/>
        <v>2391</v>
      </c>
      <c r="I186" s="151">
        <f t="shared" si="101"/>
        <v>2021</v>
      </c>
      <c r="J186" s="152">
        <f t="shared" si="101"/>
        <v>4412</v>
      </c>
      <c r="K186" s="151">
        <f t="shared" si="101"/>
        <v>218693</v>
      </c>
      <c r="L186" s="151">
        <f t="shared" si="101"/>
        <v>214237</v>
      </c>
      <c r="M186" s="151">
        <f t="shared" si="101"/>
        <v>432930</v>
      </c>
      <c r="N186" s="54"/>
      <c r="O186" s="153">
        <f t="shared" si="93"/>
        <v>5.3600983809673517</v>
      </c>
      <c r="P186" s="153">
        <f t="shared" si="94"/>
        <v>3.1892034530855353</v>
      </c>
      <c r="Q186" s="153">
        <f t="shared" si="95"/>
        <v>4.2850008634409757</v>
      </c>
    </row>
    <row r="187" spans="1:18" s="1" customFormat="1" ht="18" customHeight="1">
      <c r="A187" s="149"/>
      <c r="B187" s="171"/>
      <c r="C187" s="151"/>
      <c r="D187" s="171"/>
      <c r="E187" s="151"/>
      <c r="F187" s="151"/>
      <c r="G187" s="151"/>
      <c r="H187" s="171"/>
      <c r="I187" s="151"/>
      <c r="J187" s="171"/>
      <c r="K187" s="151"/>
      <c r="L187" s="151"/>
      <c r="M187" s="151"/>
      <c r="N187" s="172"/>
      <c r="O187" s="153"/>
      <c r="P187" s="153"/>
      <c r="Q187" s="153"/>
    </row>
    <row r="188" spans="1:18" s="1" customFormat="1" ht="18" customHeight="1">
      <c r="A188" s="167" t="s">
        <v>17</v>
      </c>
      <c r="B188" s="171"/>
      <c r="C188" s="151"/>
      <c r="D188" s="171"/>
      <c r="E188" s="151"/>
      <c r="F188" s="151"/>
      <c r="G188" s="151"/>
      <c r="H188" s="171"/>
      <c r="I188" s="151"/>
      <c r="J188" s="171"/>
      <c r="K188" s="151"/>
      <c r="L188" s="151"/>
      <c r="M188" s="151"/>
      <c r="N188" s="172"/>
      <c r="O188" s="153"/>
      <c r="P188" s="153"/>
      <c r="Q188" s="153"/>
    </row>
    <row r="189" spans="1:18" ht="6" customHeight="1"/>
    <row r="192" spans="1:18">
      <c r="R192" s="127"/>
    </row>
    <row r="208" spans="4:4">
      <c r="D208" s="127"/>
    </row>
  </sheetData>
  <mergeCells count="27">
    <mergeCell ref="A71:Q71"/>
    <mergeCell ref="A6:Q6"/>
    <mergeCell ref="A4:Q4"/>
    <mergeCell ref="A3:Q3"/>
    <mergeCell ref="A2:Q2"/>
    <mergeCell ref="O8:Q8"/>
    <mergeCell ref="B8:D8"/>
    <mergeCell ref="E8:G8"/>
    <mergeCell ref="H8:J8"/>
    <mergeCell ref="K8:M8"/>
    <mergeCell ref="A73:Q73"/>
    <mergeCell ref="A72:Q72"/>
    <mergeCell ref="B77:D77"/>
    <mergeCell ref="E77:G77"/>
    <mergeCell ref="H77:J77"/>
    <mergeCell ref="K77:M77"/>
    <mergeCell ref="A75:Q75"/>
    <mergeCell ref="O77:Q77"/>
    <mergeCell ref="A140:Q140"/>
    <mergeCell ref="A139:Q139"/>
    <mergeCell ref="A138:Q138"/>
    <mergeCell ref="O144:Q144"/>
    <mergeCell ref="B144:D144"/>
    <mergeCell ref="E144:G144"/>
    <mergeCell ref="H144:J144"/>
    <mergeCell ref="K144:M144"/>
    <mergeCell ref="A142:Q142"/>
  </mergeCells>
  <phoneticPr fontId="0" type="noConversion"/>
  <printOptions horizontalCentered="1"/>
  <pageMargins left="0.19685039370078741" right="0.19685039370078741" top="0" bottom="0" header="0.51181102362204722" footer="0.51181102362204722"/>
  <pageSetup paperSize="9" scale="75" orientation="landscape" r:id="rId1"/>
  <headerFooter alignWithMargins="0">
    <oddFooter>&amp;R&amp;A</oddFooter>
  </headerFooter>
  <rowBreaks count="2" manualBreakCount="2">
    <brk id="69" max="16383" man="1"/>
    <brk id="13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E132"/>
  <sheetViews>
    <sheetView zoomScaleNormal="100" workbookViewId="0"/>
  </sheetViews>
  <sheetFormatPr defaultColWidth="9.33203125" defaultRowHeight="13.2"/>
  <cols>
    <col min="1" max="1" width="22.44140625" style="2" bestFit="1" customWidth="1"/>
    <col min="2" max="13" width="9.44140625" style="2" customWidth="1"/>
    <col min="14" max="14" width="1.44140625" style="2" customWidth="1"/>
    <col min="15" max="16384" width="9.33203125" style="2"/>
  </cols>
  <sheetData>
    <row r="1" spans="1:17">
      <c r="A1" s="1" t="s">
        <v>1</v>
      </c>
    </row>
    <row r="2" spans="1:17">
      <c r="A2" s="184" t="s">
        <v>19</v>
      </c>
      <c r="B2" s="184"/>
      <c r="C2" s="184"/>
      <c r="D2" s="184"/>
      <c r="E2" s="184"/>
      <c r="F2" s="184"/>
      <c r="G2" s="184"/>
      <c r="H2" s="184"/>
      <c r="I2" s="184"/>
      <c r="J2" s="184"/>
      <c r="K2" s="184"/>
      <c r="L2" s="184"/>
      <c r="M2" s="184"/>
      <c r="N2" s="184"/>
      <c r="O2" s="184"/>
      <c r="P2" s="184"/>
      <c r="Q2" s="184"/>
    </row>
    <row r="3" spans="1:17">
      <c r="A3" s="184" t="s">
        <v>79</v>
      </c>
      <c r="B3" s="184"/>
      <c r="C3" s="184"/>
      <c r="D3" s="184"/>
      <c r="E3" s="184"/>
      <c r="F3" s="184"/>
      <c r="G3" s="184"/>
      <c r="H3" s="184"/>
      <c r="I3" s="184"/>
      <c r="J3" s="184"/>
      <c r="K3" s="184"/>
      <c r="L3" s="184"/>
      <c r="M3" s="184"/>
      <c r="N3" s="184"/>
      <c r="O3" s="184"/>
      <c r="P3" s="184"/>
      <c r="Q3" s="184"/>
    </row>
    <row r="4" spans="1:17">
      <c r="A4" s="185" t="s">
        <v>62</v>
      </c>
      <c r="B4" s="185"/>
      <c r="C4" s="185"/>
      <c r="D4" s="185"/>
      <c r="E4" s="185"/>
      <c r="F4" s="185"/>
      <c r="G4" s="185"/>
      <c r="H4" s="185"/>
      <c r="I4" s="185"/>
      <c r="J4" s="185"/>
      <c r="K4" s="185"/>
      <c r="L4" s="185"/>
      <c r="M4" s="185"/>
      <c r="N4" s="185"/>
      <c r="O4" s="185"/>
      <c r="P4" s="185"/>
      <c r="Q4" s="185"/>
    </row>
    <row r="5" spans="1:17">
      <c r="A5" s="1"/>
    </row>
    <row r="6" spans="1:17">
      <c r="A6" s="184" t="s">
        <v>22</v>
      </c>
      <c r="B6" s="184"/>
      <c r="C6" s="184"/>
      <c r="D6" s="184"/>
      <c r="E6" s="184"/>
      <c r="F6" s="184"/>
      <c r="G6" s="184"/>
      <c r="H6" s="184"/>
      <c r="I6" s="184"/>
      <c r="J6" s="184"/>
      <c r="K6" s="184"/>
      <c r="L6" s="184"/>
      <c r="M6" s="184"/>
      <c r="N6" s="184"/>
      <c r="O6" s="184"/>
      <c r="P6" s="184"/>
      <c r="Q6" s="184"/>
    </row>
    <row r="7" spans="1:17" ht="9" customHeight="1" thickBot="1"/>
    <row r="8" spans="1:17" ht="12.75" customHeight="1">
      <c r="A8" s="3"/>
      <c r="B8" s="190" t="s">
        <v>66</v>
      </c>
      <c r="C8" s="189"/>
      <c r="D8" s="191"/>
      <c r="E8" s="189" t="s">
        <v>67</v>
      </c>
      <c r="F8" s="189"/>
      <c r="G8" s="189"/>
      <c r="H8" s="192" t="s">
        <v>68</v>
      </c>
      <c r="I8" s="193"/>
      <c r="J8" s="194"/>
      <c r="K8" s="189" t="s">
        <v>25</v>
      </c>
      <c r="L8" s="189"/>
      <c r="M8" s="189"/>
      <c r="N8" s="52"/>
      <c r="O8" s="189" t="s">
        <v>69</v>
      </c>
      <c r="P8" s="189"/>
      <c r="Q8" s="189"/>
    </row>
    <row r="9" spans="1:17">
      <c r="A9" s="4"/>
      <c r="B9" s="5" t="s">
        <v>70</v>
      </c>
      <c r="C9" s="6" t="s">
        <v>71</v>
      </c>
      <c r="D9" s="7" t="s">
        <v>72</v>
      </c>
      <c r="E9" s="6" t="s">
        <v>70</v>
      </c>
      <c r="F9" s="6" t="s">
        <v>71</v>
      </c>
      <c r="G9" s="6" t="s">
        <v>72</v>
      </c>
      <c r="H9" s="5" t="s">
        <v>70</v>
      </c>
      <c r="I9" s="6" t="s">
        <v>71</v>
      </c>
      <c r="J9" s="7" t="s">
        <v>72</v>
      </c>
      <c r="K9" s="6" t="s">
        <v>70</v>
      </c>
      <c r="L9" s="6" t="s">
        <v>71</v>
      </c>
      <c r="M9" s="6" t="s">
        <v>72</v>
      </c>
      <c r="N9" s="53"/>
      <c r="O9" s="6" t="s">
        <v>70</v>
      </c>
      <c r="P9" s="6" t="s">
        <v>71</v>
      </c>
      <c r="Q9" s="6" t="s">
        <v>72</v>
      </c>
    </row>
    <row r="10" spans="1:17" s="1" customFormat="1">
      <c r="A10" s="16" t="s">
        <v>46</v>
      </c>
      <c r="B10" s="24"/>
      <c r="C10" s="25"/>
      <c r="D10" s="26"/>
      <c r="E10" s="25"/>
      <c r="F10" s="25"/>
      <c r="G10" s="25"/>
      <c r="H10" s="24"/>
      <c r="I10" s="25"/>
      <c r="J10" s="26"/>
      <c r="K10" s="25"/>
      <c r="L10" s="25"/>
      <c r="M10" s="25"/>
      <c r="N10" s="54"/>
      <c r="O10" s="25"/>
      <c r="P10" s="25"/>
      <c r="Q10" s="25"/>
    </row>
    <row r="11" spans="1:17">
      <c r="A11" s="155" t="s">
        <v>57</v>
      </c>
      <c r="B11" s="10">
        <f>SUM(ZBL_SO_2122_1!B23,ZBL_SO_2122_1!B29)</f>
        <v>800</v>
      </c>
      <c r="C11" s="11">
        <f>SUM(ZBL_SO_2122_1!C23,ZBL_SO_2122_1!C29)</f>
        <v>580</v>
      </c>
      <c r="D11" s="12">
        <f>SUM(ZBL_SO_2122_1!D23,ZBL_SO_2122_1!D29)</f>
        <v>1380</v>
      </c>
      <c r="E11" s="11">
        <f>SUM(ZBL_SO_2122_1!E23,ZBL_SO_2122_1!E29)</f>
        <v>28103</v>
      </c>
      <c r="F11" s="11">
        <f>SUM(ZBL_SO_2122_1!F23,ZBL_SO_2122_1!F29)</f>
        <v>35431</v>
      </c>
      <c r="G11" s="11">
        <f>SUM(ZBL_SO_2122_1!G23,ZBL_SO_2122_1!G29)</f>
        <v>63534</v>
      </c>
      <c r="H11" s="10">
        <f>SUM(ZBL_SO_2122_1!H23,ZBL_SO_2122_1!H29)</f>
        <v>61</v>
      </c>
      <c r="I11" s="11">
        <f>SUM(ZBL_SO_2122_1!I23,ZBL_SO_2122_1!I29)</f>
        <v>90</v>
      </c>
      <c r="J11" s="12">
        <f>SUM(ZBL_SO_2122_1!J23,ZBL_SO_2122_1!J29)</f>
        <v>151</v>
      </c>
      <c r="K11" s="11">
        <f t="shared" ref="K11:L15" si="0">SUM(H11,E11,B11)</f>
        <v>28964</v>
      </c>
      <c r="L11" s="11">
        <f t="shared" si="0"/>
        <v>36101</v>
      </c>
      <c r="M11" s="11">
        <f>SUM(K11:L11)</f>
        <v>65065</v>
      </c>
      <c r="N11" s="53"/>
      <c r="O11" s="49">
        <f t="shared" ref="O11:Q15" si="1">B11/(B11+E11)*100</f>
        <v>2.7678787669100093</v>
      </c>
      <c r="P11" s="49">
        <f t="shared" si="1"/>
        <v>1.6106189775346422</v>
      </c>
      <c r="Q11" s="49">
        <f t="shared" si="1"/>
        <v>2.1258896385987613</v>
      </c>
    </row>
    <row r="12" spans="1:17">
      <c r="A12" s="155" t="s">
        <v>58</v>
      </c>
      <c r="B12" s="10">
        <f>SUM(ZBL_SO_2122_1!B24,ZBL_SO_2122_1!B30)</f>
        <v>2424</v>
      </c>
      <c r="C12" s="11">
        <f>SUM(ZBL_SO_2122_1!C24,ZBL_SO_2122_1!C30)</f>
        <v>1126</v>
      </c>
      <c r="D12" s="12">
        <f>SUM(ZBL_SO_2122_1!D24,ZBL_SO_2122_1!D30)</f>
        <v>3550</v>
      </c>
      <c r="E12" s="11">
        <f>SUM(ZBL_SO_2122_1!E24,ZBL_SO_2122_1!E30)</f>
        <v>21819</v>
      </c>
      <c r="F12" s="11">
        <f>SUM(ZBL_SO_2122_1!F24,ZBL_SO_2122_1!F30)</f>
        <v>16214</v>
      </c>
      <c r="G12" s="11">
        <f>SUM(ZBL_SO_2122_1!G24,ZBL_SO_2122_1!G30)</f>
        <v>38033</v>
      </c>
      <c r="H12" s="10">
        <f>SUM(ZBL_SO_2122_1!H24,ZBL_SO_2122_1!H30)</f>
        <v>66</v>
      </c>
      <c r="I12" s="11">
        <f>SUM(ZBL_SO_2122_1!I24,ZBL_SO_2122_1!I30)</f>
        <v>44</v>
      </c>
      <c r="J12" s="12">
        <f>SUM(ZBL_SO_2122_1!J24,ZBL_SO_2122_1!J30)</f>
        <v>110</v>
      </c>
      <c r="K12" s="11">
        <f t="shared" si="0"/>
        <v>24309</v>
      </c>
      <c r="L12" s="11">
        <f t="shared" si="0"/>
        <v>17384</v>
      </c>
      <c r="M12" s="11">
        <f>SUM(K12:L12)</f>
        <v>41693</v>
      </c>
      <c r="N12" s="53"/>
      <c r="O12" s="49">
        <f t="shared" si="1"/>
        <v>9.9987625293899285</v>
      </c>
      <c r="P12" s="49">
        <f t="shared" si="1"/>
        <v>6.4936562860438292</v>
      </c>
      <c r="Q12" s="49">
        <f t="shared" si="1"/>
        <v>8.53714258230527</v>
      </c>
    </row>
    <row r="13" spans="1:17">
      <c r="A13" s="155" t="s">
        <v>59</v>
      </c>
      <c r="B13" s="10">
        <f>SUM(ZBL_SO_2122_1!B25,ZBL_SO_2122_1!B31)</f>
        <v>142</v>
      </c>
      <c r="C13" s="11">
        <f>SUM(ZBL_SO_2122_1!C25,ZBL_SO_2122_1!C31)</f>
        <v>249</v>
      </c>
      <c r="D13" s="12">
        <f>SUM(ZBL_SO_2122_1!D25,ZBL_SO_2122_1!D31)</f>
        <v>391</v>
      </c>
      <c r="E13" s="11">
        <f>SUM(ZBL_SO_2122_1!E25,ZBL_SO_2122_1!E31)</f>
        <v>828</v>
      </c>
      <c r="F13" s="11">
        <f>SUM(ZBL_SO_2122_1!F25,ZBL_SO_2122_1!F31)</f>
        <v>2497</v>
      </c>
      <c r="G13" s="11">
        <f>SUM(ZBL_SO_2122_1!G25,ZBL_SO_2122_1!G31)</f>
        <v>3325</v>
      </c>
      <c r="H13" s="10">
        <f>SUM(ZBL_SO_2122_1!H25,ZBL_SO_2122_1!H31)</f>
        <v>4</v>
      </c>
      <c r="I13" s="11">
        <f>SUM(ZBL_SO_2122_1!I25,ZBL_SO_2122_1!I31)</f>
        <v>17</v>
      </c>
      <c r="J13" s="12">
        <f>SUM(ZBL_SO_2122_1!J25,ZBL_SO_2122_1!J31)</f>
        <v>6</v>
      </c>
      <c r="K13" s="11">
        <f t="shared" si="0"/>
        <v>974</v>
      </c>
      <c r="L13" s="11">
        <f t="shared" si="0"/>
        <v>2763</v>
      </c>
      <c r="M13" s="11">
        <f>SUM(K13:L13)</f>
        <v>3737</v>
      </c>
      <c r="N13" s="53"/>
      <c r="O13" s="49">
        <f t="shared" si="1"/>
        <v>14.63917525773196</v>
      </c>
      <c r="P13" s="49">
        <f t="shared" si="1"/>
        <v>9.0677348871085215</v>
      </c>
      <c r="Q13" s="49">
        <f t="shared" si="1"/>
        <v>10.522066738428418</v>
      </c>
    </row>
    <row r="14" spans="1:17">
      <c r="A14" s="155" t="s">
        <v>60</v>
      </c>
      <c r="B14" s="10">
        <f>SUM(ZBL_SO_2122_1!B26,ZBL_SO_2122_1!B32)</f>
        <v>1309</v>
      </c>
      <c r="C14" s="11">
        <f>SUM(ZBL_SO_2122_1!C26,ZBL_SO_2122_1!C32)</f>
        <v>656</v>
      </c>
      <c r="D14" s="12">
        <f>SUM(ZBL_SO_2122_1!D26,ZBL_SO_2122_1!D32)</f>
        <v>1965</v>
      </c>
      <c r="E14" s="11">
        <f>SUM(ZBL_SO_2122_1!E26,ZBL_SO_2122_1!E32)</f>
        <v>13682</v>
      </c>
      <c r="F14" s="11">
        <f>SUM(ZBL_SO_2122_1!F26,ZBL_SO_2122_1!F32)</f>
        <v>10445</v>
      </c>
      <c r="G14" s="11">
        <f>SUM(ZBL_SO_2122_1!G26,ZBL_SO_2122_1!G32)</f>
        <v>24127</v>
      </c>
      <c r="H14" s="10">
        <f>SUM(ZBL_SO_2122_1!H26,ZBL_SO_2122_1!H32)</f>
        <v>162</v>
      </c>
      <c r="I14" s="11">
        <f>SUM(ZBL_SO_2122_1!I26,ZBL_SO_2122_1!I32)</f>
        <v>122</v>
      </c>
      <c r="J14" s="12">
        <f>SUM(ZBL_SO_2122_1!J26,ZBL_SO_2122_1!J32)</f>
        <v>284</v>
      </c>
      <c r="K14" s="11">
        <f t="shared" si="0"/>
        <v>15153</v>
      </c>
      <c r="L14" s="11">
        <f t="shared" si="0"/>
        <v>11223</v>
      </c>
      <c r="M14" s="11">
        <f>SUM(K14:L14)</f>
        <v>26376</v>
      </c>
      <c r="N14" s="53"/>
      <c r="O14" s="49">
        <f t="shared" si="1"/>
        <v>8.7319058101527585</v>
      </c>
      <c r="P14" s="49">
        <f t="shared" si="1"/>
        <v>5.9093775335555359</v>
      </c>
      <c r="Q14" s="49">
        <f t="shared" si="1"/>
        <v>7.5310439981603556</v>
      </c>
    </row>
    <row r="15" spans="1:17" s="28" customFormat="1">
      <c r="A15" s="23" t="s">
        <v>25</v>
      </c>
      <c r="B15" s="17">
        <f t="shared" ref="B15:J15" si="2">SUM(B11:B14)</f>
        <v>4675</v>
      </c>
      <c r="C15" s="18">
        <f t="shared" si="2"/>
        <v>2611</v>
      </c>
      <c r="D15" s="19">
        <f t="shared" si="2"/>
        <v>7286</v>
      </c>
      <c r="E15" s="18">
        <f t="shared" si="2"/>
        <v>64432</v>
      </c>
      <c r="F15" s="18">
        <f t="shared" si="2"/>
        <v>64587</v>
      </c>
      <c r="G15" s="18">
        <f t="shared" si="2"/>
        <v>129019</v>
      </c>
      <c r="H15" s="17">
        <f t="shared" si="2"/>
        <v>293</v>
      </c>
      <c r="I15" s="18">
        <f t="shared" si="2"/>
        <v>273</v>
      </c>
      <c r="J15" s="19">
        <f t="shared" si="2"/>
        <v>551</v>
      </c>
      <c r="K15" s="18">
        <f t="shared" si="0"/>
        <v>69400</v>
      </c>
      <c r="L15" s="18">
        <f t="shared" si="0"/>
        <v>67471</v>
      </c>
      <c r="M15" s="19">
        <f>SUM(K15:L15)</f>
        <v>136871</v>
      </c>
      <c r="N15" s="57"/>
      <c r="O15" s="60">
        <f t="shared" si="1"/>
        <v>6.764871865368197</v>
      </c>
      <c r="P15" s="55">
        <f t="shared" si="1"/>
        <v>3.8855323075091519</v>
      </c>
      <c r="Q15" s="55">
        <f t="shared" si="1"/>
        <v>5.3453651736913539</v>
      </c>
    </row>
    <row r="16" spans="1:17" s="1" customFormat="1" ht="9" customHeight="1">
      <c r="A16" s="23"/>
      <c r="B16" s="24"/>
      <c r="C16" s="25"/>
      <c r="D16" s="26"/>
      <c r="E16" s="25"/>
      <c r="F16" s="25"/>
      <c r="G16" s="25"/>
      <c r="H16" s="24"/>
      <c r="I16" s="25"/>
      <c r="J16" s="26"/>
      <c r="K16" s="25"/>
      <c r="L16" s="25"/>
      <c r="M16" s="25"/>
      <c r="N16" s="54"/>
      <c r="O16" s="51"/>
      <c r="P16" s="51"/>
      <c r="Q16" s="51"/>
    </row>
    <row r="17" spans="1:18" s="1" customFormat="1">
      <c r="A17" s="27" t="s">
        <v>52</v>
      </c>
      <c r="B17" s="24"/>
      <c r="C17" s="25"/>
      <c r="D17" s="26"/>
      <c r="E17" s="25"/>
      <c r="F17" s="25"/>
      <c r="G17" s="25"/>
      <c r="H17" s="24"/>
      <c r="I17" s="25"/>
      <c r="J17" s="26"/>
      <c r="K17" s="25"/>
      <c r="L17" s="25"/>
      <c r="M17" s="25"/>
      <c r="N17" s="54"/>
      <c r="O17" s="25"/>
      <c r="P17" s="25"/>
      <c r="Q17" s="25"/>
    </row>
    <row r="18" spans="1:18">
      <c r="A18" s="155" t="s">
        <v>57</v>
      </c>
      <c r="B18" s="10">
        <f>SUM(ZBL_SO_2122_1!B38,ZBL_SO_2122_1!B44)</f>
        <v>830</v>
      </c>
      <c r="C18" s="11">
        <f>SUM(ZBL_SO_2122_1!C38,ZBL_SO_2122_1!C44)</f>
        <v>604</v>
      </c>
      <c r="D18" s="12">
        <f>SUM(ZBL_SO_2122_1!D38,ZBL_SO_2122_1!D44)</f>
        <v>1434</v>
      </c>
      <c r="E18" s="11">
        <f>SUM(ZBL_SO_2122_1!E38,ZBL_SO_2122_1!E44)</f>
        <v>21261</v>
      </c>
      <c r="F18" s="11">
        <f>SUM(ZBL_SO_2122_1!F38,ZBL_SO_2122_1!F44)</f>
        <v>29185</v>
      </c>
      <c r="G18" s="11">
        <f>SUM(ZBL_SO_2122_1!G38,ZBL_SO_2122_1!G44)</f>
        <v>50446</v>
      </c>
      <c r="H18" s="10">
        <f>SUM(ZBL_SO_2122_1!H38,ZBL_SO_2122_1!H44)</f>
        <v>92</v>
      </c>
      <c r="I18" s="11">
        <f>SUM(ZBL_SO_2122_1!I38,ZBL_SO_2122_1!I44)</f>
        <v>63</v>
      </c>
      <c r="J18" s="12">
        <f>SUM(ZBL_SO_2122_1!J38,ZBL_SO_2122_1!J44)</f>
        <v>155</v>
      </c>
      <c r="K18" s="11">
        <f t="shared" ref="K18:L22" si="3">SUM(H18,E18,B18)</f>
        <v>22183</v>
      </c>
      <c r="L18" s="11">
        <f t="shared" si="3"/>
        <v>29852</v>
      </c>
      <c r="M18" s="11">
        <f>SUM(K18:L18)</f>
        <v>52035</v>
      </c>
      <c r="N18" s="53"/>
      <c r="O18" s="49">
        <f t="shared" ref="O18:Q22" si="4">B18/(B18+E18)*100</f>
        <v>3.7571861844189938</v>
      </c>
      <c r="P18" s="49">
        <f t="shared" si="4"/>
        <v>2.0275940783510693</v>
      </c>
      <c r="Q18" s="49">
        <f t="shared" si="4"/>
        <v>2.7640709329221282</v>
      </c>
    </row>
    <row r="19" spans="1:18">
      <c r="A19" s="155" t="s">
        <v>58</v>
      </c>
      <c r="B19" s="10">
        <f>SUM(ZBL_SO_2122_1!B39,ZBL_SO_2122_1!B45)</f>
        <v>2304</v>
      </c>
      <c r="C19" s="11">
        <f>SUM(ZBL_SO_2122_1!C39,ZBL_SO_2122_1!C45)</f>
        <v>1074</v>
      </c>
      <c r="D19" s="12">
        <f>SUM(ZBL_SO_2122_1!D39,ZBL_SO_2122_1!D45)</f>
        <v>3378</v>
      </c>
      <c r="E19" s="11">
        <f>SUM(ZBL_SO_2122_1!E39,ZBL_SO_2122_1!E45)</f>
        <v>21590</v>
      </c>
      <c r="F19" s="11">
        <f>SUM(ZBL_SO_2122_1!F39,ZBL_SO_2122_1!F45)</f>
        <v>16800</v>
      </c>
      <c r="G19" s="11">
        <f>SUM(ZBL_SO_2122_1!G39,ZBL_SO_2122_1!G45)</f>
        <v>38390</v>
      </c>
      <c r="H19" s="10">
        <f>SUM(ZBL_SO_2122_1!H39,ZBL_SO_2122_1!H45)</f>
        <v>42</v>
      </c>
      <c r="I19" s="11">
        <f>SUM(ZBL_SO_2122_1!I39,ZBL_SO_2122_1!I45)</f>
        <v>45</v>
      </c>
      <c r="J19" s="12">
        <f>SUM(ZBL_SO_2122_1!J39,ZBL_SO_2122_1!J45)</f>
        <v>87</v>
      </c>
      <c r="K19" s="11">
        <f t="shared" si="3"/>
        <v>23936</v>
      </c>
      <c r="L19" s="11">
        <f t="shared" si="3"/>
        <v>17919</v>
      </c>
      <c r="M19" s="11">
        <f>SUM(K19:L19)</f>
        <v>41855</v>
      </c>
      <c r="N19" s="53"/>
      <c r="O19" s="49">
        <f t="shared" si="4"/>
        <v>9.642588097430318</v>
      </c>
      <c r="P19" s="49">
        <f t="shared" si="4"/>
        <v>6.0087277609936223</v>
      </c>
      <c r="Q19" s="49">
        <f t="shared" si="4"/>
        <v>8.0875311243056878</v>
      </c>
    </row>
    <row r="20" spans="1:18">
      <c r="A20" s="155" t="s">
        <v>59</v>
      </c>
      <c r="B20" s="10">
        <f>SUM(ZBL_SO_2122_1!B40,ZBL_SO_2122_1!B46)</f>
        <v>118</v>
      </c>
      <c r="C20" s="11">
        <f>SUM(ZBL_SO_2122_1!C40,ZBL_SO_2122_1!C46)</f>
        <v>172</v>
      </c>
      <c r="D20" s="12">
        <f>SUM(ZBL_SO_2122_1!D40,ZBL_SO_2122_1!D46)</f>
        <v>290</v>
      </c>
      <c r="E20" s="11">
        <f>SUM(ZBL_SO_2122_1!E40,ZBL_SO_2122_1!E46)</f>
        <v>893</v>
      </c>
      <c r="F20" s="11">
        <f>SUM(ZBL_SO_2122_1!F40,ZBL_SO_2122_1!F46)</f>
        <v>2249</v>
      </c>
      <c r="G20" s="11">
        <f>SUM(ZBL_SO_2122_1!G40,ZBL_SO_2122_1!G46)</f>
        <v>3142</v>
      </c>
      <c r="H20" s="10">
        <f>SUM(ZBL_SO_2122_1!H40,ZBL_SO_2122_1!H46)</f>
        <v>13</v>
      </c>
      <c r="I20" s="11">
        <f>SUM(ZBL_SO_2122_1!I40,ZBL_SO_2122_1!I46)</f>
        <v>12</v>
      </c>
      <c r="J20" s="12">
        <f>SUM(ZBL_SO_2122_1!J40,ZBL_SO_2122_1!J46)</f>
        <v>25</v>
      </c>
      <c r="K20" s="11">
        <f t="shared" si="3"/>
        <v>1024</v>
      </c>
      <c r="L20" s="11">
        <f t="shared" si="3"/>
        <v>2433</v>
      </c>
      <c r="M20" s="11">
        <f>SUM(K20:L20)</f>
        <v>3457</v>
      </c>
      <c r="N20" s="53"/>
      <c r="O20" s="49">
        <f t="shared" si="4"/>
        <v>11.671612265084075</v>
      </c>
      <c r="P20" s="49">
        <f t="shared" si="4"/>
        <v>7.1045022717885171</v>
      </c>
      <c r="Q20" s="49">
        <f t="shared" si="4"/>
        <v>8.4498834498834494</v>
      </c>
    </row>
    <row r="21" spans="1:18">
      <c r="A21" s="155" t="s">
        <v>60</v>
      </c>
      <c r="B21" s="10">
        <f>SUM(ZBL_SO_2122_1!B41,ZBL_SO_2122_1!B47)</f>
        <v>995</v>
      </c>
      <c r="C21" s="11">
        <f>SUM(ZBL_SO_2122_1!C41,ZBL_SO_2122_1!C47)</f>
        <v>649</v>
      </c>
      <c r="D21" s="12">
        <f>SUM(ZBL_SO_2122_1!D41,ZBL_SO_2122_1!D47)</f>
        <v>1644</v>
      </c>
      <c r="E21" s="11">
        <f>SUM(ZBL_SO_2122_1!E41,ZBL_SO_2122_1!E47)</f>
        <v>13457</v>
      </c>
      <c r="F21" s="11">
        <f>SUM(ZBL_SO_2122_1!F41,ZBL_SO_2122_1!F47)</f>
        <v>10391</v>
      </c>
      <c r="G21" s="11">
        <f>SUM(ZBL_SO_2122_1!G41,ZBL_SO_2122_1!G47)</f>
        <v>23848</v>
      </c>
      <c r="H21" s="10">
        <f>SUM(ZBL_SO_2122_1!H41,ZBL_SO_2122_1!H47)</f>
        <v>100</v>
      </c>
      <c r="I21" s="11">
        <f>SUM(ZBL_SO_2122_1!I41,ZBL_SO_2122_1!I47)</f>
        <v>98</v>
      </c>
      <c r="J21" s="12">
        <f>SUM(ZBL_SO_2122_1!J41,ZBL_SO_2122_1!J47)</f>
        <v>198</v>
      </c>
      <c r="K21" s="11">
        <f t="shared" si="3"/>
        <v>14552</v>
      </c>
      <c r="L21" s="11">
        <f t="shared" si="3"/>
        <v>11138</v>
      </c>
      <c r="M21" s="11">
        <f>SUM(K21:L21)</f>
        <v>25690</v>
      </c>
      <c r="N21" s="53"/>
      <c r="O21" s="49">
        <f t="shared" si="4"/>
        <v>6.8848602269582058</v>
      </c>
      <c r="P21" s="49">
        <f t="shared" si="4"/>
        <v>5.8786231884057978</v>
      </c>
      <c r="Q21" s="49">
        <f t="shared" si="4"/>
        <v>6.4490820649615559</v>
      </c>
    </row>
    <row r="22" spans="1:18" s="28" customFormat="1">
      <c r="A22" s="23" t="s">
        <v>25</v>
      </c>
      <c r="B22" s="17">
        <f t="shared" ref="B22:J22" si="5">SUM(B18:B21)</f>
        <v>4247</v>
      </c>
      <c r="C22" s="18">
        <f t="shared" si="5"/>
        <v>2499</v>
      </c>
      <c r="D22" s="19">
        <f t="shared" si="5"/>
        <v>6746</v>
      </c>
      <c r="E22" s="18">
        <f t="shared" si="5"/>
        <v>57201</v>
      </c>
      <c r="F22" s="18">
        <f t="shared" si="5"/>
        <v>58625</v>
      </c>
      <c r="G22" s="18">
        <f t="shared" si="5"/>
        <v>115826</v>
      </c>
      <c r="H22" s="17">
        <f t="shared" si="5"/>
        <v>247</v>
      </c>
      <c r="I22" s="18">
        <f t="shared" si="5"/>
        <v>218</v>
      </c>
      <c r="J22" s="19">
        <f t="shared" si="5"/>
        <v>465</v>
      </c>
      <c r="K22" s="18">
        <f t="shared" si="3"/>
        <v>61695</v>
      </c>
      <c r="L22" s="18">
        <f t="shared" si="3"/>
        <v>61342</v>
      </c>
      <c r="M22" s="19">
        <f>SUM(K22:L22)</f>
        <v>123037</v>
      </c>
      <c r="N22" s="57"/>
      <c r="O22" s="60">
        <f t="shared" si="4"/>
        <v>6.9115349563858866</v>
      </c>
      <c r="P22" s="55">
        <f t="shared" si="4"/>
        <v>4.0884104443426477</v>
      </c>
      <c r="Q22" s="55">
        <f t="shared" si="4"/>
        <v>5.5037039454361514</v>
      </c>
    </row>
    <row r="23" spans="1:18">
      <c r="A23" s="8" t="s">
        <v>63</v>
      </c>
      <c r="B23" s="64"/>
      <c r="C23" s="65"/>
      <c r="D23" s="66"/>
      <c r="E23" s="65"/>
      <c r="F23" s="65"/>
      <c r="G23" s="65"/>
      <c r="H23" s="64"/>
      <c r="I23" s="65"/>
      <c r="J23" s="66"/>
      <c r="K23" s="65"/>
      <c r="L23" s="65"/>
      <c r="M23" s="65"/>
      <c r="N23" s="53"/>
      <c r="O23" s="67"/>
      <c r="P23" s="67"/>
      <c r="Q23" s="67"/>
      <c r="R23" s="127"/>
    </row>
    <row r="24" spans="1:18">
      <c r="A24" s="155" t="s">
        <v>57</v>
      </c>
      <c r="B24" s="10">
        <f>SUM(B18,B11)</f>
        <v>1630</v>
      </c>
      <c r="C24" s="11">
        <f t="shared" ref="C24:J24" si="6">SUM(C18,C11)</f>
        <v>1184</v>
      </c>
      <c r="D24" s="12">
        <f t="shared" si="6"/>
        <v>2814</v>
      </c>
      <c r="E24" s="11">
        <f t="shared" si="6"/>
        <v>49364</v>
      </c>
      <c r="F24" s="11">
        <f t="shared" si="6"/>
        <v>64616</v>
      </c>
      <c r="G24" s="11">
        <f t="shared" si="6"/>
        <v>113980</v>
      </c>
      <c r="H24" s="10">
        <f t="shared" si="6"/>
        <v>153</v>
      </c>
      <c r="I24" s="11">
        <f t="shared" si="6"/>
        <v>153</v>
      </c>
      <c r="J24" s="12">
        <f t="shared" si="6"/>
        <v>306</v>
      </c>
      <c r="K24" s="11">
        <f t="shared" ref="K24:L28" si="7">SUM(H24,E24,B24)</f>
        <v>51147</v>
      </c>
      <c r="L24" s="11">
        <f t="shared" si="7"/>
        <v>65953</v>
      </c>
      <c r="M24" s="11">
        <f>SUM(K24:L24)</f>
        <v>117100</v>
      </c>
      <c r="N24" s="53"/>
      <c r="O24" s="49">
        <f t="shared" ref="O24:Q28" si="8">B24/(B24+E24)*100</f>
        <v>3.1964544848413539</v>
      </c>
      <c r="P24" s="49">
        <f t="shared" si="8"/>
        <v>1.7993920972644379</v>
      </c>
      <c r="Q24" s="49">
        <f t="shared" si="8"/>
        <v>2.4093703443670051</v>
      </c>
    </row>
    <row r="25" spans="1:18">
      <c r="A25" s="155" t="s">
        <v>58</v>
      </c>
      <c r="B25" s="10">
        <f t="shared" ref="B25:J25" si="9">SUM(B19,B12)</f>
        <v>4728</v>
      </c>
      <c r="C25" s="11">
        <f t="shared" si="9"/>
        <v>2200</v>
      </c>
      <c r="D25" s="12">
        <f t="shared" si="9"/>
        <v>6928</v>
      </c>
      <c r="E25" s="11">
        <f t="shared" si="9"/>
        <v>43409</v>
      </c>
      <c r="F25" s="11">
        <f t="shared" si="9"/>
        <v>33014</v>
      </c>
      <c r="G25" s="11">
        <f t="shared" si="9"/>
        <v>76423</v>
      </c>
      <c r="H25" s="10">
        <f t="shared" si="9"/>
        <v>108</v>
      </c>
      <c r="I25" s="11">
        <f t="shared" si="9"/>
        <v>89</v>
      </c>
      <c r="J25" s="12">
        <f t="shared" si="9"/>
        <v>197</v>
      </c>
      <c r="K25" s="11">
        <f t="shared" si="7"/>
        <v>48245</v>
      </c>
      <c r="L25" s="11">
        <f t="shared" si="7"/>
        <v>35303</v>
      </c>
      <c r="M25" s="11">
        <f>SUM(K25:L25)</f>
        <v>83548</v>
      </c>
      <c r="N25" s="53"/>
      <c r="O25" s="49">
        <f t="shared" si="8"/>
        <v>9.8219664706982144</v>
      </c>
      <c r="P25" s="49">
        <f t="shared" si="8"/>
        <v>6.2475151928210373</v>
      </c>
      <c r="Q25" s="49">
        <f t="shared" si="8"/>
        <v>8.3118378903672419</v>
      </c>
    </row>
    <row r="26" spans="1:18">
      <c r="A26" s="155" t="s">
        <v>59</v>
      </c>
      <c r="B26" s="10">
        <f t="shared" ref="B26:J26" si="10">SUM(B20,B13)</f>
        <v>260</v>
      </c>
      <c r="C26" s="11">
        <f t="shared" si="10"/>
        <v>421</v>
      </c>
      <c r="D26" s="12">
        <f t="shared" si="10"/>
        <v>681</v>
      </c>
      <c r="E26" s="11">
        <f t="shared" si="10"/>
        <v>1721</v>
      </c>
      <c r="F26" s="11">
        <f t="shared" si="10"/>
        <v>4746</v>
      </c>
      <c r="G26" s="11">
        <f t="shared" si="10"/>
        <v>6467</v>
      </c>
      <c r="H26" s="10">
        <f t="shared" si="10"/>
        <v>17</v>
      </c>
      <c r="I26" s="11">
        <f t="shared" si="10"/>
        <v>29</v>
      </c>
      <c r="J26" s="12">
        <f t="shared" si="10"/>
        <v>31</v>
      </c>
      <c r="K26" s="11">
        <f t="shared" si="7"/>
        <v>1998</v>
      </c>
      <c r="L26" s="11">
        <f t="shared" si="7"/>
        <v>5196</v>
      </c>
      <c r="M26" s="11">
        <f>SUM(K26:L26)</f>
        <v>7194</v>
      </c>
      <c r="N26" s="53"/>
      <c r="O26" s="49">
        <f t="shared" si="8"/>
        <v>13.124684502776377</v>
      </c>
      <c r="P26" s="49">
        <f t="shared" si="8"/>
        <v>8.1478614282949486</v>
      </c>
      <c r="Q26" s="49">
        <f t="shared" si="8"/>
        <v>9.5271404588696136</v>
      </c>
    </row>
    <row r="27" spans="1:18">
      <c r="A27" s="155" t="s">
        <v>60</v>
      </c>
      <c r="B27" s="10">
        <f t="shared" ref="B27:J27" si="11">SUM(B21,B14)</f>
        <v>2304</v>
      </c>
      <c r="C27" s="14">
        <f t="shared" si="11"/>
        <v>1305</v>
      </c>
      <c r="D27" s="15">
        <f t="shared" si="11"/>
        <v>3609</v>
      </c>
      <c r="E27" s="14">
        <f t="shared" si="11"/>
        <v>27139</v>
      </c>
      <c r="F27" s="14">
        <f t="shared" si="11"/>
        <v>20836</v>
      </c>
      <c r="G27" s="14">
        <f t="shared" si="11"/>
        <v>47975</v>
      </c>
      <c r="H27" s="13">
        <f t="shared" si="11"/>
        <v>262</v>
      </c>
      <c r="I27" s="14">
        <f t="shared" si="11"/>
        <v>220</v>
      </c>
      <c r="J27" s="15">
        <f t="shared" si="11"/>
        <v>482</v>
      </c>
      <c r="K27" s="14">
        <f t="shared" si="7"/>
        <v>29705</v>
      </c>
      <c r="L27" s="14">
        <f t="shared" si="7"/>
        <v>22361</v>
      </c>
      <c r="M27" s="14">
        <f>SUM(K27:L27)</f>
        <v>52066</v>
      </c>
      <c r="N27" s="53"/>
      <c r="O27" s="50">
        <f t="shared" si="8"/>
        <v>7.8252895425058586</v>
      </c>
      <c r="P27" s="50">
        <f t="shared" si="8"/>
        <v>5.8940427261641295</v>
      </c>
      <c r="Q27" s="50">
        <f t="shared" si="8"/>
        <v>6.9963554590570718</v>
      </c>
    </row>
    <row r="28" spans="1:18" s="1" customFormat="1">
      <c r="A28" s="23" t="s">
        <v>25</v>
      </c>
      <c r="B28" s="17">
        <f t="shared" ref="B28:J28" si="12">SUM(B22,B15)</f>
        <v>8922</v>
      </c>
      <c r="C28" s="18">
        <f t="shared" si="12"/>
        <v>5110</v>
      </c>
      <c r="D28" s="19">
        <f t="shared" si="12"/>
        <v>14032</v>
      </c>
      <c r="E28" s="18">
        <f t="shared" si="12"/>
        <v>121633</v>
      </c>
      <c r="F28" s="18">
        <f t="shared" si="12"/>
        <v>123212</v>
      </c>
      <c r="G28" s="18">
        <f t="shared" si="12"/>
        <v>244845</v>
      </c>
      <c r="H28" s="17">
        <f t="shared" si="12"/>
        <v>540</v>
      </c>
      <c r="I28" s="18">
        <f t="shared" si="12"/>
        <v>491</v>
      </c>
      <c r="J28" s="19">
        <f t="shared" si="12"/>
        <v>1016</v>
      </c>
      <c r="K28" s="18">
        <f t="shared" si="7"/>
        <v>131095</v>
      </c>
      <c r="L28" s="18">
        <f t="shared" si="7"/>
        <v>128813</v>
      </c>
      <c r="M28" s="18">
        <f>SUM(K28:L28)</f>
        <v>259908</v>
      </c>
      <c r="N28" s="54"/>
      <c r="O28" s="55">
        <f t="shared" si="8"/>
        <v>6.8339014208571092</v>
      </c>
      <c r="P28" s="55">
        <f t="shared" si="8"/>
        <v>3.9821698539611288</v>
      </c>
      <c r="Q28" s="55">
        <f t="shared" si="8"/>
        <v>5.420334753570228</v>
      </c>
    </row>
    <row r="29" spans="1:18" s="1" customFormat="1">
      <c r="A29" s="23"/>
      <c r="B29" s="173"/>
      <c r="C29" s="173"/>
      <c r="D29" s="173"/>
      <c r="E29" s="173"/>
      <c r="F29" s="173"/>
      <c r="G29" s="173"/>
      <c r="H29" s="173"/>
      <c r="I29" s="173"/>
      <c r="J29" s="173"/>
      <c r="K29" s="173"/>
      <c r="L29" s="173"/>
      <c r="M29" s="173"/>
      <c r="N29" s="172"/>
      <c r="O29" s="174"/>
      <c r="P29" s="174"/>
      <c r="Q29" s="174"/>
    </row>
    <row r="30" spans="1:18" s="1" customFormat="1">
      <c r="A30" s="167" t="s">
        <v>17</v>
      </c>
      <c r="B30" s="173"/>
      <c r="C30" s="173"/>
      <c r="D30" s="173"/>
      <c r="E30" s="173"/>
      <c r="F30" s="173"/>
      <c r="G30" s="173"/>
      <c r="H30" s="173"/>
      <c r="I30" s="173"/>
      <c r="J30" s="173"/>
      <c r="K30" s="173"/>
      <c r="L30" s="173"/>
      <c r="M30" s="173"/>
      <c r="N30" s="172"/>
      <c r="O30" s="174"/>
      <c r="P30" s="174"/>
      <c r="Q30" s="174"/>
    </row>
    <row r="31" spans="1:18" s="1" customFormat="1">
      <c r="A31" s="23"/>
      <c r="B31" s="25"/>
      <c r="C31" s="25"/>
      <c r="D31" s="25"/>
      <c r="E31" s="25"/>
      <c r="F31" s="25"/>
      <c r="G31" s="25"/>
      <c r="H31" s="25"/>
      <c r="I31" s="25"/>
      <c r="J31" s="25"/>
      <c r="K31" s="25"/>
      <c r="L31" s="25"/>
      <c r="M31" s="25"/>
      <c r="O31" s="51"/>
      <c r="P31" s="51"/>
      <c r="Q31" s="51"/>
    </row>
    <row r="32" spans="1:18" s="1" customFormat="1">
      <c r="A32" s="23"/>
      <c r="B32" s="25"/>
      <c r="C32" s="25"/>
      <c r="D32" s="25"/>
      <c r="E32" s="25"/>
      <c r="F32" s="25"/>
      <c r="G32" s="25"/>
      <c r="H32" s="25"/>
      <c r="I32" s="25"/>
      <c r="J32" s="25"/>
      <c r="K32" s="25"/>
      <c r="L32" s="25"/>
      <c r="M32" s="25"/>
      <c r="O32" s="51"/>
      <c r="P32" s="51"/>
      <c r="Q32" s="51"/>
    </row>
    <row r="33" spans="1:17" s="1" customFormat="1">
      <c r="A33" s="23"/>
      <c r="B33" s="25"/>
      <c r="C33" s="25"/>
      <c r="D33" s="25"/>
      <c r="E33" s="25"/>
      <c r="F33" s="25"/>
      <c r="G33" s="25"/>
      <c r="H33" s="25"/>
      <c r="I33" s="25"/>
      <c r="J33" s="25"/>
      <c r="K33" s="25"/>
      <c r="L33" s="25"/>
      <c r="M33" s="25"/>
      <c r="O33" s="51"/>
      <c r="P33" s="51"/>
      <c r="Q33" s="51"/>
    </row>
    <row r="34" spans="1:17" s="1" customFormat="1">
      <c r="A34" s="23"/>
      <c r="B34" s="25"/>
      <c r="C34" s="25"/>
      <c r="D34" s="25"/>
      <c r="E34" s="25"/>
      <c r="F34" s="25"/>
      <c r="G34" s="25"/>
      <c r="H34" s="25"/>
      <c r="I34" s="25"/>
      <c r="J34" s="25"/>
      <c r="K34" s="25"/>
      <c r="L34" s="25"/>
      <c r="M34" s="25"/>
      <c r="O34" s="51"/>
      <c r="P34" s="51"/>
      <c r="Q34" s="51"/>
    </row>
    <row r="35" spans="1:17" s="1" customFormat="1">
      <c r="A35" s="23"/>
      <c r="B35" s="25"/>
      <c r="C35" s="25"/>
      <c r="D35" s="25"/>
      <c r="E35" s="25"/>
      <c r="F35" s="25"/>
      <c r="G35" s="25"/>
      <c r="H35" s="25"/>
      <c r="I35" s="25"/>
      <c r="J35" s="25"/>
      <c r="K35" s="25"/>
      <c r="L35" s="25"/>
      <c r="M35" s="25"/>
      <c r="O35" s="51"/>
      <c r="P35" s="51"/>
      <c r="Q35" s="51"/>
    </row>
    <row r="36" spans="1:17" s="1" customFormat="1">
      <c r="A36" s="23"/>
      <c r="B36" s="25"/>
      <c r="C36" s="25"/>
      <c r="D36" s="25"/>
      <c r="E36" s="25"/>
      <c r="F36" s="25"/>
      <c r="G36" s="25"/>
      <c r="H36" s="25"/>
      <c r="I36" s="25"/>
      <c r="J36" s="25"/>
      <c r="K36" s="25"/>
      <c r="L36" s="25"/>
      <c r="M36" s="25"/>
      <c r="O36" s="51"/>
      <c r="P36" s="51"/>
      <c r="Q36" s="51"/>
    </row>
    <row r="37" spans="1:17" s="1" customFormat="1">
      <c r="A37" s="23"/>
      <c r="B37" s="25"/>
      <c r="C37" s="25"/>
      <c r="D37" s="25"/>
      <c r="E37" s="25"/>
      <c r="F37" s="25"/>
      <c r="G37" s="25"/>
      <c r="H37" s="25"/>
      <c r="I37" s="25"/>
      <c r="J37" s="25"/>
      <c r="K37" s="25"/>
      <c r="L37" s="25"/>
      <c r="M37" s="25"/>
      <c r="O37" s="51"/>
      <c r="P37" s="51"/>
      <c r="Q37" s="51"/>
    </row>
    <row r="38" spans="1:17" s="1" customFormat="1">
      <c r="A38" s="23"/>
      <c r="B38" s="25"/>
      <c r="C38" s="25"/>
      <c r="D38" s="25"/>
      <c r="E38" s="25"/>
      <c r="F38" s="25"/>
      <c r="G38" s="25"/>
      <c r="H38" s="25"/>
      <c r="I38" s="25"/>
      <c r="J38" s="25"/>
      <c r="K38" s="25"/>
      <c r="L38" s="25"/>
      <c r="M38" s="25"/>
      <c r="O38" s="51"/>
      <c r="P38" s="51"/>
      <c r="Q38" s="51"/>
    </row>
    <row r="39" spans="1:17" s="1" customFormat="1">
      <c r="A39" s="23"/>
      <c r="B39" s="25"/>
      <c r="C39" s="25"/>
      <c r="D39" s="25"/>
      <c r="E39" s="25"/>
      <c r="F39" s="25"/>
      <c r="G39" s="25"/>
      <c r="H39" s="25"/>
      <c r="I39" s="25"/>
      <c r="J39" s="25"/>
      <c r="K39" s="25"/>
      <c r="L39" s="25"/>
      <c r="M39" s="25"/>
      <c r="O39" s="51"/>
      <c r="P39" s="51"/>
      <c r="Q39" s="51"/>
    </row>
    <row r="40" spans="1:17" s="1" customFormat="1">
      <c r="A40" s="23"/>
      <c r="B40" s="25"/>
      <c r="C40" s="25"/>
      <c r="D40" s="25"/>
      <c r="E40" s="25"/>
      <c r="F40" s="25"/>
      <c r="G40" s="25"/>
      <c r="H40" s="25"/>
      <c r="I40" s="25"/>
      <c r="J40" s="25"/>
      <c r="K40" s="25"/>
      <c r="L40" s="25"/>
      <c r="M40" s="25"/>
      <c r="O40" s="51"/>
      <c r="P40" s="51"/>
      <c r="Q40" s="51"/>
    </row>
    <row r="41" spans="1:17" s="1" customFormat="1">
      <c r="A41" s="23"/>
      <c r="B41" s="25"/>
      <c r="C41" s="25"/>
      <c r="D41" s="25"/>
      <c r="E41" s="25"/>
      <c r="F41" s="25"/>
      <c r="G41" s="25"/>
      <c r="H41" s="25"/>
      <c r="I41" s="25"/>
      <c r="J41" s="25"/>
      <c r="K41" s="25"/>
      <c r="L41" s="25"/>
      <c r="M41" s="25"/>
      <c r="O41" s="51"/>
      <c r="P41" s="51"/>
      <c r="Q41" s="51"/>
    </row>
    <row r="42" spans="1:17" s="1" customFormat="1">
      <c r="A42" s="23"/>
      <c r="B42" s="25"/>
      <c r="C42" s="25"/>
      <c r="D42" s="25"/>
      <c r="E42" s="25"/>
      <c r="F42" s="25"/>
      <c r="G42" s="25"/>
      <c r="H42" s="25"/>
      <c r="I42" s="25"/>
      <c r="J42" s="25"/>
      <c r="K42" s="25"/>
      <c r="L42" s="25"/>
      <c r="M42" s="25"/>
      <c r="O42" s="51"/>
      <c r="P42" s="51"/>
      <c r="Q42" s="51"/>
    </row>
    <row r="43" spans="1:17" s="1" customFormat="1">
      <c r="A43" s="23"/>
      <c r="B43" s="25"/>
      <c r="C43" s="25"/>
      <c r="D43" s="25"/>
      <c r="E43" s="25"/>
      <c r="F43" s="25"/>
      <c r="G43" s="25"/>
      <c r="H43" s="25"/>
      <c r="I43" s="25"/>
      <c r="J43" s="25"/>
      <c r="K43" s="25"/>
      <c r="L43" s="25"/>
      <c r="M43" s="25"/>
      <c r="O43" s="51"/>
      <c r="P43" s="51"/>
      <c r="Q43" s="51"/>
    </row>
    <row r="45" spans="1:17">
      <c r="A45" s="1" t="s">
        <v>1</v>
      </c>
    </row>
    <row r="46" spans="1:17">
      <c r="A46" s="184" t="s">
        <v>19</v>
      </c>
      <c r="B46" s="184"/>
      <c r="C46" s="184"/>
      <c r="D46" s="184"/>
      <c r="E46" s="184"/>
      <c r="F46" s="184"/>
      <c r="G46" s="184"/>
      <c r="H46" s="184"/>
      <c r="I46" s="184"/>
      <c r="J46" s="184"/>
      <c r="K46" s="184"/>
      <c r="L46" s="184"/>
      <c r="M46" s="184"/>
      <c r="N46" s="184"/>
      <c r="O46" s="184"/>
      <c r="P46" s="184"/>
      <c r="Q46" s="184"/>
    </row>
    <row r="47" spans="1:17">
      <c r="A47" s="184" t="s">
        <v>79</v>
      </c>
      <c r="B47" s="184"/>
      <c r="C47" s="184"/>
      <c r="D47" s="184"/>
      <c r="E47" s="184"/>
      <c r="F47" s="184"/>
      <c r="G47" s="184"/>
      <c r="H47" s="184"/>
      <c r="I47" s="184"/>
      <c r="J47" s="184"/>
      <c r="K47" s="184"/>
      <c r="L47" s="184"/>
      <c r="M47" s="184"/>
      <c r="N47" s="184"/>
      <c r="O47" s="184"/>
      <c r="P47" s="184"/>
      <c r="Q47" s="184"/>
    </row>
    <row r="48" spans="1:17">
      <c r="A48" s="185" t="s">
        <v>62</v>
      </c>
      <c r="B48" s="185"/>
      <c r="C48" s="185"/>
      <c r="D48" s="185"/>
      <c r="E48" s="185"/>
      <c r="F48" s="185"/>
      <c r="G48" s="185"/>
      <c r="H48" s="185"/>
      <c r="I48" s="185"/>
      <c r="J48" s="185"/>
      <c r="K48" s="185"/>
      <c r="L48" s="185"/>
      <c r="M48" s="185"/>
      <c r="N48" s="185"/>
      <c r="O48" s="185"/>
      <c r="P48" s="185"/>
      <c r="Q48" s="185"/>
    </row>
    <row r="49" spans="1:109">
      <c r="A49" s="1"/>
    </row>
    <row r="50" spans="1:109">
      <c r="A50" s="184" t="s">
        <v>55</v>
      </c>
      <c r="B50" s="184"/>
      <c r="C50" s="184"/>
      <c r="D50" s="184"/>
      <c r="E50" s="184"/>
      <c r="F50" s="184"/>
      <c r="G50" s="184"/>
      <c r="H50" s="184"/>
      <c r="I50" s="184"/>
      <c r="J50" s="184"/>
      <c r="K50" s="184"/>
      <c r="L50" s="184"/>
      <c r="M50" s="184"/>
      <c r="N50" s="184"/>
      <c r="O50" s="184"/>
      <c r="P50" s="184"/>
      <c r="Q50" s="184"/>
    </row>
    <row r="51" spans="1:109" ht="7.5" customHeight="1" thickBot="1"/>
    <row r="52" spans="1:109" ht="13.5" customHeight="1">
      <c r="A52" s="3"/>
      <c r="B52" s="190" t="s">
        <v>66</v>
      </c>
      <c r="C52" s="189"/>
      <c r="D52" s="191"/>
      <c r="E52" s="189" t="s">
        <v>67</v>
      </c>
      <c r="F52" s="189"/>
      <c r="G52" s="189"/>
      <c r="H52" s="192" t="s">
        <v>68</v>
      </c>
      <c r="I52" s="193"/>
      <c r="J52" s="194"/>
      <c r="K52" s="189" t="s">
        <v>25</v>
      </c>
      <c r="L52" s="189"/>
      <c r="M52" s="189"/>
      <c r="N52" s="52"/>
      <c r="O52" s="189" t="s">
        <v>69</v>
      </c>
      <c r="P52" s="189"/>
      <c r="Q52" s="18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row>
    <row r="53" spans="1:109">
      <c r="A53" s="4"/>
      <c r="B53" s="5" t="s">
        <v>70</v>
      </c>
      <c r="C53" s="6" t="s">
        <v>71</v>
      </c>
      <c r="D53" s="7" t="s">
        <v>72</v>
      </c>
      <c r="E53" s="6" t="s">
        <v>70</v>
      </c>
      <c r="F53" s="6" t="s">
        <v>71</v>
      </c>
      <c r="G53" s="6" t="s">
        <v>72</v>
      </c>
      <c r="H53" s="5" t="s">
        <v>70</v>
      </c>
      <c r="I53" s="6" t="s">
        <v>71</v>
      </c>
      <c r="J53" s="7" t="s">
        <v>72</v>
      </c>
      <c r="K53" s="6" t="s">
        <v>70</v>
      </c>
      <c r="L53" s="6" t="s">
        <v>71</v>
      </c>
      <c r="M53" s="6" t="s">
        <v>72</v>
      </c>
      <c r="N53" s="53"/>
      <c r="O53" s="6" t="s">
        <v>70</v>
      </c>
      <c r="P53" s="6" t="s">
        <v>71</v>
      </c>
      <c r="Q53" s="6" t="s">
        <v>72</v>
      </c>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row>
    <row r="54" spans="1:109" s="35" customFormat="1" ht="13.5" customHeight="1">
      <c r="A54" s="27" t="s">
        <v>77</v>
      </c>
      <c r="B54" s="24"/>
      <c r="C54" s="25"/>
      <c r="D54" s="26"/>
      <c r="E54" s="25"/>
      <c r="F54" s="25"/>
      <c r="G54" s="25"/>
      <c r="H54" s="24"/>
      <c r="I54" s="25"/>
      <c r="J54" s="26"/>
      <c r="K54" s="25"/>
      <c r="L54" s="25"/>
      <c r="M54" s="25"/>
      <c r="N54" s="54"/>
      <c r="O54" s="25"/>
      <c r="P54" s="25"/>
      <c r="Q54" s="25"/>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row>
    <row r="55" spans="1:109" s="35" customFormat="1">
      <c r="A55" s="155" t="s">
        <v>57</v>
      </c>
      <c r="B55" s="10">
        <f>SUM(ZBL_SO_2122_1!B92,ZBL_SO_2122_1!B98)</f>
        <v>73</v>
      </c>
      <c r="C55" s="11">
        <f>SUM(ZBL_SO_2122_1!C92,ZBL_SO_2122_1!C98)</f>
        <v>69</v>
      </c>
      <c r="D55" s="12">
        <f>SUM(ZBL_SO_2122_1!D92,ZBL_SO_2122_1!D98)</f>
        <v>142</v>
      </c>
      <c r="E55" s="11">
        <f>SUM(ZBL_SO_2122_1!E92,ZBL_SO_2122_1!E98)</f>
        <v>1250</v>
      </c>
      <c r="F55" s="11">
        <f>SUM(ZBL_SO_2122_1!F92,ZBL_SO_2122_1!F98)</f>
        <v>1936</v>
      </c>
      <c r="G55" s="11">
        <f>SUM(ZBL_SO_2122_1!G92,ZBL_SO_2122_1!G98)</f>
        <v>3186</v>
      </c>
      <c r="H55" s="10">
        <f>SUM(ZBL_SO_2122_1!H92,ZBL_SO_2122_1!H98)</f>
        <v>75</v>
      </c>
      <c r="I55" s="11">
        <f>SUM(ZBL_SO_2122_1!I92,ZBL_SO_2122_1!I98)</f>
        <v>98</v>
      </c>
      <c r="J55" s="12">
        <f>SUM(ZBL_SO_2122_1!J92,ZBL_SO_2122_1!J98)</f>
        <v>173</v>
      </c>
      <c r="K55" s="11">
        <f t="shared" ref="K55:M59" si="13">(SUM(H55,E55,B55))</f>
        <v>1398</v>
      </c>
      <c r="L55" s="11">
        <f t="shared" si="13"/>
        <v>2103</v>
      </c>
      <c r="M55" s="11">
        <f t="shared" si="13"/>
        <v>3501</v>
      </c>
      <c r="N55" s="53"/>
      <c r="O55" s="49">
        <f t="shared" ref="O55:Q59" si="14">B55/(B55+E55)*100</f>
        <v>5.5177626606198036</v>
      </c>
      <c r="P55" s="49">
        <f t="shared" si="14"/>
        <v>3.4413965087281797</v>
      </c>
      <c r="Q55" s="49">
        <f t="shared" si="14"/>
        <v>4.2668269230769234</v>
      </c>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row>
    <row r="56" spans="1:109" s="35" customFormat="1">
      <c r="A56" s="155" t="s">
        <v>58</v>
      </c>
      <c r="B56" s="10">
        <f>SUM(ZBL_SO_2122_1!B93,ZBL_SO_2122_1!B99)</f>
        <v>315</v>
      </c>
      <c r="C56" s="11">
        <f>SUM(ZBL_SO_2122_1!C93,ZBL_SO_2122_1!C99)</f>
        <v>152</v>
      </c>
      <c r="D56" s="12">
        <f>SUM(ZBL_SO_2122_1!D93,ZBL_SO_2122_1!D99)</f>
        <v>467</v>
      </c>
      <c r="E56" s="11">
        <f>SUM(ZBL_SO_2122_1!E93,ZBL_SO_2122_1!E99)</f>
        <v>1584</v>
      </c>
      <c r="F56" s="11">
        <f>SUM(ZBL_SO_2122_1!F93,ZBL_SO_2122_1!F99)</f>
        <v>1304</v>
      </c>
      <c r="G56" s="11">
        <f>SUM(ZBL_SO_2122_1!G93,ZBL_SO_2122_1!G99)</f>
        <v>2888</v>
      </c>
      <c r="H56" s="10">
        <f>SUM(ZBL_SO_2122_1!H93,ZBL_SO_2122_1!H99)</f>
        <v>138</v>
      </c>
      <c r="I56" s="11">
        <f>SUM(ZBL_SO_2122_1!I93,ZBL_SO_2122_1!I99)</f>
        <v>140</v>
      </c>
      <c r="J56" s="12">
        <f>SUM(ZBL_SO_2122_1!J93,ZBL_SO_2122_1!J99)</f>
        <v>278</v>
      </c>
      <c r="K56" s="11">
        <f t="shared" si="13"/>
        <v>2037</v>
      </c>
      <c r="L56" s="11">
        <f t="shared" si="13"/>
        <v>1596</v>
      </c>
      <c r="M56" s="11">
        <f t="shared" si="13"/>
        <v>3633</v>
      </c>
      <c r="N56" s="53"/>
      <c r="O56" s="49">
        <f t="shared" si="14"/>
        <v>16.587677725118482</v>
      </c>
      <c r="P56" s="49">
        <f t="shared" si="14"/>
        <v>10.43956043956044</v>
      </c>
      <c r="Q56" s="49">
        <f t="shared" si="14"/>
        <v>13.91952309985097</v>
      </c>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row>
    <row r="57" spans="1:109" s="35" customFormat="1">
      <c r="A57" s="155" t="s">
        <v>59</v>
      </c>
      <c r="B57" s="10">
        <f>SUM(ZBL_SO_2122_1!B94,ZBL_SO_2122_1!B100)</f>
        <v>11</v>
      </c>
      <c r="C57" s="11">
        <f>SUM(ZBL_SO_2122_1!C94,ZBL_SO_2122_1!C100)</f>
        <v>24</v>
      </c>
      <c r="D57" s="12">
        <f>SUM(ZBL_SO_2122_1!D94,ZBL_SO_2122_1!D100)</f>
        <v>35</v>
      </c>
      <c r="E57" s="11">
        <f>SUM(ZBL_SO_2122_1!E94,ZBL_SO_2122_1!E100)</f>
        <v>58</v>
      </c>
      <c r="F57" s="11">
        <f>SUM(ZBL_SO_2122_1!F94,ZBL_SO_2122_1!F100)</f>
        <v>194</v>
      </c>
      <c r="G57" s="11">
        <f>SUM(ZBL_SO_2122_1!G94,ZBL_SO_2122_1!G100)</f>
        <v>252</v>
      </c>
      <c r="H57" s="10">
        <f>SUM(ZBL_SO_2122_1!H94,ZBL_SO_2122_1!H100)</f>
        <v>9</v>
      </c>
      <c r="I57" s="11">
        <f>SUM(ZBL_SO_2122_1!I94,ZBL_SO_2122_1!I100)</f>
        <v>22</v>
      </c>
      <c r="J57" s="12">
        <f>SUM(ZBL_SO_2122_1!J94,ZBL_SO_2122_1!J100)</f>
        <v>31</v>
      </c>
      <c r="K57" s="11">
        <f t="shared" si="13"/>
        <v>78</v>
      </c>
      <c r="L57" s="11">
        <f t="shared" si="13"/>
        <v>240</v>
      </c>
      <c r="M57" s="11">
        <f t="shared" si="13"/>
        <v>318</v>
      </c>
      <c r="N57" s="53"/>
      <c r="O57" s="49">
        <f t="shared" si="14"/>
        <v>15.942028985507244</v>
      </c>
      <c r="P57" s="49">
        <f t="shared" si="14"/>
        <v>11.009174311926607</v>
      </c>
      <c r="Q57" s="49">
        <f t="shared" si="14"/>
        <v>12.195121951219512</v>
      </c>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row>
    <row r="58" spans="1:109" s="35" customFormat="1">
      <c r="A58" s="155" t="s">
        <v>60</v>
      </c>
      <c r="B58" s="10">
        <f>SUM(ZBL_SO_2122_1!B95,ZBL_SO_2122_1!B101)</f>
        <v>334</v>
      </c>
      <c r="C58" s="11">
        <f>SUM(ZBL_SO_2122_1!C95,ZBL_SO_2122_1!C101)</f>
        <v>172</v>
      </c>
      <c r="D58" s="12">
        <f>SUM(ZBL_SO_2122_1!D95,ZBL_SO_2122_1!D101)</f>
        <v>506</v>
      </c>
      <c r="E58" s="11">
        <f>SUM(ZBL_SO_2122_1!E95,ZBL_SO_2122_1!E101)</f>
        <v>2407</v>
      </c>
      <c r="F58" s="11">
        <f>SUM(ZBL_SO_2122_1!F95,ZBL_SO_2122_1!F101)</f>
        <v>1728</v>
      </c>
      <c r="G58" s="11">
        <f>SUM(ZBL_SO_2122_1!G95,ZBL_SO_2122_1!G101)</f>
        <v>4135</v>
      </c>
      <c r="H58" s="10">
        <f>SUM(ZBL_SO_2122_1!H95,ZBL_SO_2122_1!H101)</f>
        <v>375</v>
      </c>
      <c r="I58" s="11">
        <f>SUM(ZBL_SO_2122_1!I95,ZBL_SO_2122_1!I101)</f>
        <v>222</v>
      </c>
      <c r="J58" s="12">
        <f>SUM(ZBL_SO_2122_1!J95,ZBL_SO_2122_1!J101)</f>
        <v>597</v>
      </c>
      <c r="K58" s="11">
        <f t="shared" si="13"/>
        <v>3116</v>
      </c>
      <c r="L58" s="11">
        <f t="shared" si="13"/>
        <v>2122</v>
      </c>
      <c r="M58" s="11">
        <f t="shared" si="13"/>
        <v>5238</v>
      </c>
      <c r="N58" s="53"/>
      <c r="O58" s="49">
        <f t="shared" si="14"/>
        <v>12.185333819773806</v>
      </c>
      <c r="P58" s="49">
        <f t="shared" si="14"/>
        <v>9.0526315789473699</v>
      </c>
      <c r="Q58" s="49">
        <f t="shared" si="14"/>
        <v>10.90282266752855</v>
      </c>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row>
    <row r="59" spans="1:109" s="61" customFormat="1">
      <c r="A59" s="23" t="s">
        <v>25</v>
      </c>
      <c r="B59" s="17">
        <f t="shared" ref="B59:J59" si="15">SUM(B55:B58)</f>
        <v>733</v>
      </c>
      <c r="C59" s="18">
        <f t="shared" si="15"/>
        <v>417</v>
      </c>
      <c r="D59" s="19">
        <f t="shared" si="15"/>
        <v>1150</v>
      </c>
      <c r="E59" s="18">
        <f t="shared" si="15"/>
        <v>5299</v>
      </c>
      <c r="F59" s="18">
        <f t="shared" si="15"/>
        <v>5162</v>
      </c>
      <c r="G59" s="18">
        <f t="shared" si="15"/>
        <v>10461</v>
      </c>
      <c r="H59" s="17">
        <f t="shared" si="15"/>
        <v>597</v>
      </c>
      <c r="I59" s="18">
        <f t="shared" si="15"/>
        <v>482</v>
      </c>
      <c r="J59" s="19">
        <f t="shared" si="15"/>
        <v>1079</v>
      </c>
      <c r="K59" s="18">
        <f t="shared" si="13"/>
        <v>6629</v>
      </c>
      <c r="L59" s="18">
        <f t="shared" si="13"/>
        <v>6061</v>
      </c>
      <c r="M59" s="19">
        <f t="shared" si="13"/>
        <v>12690</v>
      </c>
      <c r="N59" s="57"/>
      <c r="O59" s="60">
        <f t="shared" si="14"/>
        <v>12.15185676392573</v>
      </c>
      <c r="P59" s="55">
        <f t="shared" si="14"/>
        <v>7.4744577881340746</v>
      </c>
      <c r="Q59" s="55">
        <f t="shared" si="14"/>
        <v>9.9044009990526227</v>
      </c>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row>
    <row r="60" spans="1:109" s="16" customFormat="1" ht="8.25" customHeight="1">
      <c r="A60" s="23"/>
      <c r="B60" s="24"/>
      <c r="C60" s="25"/>
      <c r="D60" s="26"/>
      <c r="E60" s="25"/>
      <c r="F60" s="25"/>
      <c r="G60" s="25"/>
      <c r="H60" s="24"/>
      <c r="I60" s="25"/>
      <c r="J60" s="26"/>
      <c r="K60" s="25"/>
      <c r="L60" s="25"/>
      <c r="M60" s="25"/>
      <c r="N60" s="54"/>
      <c r="O60" s="51"/>
      <c r="P60" s="51"/>
      <c r="Q60" s="51"/>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row>
    <row r="61" spans="1:109" s="16" customFormat="1">
      <c r="A61" s="27" t="s">
        <v>52</v>
      </c>
      <c r="B61" s="24"/>
      <c r="C61" s="25"/>
      <c r="D61" s="26"/>
      <c r="E61" s="25"/>
      <c r="F61" s="25"/>
      <c r="G61" s="25"/>
      <c r="H61" s="24"/>
      <c r="I61" s="25"/>
      <c r="J61" s="26"/>
      <c r="K61" s="25"/>
      <c r="L61" s="25"/>
      <c r="M61" s="25"/>
      <c r="N61" s="54"/>
      <c r="O61" s="25"/>
      <c r="P61" s="25"/>
      <c r="Q61" s="25"/>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row>
    <row r="62" spans="1:109">
      <c r="A62" s="155" t="s">
        <v>57</v>
      </c>
      <c r="B62" s="10">
        <f>SUM(ZBL_SO_2122_1!B107,ZBL_SO_2122_1!B113)</f>
        <v>67</v>
      </c>
      <c r="C62" s="11">
        <f>SUM(ZBL_SO_2122_1!C107,ZBL_SO_2122_1!C113)</f>
        <v>77</v>
      </c>
      <c r="D62" s="12">
        <f>SUM(ZBL_SO_2122_1!D107,ZBL_SO_2122_1!D113)</f>
        <v>144</v>
      </c>
      <c r="E62" s="11">
        <f>SUM(ZBL_SO_2122_1!E107,ZBL_SO_2122_1!E113)</f>
        <v>871</v>
      </c>
      <c r="F62" s="11">
        <f>SUM(ZBL_SO_2122_1!F107,ZBL_SO_2122_1!F113)</f>
        <v>1360</v>
      </c>
      <c r="G62" s="11">
        <f>SUM(ZBL_SO_2122_1!G107,ZBL_SO_2122_1!G113)</f>
        <v>2231</v>
      </c>
      <c r="H62" s="10">
        <f>SUM(ZBL_SO_2122_1!H107,ZBL_SO_2122_1!H113)</f>
        <v>52</v>
      </c>
      <c r="I62" s="11">
        <f>SUM(ZBL_SO_2122_1!I107,ZBL_SO_2122_1!I113)</f>
        <v>73</v>
      </c>
      <c r="J62" s="12">
        <f>SUM(ZBL_SO_2122_1!J107,ZBL_SO_2122_1!J113)</f>
        <v>125</v>
      </c>
      <c r="K62" s="11">
        <f t="shared" ref="K62:M66" si="16">(SUM(H62,E62,B62))</f>
        <v>990</v>
      </c>
      <c r="L62" s="11">
        <f t="shared" si="16"/>
        <v>1510</v>
      </c>
      <c r="M62" s="11">
        <f t="shared" si="16"/>
        <v>2500</v>
      </c>
      <c r="N62" s="53"/>
      <c r="O62" s="49">
        <f t="shared" ref="O62:Q66" si="17">B62/(B62+E62)*100</f>
        <v>7.1428571428571423</v>
      </c>
      <c r="P62" s="49">
        <f t="shared" si="17"/>
        <v>5.3583855254001387</v>
      </c>
      <c r="Q62" s="49">
        <f t="shared" si="17"/>
        <v>6.0631578947368414</v>
      </c>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row>
    <row r="63" spans="1:109">
      <c r="A63" s="155" t="s">
        <v>58</v>
      </c>
      <c r="B63" s="10">
        <f>SUM(ZBL_SO_2122_1!B108,ZBL_SO_2122_1!B114)</f>
        <v>183</v>
      </c>
      <c r="C63" s="11">
        <f>SUM(ZBL_SO_2122_1!C108,ZBL_SO_2122_1!C114)</f>
        <v>127</v>
      </c>
      <c r="D63" s="12">
        <f>SUM(ZBL_SO_2122_1!D108,ZBL_SO_2122_1!D114)</f>
        <v>310</v>
      </c>
      <c r="E63" s="11">
        <f>SUM(ZBL_SO_2122_1!E108,ZBL_SO_2122_1!E114)</f>
        <v>1342</v>
      </c>
      <c r="F63" s="11">
        <f>SUM(ZBL_SO_2122_1!F108,ZBL_SO_2122_1!F114)</f>
        <v>1267</v>
      </c>
      <c r="G63" s="11">
        <f>SUM(ZBL_SO_2122_1!G108,ZBL_SO_2122_1!G114)</f>
        <v>2609</v>
      </c>
      <c r="H63" s="10">
        <f>SUM(ZBL_SO_2122_1!H108,ZBL_SO_2122_1!H114)</f>
        <v>58</v>
      </c>
      <c r="I63" s="11">
        <f>SUM(ZBL_SO_2122_1!I108,ZBL_SO_2122_1!I114)</f>
        <v>83</v>
      </c>
      <c r="J63" s="12">
        <f>SUM(ZBL_SO_2122_1!J108,ZBL_SO_2122_1!J114)</f>
        <v>141</v>
      </c>
      <c r="K63" s="11">
        <f t="shared" si="16"/>
        <v>1583</v>
      </c>
      <c r="L63" s="11">
        <f t="shared" si="16"/>
        <v>1477</v>
      </c>
      <c r="M63" s="11">
        <f t="shared" si="16"/>
        <v>3060</v>
      </c>
      <c r="N63" s="53"/>
      <c r="O63" s="49">
        <f t="shared" si="17"/>
        <v>12</v>
      </c>
      <c r="P63" s="49">
        <f t="shared" si="17"/>
        <v>9.110473457675754</v>
      </c>
      <c r="Q63" s="49">
        <f t="shared" si="17"/>
        <v>10.620075368276808</v>
      </c>
    </row>
    <row r="64" spans="1:109">
      <c r="A64" s="155" t="s">
        <v>59</v>
      </c>
      <c r="B64" s="10">
        <f>SUM(ZBL_SO_2122_1!B109,ZBL_SO_2122_1!B115)</f>
        <v>6</v>
      </c>
      <c r="C64" s="11">
        <f>SUM(ZBL_SO_2122_1!C109,ZBL_SO_2122_1!C115)</f>
        <v>16</v>
      </c>
      <c r="D64" s="12">
        <f>SUM(ZBL_SO_2122_1!D109,ZBL_SO_2122_1!D115)</f>
        <v>22</v>
      </c>
      <c r="E64" s="11">
        <f>SUM(ZBL_SO_2122_1!E109,ZBL_SO_2122_1!E115)</f>
        <v>62</v>
      </c>
      <c r="F64" s="11">
        <f>SUM(ZBL_SO_2122_1!F109,ZBL_SO_2122_1!F115)</f>
        <v>149</v>
      </c>
      <c r="G64" s="11">
        <f>SUM(ZBL_SO_2122_1!G109,ZBL_SO_2122_1!G115)</f>
        <v>211</v>
      </c>
      <c r="H64" s="10">
        <f>SUM(ZBL_SO_2122_1!H109,ZBL_SO_2122_1!H115)</f>
        <v>5</v>
      </c>
      <c r="I64" s="11">
        <f>SUM(ZBL_SO_2122_1!I109,ZBL_SO_2122_1!I115)</f>
        <v>12</v>
      </c>
      <c r="J64" s="12">
        <f>SUM(ZBL_SO_2122_1!J109,ZBL_SO_2122_1!J115)</f>
        <v>17</v>
      </c>
      <c r="K64" s="11">
        <f t="shared" si="16"/>
        <v>73</v>
      </c>
      <c r="L64" s="11">
        <f t="shared" si="16"/>
        <v>177</v>
      </c>
      <c r="M64" s="11">
        <f t="shared" si="16"/>
        <v>250</v>
      </c>
      <c r="N64" s="53"/>
      <c r="O64" s="49">
        <f t="shared" si="17"/>
        <v>8.8235294117647065</v>
      </c>
      <c r="P64" s="49">
        <f t="shared" si="17"/>
        <v>9.6969696969696972</v>
      </c>
      <c r="Q64" s="49">
        <f t="shared" si="17"/>
        <v>9.4420600858369106</v>
      </c>
    </row>
    <row r="65" spans="1:65">
      <c r="A65" s="155" t="s">
        <v>60</v>
      </c>
      <c r="B65" s="10">
        <f>SUM(ZBL_SO_2122_1!B110,ZBL_SO_2122_1!B116)</f>
        <v>201</v>
      </c>
      <c r="C65" s="11">
        <f>SUM(ZBL_SO_2122_1!C110,ZBL_SO_2122_1!C116)</f>
        <v>116</v>
      </c>
      <c r="D65" s="12">
        <f>SUM(ZBL_SO_2122_1!D110,ZBL_SO_2122_1!D116)</f>
        <v>317</v>
      </c>
      <c r="E65" s="11">
        <f>SUM(ZBL_SO_2122_1!E110,ZBL_SO_2122_1!E116)</f>
        <v>2021</v>
      </c>
      <c r="F65" s="11">
        <f>SUM(ZBL_SO_2122_1!F110,ZBL_SO_2122_1!F116)</f>
        <v>1505</v>
      </c>
      <c r="G65" s="11">
        <f>SUM(ZBL_SO_2122_1!G110,ZBL_SO_2122_1!G116)</f>
        <v>3526</v>
      </c>
      <c r="H65" s="10">
        <f>SUM(ZBL_SO_2122_1!H110,ZBL_SO_2122_1!H116)</f>
        <v>141</v>
      </c>
      <c r="I65" s="11">
        <f>SUM(ZBL_SO_2122_1!I110,ZBL_SO_2122_1!I116)</f>
        <v>89</v>
      </c>
      <c r="J65" s="12">
        <f>SUM(ZBL_SO_2122_1!J110,ZBL_SO_2122_1!J116)</f>
        <v>230</v>
      </c>
      <c r="K65" s="11">
        <f t="shared" si="16"/>
        <v>2363</v>
      </c>
      <c r="L65" s="11">
        <f t="shared" si="16"/>
        <v>1710</v>
      </c>
      <c r="M65" s="11">
        <f t="shared" si="16"/>
        <v>4073</v>
      </c>
      <c r="N65" s="53"/>
      <c r="O65" s="49">
        <f t="shared" si="17"/>
        <v>9.0459045904590454</v>
      </c>
      <c r="P65" s="49">
        <f t="shared" si="17"/>
        <v>7.1560764959901295</v>
      </c>
      <c r="Q65" s="49">
        <f t="shared" si="17"/>
        <v>8.2487639864689051</v>
      </c>
    </row>
    <row r="66" spans="1:65" s="23" customFormat="1">
      <c r="A66" s="23" t="s">
        <v>25</v>
      </c>
      <c r="B66" s="17">
        <f>SUM(B62:B65)</f>
        <v>457</v>
      </c>
      <c r="C66" s="18">
        <f t="shared" ref="C66:J66" si="18">SUM(C62:C65)</f>
        <v>336</v>
      </c>
      <c r="D66" s="19">
        <f t="shared" si="18"/>
        <v>793</v>
      </c>
      <c r="E66" s="18">
        <f t="shared" si="18"/>
        <v>4296</v>
      </c>
      <c r="F66" s="18">
        <f t="shared" si="18"/>
        <v>4281</v>
      </c>
      <c r="G66" s="18">
        <f t="shared" si="18"/>
        <v>8577</v>
      </c>
      <c r="H66" s="17">
        <f t="shared" si="18"/>
        <v>256</v>
      </c>
      <c r="I66" s="18">
        <f t="shared" si="18"/>
        <v>257</v>
      </c>
      <c r="J66" s="19">
        <f t="shared" si="18"/>
        <v>513</v>
      </c>
      <c r="K66" s="18">
        <f t="shared" si="16"/>
        <v>5009</v>
      </c>
      <c r="L66" s="18">
        <f t="shared" si="16"/>
        <v>4874</v>
      </c>
      <c r="M66" s="19">
        <f t="shared" si="16"/>
        <v>9883</v>
      </c>
      <c r="N66" s="57"/>
      <c r="O66" s="60">
        <f t="shared" si="17"/>
        <v>9.6149800126236062</v>
      </c>
      <c r="P66" s="55">
        <f t="shared" si="17"/>
        <v>7.2774528914879788</v>
      </c>
      <c r="Q66" s="55">
        <f t="shared" si="17"/>
        <v>8.4631803628601929</v>
      </c>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row>
    <row r="67" spans="1:65">
      <c r="A67" s="8" t="s">
        <v>63</v>
      </c>
      <c r="B67" s="145"/>
      <c r="C67" s="146"/>
      <c r="D67" s="147"/>
      <c r="E67" s="146"/>
      <c r="F67" s="146"/>
      <c r="G67" s="146"/>
      <c r="H67" s="145"/>
      <c r="I67" s="146"/>
      <c r="J67" s="147"/>
      <c r="K67" s="145"/>
      <c r="L67" s="146"/>
      <c r="M67" s="147"/>
      <c r="N67" s="53"/>
      <c r="O67" s="67"/>
      <c r="P67" s="67"/>
      <c r="Q67" s="67"/>
    </row>
    <row r="68" spans="1:65">
      <c r="A68" s="155" t="s">
        <v>57</v>
      </c>
      <c r="B68" s="10">
        <f>SUM(B62,B55)</f>
        <v>140</v>
      </c>
      <c r="C68" s="11">
        <f t="shared" ref="C68:J68" si="19">SUM(C62,C55)</f>
        <v>146</v>
      </c>
      <c r="D68" s="12">
        <f t="shared" si="19"/>
        <v>286</v>
      </c>
      <c r="E68" s="11">
        <f t="shared" si="19"/>
        <v>2121</v>
      </c>
      <c r="F68" s="11">
        <f t="shared" si="19"/>
        <v>3296</v>
      </c>
      <c r="G68" s="11">
        <f t="shared" si="19"/>
        <v>5417</v>
      </c>
      <c r="H68" s="10">
        <f t="shared" si="19"/>
        <v>127</v>
      </c>
      <c r="I68" s="11">
        <f t="shared" si="19"/>
        <v>171</v>
      </c>
      <c r="J68" s="12">
        <f t="shared" si="19"/>
        <v>298</v>
      </c>
      <c r="K68" s="11">
        <f t="shared" ref="K68:M72" si="20">(SUM(H68,E68,B68))</f>
        <v>2388</v>
      </c>
      <c r="L68" s="11">
        <f t="shared" si="20"/>
        <v>3613</v>
      </c>
      <c r="M68" s="11">
        <f t="shared" si="20"/>
        <v>6001</v>
      </c>
      <c r="N68" s="53"/>
      <c r="O68" s="49">
        <f t="shared" ref="O68:Q72" si="21">B68/(B68+E68)*100</f>
        <v>6.1919504643962853</v>
      </c>
      <c r="P68" s="49">
        <f t="shared" si="21"/>
        <v>4.2417199302730966</v>
      </c>
      <c r="Q68" s="49">
        <f t="shared" si="21"/>
        <v>5.0149044362616166</v>
      </c>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row>
    <row r="69" spans="1:65">
      <c r="A69" s="155" t="s">
        <v>58</v>
      </c>
      <c r="B69" s="10">
        <f t="shared" ref="B69:J69" si="22">SUM(B63,B56)</f>
        <v>498</v>
      </c>
      <c r="C69" s="11">
        <f t="shared" si="22"/>
        <v>279</v>
      </c>
      <c r="D69" s="12">
        <f t="shared" si="22"/>
        <v>777</v>
      </c>
      <c r="E69" s="11">
        <f t="shared" si="22"/>
        <v>2926</v>
      </c>
      <c r="F69" s="11">
        <f t="shared" si="22"/>
        <v>2571</v>
      </c>
      <c r="G69" s="11">
        <f t="shared" si="22"/>
        <v>5497</v>
      </c>
      <c r="H69" s="10">
        <f t="shared" si="22"/>
        <v>196</v>
      </c>
      <c r="I69" s="11">
        <f t="shared" si="22"/>
        <v>223</v>
      </c>
      <c r="J69" s="12">
        <f t="shared" si="22"/>
        <v>419</v>
      </c>
      <c r="K69" s="11">
        <f t="shared" si="20"/>
        <v>3620</v>
      </c>
      <c r="L69" s="11">
        <f t="shared" si="20"/>
        <v>3073</v>
      </c>
      <c r="M69" s="11">
        <f t="shared" si="20"/>
        <v>6693</v>
      </c>
      <c r="N69" s="53"/>
      <c r="O69" s="49">
        <f t="shared" si="21"/>
        <v>14.544392523364486</v>
      </c>
      <c r="P69" s="49">
        <f t="shared" si="21"/>
        <v>9.7894736842105257</v>
      </c>
      <c r="Q69" s="49">
        <f t="shared" si="21"/>
        <v>12.384443736053555</v>
      </c>
    </row>
    <row r="70" spans="1:65">
      <c r="A70" s="155" t="s">
        <v>59</v>
      </c>
      <c r="B70" s="10">
        <f t="shared" ref="B70:J70" si="23">SUM(B64,B57)</f>
        <v>17</v>
      </c>
      <c r="C70" s="11">
        <f t="shared" si="23"/>
        <v>40</v>
      </c>
      <c r="D70" s="12">
        <f t="shared" si="23"/>
        <v>57</v>
      </c>
      <c r="E70" s="11">
        <f t="shared" si="23"/>
        <v>120</v>
      </c>
      <c r="F70" s="11">
        <f t="shared" si="23"/>
        <v>343</v>
      </c>
      <c r="G70" s="11">
        <f t="shared" si="23"/>
        <v>463</v>
      </c>
      <c r="H70" s="10">
        <f t="shared" si="23"/>
        <v>14</v>
      </c>
      <c r="I70" s="11">
        <f t="shared" si="23"/>
        <v>34</v>
      </c>
      <c r="J70" s="12">
        <f t="shared" si="23"/>
        <v>48</v>
      </c>
      <c r="K70" s="11">
        <f t="shared" si="20"/>
        <v>151</v>
      </c>
      <c r="L70" s="11">
        <f t="shared" si="20"/>
        <v>417</v>
      </c>
      <c r="M70" s="11">
        <f t="shared" si="20"/>
        <v>568</v>
      </c>
      <c r="N70" s="53"/>
      <c r="O70" s="49">
        <f t="shared" si="21"/>
        <v>12.408759124087592</v>
      </c>
      <c r="P70" s="49">
        <f t="shared" si="21"/>
        <v>10.443864229765012</v>
      </c>
      <c r="Q70" s="49">
        <f t="shared" si="21"/>
        <v>10.961538461538462</v>
      </c>
    </row>
    <row r="71" spans="1:65">
      <c r="A71" s="155" t="s">
        <v>60</v>
      </c>
      <c r="B71" s="10">
        <f t="shared" ref="B71:J71" si="24">SUM(B65,B58)</f>
        <v>535</v>
      </c>
      <c r="C71" s="37">
        <f t="shared" si="24"/>
        <v>288</v>
      </c>
      <c r="D71" s="38">
        <f t="shared" si="24"/>
        <v>823</v>
      </c>
      <c r="E71" s="37">
        <f t="shared" si="24"/>
        <v>4428</v>
      </c>
      <c r="F71" s="37">
        <f t="shared" si="24"/>
        <v>3233</v>
      </c>
      <c r="G71" s="37">
        <f t="shared" si="24"/>
        <v>7661</v>
      </c>
      <c r="H71" s="36">
        <f t="shared" si="24"/>
        <v>516</v>
      </c>
      <c r="I71" s="37">
        <f t="shared" si="24"/>
        <v>311</v>
      </c>
      <c r="J71" s="38">
        <f t="shared" si="24"/>
        <v>827</v>
      </c>
      <c r="K71" s="37">
        <f t="shared" si="20"/>
        <v>5479</v>
      </c>
      <c r="L71" s="37">
        <f t="shared" si="20"/>
        <v>3832</v>
      </c>
      <c r="M71" s="37">
        <f t="shared" si="20"/>
        <v>9311</v>
      </c>
      <c r="N71" s="53"/>
      <c r="O71" s="50">
        <f t="shared" si="21"/>
        <v>10.779770300221641</v>
      </c>
      <c r="P71" s="50">
        <f t="shared" si="21"/>
        <v>8.1794944618006244</v>
      </c>
      <c r="Q71" s="50">
        <f t="shared" si="21"/>
        <v>9.7006129184347003</v>
      </c>
    </row>
    <row r="72" spans="1:65" s="1" customFormat="1">
      <c r="A72" s="23" t="s">
        <v>25</v>
      </c>
      <c r="B72" s="17">
        <f t="shared" ref="B72:J72" si="25">SUM(B66,B59)</f>
        <v>1190</v>
      </c>
      <c r="C72" s="40">
        <f t="shared" si="25"/>
        <v>753</v>
      </c>
      <c r="D72" s="41">
        <f t="shared" si="25"/>
        <v>1943</v>
      </c>
      <c r="E72" s="40">
        <f t="shared" si="25"/>
        <v>9595</v>
      </c>
      <c r="F72" s="40">
        <f t="shared" si="25"/>
        <v>9443</v>
      </c>
      <c r="G72" s="40">
        <f t="shared" si="25"/>
        <v>19038</v>
      </c>
      <c r="H72" s="39">
        <f t="shared" si="25"/>
        <v>853</v>
      </c>
      <c r="I72" s="40">
        <f t="shared" si="25"/>
        <v>739</v>
      </c>
      <c r="J72" s="41">
        <f t="shared" si="25"/>
        <v>1592</v>
      </c>
      <c r="K72" s="40">
        <f t="shared" si="20"/>
        <v>11638</v>
      </c>
      <c r="L72" s="40">
        <f t="shared" si="20"/>
        <v>10935</v>
      </c>
      <c r="M72" s="40">
        <f t="shared" si="20"/>
        <v>22573</v>
      </c>
      <c r="N72" s="54"/>
      <c r="O72" s="55">
        <f t="shared" si="21"/>
        <v>11.033843300880854</v>
      </c>
      <c r="P72" s="55">
        <f t="shared" si="21"/>
        <v>7.3852491173009032</v>
      </c>
      <c r="Q72" s="55">
        <f t="shared" si="21"/>
        <v>9.2607597349983326</v>
      </c>
    </row>
    <row r="73" spans="1:65" s="1" customFormat="1">
      <c r="A73" s="23"/>
      <c r="B73" s="173"/>
      <c r="C73" s="173"/>
      <c r="D73" s="173"/>
      <c r="E73" s="173"/>
      <c r="F73" s="173"/>
      <c r="G73" s="173"/>
      <c r="H73" s="173"/>
      <c r="I73" s="173"/>
      <c r="J73" s="173"/>
      <c r="K73" s="173"/>
      <c r="L73" s="173"/>
      <c r="M73" s="173"/>
      <c r="N73" s="172"/>
      <c r="O73" s="174"/>
      <c r="P73" s="174"/>
      <c r="Q73" s="174"/>
    </row>
    <row r="74" spans="1:65" s="1" customFormat="1">
      <c r="A74" s="167" t="s">
        <v>17</v>
      </c>
      <c r="B74" s="173"/>
      <c r="C74" s="173"/>
      <c r="D74" s="173"/>
      <c r="E74" s="173"/>
      <c r="F74" s="173"/>
      <c r="G74" s="173"/>
      <c r="H74" s="173"/>
      <c r="I74" s="173"/>
      <c r="J74" s="173"/>
      <c r="K74" s="173"/>
      <c r="L74" s="173"/>
      <c r="M74" s="173"/>
      <c r="N74" s="172"/>
      <c r="O74" s="174"/>
      <c r="P74" s="174"/>
      <c r="Q74" s="174"/>
    </row>
    <row r="75" spans="1:65" s="1" customFormat="1">
      <c r="A75" s="23"/>
      <c r="B75" s="25"/>
      <c r="C75" s="25"/>
      <c r="D75" s="25"/>
      <c r="E75" s="25"/>
      <c r="F75" s="25"/>
      <c r="G75" s="25"/>
      <c r="H75" s="25"/>
      <c r="I75" s="25"/>
      <c r="J75" s="25"/>
      <c r="K75" s="25"/>
      <c r="L75" s="25"/>
      <c r="M75" s="25"/>
      <c r="O75" s="51"/>
      <c r="P75" s="51"/>
      <c r="Q75" s="51"/>
    </row>
    <row r="76" spans="1:65" s="1" customFormat="1">
      <c r="A76" s="23"/>
      <c r="B76" s="25"/>
      <c r="C76" s="25"/>
      <c r="D76" s="25"/>
      <c r="E76" s="25"/>
      <c r="F76" s="25"/>
      <c r="G76" s="25"/>
      <c r="H76" s="25"/>
      <c r="I76" s="25"/>
      <c r="J76" s="25"/>
      <c r="K76" s="25"/>
      <c r="L76" s="25"/>
      <c r="M76" s="25"/>
      <c r="O76" s="51"/>
      <c r="P76" s="51"/>
      <c r="Q76" s="51"/>
    </row>
    <row r="77" spans="1:65" s="1" customFormat="1">
      <c r="A77" s="23"/>
      <c r="B77" s="25"/>
      <c r="C77" s="25"/>
      <c r="D77" s="25"/>
      <c r="E77" s="25"/>
      <c r="F77" s="25"/>
      <c r="G77" s="25"/>
      <c r="H77" s="25"/>
      <c r="I77" s="25"/>
      <c r="J77" s="25"/>
      <c r="K77" s="25"/>
      <c r="L77" s="25"/>
      <c r="M77" s="25"/>
      <c r="O77" s="51"/>
      <c r="P77" s="51"/>
      <c r="Q77" s="51"/>
    </row>
    <row r="78" spans="1:65" s="1" customFormat="1">
      <c r="A78" s="23"/>
      <c r="B78" s="25"/>
      <c r="C78" s="25"/>
      <c r="D78" s="25"/>
      <c r="E78" s="25"/>
      <c r="F78" s="25"/>
      <c r="G78" s="25"/>
      <c r="H78" s="25"/>
      <c r="I78" s="25"/>
      <c r="J78" s="25"/>
      <c r="K78" s="25"/>
      <c r="L78" s="25"/>
      <c r="M78" s="25"/>
      <c r="O78" s="51"/>
      <c r="P78" s="51"/>
      <c r="Q78" s="51"/>
    </row>
    <row r="79" spans="1:65" s="1" customFormat="1">
      <c r="A79" s="23"/>
      <c r="B79" s="25"/>
      <c r="C79" s="25"/>
      <c r="D79" s="25"/>
      <c r="E79" s="25"/>
      <c r="F79" s="25"/>
      <c r="G79" s="25"/>
      <c r="H79" s="25"/>
      <c r="I79" s="25"/>
      <c r="J79" s="25"/>
      <c r="K79" s="25"/>
      <c r="L79" s="25"/>
      <c r="M79" s="25"/>
      <c r="O79" s="51"/>
      <c r="P79" s="51"/>
      <c r="Q79" s="51"/>
    </row>
    <row r="80" spans="1:65" s="1" customFormat="1">
      <c r="A80" s="23"/>
      <c r="B80" s="25"/>
      <c r="C80" s="25"/>
      <c r="D80" s="25"/>
      <c r="E80" s="25"/>
      <c r="F80" s="25"/>
      <c r="G80" s="25"/>
      <c r="H80" s="25"/>
      <c r="I80" s="25"/>
      <c r="J80" s="25"/>
      <c r="K80" s="25"/>
      <c r="L80" s="25"/>
      <c r="M80" s="25"/>
      <c r="O80" s="51"/>
      <c r="P80" s="51"/>
      <c r="Q80" s="51"/>
    </row>
    <row r="81" spans="1:17" s="1" customFormat="1">
      <c r="A81" s="23"/>
      <c r="B81" s="25"/>
      <c r="C81" s="25"/>
      <c r="D81" s="25"/>
      <c r="E81" s="25"/>
      <c r="F81" s="25"/>
      <c r="G81" s="25"/>
      <c r="H81" s="25"/>
      <c r="I81" s="25"/>
      <c r="J81" s="25"/>
      <c r="K81" s="25"/>
      <c r="L81" s="25"/>
      <c r="M81" s="25"/>
      <c r="O81" s="51"/>
      <c r="P81" s="51"/>
      <c r="Q81" s="51"/>
    </row>
    <row r="82" spans="1:17" s="1" customFormat="1">
      <c r="A82" s="23"/>
      <c r="B82" s="25"/>
      <c r="C82" s="25"/>
      <c r="D82" s="25"/>
      <c r="E82" s="25"/>
      <c r="F82" s="25"/>
      <c r="G82" s="25"/>
      <c r="H82" s="25"/>
      <c r="I82" s="25"/>
      <c r="J82" s="25"/>
      <c r="K82" s="25"/>
      <c r="L82" s="25"/>
      <c r="M82" s="25"/>
      <c r="O82" s="51"/>
      <c r="P82" s="51"/>
      <c r="Q82" s="51"/>
    </row>
    <row r="83" spans="1:17" s="1" customFormat="1">
      <c r="A83" s="23"/>
      <c r="B83" s="25"/>
      <c r="C83" s="25"/>
      <c r="D83" s="25"/>
      <c r="E83" s="25"/>
      <c r="F83" s="25"/>
      <c r="G83" s="25"/>
      <c r="H83" s="25"/>
      <c r="I83" s="25"/>
      <c r="J83" s="25"/>
      <c r="K83" s="25"/>
      <c r="L83" s="25"/>
      <c r="M83" s="25"/>
      <c r="O83" s="51"/>
      <c r="P83" s="51"/>
      <c r="Q83" s="51"/>
    </row>
    <row r="84" spans="1:17" s="1" customFormat="1">
      <c r="A84" s="23"/>
      <c r="B84" s="25"/>
      <c r="C84" s="25"/>
      <c r="D84" s="25"/>
      <c r="E84" s="25"/>
      <c r="F84" s="25"/>
      <c r="G84" s="25"/>
      <c r="H84" s="25"/>
      <c r="I84" s="25"/>
      <c r="J84" s="25"/>
      <c r="K84" s="25"/>
      <c r="L84" s="25"/>
      <c r="M84" s="25"/>
      <c r="O84" s="51"/>
      <c r="P84" s="51"/>
      <c r="Q84" s="51"/>
    </row>
    <row r="85" spans="1:17" s="1" customFormat="1">
      <c r="A85" s="23"/>
      <c r="B85" s="25"/>
      <c r="C85" s="25"/>
      <c r="D85" s="25"/>
      <c r="E85" s="25"/>
      <c r="F85" s="25"/>
      <c r="G85" s="25"/>
      <c r="H85" s="25"/>
      <c r="I85" s="25"/>
      <c r="J85" s="25"/>
      <c r="K85" s="25"/>
      <c r="L85" s="25"/>
      <c r="M85" s="25"/>
      <c r="O85" s="51"/>
      <c r="P85" s="51"/>
      <c r="Q85" s="51"/>
    </row>
    <row r="86" spans="1:17" s="1" customFormat="1">
      <c r="A86" s="23"/>
      <c r="B86" s="25"/>
      <c r="C86" s="25"/>
      <c r="D86" s="25"/>
      <c r="E86" s="25"/>
      <c r="F86" s="25"/>
      <c r="G86" s="25"/>
      <c r="H86" s="25"/>
      <c r="I86" s="25"/>
      <c r="J86" s="25"/>
      <c r="K86" s="25"/>
      <c r="L86" s="25"/>
      <c r="M86" s="25"/>
      <c r="O86" s="51"/>
      <c r="P86" s="51"/>
      <c r="Q86" s="51"/>
    </row>
    <row r="87" spans="1:17" s="1" customFormat="1">
      <c r="A87" s="23"/>
      <c r="B87" s="25"/>
      <c r="C87" s="25"/>
      <c r="D87" s="25"/>
      <c r="E87" s="25"/>
      <c r="F87" s="25"/>
      <c r="G87" s="25"/>
      <c r="H87" s="25"/>
      <c r="I87" s="25"/>
      <c r="J87" s="25"/>
      <c r="K87" s="25"/>
      <c r="L87" s="25"/>
      <c r="M87" s="25"/>
      <c r="O87" s="51"/>
      <c r="P87" s="51"/>
      <c r="Q87" s="51"/>
    </row>
    <row r="88" spans="1:17" s="1" customFormat="1">
      <c r="A88" s="23"/>
      <c r="B88" s="25"/>
      <c r="C88" s="25"/>
      <c r="D88" s="25"/>
      <c r="E88" s="25"/>
      <c r="F88" s="25"/>
      <c r="G88" s="25"/>
      <c r="H88" s="25"/>
      <c r="I88" s="25"/>
      <c r="J88" s="25"/>
      <c r="K88" s="25"/>
      <c r="L88" s="25"/>
      <c r="M88" s="25"/>
    </row>
    <row r="89" spans="1:17">
      <c r="A89" s="1" t="s">
        <v>1</v>
      </c>
    </row>
    <row r="90" spans="1:17">
      <c r="A90" s="184" t="s">
        <v>19</v>
      </c>
      <c r="B90" s="184"/>
      <c r="C90" s="184"/>
      <c r="D90" s="184"/>
      <c r="E90" s="184"/>
      <c r="F90" s="184"/>
      <c r="G90" s="184"/>
      <c r="H90" s="184"/>
      <c r="I90" s="184"/>
      <c r="J90" s="184"/>
      <c r="K90" s="184"/>
      <c r="L90" s="184"/>
      <c r="M90" s="184"/>
      <c r="N90" s="184"/>
      <c r="O90" s="184"/>
      <c r="P90" s="184"/>
      <c r="Q90" s="184"/>
    </row>
    <row r="91" spans="1:17">
      <c r="A91" s="184" t="s">
        <v>79</v>
      </c>
      <c r="B91" s="184"/>
      <c r="C91" s="184"/>
      <c r="D91" s="184"/>
      <c r="E91" s="184"/>
      <c r="F91" s="184"/>
      <c r="G91" s="184"/>
      <c r="H91" s="184"/>
      <c r="I91" s="184"/>
      <c r="J91" s="184"/>
      <c r="K91" s="184"/>
      <c r="L91" s="184"/>
      <c r="M91" s="184"/>
      <c r="N91" s="184"/>
      <c r="O91" s="184"/>
      <c r="P91" s="184"/>
      <c r="Q91" s="184"/>
    </row>
    <row r="92" spans="1:17">
      <c r="A92" s="185" t="s">
        <v>62</v>
      </c>
      <c r="B92" s="185"/>
      <c r="C92" s="185"/>
      <c r="D92" s="185"/>
      <c r="E92" s="185"/>
      <c r="F92" s="185"/>
      <c r="G92" s="185"/>
      <c r="H92" s="185"/>
      <c r="I92" s="185"/>
      <c r="J92" s="185"/>
      <c r="K92" s="185"/>
      <c r="L92" s="185"/>
      <c r="M92" s="185"/>
      <c r="N92" s="185"/>
      <c r="O92" s="185"/>
      <c r="P92" s="185"/>
      <c r="Q92" s="185"/>
    </row>
    <row r="93" spans="1:17">
      <c r="A93" s="1"/>
    </row>
    <row r="94" spans="1:17">
      <c r="A94" s="184" t="s">
        <v>78</v>
      </c>
      <c r="B94" s="184"/>
      <c r="C94" s="184"/>
      <c r="D94" s="184"/>
      <c r="E94" s="184"/>
      <c r="F94" s="184"/>
      <c r="G94" s="184"/>
      <c r="H94" s="184"/>
      <c r="I94" s="184"/>
      <c r="J94" s="184"/>
      <c r="K94" s="184"/>
      <c r="L94" s="184"/>
      <c r="M94" s="184"/>
      <c r="N94" s="184"/>
      <c r="O94" s="184"/>
      <c r="P94" s="184"/>
      <c r="Q94" s="184"/>
    </row>
    <row r="95" spans="1:17" ht="9" customHeight="1" thickBot="1"/>
    <row r="96" spans="1:17" ht="13.5" customHeight="1">
      <c r="A96" s="3"/>
      <c r="B96" s="190" t="s">
        <v>66</v>
      </c>
      <c r="C96" s="189"/>
      <c r="D96" s="191"/>
      <c r="E96" s="189" t="s">
        <v>67</v>
      </c>
      <c r="F96" s="189"/>
      <c r="G96" s="189"/>
      <c r="H96" s="192" t="s">
        <v>68</v>
      </c>
      <c r="I96" s="193"/>
      <c r="J96" s="194"/>
      <c r="K96" s="189" t="s">
        <v>25</v>
      </c>
      <c r="L96" s="189"/>
      <c r="M96" s="189"/>
      <c r="N96" s="52"/>
      <c r="O96" s="189" t="s">
        <v>69</v>
      </c>
      <c r="P96" s="189"/>
      <c r="Q96" s="189"/>
    </row>
    <row r="97" spans="1:17">
      <c r="A97" s="4"/>
      <c r="B97" s="5" t="s">
        <v>70</v>
      </c>
      <c r="C97" s="6" t="s">
        <v>71</v>
      </c>
      <c r="D97" s="7" t="s">
        <v>72</v>
      </c>
      <c r="E97" s="6" t="s">
        <v>70</v>
      </c>
      <c r="F97" s="6" t="s">
        <v>71</v>
      </c>
      <c r="G97" s="6" t="s">
        <v>72</v>
      </c>
      <c r="H97" s="5" t="s">
        <v>70</v>
      </c>
      <c r="I97" s="6" t="s">
        <v>71</v>
      </c>
      <c r="J97" s="7" t="s">
        <v>72</v>
      </c>
      <c r="K97" s="6" t="s">
        <v>70</v>
      </c>
      <c r="L97" s="6" t="s">
        <v>71</v>
      </c>
      <c r="M97" s="6" t="s">
        <v>72</v>
      </c>
      <c r="N97" s="53"/>
      <c r="O97" s="6" t="s">
        <v>70</v>
      </c>
      <c r="P97" s="6" t="s">
        <v>71</v>
      </c>
      <c r="Q97" s="6" t="s">
        <v>72</v>
      </c>
    </row>
    <row r="98" spans="1:17" s="1" customFormat="1" ht="13.5" customHeight="1">
      <c r="A98" s="27" t="s">
        <v>77</v>
      </c>
      <c r="B98" s="24"/>
      <c r="C98" s="25"/>
      <c r="D98" s="26"/>
      <c r="E98" s="25"/>
      <c r="F98" s="25"/>
      <c r="G98" s="25"/>
      <c r="H98" s="24"/>
      <c r="I98" s="25"/>
      <c r="J98" s="26"/>
      <c r="K98" s="25"/>
      <c r="L98" s="25"/>
      <c r="M98" s="25"/>
      <c r="N98" s="54"/>
      <c r="O98" s="25"/>
      <c r="P98" s="25"/>
      <c r="Q98" s="25"/>
    </row>
    <row r="99" spans="1:17">
      <c r="A99" s="155" t="s">
        <v>57</v>
      </c>
      <c r="B99" s="10">
        <f>SUM(B55,B11)</f>
        <v>873</v>
      </c>
      <c r="C99" s="11">
        <f t="shared" ref="C99:M99" si="26">SUM(C55,C11)</f>
        <v>649</v>
      </c>
      <c r="D99" s="12">
        <f t="shared" si="26"/>
        <v>1522</v>
      </c>
      <c r="E99" s="11">
        <f t="shared" si="26"/>
        <v>29353</v>
      </c>
      <c r="F99" s="11">
        <f t="shared" si="26"/>
        <v>37367</v>
      </c>
      <c r="G99" s="11">
        <f t="shared" si="26"/>
        <v>66720</v>
      </c>
      <c r="H99" s="10">
        <f t="shared" si="26"/>
        <v>136</v>
      </c>
      <c r="I99" s="11">
        <f t="shared" si="26"/>
        <v>188</v>
      </c>
      <c r="J99" s="12">
        <f t="shared" si="26"/>
        <v>324</v>
      </c>
      <c r="K99" s="11">
        <f t="shared" si="26"/>
        <v>30362</v>
      </c>
      <c r="L99" s="11">
        <f t="shared" si="26"/>
        <v>38204</v>
      </c>
      <c r="M99" s="11">
        <f t="shared" si="26"/>
        <v>68566</v>
      </c>
      <c r="N99" s="53"/>
      <c r="O99" s="49">
        <f t="shared" ref="O99:Q103" si="27">B99/(B99+E99)*100</f>
        <v>2.8882419109376034</v>
      </c>
      <c r="P99" s="49">
        <f t="shared" si="27"/>
        <v>1.7071759259259258</v>
      </c>
      <c r="Q99" s="49">
        <f t="shared" si="27"/>
        <v>2.2302980569150961</v>
      </c>
    </row>
    <row r="100" spans="1:17">
      <c r="A100" s="155" t="s">
        <v>58</v>
      </c>
      <c r="B100" s="10">
        <f t="shared" ref="B100:M100" si="28">SUM(B56,B12)</f>
        <v>2739</v>
      </c>
      <c r="C100" s="11">
        <f t="shared" si="28"/>
        <v>1278</v>
      </c>
      <c r="D100" s="12">
        <f t="shared" si="28"/>
        <v>4017</v>
      </c>
      <c r="E100" s="11">
        <f t="shared" si="28"/>
        <v>23403</v>
      </c>
      <c r="F100" s="11">
        <f t="shared" si="28"/>
        <v>17518</v>
      </c>
      <c r="G100" s="11">
        <f t="shared" si="28"/>
        <v>40921</v>
      </c>
      <c r="H100" s="10">
        <f t="shared" si="28"/>
        <v>204</v>
      </c>
      <c r="I100" s="11">
        <f t="shared" si="28"/>
        <v>184</v>
      </c>
      <c r="J100" s="12">
        <f t="shared" si="28"/>
        <v>388</v>
      </c>
      <c r="K100" s="11">
        <f t="shared" si="28"/>
        <v>26346</v>
      </c>
      <c r="L100" s="11">
        <f t="shared" si="28"/>
        <v>18980</v>
      </c>
      <c r="M100" s="11">
        <f t="shared" si="28"/>
        <v>45326</v>
      </c>
      <c r="N100" s="53"/>
      <c r="O100" s="49">
        <f t="shared" si="27"/>
        <v>10.477392701400046</v>
      </c>
      <c r="P100" s="49">
        <f t="shared" si="27"/>
        <v>6.7993190040434133</v>
      </c>
      <c r="Q100" s="49">
        <f t="shared" si="27"/>
        <v>8.9389825982464721</v>
      </c>
    </row>
    <row r="101" spans="1:17">
      <c r="A101" s="155" t="s">
        <v>59</v>
      </c>
      <c r="B101" s="10">
        <f t="shared" ref="B101:M101" si="29">SUM(B57,B13)</f>
        <v>153</v>
      </c>
      <c r="C101" s="11">
        <f t="shared" si="29"/>
        <v>273</v>
      </c>
      <c r="D101" s="12">
        <f t="shared" si="29"/>
        <v>426</v>
      </c>
      <c r="E101" s="11">
        <f t="shared" si="29"/>
        <v>886</v>
      </c>
      <c r="F101" s="11">
        <f t="shared" si="29"/>
        <v>2691</v>
      </c>
      <c r="G101" s="11">
        <f t="shared" si="29"/>
        <v>3577</v>
      </c>
      <c r="H101" s="10">
        <f t="shared" si="29"/>
        <v>13</v>
      </c>
      <c r="I101" s="11">
        <f t="shared" si="29"/>
        <v>39</v>
      </c>
      <c r="J101" s="12">
        <f t="shared" si="29"/>
        <v>37</v>
      </c>
      <c r="K101" s="11">
        <f t="shared" si="29"/>
        <v>1052</v>
      </c>
      <c r="L101" s="11">
        <f t="shared" si="29"/>
        <v>3003</v>
      </c>
      <c r="M101" s="11">
        <f t="shared" si="29"/>
        <v>4055</v>
      </c>
      <c r="N101" s="53"/>
      <c r="O101" s="49">
        <f t="shared" si="27"/>
        <v>14.725697786333011</v>
      </c>
      <c r="P101" s="49">
        <f t="shared" si="27"/>
        <v>9.2105263157894726</v>
      </c>
      <c r="Q101" s="49">
        <f t="shared" si="27"/>
        <v>10.642018486135399</v>
      </c>
    </row>
    <row r="102" spans="1:17">
      <c r="A102" s="155" t="s">
        <v>60</v>
      </c>
      <c r="B102" s="10">
        <f t="shared" ref="B102:M102" si="30">SUM(B58,B14)</f>
        <v>1643</v>
      </c>
      <c r="C102" s="11">
        <f t="shared" si="30"/>
        <v>828</v>
      </c>
      <c r="D102" s="12">
        <f t="shared" si="30"/>
        <v>2471</v>
      </c>
      <c r="E102" s="11">
        <f t="shared" si="30"/>
        <v>16089</v>
      </c>
      <c r="F102" s="11">
        <f t="shared" si="30"/>
        <v>12173</v>
      </c>
      <c r="G102" s="11">
        <f t="shared" si="30"/>
        <v>28262</v>
      </c>
      <c r="H102" s="10">
        <f t="shared" si="30"/>
        <v>537</v>
      </c>
      <c r="I102" s="11">
        <f t="shared" si="30"/>
        <v>344</v>
      </c>
      <c r="J102" s="12">
        <f t="shared" si="30"/>
        <v>881</v>
      </c>
      <c r="K102" s="11">
        <f t="shared" si="30"/>
        <v>18269</v>
      </c>
      <c r="L102" s="11">
        <f t="shared" si="30"/>
        <v>13345</v>
      </c>
      <c r="M102" s="11">
        <f t="shared" si="30"/>
        <v>31614</v>
      </c>
      <c r="N102" s="53"/>
      <c r="O102" s="49">
        <f t="shared" si="27"/>
        <v>9.265734265734265</v>
      </c>
      <c r="P102" s="49">
        <f t="shared" si="27"/>
        <v>6.3687408660872249</v>
      </c>
      <c r="Q102" s="49">
        <f t="shared" si="27"/>
        <v>8.0402173559366155</v>
      </c>
    </row>
    <row r="103" spans="1:17" s="59" customFormat="1">
      <c r="A103" s="23" t="s">
        <v>25</v>
      </c>
      <c r="B103" s="17">
        <f t="shared" ref="B103:M103" si="31">SUM(B59,B15)</f>
        <v>5408</v>
      </c>
      <c r="C103" s="18">
        <f t="shared" si="31"/>
        <v>3028</v>
      </c>
      <c r="D103" s="19">
        <f t="shared" si="31"/>
        <v>8436</v>
      </c>
      <c r="E103" s="18">
        <f t="shared" si="31"/>
        <v>69731</v>
      </c>
      <c r="F103" s="18">
        <f t="shared" si="31"/>
        <v>69749</v>
      </c>
      <c r="G103" s="18">
        <f t="shared" si="31"/>
        <v>139480</v>
      </c>
      <c r="H103" s="17">
        <f t="shared" si="31"/>
        <v>890</v>
      </c>
      <c r="I103" s="18">
        <f t="shared" si="31"/>
        <v>755</v>
      </c>
      <c r="J103" s="19">
        <f t="shared" si="31"/>
        <v>1630</v>
      </c>
      <c r="K103" s="18">
        <f t="shared" si="31"/>
        <v>76029</v>
      </c>
      <c r="L103" s="18">
        <f t="shared" si="31"/>
        <v>73532</v>
      </c>
      <c r="M103" s="19">
        <f t="shared" si="31"/>
        <v>149561</v>
      </c>
      <c r="N103" s="58"/>
      <c r="O103" s="60">
        <f t="shared" si="27"/>
        <v>7.1973276194785658</v>
      </c>
      <c r="P103" s="55">
        <f t="shared" si="27"/>
        <v>4.1606551520397925</v>
      </c>
      <c r="Q103" s="55">
        <f t="shared" si="27"/>
        <v>5.7032369723356497</v>
      </c>
    </row>
    <row r="104" spans="1:17" s="1" customFormat="1">
      <c r="B104" s="24"/>
      <c r="C104" s="25"/>
      <c r="D104" s="26"/>
      <c r="E104" s="25"/>
      <c r="F104" s="25"/>
      <c r="G104" s="25"/>
      <c r="H104" s="24"/>
      <c r="I104" s="25"/>
      <c r="J104" s="26"/>
      <c r="K104" s="25"/>
      <c r="L104" s="25"/>
      <c r="M104" s="25"/>
      <c r="N104" s="54"/>
      <c r="O104" s="25"/>
      <c r="P104" s="25"/>
      <c r="Q104" s="25"/>
    </row>
    <row r="105" spans="1:17" s="1" customFormat="1">
      <c r="A105" s="27" t="s">
        <v>52</v>
      </c>
      <c r="B105" s="24"/>
      <c r="C105" s="25"/>
      <c r="D105" s="26"/>
      <c r="E105" s="25"/>
      <c r="F105" s="25"/>
      <c r="G105" s="25"/>
      <c r="H105" s="24"/>
      <c r="I105" s="25"/>
      <c r="J105" s="26"/>
      <c r="K105" s="25"/>
      <c r="L105" s="25"/>
      <c r="M105" s="25"/>
      <c r="N105" s="54"/>
      <c r="O105" s="25"/>
      <c r="P105" s="25"/>
      <c r="Q105" s="25"/>
    </row>
    <row r="106" spans="1:17">
      <c r="A106" s="155" t="s">
        <v>57</v>
      </c>
      <c r="B106" s="10">
        <f t="shared" ref="B106:M106" si="32">SUM(B62,B18)</f>
        <v>897</v>
      </c>
      <c r="C106" s="11">
        <f t="shared" si="32"/>
        <v>681</v>
      </c>
      <c r="D106" s="12">
        <f t="shared" si="32"/>
        <v>1578</v>
      </c>
      <c r="E106" s="11">
        <f t="shared" si="32"/>
        <v>22132</v>
      </c>
      <c r="F106" s="11">
        <f t="shared" si="32"/>
        <v>30545</v>
      </c>
      <c r="G106" s="11">
        <f t="shared" si="32"/>
        <v>52677</v>
      </c>
      <c r="H106" s="10">
        <f t="shared" si="32"/>
        <v>144</v>
      </c>
      <c r="I106" s="11">
        <f t="shared" si="32"/>
        <v>136</v>
      </c>
      <c r="J106" s="12">
        <f t="shared" si="32"/>
        <v>280</v>
      </c>
      <c r="K106" s="11">
        <f t="shared" si="32"/>
        <v>23173</v>
      </c>
      <c r="L106" s="11">
        <f t="shared" si="32"/>
        <v>31362</v>
      </c>
      <c r="M106" s="11">
        <f t="shared" si="32"/>
        <v>54535</v>
      </c>
      <c r="N106" s="53"/>
      <c r="O106" s="49">
        <f t="shared" ref="O106:Q110" si="33">B106/(B106+E106)*100</f>
        <v>3.8950888010769029</v>
      </c>
      <c r="P106" s="49">
        <f t="shared" si="33"/>
        <v>2.180874911932364</v>
      </c>
      <c r="Q106" s="49">
        <f t="shared" si="33"/>
        <v>2.9084876969864526</v>
      </c>
    </row>
    <row r="107" spans="1:17">
      <c r="A107" s="155" t="s">
        <v>58</v>
      </c>
      <c r="B107" s="10">
        <f t="shared" ref="B107:M107" si="34">SUM(B63,B19)</f>
        <v>2487</v>
      </c>
      <c r="C107" s="11">
        <f t="shared" si="34"/>
        <v>1201</v>
      </c>
      <c r="D107" s="12">
        <f t="shared" si="34"/>
        <v>3688</v>
      </c>
      <c r="E107" s="11">
        <f t="shared" si="34"/>
        <v>22932</v>
      </c>
      <c r="F107" s="11">
        <f t="shared" si="34"/>
        <v>18067</v>
      </c>
      <c r="G107" s="11">
        <f t="shared" si="34"/>
        <v>40999</v>
      </c>
      <c r="H107" s="10">
        <f t="shared" si="34"/>
        <v>100</v>
      </c>
      <c r="I107" s="11">
        <f t="shared" si="34"/>
        <v>128</v>
      </c>
      <c r="J107" s="12">
        <f t="shared" si="34"/>
        <v>228</v>
      </c>
      <c r="K107" s="11">
        <f t="shared" si="34"/>
        <v>25519</v>
      </c>
      <c r="L107" s="11">
        <f t="shared" si="34"/>
        <v>19396</v>
      </c>
      <c r="M107" s="11">
        <f t="shared" si="34"/>
        <v>44915</v>
      </c>
      <c r="N107" s="53"/>
      <c r="O107" s="49">
        <f t="shared" si="33"/>
        <v>9.7840198276879491</v>
      </c>
      <c r="P107" s="49">
        <f t="shared" si="33"/>
        <v>6.2331326551795723</v>
      </c>
      <c r="Q107" s="49">
        <f t="shared" si="33"/>
        <v>8.2529594736724334</v>
      </c>
    </row>
    <row r="108" spans="1:17">
      <c r="A108" s="155" t="s">
        <v>59</v>
      </c>
      <c r="B108" s="10">
        <f t="shared" ref="B108:M108" si="35">SUM(B64,B20)</f>
        <v>124</v>
      </c>
      <c r="C108" s="11">
        <f t="shared" si="35"/>
        <v>188</v>
      </c>
      <c r="D108" s="12">
        <f t="shared" si="35"/>
        <v>312</v>
      </c>
      <c r="E108" s="11">
        <f t="shared" si="35"/>
        <v>955</v>
      </c>
      <c r="F108" s="11">
        <f t="shared" si="35"/>
        <v>2398</v>
      </c>
      <c r="G108" s="11">
        <f t="shared" si="35"/>
        <v>3353</v>
      </c>
      <c r="H108" s="10">
        <f t="shared" si="35"/>
        <v>18</v>
      </c>
      <c r="I108" s="11">
        <f t="shared" si="35"/>
        <v>24</v>
      </c>
      <c r="J108" s="12">
        <f t="shared" si="35"/>
        <v>42</v>
      </c>
      <c r="K108" s="11">
        <f t="shared" si="35"/>
        <v>1097</v>
      </c>
      <c r="L108" s="11">
        <f t="shared" si="35"/>
        <v>2610</v>
      </c>
      <c r="M108" s="11">
        <f t="shared" si="35"/>
        <v>3707</v>
      </c>
      <c r="N108" s="53"/>
      <c r="O108" s="49">
        <f t="shared" si="33"/>
        <v>11.492122335495829</v>
      </c>
      <c r="P108" s="49">
        <f t="shared" si="33"/>
        <v>7.2699149265274556</v>
      </c>
      <c r="Q108" s="49">
        <f t="shared" si="33"/>
        <v>8.5129604365620732</v>
      </c>
    </row>
    <row r="109" spans="1:17">
      <c r="A109" s="155" t="s">
        <v>60</v>
      </c>
      <c r="B109" s="10">
        <f t="shared" ref="B109:M109" si="36">SUM(B65,B21)</f>
        <v>1196</v>
      </c>
      <c r="C109" s="11">
        <f t="shared" si="36"/>
        <v>765</v>
      </c>
      <c r="D109" s="12">
        <f t="shared" si="36"/>
        <v>1961</v>
      </c>
      <c r="E109" s="11">
        <f t="shared" si="36"/>
        <v>15478</v>
      </c>
      <c r="F109" s="11">
        <f t="shared" si="36"/>
        <v>11896</v>
      </c>
      <c r="G109" s="11">
        <f t="shared" si="36"/>
        <v>27374</v>
      </c>
      <c r="H109" s="10">
        <f t="shared" si="36"/>
        <v>241</v>
      </c>
      <c r="I109" s="11">
        <f t="shared" si="36"/>
        <v>187</v>
      </c>
      <c r="J109" s="12">
        <f t="shared" si="36"/>
        <v>428</v>
      </c>
      <c r="K109" s="11">
        <f t="shared" si="36"/>
        <v>16915</v>
      </c>
      <c r="L109" s="11">
        <f t="shared" si="36"/>
        <v>12848</v>
      </c>
      <c r="M109" s="11">
        <f t="shared" si="36"/>
        <v>29763</v>
      </c>
      <c r="N109" s="53"/>
      <c r="O109" s="49">
        <f t="shared" si="33"/>
        <v>7.1728439486625888</v>
      </c>
      <c r="P109" s="49">
        <f t="shared" si="33"/>
        <v>6.0421767632888397</v>
      </c>
      <c r="Q109" s="49">
        <f t="shared" si="33"/>
        <v>6.6848474518493264</v>
      </c>
    </row>
    <row r="110" spans="1:17" s="59" customFormat="1">
      <c r="A110" s="23" t="s">
        <v>25</v>
      </c>
      <c r="B110" s="17">
        <f t="shared" ref="B110:M110" si="37">SUM(B66,B22)</f>
        <v>4704</v>
      </c>
      <c r="C110" s="18">
        <f t="shared" si="37"/>
        <v>2835</v>
      </c>
      <c r="D110" s="19">
        <f t="shared" si="37"/>
        <v>7539</v>
      </c>
      <c r="E110" s="18">
        <f t="shared" si="37"/>
        <v>61497</v>
      </c>
      <c r="F110" s="18">
        <f t="shared" si="37"/>
        <v>62906</v>
      </c>
      <c r="G110" s="18">
        <f t="shared" si="37"/>
        <v>124403</v>
      </c>
      <c r="H110" s="17">
        <f t="shared" si="37"/>
        <v>503</v>
      </c>
      <c r="I110" s="18">
        <f t="shared" si="37"/>
        <v>475</v>
      </c>
      <c r="J110" s="19">
        <f t="shared" si="37"/>
        <v>978</v>
      </c>
      <c r="K110" s="18">
        <f t="shared" si="37"/>
        <v>66704</v>
      </c>
      <c r="L110" s="18">
        <f t="shared" si="37"/>
        <v>66216</v>
      </c>
      <c r="M110" s="19">
        <f t="shared" si="37"/>
        <v>132920</v>
      </c>
      <c r="N110" s="58"/>
      <c r="O110" s="60">
        <f t="shared" si="33"/>
        <v>7.1056328454252959</v>
      </c>
      <c r="P110" s="55">
        <f t="shared" si="33"/>
        <v>4.3123773596385817</v>
      </c>
      <c r="Q110" s="55">
        <f t="shared" si="33"/>
        <v>5.7138742780918887</v>
      </c>
    </row>
    <row r="111" spans="1:17">
      <c r="A111" s="8" t="s">
        <v>63</v>
      </c>
      <c r="B111" s="64"/>
      <c r="C111" s="65"/>
      <c r="D111" s="66"/>
      <c r="E111" s="65"/>
      <c r="F111" s="65"/>
      <c r="G111" s="65"/>
      <c r="H111" s="64"/>
      <c r="I111" s="65"/>
      <c r="J111" s="66"/>
      <c r="K111" s="65"/>
      <c r="L111" s="65"/>
      <c r="M111" s="65"/>
      <c r="N111" s="53"/>
      <c r="O111" s="67"/>
      <c r="P111" s="67"/>
      <c r="Q111" s="67"/>
    </row>
    <row r="112" spans="1:17">
      <c r="A112" s="155" t="s">
        <v>57</v>
      </c>
      <c r="B112" s="10">
        <f t="shared" ref="B112:M112" si="38">SUM(B68,B24)</f>
        <v>1770</v>
      </c>
      <c r="C112" s="11">
        <f t="shared" si="38"/>
        <v>1330</v>
      </c>
      <c r="D112" s="12">
        <f t="shared" si="38"/>
        <v>3100</v>
      </c>
      <c r="E112" s="11">
        <f t="shared" si="38"/>
        <v>51485</v>
      </c>
      <c r="F112" s="11">
        <f t="shared" si="38"/>
        <v>67912</v>
      </c>
      <c r="G112" s="11">
        <f t="shared" si="38"/>
        <v>119397</v>
      </c>
      <c r="H112" s="10">
        <f t="shared" si="38"/>
        <v>280</v>
      </c>
      <c r="I112" s="11">
        <f t="shared" si="38"/>
        <v>324</v>
      </c>
      <c r="J112" s="12">
        <f t="shared" si="38"/>
        <v>604</v>
      </c>
      <c r="K112" s="11">
        <f t="shared" si="38"/>
        <v>53535</v>
      </c>
      <c r="L112" s="11">
        <f t="shared" si="38"/>
        <v>69566</v>
      </c>
      <c r="M112" s="11">
        <f t="shared" si="38"/>
        <v>123101</v>
      </c>
      <c r="N112" s="53"/>
      <c r="O112" s="49">
        <f t="shared" ref="O112:Q116" si="39">B112/(B112+E112)*100</f>
        <v>3.3236315838888366</v>
      </c>
      <c r="P112" s="49">
        <f t="shared" si="39"/>
        <v>1.9207995147453856</v>
      </c>
      <c r="Q112" s="49">
        <f t="shared" si="39"/>
        <v>2.5306742205931574</v>
      </c>
    </row>
    <row r="113" spans="1:71">
      <c r="A113" s="155" t="s">
        <v>58</v>
      </c>
      <c r="B113" s="10">
        <f t="shared" ref="B113:M113" si="40">SUM(B69,B25)</f>
        <v>5226</v>
      </c>
      <c r="C113" s="11">
        <f t="shared" si="40"/>
        <v>2479</v>
      </c>
      <c r="D113" s="12">
        <f t="shared" si="40"/>
        <v>7705</v>
      </c>
      <c r="E113" s="11">
        <f t="shared" si="40"/>
        <v>46335</v>
      </c>
      <c r="F113" s="11">
        <f t="shared" si="40"/>
        <v>35585</v>
      </c>
      <c r="G113" s="11">
        <f t="shared" si="40"/>
        <v>81920</v>
      </c>
      <c r="H113" s="10">
        <f t="shared" si="40"/>
        <v>304</v>
      </c>
      <c r="I113" s="11">
        <f t="shared" si="40"/>
        <v>312</v>
      </c>
      <c r="J113" s="12">
        <f t="shared" si="40"/>
        <v>616</v>
      </c>
      <c r="K113" s="11">
        <f t="shared" si="40"/>
        <v>51865</v>
      </c>
      <c r="L113" s="11">
        <f t="shared" si="40"/>
        <v>38376</v>
      </c>
      <c r="M113" s="11">
        <f t="shared" si="40"/>
        <v>90241</v>
      </c>
      <c r="N113" s="53"/>
      <c r="O113" s="49">
        <f t="shared" si="39"/>
        <v>10.135567580147786</v>
      </c>
      <c r="P113" s="49">
        <f t="shared" si="39"/>
        <v>6.5127154266498524</v>
      </c>
      <c r="Q113" s="49">
        <f t="shared" si="39"/>
        <v>8.5969316596931655</v>
      </c>
    </row>
    <row r="114" spans="1:71">
      <c r="A114" s="155" t="s">
        <v>59</v>
      </c>
      <c r="B114" s="10">
        <f t="shared" ref="B114:M114" si="41">SUM(B70,B26)</f>
        <v>277</v>
      </c>
      <c r="C114" s="11">
        <f t="shared" si="41"/>
        <v>461</v>
      </c>
      <c r="D114" s="12">
        <f t="shared" si="41"/>
        <v>738</v>
      </c>
      <c r="E114" s="11">
        <f t="shared" si="41"/>
        <v>1841</v>
      </c>
      <c r="F114" s="11">
        <f t="shared" si="41"/>
        <v>5089</v>
      </c>
      <c r="G114" s="11">
        <f t="shared" si="41"/>
        <v>6930</v>
      </c>
      <c r="H114" s="10">
        <f t="shared" si="41"/>
        <v>31</v>
      </c>
      <c r="I114" s="11">
        <f t="shared" si="41"/>
        <v>63</v>
      </c>
      <c r="J114" s="12">
        <f t="shared" si="41"/>
        <v>79</v>
      </c>
      <c r="K114" s="11">
        <f t="shared" si="41"/>
        <v>2149</v>
      </c>
      <c r="L114" s="11">
        <f t="shared" si="41"/>
        <v>5613</v>
      </c>
      <c r="M114" s="11">
        <f t="shared" si="41"/>
        <v>7762</v>
      </c>
      <c r="N114" s="53"/>
      <c r="O114" s="49">
        <f t="shared" si="39"/>
        <v>13.078375826251179</v>
      </c>
      <c r="P114" s="49">
        <f t="shared" si="39"/>
        <v>8.3063063063063058</v>
      </c>
      <c r="Q114" s="49">
        <f t="shared" si="39"/>
        <v>9.624413145539906</v>
      </c>
    </row>
    <row r="115" spans="1:71">
      <c r="A115" s="155" t="s">
        <v>60</v>
      </c>
      <c r="B115" s="10">
        <f t="shared" ref="B115:M115" si="42">SUM(B71,B27)</f>
        <v>2839</v>
      </c>
      <c r="C115" s="37">
        <f t="shared" si="42"/>
        <v>1593</v>
      </c>
      <c r="D115" s="38">
        <f t="shared" si="42"/>
        <v>4432</v>
      </c>
      <c r="E115" s="37">
        <f t="shared" si="42"/>
        <v>31567</v>
      </c>
      <c r="F115" s="37">
        <f t="shared" si="42"/>
        <v>24069</v>
      </c>
      <c r="G115" s="37">
        <f t="shared" si="42"/>
        <v>55636</v>
      </c>
      <c r="H115" s="36">
        <f t="shared" si="42"/>
        <v>778</v>
      </c>
      <c r="I115" s="37">
        <f t="shared" si="42"/>
        <v>531</v>
      </c>
      <c r="J115" s="38">
        <f t="shared" si="42"/>
        <v>1309</v>
      </c>
      <c r="K115" s="37">
        <f t="shared" si="42"/>
        <v>35184</v>
      </c>
      <c r="L115" s="37">
        <f t="shared" si="42"/>
        <v>26193</v>
      </c>
      <c r="M115" s="37">
        <f t="shared" si="42"/>
        <v>61377</v>
      </c>
      <c r="N115" s="53"/>
      <c r="O115" s="50">
        <f t="shared" si="39"/>
        <v>8.2514677672498991</v>
      </c>
      <c r="P115" s="50">
        <f t="shared" si="39"/>
        <v>6.2076221650689742</v>
      </c>
      <c r="Q115" s="50">
        <f t="shared" si="39"/>
        <v>7.3783045881334486</v>
      </c>
    </row>
    <row r="116" spans="1:71" s="1" customFormat="1">
      <c r="A116" s="23" t="s">
        <v>25</v>
      </c>
      <c r="B116" s="17">
        <f t="shared" ref="B116:M116" si="43">SUM(B72,B28)</f>
        <v>10112</v>
      </c>
      <c r="C116" s="40">
        <f t="shared" si="43"/>
        <v>5863</v>
      </c>
      <c r="D116" s="41">
        <f t="shared" si="43"/>
        <v>15975</v>
      </c>
      <c r="E116" s="40">
        <f t="shared" si="43"/>
        <v>131228</v>
      </c>
      <c r="F116" s="40">
        <f t="shared" si="43"/>
        <v>132655</v>
      </c>
      <c r="G116" s="40">
        <f t="shared" si="43"/>
        <v>263883</v>
      </c>
      <c r="H116" s="39">
        <f t="shared" si="43"/>
        <v>1393</v>
      </c>
      <c r="I116" s="40">
        <f t="shared" si="43"/>
        <v>1230</v>
      </c>
      <c r="J116" s="41">
        <f t="shared" si="43"/>
        <v>2608</v>
      </c>
      <c r="K116" s="40">
        <f t="shared" si="43"/>
        <v>142733</v>
      </c>
      <c r="L116" s="40">
        <f t="shared" si="43"/>
        <v>139748</v>
      </c>
      <c r="M116" s="40">
        <f t="shared" si="43"/>
        <v>282481</v>
      </c>
      <c r="N116" s="54"/>
      <c r="O116" s="55">
        <f t="shared" si="39"/>
        <v>7.1543795104004531</v>
      </c>
      <c r="P116" s="55">
        <f t="shared" si="39"/>
        <v>4.2326629030162151</v>
      </c>
      <c r="Q116" s="55">
        <f t="shared" si="39"/>
        <v>5.7082520421070679</v>
      </c>
    </row>
    <row r="117" spans="1:71" s="1" customFormat="1">
      <c r="A117" s="23"/>
      <c r="B117" s="173"/>
      <c r="C117" s="173"/>
      <c r="D117" s="173"/>
      <c r="E117" s="173"/>
      <c r="F117" s="173"/>
      <c r="G117" s="173"/>
      <c r="H117" s="173"/>
      <c r="I117" s="173"/>
      <c r="J117" s="173"/>
      <c r="K117" s="173"/>
      <c r="L117" s="173"/>
      <c r="M117" s="173"/>
      <c r="N117" s="172"/>
      <c r="O117" s="174"/>
      <c r="P117" s="174"/>
      <c r="Q117" s="174"/>
    </row>
    <row r="118" spans="1:71" s="1" customFormat="1">
      <c r="A118" s="167" t="s">
        <v>17</v>
      </c>
      <c r="B118" s="173"/>
      <c r="C118" s="173"/>
      <c r="D118" s="173"/>
      <c r="E118" s="173"/>
      <c r="F118" s="173"/>
      <c r="G118" s="173"/>
      <c r="H118" s="173"/>
      <c r="I118" s="173"/>
      <c r="J118" s="173"/>
      <c r="K118" s="173"/>
      <c r="L118" s="173"/>
      <c r="M118" s="173"/>
      <c r="N118" s="172"/>
      <c r="O118" s="174"/>
      <c r="P118" s="174"/>
      <c r="Q118" s="174"/>
    </row>
    <row r="120" spans="1:71">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c r="BK120" s="127"/>
      <c r="BL120" s="127"/>
      <c r="BM120" s="127"/>
      <c r="BN120" s="127"/>
      <c r="BO120" s="127"/>
      <c r="BP120" s="127"/>
      <c r="BQ120" s="127"/>
      <c r="BR120" s="127"/>
      <c r="BS120" s="127"/>
    </row>
    <row r="121" spans="1:71">
      <c r="R121" s="127"/>
      <c r="S121" s="127"/>
      <c r="T121" s="127"/>
      <c r="U121" s="127"/>
      <c r="V121" s="127"/>
      <c r="W121" s="127"/>
      <c r="X121" s="127"/>
      <c r="Y121" s="127"/>
      <c r="Z121" s="127"/>
      <c r="AA121" s="127"/>
      <c r="AB121" s="127"/>
      <c r="AC121" s="127"/>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c r="BB121" s="127"/>
      <c r="BC121" s="127"/>
      <c r="BD121" s="127"/>
      <c r="BE121" s="127"/>
      <c r="BF121" s="127"/>
      <c r="BG121" s="127"/>
      <c r="BH121" s="127"/>
      <c r="BI121" s="127"/>
      <c r="BJ121" s="127"/>
      <c r="BK121" s="127"/>
      <c r="BL121" s="127"/>
      <c r="BM121" s="127"/>
      <c r="BN121" s="127"/>
      <c r="BO121" s="127"/>
      <c r="BP121" s="127"/>
      <c r="BQ121" s="127"/>
      <c r="BR121" s="127"/>
      <c r="BS121" s="127"/>
    </row>
    <row r="122" spans="1:71">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c r="BB122" s="127"/>
      <c r="BC122" s="127"/>
      <c r="BD122" s="127"/>
      <c r="BE122" s="127"/>
      <c r="BF122" s="127"/>
      <c r="BG122" s="127"/>
      <c r="BH122" s="127"/>
      <c r="BI122" s="127"/>
      <c r="BJ122" s="127"/>
      <c r="BK122" s="127"/>
      <c r="BL122" s="127"/>
      <c r="BM122" s="127"/>
      <c r="BN122" s="127"/>
      <c r="BO122" s="127"/>
      <c r="BP122" s="127"/>
      <c r="BQ122" s="127"/>
      <c r="BR122" s="127"/>
      <c r="BS122" s="127"/>
    </row>
    <row r="123" spans="1:71">
      <c r="R123" s="127"/>
      <c r="S123" s="127"/>
      <c r="T123" s="127"/>
      <c r="U123" s="127"/>
      <c r="V123" s="127"/>
      <c r="W123" s="127"/>
      <c r="X123" s="127"/>
      <c r="Y123" s="127"/>
      <c r="Z123" s="127"/>
      <c r="AA123" s="127"/>
      <c r="AB123" s="127"/>
      <c r="AC123" s="127"/>
      <c r="AD123" s="127"/>
      <c r="AE123" s="127"/>
      <c r="AF123" s="127"/>
      <c r="AG123" s="127"/>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c r="BB123" s="127"/>
      <c r="BC123" s="127"/>
      <c r="BD123" s="127"/>
      <c r="BE123" s="127"/>
      <c r="BF123" s="127"/>
      <c r="BG123" s="127"/>
      <c r="BH123" s="127"/>
      <c r="BI123" s="127"/>
      <c r="BJ123" s="127"/>
      <c r="BK123" s="127"/>
      <c r="BL123" s="127"/>
      <c r="BM123" s="127"/>
      <c r="BN123" s="127"/>
      <c r="BO123" s="127"/>
      <c r="BP123" s="127"/>
      <c r="BQ123" s="127"/>
      <c r="BR123" s="127"/>
      <c r="BS123" s="127"/>
    </row>
    <row r="124" spans="1:71">
      <c r="R124" s="127"/>
      <c r="S124" s="127"/>
      <c r="T124" s="127"/>
      <c r="U124" s="127"/>
      <c r="V124" s="127"/>
      <c r="W124" s="127"/>
      <c r="X124" s="127"/>
      <c r="Y124" s="127"/>
      <c r="Z124" s="127"/>
      <c r="AA124" s="127"/>
      <c r="AB124" s="127"/>
      <c r="AC124" s="127"/>
      <c r="AD124" s="127"/>
      <c r="AE124" s="127"/>
      <c r="AF124" s="127"/>
      <c r="AG124" s="127"/>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c r="BB124" s="127"/>
      <c r="BC124" s="127"/>
      <c r="BD124" s="127"/>
      <c r="BE124" s="127"/>
      <c r="BF124" s="127"/>
      <c r="BG124" s="127"/>
      <c r="BH124" s="127"/>
      <c r="BI124" s="127"/>
      <c r="BJ124" s="127"/>
      <c r="BK124" s="127"/>
      <c r="BL124" s="127"/>
      <c r="BM124" s="127"/>
      <c r="BN124" s="127"/>
      <c r="BO124" s="127"/>
      <c r="BP124" s="127"/>
      <c r="BQ124" s="127"/>
      <c r="BR124" s="127"/>
      <c r="BS124" s="127"/>
    </row>
    <row r="125" spans="1:71">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c r="BB125" s="127"/>
      <c r="BC125" s="127"/>
      <c r="BD125" s="127"/>
      <c r="BE125" s="127"/>
      <c r="BF125" s="127"/>
      <c r="BG125" s="127"/>
      <c r="BH125" s="127"/>
      <c r="BI125" s="127"/>
      <c r="BJ125" s="127"/>
      <c r="BK125" s="127"/>
      <c r="BL125" s="127"/>
      <c r="BM125" s="127"/>
      <c r="BN125" s="127"/>
      <c r="BO125" s="127"/>
      <c r="BP125" s="127"/>
      <c r="BQ125" s="127"/>
      <c r="BR125" s="127"/>
      <c r="BS125" s="127"/>
    </row>
    <row r="126" spans="1:71">
      <c r="R126" s="127"/>
      <c r="S126" s="127"/>
      <c r="T126" s="127"/>
      <c r="U126" s="127"/>
      <c r="V126" s="127"/>
      <c r="W126" s="127"/>
      <c r="X126" s="127"/>
      <c r="Y126" s="127"/>
      <c r="Z126" s="127"/>
      <c r="AA126" s="127"/>
      <c r="AB126" s="127"/>
      <c r="AC126" s="127"/>
      <c r="AD126" s="127"/>
      <c r="AE126" s="127"/>
      <c r="AF126" s="127"/>
      <c r="AG126" s="127"/>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c r="BB126" s="127"/>
      <c r="BC126" s="127"/>
      <c r="BD126" s="127"/>
      <c r="BE126" s="127"/>
      <c r="BF126" s="127"/>
      <c r="BG126" s="127"/>
      <c r="BH126" s="127"/>
      <c r="BI126" s="127"/>
      <c r="BJ126" s="127"/>
      <c r="BK126" s="127"/>
      <c r="BL126" s="127"/>
      <c r="BM126" s="127"/>
      <c r="BN126" s="127"/>
      <c r="BO126" s="127"/>
      <c r="BP126" s="127"/>
      <c r="BQ126" s="127"/>
      <c r="BR126" s="127"/>
      <c r="BS126" s="127"/>
    </row>
    <row r="127" spans="1:71">
      <c r="R127" s="127"/>
      <c r="S127" s="127"/>
      <c r="T127" s="127"/>
      <c r="U127" s="127"/>
      <c r="V127" s="127"/>
      <c r="W127" s="127"/>
      <c r="X127" s="127"/>
      <c r="Y127" s="127"/>
      <c r="Z127" s="127"/>
      <c r="AA127" s="127"/>
      <c r="AB127" s="127"/>
      <c r="AC127" s="127"/>
      <c r="AD127" s="127"/>
      <c r="AE127" s="127"/>
      <c r="AF127" s="127"/>
      <c r="AG127" s="127"/>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c r="BB127" s="127"/>
      <c r="BC127" s="127"/>
      <c r="BD127" s="127"/>
      <c r="BE127" s="127"/>
      <c r="BF127" s="127"/>
      <c r="BG127" s="127"/>
      <c r="BH127" s="127"/>
      <c r="BI127" s="127"/>
      <c r="BJ127" s="127"/>
      <c r="BK127" s="127"/>
      <c r="BL127" s="127"/>
      <c r="BM127" s="127"/>
      <c r="BN127" s="127"/>
      <c r="BO127" s="127"/>
      <c r="BP127" s="127"/>
      <c r="BQ127" s="127"/>
      <c r="BR127" s="127"/>
      <c r="BS127" s="127"/>
    </row>
    <row r="128" spans="1:71">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c r="BI128" s="127"/>
      <c r="BJ128" s="127"/>
      <c r="BK128" s="127"/>
      <c r="BL128" s="127"/>
      <c r="BM128" s="127"/>
      <c r="BN128" s="127"/>
      <c r="BO128" s="127"/>
      <c r="BP128" s="127"/>
      <c r="BQ128" s="127"/>
      <c r="BR128" s="127"/>
      <c r="BS128" s="127"/>
    </row>
    <row r="129" spans="18:71">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c r="BI129" s="127"/>
      <c r="BJ129" s="127"/>
      <c r="BK129" s="127"/>
      <c r="BL129" s="127"/>
      <c r="BM129" s="127"/>
      <c r="BN129" s="127"/>
      <c r="BO129" s="127"/>
      <c r="BP129" s="127"/>
      <c r="BQ129" s="127"/>
      <c r="BR129" s="127"/>
      <c r="BS129" s="127"/>
    </row>
    <row r="130" spans="18:71">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c r="BI130" s="127"/>
      <c r="BJ130" s="127"/>
      <c r="BK130" s="127"/>
      <c r="BL130" s="127"/>
      <c r="BM130" s="127"/>
      <c r="BN130" s="127"/>
      <c r="BO130" s="127"/>
      <c r="BP130" s="127"/>
      <c r="BQ130" s="127"/>
      <c r="BR130" s="127"/>
      <c r="BS130" s="127"/>
    </row>
    <row r="131" spans="18:71">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c r="BI131" s="127"/>
      <c r="BJ131" s="127"/>
      <c r="BK131" s="127"/>
      <c r="BL131" s="127"/>
      <c r="BM131" s="127"/>
      <c r="BN131" s="127"/>
      <c r="BO131" s="127"/>
      <c r="BP131" s="127"/>
      <c r="BQ131" s="127"/>
      <c r="BR131" s="127"/>
      <c r="BS131" s="127"/>
    </row>
    <row r="132" spans="18:71">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c r="BI132" s="127"/>
      <c r="BJ132" s="127"/>
      <c r="BK132" s="127"/>
      <c r="BL132" s="127"/>
      <c r="BM132" s="127"/>
      <c r="BN132" s="127"/>
      <c r="BO132" s="127"/>
      <c r="BP132" s="127"/>
      <c r="BQ132" s="127"/>
      <c r="BR132" s="127"/>
      <c r="BS132" s="127"/>
    </row>
  </sheetData>
  <mergeCells count="27">
    <mergeCell ref="A92:Q92"/>
    <mergeCell ref="A90:Q90"/>
    <mergeCell ref="A91:Q91"/>
    <mergeCell ref="A94:Q94"/>
    <mergeCell ref="O96:Q96"/>
    <mergeCell ref="B96:D96"/>
    <mergeCell ref="E96:G96"/>
    <mergeCell ref="H96:J96"/>
    <mergeCell ref="K96:M96"/>
    <mergeCell ref="A3:Q3"/>
    <mergeCell ref="A2:Q2"/>
    <mergeCell ref="O8:Q8"/>
    <mergeCell ref="B8:D8"/>
    <mergeCell ref="E8:G8"/>
    <mergeCell ref="H8:J8"/>
    <mergeCell ref="K8:M8"/>
    <mergeCell ref="A6:Q6"/>
    <mergeCell ref="A4:Q4"/>
    <mergeCell ref="A46:Q46"/>
    <mergeCell ref="A47:Q47"/>
    <mergeCell ref="B52:D52"/>
    <mergeCell ref="E52:G52"/>
    <mergeCell ref="H52:J52"/>
    <mergeCell ref="K52:M52"/>
    <mergeCell ref="O52:Q52"/>
    <mergeCell ref="A48:Q48"/>
    <mergeCell ref="A50:Q50"/>
  </mergeCells>
  <phoneticPr fontId="5" type="noConversion"/>
  <printOptions horizontalCentered="1"/>
  <pageMargins left="0.19685039370078741" right="0.19685039370078741" top="0.59055118110236227" bottom="0.59055118110236227" header="0.51181102362204722" footer="0.51181102362204722"/>
  <pageSetup paperSize="9" scale="85" orientation="landscape" r:id="rId1"/>
  <headerFooter alignWithMargins="0">
    <oddFooter>&amp;R&amp;A</oddFooter>
  </headerFooter>
  <rowBreaks count="2" manualBreakCount="2">
    <brk id="44" max="16383" man="1"/>
    <brk id="88"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lcf76f155ced4ddcb4097134ff3c332f xmlns="c3712c5a-a8d0-44e8-9b9d-678a904abb54">
      <Terms xmlns="http://schemas.microsoft.com/office/infopath/2007/PartnerControls"/>
    </lcf76f155ced4ddcb4097134ff3c332f>
    <TaxCatchAll xmlns="9a9ec0f0-7796-43d0-ac1f-4c8c46ee0bd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6CFB07F8B6A634DA136D429608D4A16" ma:contentTypeVersion="16" ma:contentTypeDescription="Een nieuw document maken." ma:contentTypeScope="" ma:versionID="d52b55770e51521b83aac0cd7feb1e35">
  <xsd:schema xmlns:xsd="http://www.w3.org/2001/XMLSchema" xmlns:xs="http://www.w3.org/2001/XMLSchema" xmlns:p="http://schemas.microsoft.com/office/2006/metadata/properties" xmlns:ns2="c3712c5a-a8d0-44e8-9b9d-678a904abb54" xmlns:ns3="http://schemas.microsoft.com/sharepoint/v3/fields" xmlns:ns4="e1183e09-c796-41a2-ba5a-4d319536ae41" xmlns:ns5="9a9ec0f0-7796-43d0-ac1f-4c8c46ee0bd1" targetNamespace="http://schemas.microsoft.com/office/2006/metadata/properties" ma:root="true" ma:fieldsID="b5a51f4c2fbb39675768813fa3f7fa8e" ns2:_="" ns3:_="" ns4:_="" ns5:_="">
    <xsd:import namespace="c3712c5a-a8d0-44e8-9b9d-678a904abb54"/>
    <xsd:import namespace="http://schemas.microsoft.com/sharepoint/v3/fields"/>
    <xsd:import namespace="e1183e09-c796-41a2-ba5a-4d319536ae41"/>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_Version" minOccurs="0"/>
                <xsd:element ref="ns2:MediaServiceDateTaken" minOccurs="0"/>
                <xsd:element ref="ns2:MediaLengthInSeconds" minOccurs="0"/>
                <xsd:element ref="ns4:SharedWithUsers" minOccurs="0"/>
                <xsd:element ref="ns4:SharedWithDetails" minOccurs="0"/>
                <xsd:element ref="ns2:lcf76f155ced4ddcb4097134ff3c332f" minOccurs="0"/>
                <xsd:element ref="ns5: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712c5a-a8d0-44e8-9b9d-678a904abb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2" nillable="true" ma:displayName="Versie"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183e09-c796-41a2-ba5a-4d319536ae41"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87197e86-4d33-40b3-83a0-6f4c8f991a54}" ma:internalName="TaxCatchAll" ma:showField="CatchAllData" ma:web="e1183e09-c796-41a2-ba5a-4d319536ae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ma:index="13" ma:displayName="Opmerkingen"/>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C76D4E-E8C6-49CE-9525-BC23D147DE27}">
  <ds:schemaRefs>
    <ds:schemaRef ds:uri="http://schemas.microsoft.com/sharepoint/v3/contenttype/forms"/>
  </ds:schemaRefs>
</ds:datastoreItem>
</file>

<file path=customXml/itemProps2.xml><?xml version="1.0" encoding="utf-8"?>
<ds:datastoreItem xmlns:ds="http://schemas.openxmlformats.org/officeDocument/2006/customXml" ds:itemID="{4FF45A76-9AEE-4D8C-BFD8-BBDEEFE032E4}">
  <ds:schemaRefs>
    <ds:schemaRef ds:uri="c3712c5a-a8d0-44e8-9b9d-678a904abb54"/>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9a9ec0f0-7796-43d0-ac1f-4c8c46ee0bd1"/>
    <ds:schemaRef ds:uri="e1183e09-c796-41a2-ba5a-4d319536ae41"/>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431AE2C8-4001-4C44-A534-563A3DF540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712c5a-a8d0-44e8-9b9d-678a904abb54"/>
    <ds:schemaRef ds:uri="http://schemas.microsoft.com/sharepoint/v3/fields"/>
    <ds:schemaRef ds:uri="e1183e09-c796-41a2-ba5a-4d319536ae41"/>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3</vt:i4>
      </vt:variant>
    </vt:vector>
  </HeadingPairs>
  <TitlesOfParts>
    <vt:vector size="10" baseType="lpstr">
      <vt:lpstr>INHOUD</vt:lpstr>
      <vt:lpstr>SV_SO_2122_1a</vt:lpstr>
      <vt:lpstr>SV_SO_2122_1b</vt:lpstr>
      <vt:lpstr>SV_SO_2122_2a</vt:lpstr>
      <vt:lpstr>SV_SO_2122_2b</vt:lpstr>
      <vt:lpstr>ZBL_SO_2122_1</vt:lpstr>
      <vt:lpstr>ZBL_SO_2122_2</vt:lpstr>
      <vt:lpstr>SV_SO_2122_2b!Afdrukbereik</vt:lpstr>
      <vt:lpstr>ZBL_SO_2122_1!Afdrukbereik</vt:lpstr>
      <vt:lpstr>ZBL_SO_2122_2!Afdrukbereik</vt:lpstr>
    </vt:vector>
  </TitlesOfParts>
  <Manager/>
  <Company>MVG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Van Impe Hannah</cp:lastModifiedBy>
  <cp:revision/>
  <dcterms:created xsi:type="dcterms:W3CDTF">2010-08-09T14:07:59Z</dcterms:created>
  <dcterms:modified xsi:type="dcterms:W3CDTF">2023-05-04T09:20:28Z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0x01010036CFB07F8B6A634DA136D429608D4A16</vt:lpwstr>
  </property>
  <property fmtid="{D5CDD505-2E9C-101B-9397-08002B2CF9AE}" pid="3" name="Order">
    <vt:r8>427500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ies>
</file>