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80" tabRatio="1000" activeTab="0"/>
  </bookViews>
  <sheets>
    <sheet name="INHOUD" sheetId="1" r:id="rId1"/>
    <sheet name="17kleu01" sheetId="2" r:id="rId2"/>
    <sheet name="17kleu02" sheetId="3" r:id="rId3"/>
    <sheet name="17kleu03" sheetId="4" r:id="rId4"/>
    <sheet name="17kleu04" sheetId="5" r:id="rId5"/>
    <sheet name="17kleu05" sheetId="6" r:id="rId6"/>
    <sheet name="17lag01" sheetId="7" r:id="rId7"/>
    <sheet name="17lag02" sheetId="8" r:id="rId8"/>
    <sheet name="17lag03" sheetId="9" r:id="rId9"/>
    <sheet name="17lag04" sheetId="10" r:id="rId10"/>
    <sheet name="17lag05" sheetId="11" r:id="rId11"/>
    <sheet name="17lag06" sheetId="12" r:id="rId12"/>
    <sheet name="17lag07" sheetId="13" r:id="rId13"/>
  </sheets>
  <definedNames/>
  <calcPr fullCalcOnLoad="1"/>
</workbook>
</file>

<file path=xl/sharedStrings.xml><?xml version="1.0" encoding="utf-8"?>
<sst xmlns="http://schemas.openxmlformats.org/spreadsheetml/2006/main" count="664" uniqueCount="111">
  <si>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</si>
  <si>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</si>
  <si>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</si>
  <si>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</si>
  <si>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</si>
  <si>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</si>
  <si>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</si>
  <si>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</si>
  <si>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</si>
  <si>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</si>
  <si>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</si>
  <si>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</si>
  <si>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</si>
  <si>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</si>
  <si>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</si>
  <si>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</si>
  <si>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</si>
  <si>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</si>
  <si>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</si>
  <si>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</si>
  <si>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</si>
  <si>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</si>
  <si>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</si>
  <si>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</si>
  <si>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</si>
  <si>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</si>
  <si>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</si>
  <si>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</si>
  <si>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</si>
  <si>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</si>
  <si>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</si>
  <si>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</si>
  <si>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</si>
  <si>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</si>
  <si>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</si>
  <si>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</si>
  <si>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</si>
  <si>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</si>
  <si>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</si>
  <si>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Visuele</t>
  </si>
  <si>
    <t>Licht mentale</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</si>
  <si>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</si>
  <si>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</si>
  <si>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</si>
  <si>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</si>
  <si>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</si>
  <si>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</si>
  <si>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</si>
  <si>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</si>
  <si>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</si>
  <si>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</si>
  <si>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</si>
  <si>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</si>
  <si>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</si>
  <si>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methodeonderwijs</t>
  </si>
  <si>
    <t>KLEUTERONDERWIJS</t>
  </si>
  <si>
    <t>Overzichtstabel schoolbevolking kleuteronderwijs</t>
  </si>
  <si>
    <t>Buitengewoon kleuteronderwijs naar type</t>
  </si>
  <si>
    <t>LAGER ONDERWIJS</t>
  </si>
  <si>
    <t>Overzichtstabel schoolbevolking lager onderwijs</t>
  </si>
  <si>
    <t>Gewoon lager onderwijs naar geboortejaar en leerjaar</t>
  </si>
  <si>
    <t>Buitengewoon lager onderwijs naar type</t>
  </si>
  <si>
    <t>SCHOOLBEVOLKING BASISONDERWIJS</t>
  </si>
  <si>
    <t>Gewoon kleuteronderwijs naar geboortejaar, soort schoolbestuur en geslacht</t>
  </si>
  <si>
    <t>Buitengewoon kleuteronderwijs naar geboortejaar, soort schoolbestuur en geslacht</t>
  </si>
  <si>
    <t>Gewoon + buitengewoon kleuteronderwijs naar geboortejaar, soort schoolbestuur en geslacht</t>
  </si>
  <si>
    <t>Gewoon lager onderwijs naar geboortejaar, soort schoolbestuur en geslacht</t>
  </si>
  <si>
    <t>Buitengewoon lager onderwijs naar geboortejaar, soort schoolbestuur en geslacht</t>
  </si>
  <si>
    <t>Gewoon + buitengewoon lager onderwijs naar geboortejaar, soort schoolbestuur en geslacht</t>
  </si>
  <si>
    <t>Gewoon lager onderwijs naar geboortejaar en leerjaar, per soort schoolbestuur</t>
  </si>
  <si>
    <t>Schoolbevolking per soort schoolbestuur en naar geboortejaar</t>
  </si>
  <si>
    <t>Schoolbevolking per leerjaar en soort schoolbestuur, naar geboortejaar</t>
  </si>
  <si>
    <t>Type 9</t>
  </si>
  <si>
    <t>zonder verstandelijke beperking (1)</t>
  </si>
  <si>
    <t>(2) Type basisaanbod: voor kinderen met specifieke onderwijsbehoeften voor wie het gemeenschappelijk curriculum met redelijke aanpassingen niet haalbaar is in een school voor gewoon onderwijs.Dit type vervangt vanaf september 2015 geleidelijk de types 1 en 8.</t>
  </si>
  <si>
    <t xml:space="preserve">Verstandelijke </t>
  </si>
  <si>
    <t>beperking</t>
  </si>
  <si>
    <t>zonder verstandelijke beperking</t>
  </si>
  <si>
    <t>Emotionele of gedragsstoornis,</t>
  </si>
  <si>
    <t xml:space="preserve">Motorische </t>
  </si>
  <si>
    <t>Auditieve beperking of</t>
  </si>
  <si>
    <t>een spraak- of taalstoornis</t>
  </si>
  <si>
    <t>Autismespectrumstoornis,</t>
  </si>
  <si>
    <t>(1) Sinds september 2015.</t>
  </si>
  <si>
    <t>Ernstige leerstoornissen</t>
  </si>
  <si>
    <t>(in afbouw)</t>
  </si>
  <si>
    <t>handicap (in afbouw)</t>
  </si>
  <si>
    <t>Type basisaanbod</t>
  </si>
  <si>
    <t>Basisaanbod (2)</t>
  </si>
  <si>
    <t>Schooljaar 2017-2018</t>
  </si>
  <si>
    <t>17kleu01</t>
  </si>
  <si>
    <t>17kleu02</t>
  </si>
  <si>
    <t>17kleu03</t>
  </si>
  <si>
    <t>17kleu04</t>
  </si>
  <si>
    <t>17kleu05</t>
  </si>
  <si>
    <t>17lag01</t>
  </si>
  <si>
    <t>17lag02</t>
  </si>
  <si>
    <t>17lag03</t>
  </si>
  <si>
    <t>17lag04</t>
  </si>
  <si>
    <t>17lag05</t>
  </si>
  <si>
    <t>17lag06</t>
  </si>
  <si>
    <t>17lag07</t>
  </si>
  <si>
    <t>2008 en vorige</t>
  </si>
  <si>
    <t>Op 1 februari 2018 werden er 131 leerlingen geteld in het buitengewoon kleuteronderwijs van het type 5: het gemeenschapsonderwijs</t>
  </si>
  <si>
    <t>telde 9 kleuters, het privaatrechtelijk onderwijs telde 73 kleuters en het gemeentelijk onderwijs telde 49 kleuters.</t>
  </si>
  <si>
    <t xml:space="preserve">De gemiddelde aanwezigheid op jaarbasis (tussen 1 februari 2017 en 31 januari 2018) bedroeg 6,71 voor het gemeenschapsonderwijs,67,36 voor </t>
  </si>
  <si>
    <t>het privaatrechtelijk onderwijs en 46,03 voor het gemeentelijk onderwijs.</t>
  </si>
  <si>
    <t>Op 1 februari 2018 werden er 223 leerlingen geteld in het buitengewoon lager onderwijs van het type 5: het gemeenschapsonderwijs</t>
  </si>
  <si>
    <t>telde 37 leerlingen, het privaatrechtelijk onderwijs telde 103 leerlingen en het gemeentelijk onderwijs telde 83 leerlingen.</t>
  </si>
  <si>
    <t>De gemiddelde aanwezigheid op jaarbasis (tussen 1 februari 2017 en 31 januari 2018) bedroeg 33,87 voor het gemeenschapsonderwijs, 88,67  voor</t>
  </si>
  <si>
    <t>het privaatrechtelijk onderwijs en 73,26 voor het gemeentelijk onderwijs.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</si>
</sst>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quot;Ja&quot;;&quot;Ja&quot;;&quot;Nee&quot;"/>
    <numFmt numFmtId="174" formatCode="&quot;Waar&quot;;&quot;Waar&quot;;&quot;Onwaar&quot;"/>
    <numFmt numFmtId="175" formatCode="&quot;Aan&quot;;&quot;Aan&quot;;&quot;Uit&quot;"/>
    <numFmt numFmtId="176" formatCode="[$€-2]\ #.##000_);[Red]\([$€-2]\ #.##000\)"/>
  </numFmts>
  <fonts count="46">
    <font>
      <sz val="10"/>
      <name val="Arial"/>
      <family val="0"/>
    </font>
    <font>
      <sz val="11"/>
      <color indexed="8"/>
      <name val="Calibri"/>
      <family val="2"/>
    </font>
    <font>
      <b/>
      <sz val="10"/>
      <name val="Arial"/>
      <family val="2"/>
    </font>
    <font>
      <sz val="8"/>
      <name val="Arial"/>
      <family val="2"/>
    </font>
    <font>
      <sz val="9"/>
      <name val="Arial"/>
      <family val="2"/>
    </font>
    <font>
      <b/>
      <sz val="12"/>
      <name val="Arial"/>
      <family val="2"/>
    </font>
    <font>
      <b/>
      <sz val="11"/>
      <name val="Arial"/>
      <family val="2"/>
    </font>
    <font>
      <sz val="9.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u val="single"/>
      <sz val="10"/>
      <color indexed="12"/>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bottom/>
    </border>
    <border>
      <left style="thin">
        <color indexed="8"/>
      </left>
      <right/>
      <top style="thin">
        <color indexed="8"/>
      </top>
      <bottom/>
    </border>
    <border>
      <left/>
      <right/>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medium"/>
      <bottom/>
    </border>
    <border>
      <left style="thin"/>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border>
    <border>
      <left style="thin"/>
      <right style="thin"/>
      <top/>
      <bottom/>
    </border>
    <border>
      <left style="thin"/>
      <right/>
      <top/>
      <bottom/>
    </border>
    <border>
      <left style="thin"/>
      <right style="thin"/>
      <top style="thin">
        <color indexed="8"/>
      </top>
      <bottom/>
    </border>
    <border>
      <left style="thin"/>
      <right/>
      <top style="thin">
        <color indexed="8"/>
      </top>
      <bottom/>
    </border>
    <border>
      <left style="thin"/>
      <right style="thin"/>
      <top style="thin"/>
      <bottom/>
    </border>
    <border>
      <left style="thin"/>
      <right/>
      <top style="thin"/>
      <bottom/>
    </border>
    <border>
      <left style="thin"/>
      <right/>
      <top/>
      <bottom style="thin"/>
    </border>
    <border>
      <left style="thin">
        <color indexed="8"/>
      </left>
      <right style="thin">
        <color indexed="8"/>
      </right>
      <top/>
      <bottom style="thin"/>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style="thin">
        <color indexed="8"/>
      </left>
      <right/>
      <top/>
      <bottom style="thin">
        <color indexed="8"/>
      </bottom>
    </border>
    <border>
      <left/>
      <right/>
      <top/>
      <bottom style="thin">
        <color indexed="8"/>
      </bottom>
    </border>
    <border>
      <left style="thin">
        <color indexed="8"/>
      </left>
      <right/>
      <top style="medium"/>
      <bottom style="thin">
        <color indexed="8"/>
      </bottom>
    </border>
    <border>
      <left/>
      <right style="thin">
        <color indexed="8"/>
      </right>
      <top style="medium"/>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7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17" xfId="0" applyFont="1" applyBorder="1" applyAlignment="1">
      <alignment horizontal="right"/>
    </xf>
    <xf numFmtId="172" fontId="0" fillId="0" borderId="11" xfId="0" applyNumberFormat="1" applyBorder="1" applyAlignment="1">
      <alignment/>
    </xf>
    <xf numFmtId="172" fontId="0" fillId="0" borderId="0" xfId="0" applyNumberFormat="1" applyBorder="1" applyAlignment="1">
      <alignment/>
    </xf>
    <xf numFmtId="172" fontId="0" fillId="0" borderId="0" xfId="0" applyNumberFormat="1" applyAlignment="1">
      <alignment/>
    </xf>
    <xf numFmtId="0" fontId="2" fillId="0" borderId="0" xfId="0" applyFont="1" applyAlignment="1">
      <alignment horizontal="right"/>
    </xf>
    <xf numFmtId="172" fontId="2" fillId="0" borderId="12" xfId="0" applyNumberFormat="1" applyFont="1" applyBorder="1" applyAlignment="1">
      <alignment horizontal="right"/>
    </xf>
    <xf numFmtId="172" fontId="2" fillId="0" borderId="10" xfId="0" applyNumberFormat="1" applyFont="1" applyBorder="1" applyAlignment="1">
      <alignment horizontal="right"/>
    </xf>
    <xf numFmtId="3" fontId="0" fillId="0" borderId="0" xfId="0" applyNumberFormat="1" applyBorder="1" applyAlignment="1">
      <alignment/>
    </xf>
    <xf numFmtId="172" fontId="2" fillId="0" borderId="0" xfId="0" applyNumberFormat="1" applyFont="1" applyBorder="1" applyAlignment="1">
      <alignment horizontal="right"/>
    </xf>
    <xf numFmtId="172" fontId="0" fillId="0" borderId="18" xfId="0" applyNumberFormat="1" applyBorder="1" applyAlignment="1">
      <alignment/>
    </xf>
    <xf numFmtId="172" fontId="2"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12" xfId="0" applyBorder="1" applyAlignment="1">
      <alignment/>
    </xf>
    <xf numFmtId="172" fontId="0" fillId="0" borderId="12" xfId="0" applyNumberFormat="1" applyBorder="1" applyAlignment="1">
      <alignment/>
    </xf>
    <xf numFmtId="172" fontId="0" fillId="0" borderId="10" xfId="0" applyNumberFormat="1" applyBorder="1" applyAlignment="1">
      <alignment/>
    </xf>
    <xf numFmtId="0" fontId="2" fillId="0" borderId="13" xfId="0" applyFont="1" applyBorder="1" applyAlignment="1">
      <alignment/>
    </xf>
    <xf numFmtId="0" fontId="2" fillId="0" borderId="16" xfId="0" applyFont="1" applyBorder="1" applyAlignment="1">
      <alignment/>
    </xf>
    <xf numFmtId="172" fontId="0" fillId="0" borderId="10" xfId="0" applyNumberFormat="1" applyBorder="1" applyAlignment="1">
      <alignment horizontal="right"/>
    </xf>
    <xf numFmtId="0" fontId="2" fillId="0" borderId="24" xfId="0" applyFont="1" applyBorder="1" applyAlignment="1">
      <alignment/>
    </xf>
    <xf numFmtId="0" fontId="0" fillId="0" borderId="0" xfId="0" applyBorder="1" applyAlignment="1">
      <alignment horizontal="center"/>
    </xf>
    <xf numFmtId="172" fontId="0" fillId="0" borderId="25" xfId="0" applyNumberFormat="1" applyBorder="1" applyAlignment="1">
      <alignment/>
    </xf>
    <xf numFmtId="172" fontId="0" fillId="0" borderId="26" xfId="0" applyNumberFormat="1" applyBorder="1" applyAlignment="1">
      <alignment/>
    </xf>
    <xf numFmtId="172" fontId="2" fillId="0" borderId="27" xfId="0" applyNumberFormat="1" applyFont="1" applyBorder="1" applyAlignment="1">
      <alignment horizontal="right"/>
    </xf>
    <xf numFmtId="172" fontId="2" fillId="0" borderId="28" xfId="0" applyNumberFormat="1" applyFont="1" applyBorder="1" applyAlignment="1">
      <alignment horizontal="right"/>
    </xf>
    <xf numFmtId="172" fontId="0" fillId="0" borderId="0" xfId="0" applyNumberFormat="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72" fontId="0" fillId="0" borderId="11" xfId="0" applyNumberFormat="1" applyFont="1" applyBorder="1" applyAlignment="1">
      <alignment/>
    </xf>
    <xf numFmtId="172" fontId="0" fillId="0" borderId="0" xfId="0" applyNumberFormat="1" applyFont="1" applyBorder="1" applyAlignment="1">
      <alignment/>
    </xf>
    <xf numFmtId="172" fontId="0" fillId="0" borderId="0" xfId="0" applyNumberFormat="1" applyFont="1" applyAlignment="1">
      <alignment/>
    </xf>
    <xf numFmtId="0" fontId="0" fillId="0" borderId="17" xfId="0" applyFont="1" applyBorder="1" applyAlignment="1">
      <alignment/>
    </xf>
    <xf numFmtId="0" fontId="2" fillId="0" borderId="17" xfId="0" applyFont="1" applyBorder="1" applyAlignment="1">
      <alignment/>
    </xf>
    <xf numFmtId="172" fontId="2" fillId="0" borderId="11" xfId="0" applyNumberFormat="1" applyFont="1" applyBorder="1" applyAlignment="1">
      <alignment horizontal="right"/>
    </xf>
    <xf numFmtId="172" fontId="0" fillId="0" borderId="12" xfId="0" applyNumberFormat="1" applyFont="1" applyBorder="1" applyAlignment="1">
      <alignment/>
    </xf>
    <xf numFmtId="172" fontId="0" fillId="0" borderId="10" xfId="0" applyNumberFormat="1" applyFont="1" applyBorder="1" applyAlignment="1">
      <alignment/>
    </xf>
    <xf numFmtId="172" fontId="0" fillId="0" borderId="0" xfId="0" applyNumberFormat="1" applyFill="1" applyBorder="1" applyAlignment="1">
      <alignment/>
    </xf>
    <xf numFmtId="172" fontId="2" fillId="0" borderId="0" xfId="0" applyNumberFormat="1" applyFont="1" applyAlignment="1">
      <alignment horizontal="righ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23" xfId="0" applyFill="1" applyBorder="1" applyAlignment="1">
      <alignment/>
    </xf>
    <xf numFmtId="0" fontId="0" fillId="0" borderId="10" xfId="0" applyFill="1" applyBorder="1" applyAlignment="1">
      <alignment/>
    </xf>
    <xf numFmtId="172" fontId="0" fillId="0" borderId="18" xfId="0" applyNumberFormat="1" applyFill="1" applyBorder="1" applyAlignment="1">
      <alignment/>
    </xf>
    <xf numFmtId="172" fontId="0" fillId="0" borderId="11" xfId="0" applyNumberFormat="1" applyFill="1" applyBorder="1" applyAlignment="1">
      <alignment/>
    </xf>
    <xf numFmtId="0" fontId="2" fillId="0" borderId="17" xfId="0" applyFont="1" applyFill="1" applyBorder="1" applyAlignment="1">
      <alignment horizontal="right"/>
    </xf>
    <xf numFmtId="172" fontId="2" fillId="0" borderId="19" xfId="0" applyNumberFormat="1" applyFont="1" applyFill="1" applyBorder="1" applyAlignment="1">
      <alignment horizontal="right"/>
    </xf>
    <xf numFmtId="172" fontId="2" fillId="0" borderId="12" xfId="0" applyNumberFormat="1" applyFont="1" applyFill="1" applyBorder="1" applyAlignment="1">
      <alignment horizontal="right"/>
    </xf>
    <xf numFmtId="0" fontId="2" fillId="0" borderId="0" xfId="0" applyFont="1" applyFill="1" applyAlignment="1">
      <alignment horizontal="right"/>
    </xf>
    <xf numFmtId="0" fontId="0" fillId="0" borderId="0" xfId="0" applyFont="1" applyFill="1" applyBorder="1" applyAlignment="1">
      <alignment horizontal="left"/>
    </xf>
    <xf numFmtId="172" fontId="0" fillId="0" borderId="25"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right"/>
    </xf>
    <xf numFmtId="172" fontId="2" fillId="0" borderId="29" xfId="0" applyNumberFormat="1" applyFont="1" applyFill="1" applyBorder="1" applyAlignment="1">
      <alignment horizontal="right"/>
    </xf>
    <xf numFmtId="172" fontId="2" fillId="0" borderId="30" xfId="0" applyNumberFormat="1" applyFont="1" applyFill="1" applyBorder="1" applyAlignment="1">
      <alignment horizontal="right"/>
    </xf>
    <xf numFmtId="3" fontId="0" fillId="0" borderId="0" xfId="0" applyNumberFormat="1" applyFill="1" applyBorder="1" applyAlignment="1">
      <alignment/>
    </xf>
    <xf numFmtId="0" fontId="0" fillId="0" borderId="0" xfId="0" applyFont="1" applyFill="1" applyAlignment="1">
      <alignment/>
    </xf>
    <xf numFmtId="172" fontId="2" fillId="0" borderId="19" xfId="0" applyNumberFormat="1" applyFont="1" applyFill="1" applyBorder="1" applyAlignment="1">
      <alignment/>
    </xf>
    <xf numFmtId="172" fontId="2" fillId="0" borderId="12" xfId="0" applyNumberFormat="1" applyFont="1" applyFill="1" applyBorder="1" applyAlignment="1">
      <alignment/>
    </xf>
    <xf numFmtId="0" fontId="2" fillId="0" borderId="0" xfId="0" applyFont="1" applyFill="1" applyAlignment="1">
      <alignment/>
    </xf>
    <xf numFmtId="172" fontId="2" fillId="0" borderId="0" xfId="0" applyNumberFormat="1" applyFont="1" applyFill="1" applyBorder="1" applyAlignment="1">
      <alignment/>
    </xf>
    <xf numFmtId="172" fontId="0" fillId="0" borderId="31" xfId="0" applyNumberFormat="1" applyFont="1" applyFill="1" applyBorder="1" applyAlignment="1">
      <alignment horizontal="right"/>
    </xf>
    <xf numFmtId="172" fontId="0" fillId="0" borderId="32" xfId="0" applyNumberFormat="1" applyFill="1" applyBorder="1" applyAlignment="1">
      <alignment/>
    </xf>
    <xf numFmtId="172" fontId="2" fillId="0" borderId="18" xfId="0" applyNumberFormat="1" applyFont="1" applyFill="1" applyBorder="1" applyAlignment="1">
      <alignment/>
    </xf>
    <xf numFmtId="172" fontId="2" fillId="0" borderId="0" xfId="0" applyNumberFormat="1" applyFont="1" applyFill="1" applyBorder="1" applyAlignment="1">
      <alignment horizontal="right"/>
    </xf>
    <xf numFmtId="172" fontId="2" fillId="0" borderId="0" xfId="0" applyNumberFormat="1" applyFont="1" applyFill="1" applyAlignment="1">
      <alignment/>
    </xf>
    <xf numFmtId="0" fontId="2" fillId="0" borderId="0" xfId="0" applyFont="1" applyBorder="1" applyAlignment="1">
      <alignment horizontal="center"/>
    </xf>
    <xf numFmtId="172" fontId="0" fillId="0" borderId="0" xfId="0" applyNumberFormat="1" applyFill="1" applyAlignment="1">
      <alignment/>
    </xf>
    <xf numFmtId="172" fontId="2" fillId="0" borderId="10" xfId="0" applyNumberFormat="1" applyFont="1" applyFill="1" applyBorder="1" applyAlignment="1">
      <alignment horizontal="right"/>
    </xf>
    <xf numFmtId="172" fontId="0" fillId="0" borderId="10" xfId="0" applyNumberFormat="1" applyFill="1" applyBorder="1" applyAlignment="1">
      <alignment/>
    </xf>
    <xf numFmtId="172" fontId="0" fillId="0" borderId="12" xfId="0" applyNumberFormat="1" applyFill="1" applyBorder="1" applyAlignment="1">
      <alignment/>
    </xf>
    <xf numFmtId="172" fontId="0" fillId="0" borderId="25" xfId="0" applyNumberFormat="1" applyFill="1" applyBorder="1" applyAlignment="1">
      <alignment/>
    </xf>
    <xf numFmtId="172" fontId="0" fillId="0" borderId="26" xfId="0" applyNumberFormat="1" applyFill="1" applyBorder="1" applyAlignment="1">
      <alignment/>
    </xf>
    <xf numFmtId="0" fontId="0" fillId="0" borderId="0" xfId="0" applyFont="1" applyFill="1" applyBorder="1" applyAlignment="1">
      <alignment/>
    </xf>
    <xf numFmtId="0" fontId="5" fillId="0" borderId="0" xfId="0" applyFont="1" applyAlignment="1">
      <alignment/>
    </xf>
    <xf numFmtId="0" fontId="6" fillId="0" borderId="0" xfId="0" applyFont="1" applyAlignment="1">
      <alignment/>
    </xf>
    <xf numFmtId="0" fontId="0" fillId="0" borderId="23" xfId="0" applyBorder="1" applyAlignment="1">
      <alignment horizontal="center" vertical="top" wrapText="1"/>
    </xf>
    <xf numFmtId="0" fontId="0" fillId="0" borderId="22" xfId="0" applyBorder="1" applyAlignment="1">
      <alignment horizontal="center" vertical="top" wrapText="1"/>
    </xf>
    <xf numFmtId="0" fontId="4" fillId="0" borderId="22" xfId="0" applyFont="1" applyBorder="1" applyAlignment="1">
      <alignment horizontal="center" vertical="top" wrapText="1"/>
    </xf>
    <xf numFmtId="0" fontId="45" fillId="0" borderId="0" xfId="0" applyFont="1" applyAlignment="1">
      <alignment/>
    </xf>
    <xf numFmtId="2" fontId="0" fillId="0" borderId="0" xfId="0" applyNumberFormat="1" applyFont="1" applyBorder="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23" xfId="0" applyFont="1" applyBorder="1" applyAlignment="1">
      <alignment horizontal="center" wrapText="1"/>
    </xf>
    <xf numFmtId="0" fontId="0" fillId="0" borderId="22" xfId="0" applyFont="1" applyBorder="1" applyAlignment="1">
      <alignment horizontal="center" wrapText="1"/>
    </xf>
    <xf numFmtId="0" fontId="4" fillId="0" borderId="0" xfId="0" applyFont="1" applyFill="1" applyBorder="1" applyAlignment="1">
      <alignment/>
    </xf>
    <xf numFmtId="0" fontId="4" fillId="0" borderId="0" xfId="0" applyFont="1" applyBorder="1" applyAlignment="1">
      <alignment horizontal="left"/>
    </xf>
    <xf numFmtId="0" fontId="3" fillId="0" borderId="0" xfId="0" applyFont="1" applyFill="1" applyBorder="1" applyAlignment="1">
      <alignment/>
    </xf>
    <xf numFmtId="0" fontId="45" fillId="0" borderId="0" xfId="0" applyFont="1" applyFill="1" applyAlignment="1">
      <alignment/>
    </xf>
    <xf numFmtId="0" fontId="45" fillId="0" borderId="0" xfId="0" applyFont="1" applyFill="1" applyBorder="1" applyAlignment="1">
      <alignment/>
    </xf>
    <xf numFmtId="0" fontId="0" fillId="0" borderId="0" xfId="0" applyAlignment="1">
      <alignment horizontal="left"/>
    </xf>
    <xf numFmtId="0" fontId="2" fillId="0" borderId="0" xfId="0" applyFont="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5" fillId="0" borderId="0" xfId="0" applyFont="1" applyAlignment="1">
      <alignment horizontal="left"/>
    </xf>
    <xf numFmtId="0" fontId="0" fillId="0" borderId="0" xfId="0" applyFill="1" applyAlignment="1">
      <alignment horizontal="left"/>
    </xf>
    <xf numFmtId="0" fontId="2" fillId="0" borderId="0" xfId="0" applyFont="1" applyFill="1" applyBorder="1" applyAlignment="1">
      <alignment horizontal="left"/>
    </xf>
    <xf numFmtId="0" fontId="0" fillId="0" borderId="0" xfId="0" applyFont="1" applyFill="1" applyAlignment="1">
      <alignment horizontal="left"/>
    </xf>
    <xf numFmtId="0" fontId="45" fillId="0" borderId="0" xfId="0" applyFont="1" applyFill="1" applyAlignment="1">
      <alignment horizontal="lef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0" xfId="0" applyFont="1" applyBorder="1" applyAlignment="1">
      <alignment horizontal="center"/>
    </xf>
    <xf numFmtId="172" fontId="2" fillId="0" borderId="0" xfId="0" applyNumberFormat="1" applyFont="1" applyFill="1" applyBorder="1" applyAlignment="1">
      <alignment horizontal="center"/>
    </xf>
    <xf numFmtId="172" fontId="2" fillId="0" borderId="0" xfId="0" applyNumberFormat="1"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16"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7" fillId="0" borderId="36" xfId="0" applyFont="1" applyFill="1" applyBorder="1" applyAlignment="1">
      <alignment horizontal="center"/>
    </xf>
    <xf numFmtId="0" fontId="7" fillId="0" borderId="37" xfId="0" applyFont="1" applyFill="1" applyBorder="1" applyAlignment="1">
      <alignment horizontal="center"/>
    </xf>
    <xf numFmtId="0" fontId="7" fillId="0" borderId="16" xfId="0" applyFont="1" applyFill="1" applyBorder="1" applyAlignment="1">
      <alignment horizontal="center"/>
    </xf>
    <xf numFmtId="0" fontId="7" fillId="0" borderId="12" xfId="0" applyFont="1" applyFill="1" applyBorder="1" applyAlignment="1">
      <alignment horizontal="center"/>
    </xf>
    <xf numFmtId="0" fontId="7" fillId="0" borderId="10" xfId="0" applyFont="1" applyFill="1" applyBorder="1" applyAlignment="1">
      <alignment horizontal="center"/>
    </xf>
    <xf numFmtId="0" fontId="7" fillId="0" borderId="24" xfId="0" applyFont="1" applyFill="1" applyBorder="1" applyAlignment="1">
      <alignment horizontal="center"/>
    </xf>
    <xf numFmtId="0" fontId="0" fillId="0" borderId="38"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9" xfId="0" applyFont="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4" fillId="0" borderId="36" xfId="0" applyFont="1" applyFill="1" applyBorder="1" applyAlignment="1">
      <alignment horizontal="center"/>
    </xf>
    <xf numFmtId="0" fontId="4" fillId="0" borderId="37" xfId="0" applyFont="1" applyFill="1" applyBorder="1" applyAlignment="1">
      <alignment horizontal="center"/>
    </xf>
    <xf numFmtId="0" fontId="4" fillId="0" borderId="16" xfId="0" applyFont="1" applyFill="1" applyBorder="1" applyAlignment="1">
      <alignment horizontal="center"/>
    </xf>
    <xf numFmtId="0" fontId="0" fillId="0" borderId="12" xfId="0" applyFont="1" applyFill="1" applyBorder="1" applyAlignment="1">
      <alignment horizontal="center"/>
    </xf>
    <xf numFmtId="0" fontId="0" fillId="0" borderId="10" xfId="0" applyFill="1" applyBorder="1" applyAlignment="1">
      <alignment horizontal="center"/>
    </xf>
    <xf numFmtId="0" fontId="0" fillId="0" borderId="24" xfId="0" applyFill="1" applyBorder="1" applyAlignment="1">
      <alignment horizontal="center"/>
    </xf>
    <xf numFmtId="0" fontId="0" fillId="0" borderId="36" xfId="0" applyFont="1" applyFill="1" applyBorder="1" applyAlignment="1">
      <alignment horizontal="center"/>
    </xf>
    <xf numFmtId="0" fontId="0" fillId="0" borderId="37" xfId="0" applyFill="1" applyBorder="1" applyAlignment="1">
      <alignment horizontal="center"/>
    </xf>
    <xf numFmtId="0" fontId="0" fillId="0" borderId="16" xfId="0"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24" xfId="0" applyFont="1" applyFill="1" applyBorder="1" applyAlignment="1">
      <alignment horizontal="center"/>
    </xf>
    <xf numFmtId="0" fontId="33" fillId="0" borderId="0" xfId="43"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666750</xdr:colOff>
      <xdr:row>45</xdr:row>
      <xdr:rowOff>38100</xdr:rowOff>
    </xdr:to>
    <xdr:sp>
      <xdr:nvSpPr>
        <xdr:cNvPr id="2" name="Text Box 2"/>
        <xdr:cNvSpPr txBox="1">
          <a:spLocks noChangeArrowheads="1"/>
        </xdr:cNvSpPr>
      </xdr:nvSpPr>
      <xdr:spPr>
        <a:xfrm>
          <a:off x="19050" y="7038975"/>
          <a:ext cx="7696200" cy="552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157</xdr:row>
      <xdr:rowOff>85725</xdr:rowOff>
    </xdr:from>
    <xdr:to>
      <xdr:col>11</xdr:col>
      <xdr:colOff>628650</xdr:colOff>
      <xdr:row>161</xdr:row>
      <xdr:rowOff>95250</xdr:rowOff>
    </xdr:to>
    <xdr:sp>
      <xdr:nvSpPr>
        <xdr:cNvPr id="2" name="Text Box 3"/>
        <xdr:cNvSpPr txBox="1">
          <a:spLocks noChangeArrowheads="1"/>
        </xdr:cNvSpPr>
      </xdr:nvSpPr>
      <xdr:spPr>
        <a:xfrm>
          <a:off x="19050" y="25536525"/>
          <a:ext cx="7505700"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50" sqref="A50"/>
    </sheetView>
  </sheetViews>
  <sheetFormatPr defaultColWidth="9.140625" defaultRowHeight="12.75"/>
  <sheetData>
    <row r="1" ht="15">
      <c r="A1" s="102" t="s">
        <v>62</v>
      </c>
    </row>
    <row r="2" ht="15">
      <c r="A2" s="102" t="s">
        <v>89</v>
      </c>
    </row>
    <row r="4" ht="13.5">
      <c r="A4" s="103" t="s">
        <v>55</v>
      </c>
    </row>
    <row r="5" spans="1:2" ht="12.75">
      <c r="A5" s="170" t="s">
        <v>90</v>
      </c>
      <c r="B5" t="s">
        <v>56</v>
      </c>
    </row>
    <row r="6" spans="1:2" ht="12.75">
      <c r="A6" s="170" t="s">
        <v>91</v>
      </c>
      <c r="B6" s="45" t="s">
        <v>63</v>
      </c>
    </row>
    <row r="7" spans="1:2" ht="12.75">
      <c r="A7" s="170" t="s">
        <v>92</v>
      </c>
      <c r="B7" s="45" t="s">
        <v>64</v>
      </c>
    </row>
    <row r="8" spans="1:2" ht="12.75">
      <c r="A8" s="170" t="s">
        <v>93</v>
      </c>
      <c r="B8" s="45" t="s">
        <v>65</v>
      </c>
    </row>
    <row r="9" spans="1:2" ht="12.75">
      <c r="A9" s="170" t="s">
        <v>94</v>
      </c>
      <c r="B9" t="s">
        <v>57</v>
      </c>
    </row>
    <row r="11" ht="13.5">
      <c r="A11" s="103" t="s">
        <v>58</v>
      </c>
    </row>
    <row r="12" spans="1:2" ht="12.75">
      <c r="A12" s="170" t="s">
        <v>95</v>
      </c>
      <c r="B12" t="s">
        <v>59</v>
      </c>
    </row>
    <row r="13" spans="1:2" ht="12.75">
      <c r="A13" s="170" t="s">
        <v>96</v>
      </c>
      <c r="B13" s="45" t="s">
        <v>66</v>
      </c>
    </row>
    <row r="14" spans="1:2" ht="12.75">
      <c r="A14" s="170" t="s">
        <v>97</v>
      </c>
      <c r="B14" s="45" t="s">
        <v>67</v>
      </c>
    </row>
    <row r="15" spans="1:2" ht="12.75">
      <c r="A15" s="170" t="s">
        <v>98</v>
      </c>
      <c r="B15" s="45" t="s">
        <v>68</v>
      </c>
    </row>
    <row r="16" spans="1:2" ht="12.75">
      <c r="A16" s="170" t="s">
        <v>99</v>
      </c>
      <c r="B16" t="s">
        <v>60</v>
      </c>
    </row>
    <row r="17" spans="1:2" ht="12.75">
      <c r="A17" s="170" t="s">
        <v>100</v>
      </c>
      <c r="B17" s="45" t="s">
        <v>69</v>
      </c>
    </row>
    <row r="18" spans="1:2" ht="12.75">
      <c r="A18" s="170" t="s">
        <v>101</v>
      </c>
      <c r="B18" t="s">
        <v>61</v>
      </c>
    </row>
  </sheetData>
  <sheetProtection/>
  <hyperlinks>
    <hyperlink ref="A5" location="'17kleu01'!A1" display="17kleu01"/>
    <hyperlink ref="A6" location="'17kleu02'!A1" display="17kleu02"/>
    <hyperlink ref="A7" location="'17kleu03'!A1" display="17kleu03"/>
    <hyperlink ref="A8" location="'17kleu04'!A1" display="17kleu04"/>
    <hyperlink ref="A9" location="'17kleu05'!A1" display="17kleu05"/>
    <hyperlink ref="A12" location="'17lag01'!A1" display="17lag01"/>
    <hyperlink ref="A13" location="'17lag02'!A1" display="17lag02"/>
    <hyperlink ref="A14" location="'17lag03'!A1" display="17lag03"/>
    <hyperlink ref="A15" location="'17lag04'!A1" display="17lag04"/>
    <hyperlink ref="A16" location="'17lag05'!A1" display="17lag05"/>
    <hyperlink ref="A17" location="'17lag06'!A1" display="17lag06"/>
    <hyperlink ref="A18" location="'17lag07'!A1" display="17lag07"/>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51" sqref="A51"/>
    </sheetView>
  </sheetViews>
  <sheetFormatPr defaultColWidth="9.140625" defaultRowHeight="12.75"/>
  <cols>
    <col min="1" max="1" width="22.421875" style="6" customWidth="1"/>
    <col min="2" max="2" width="8.140625" style="0" customWidth="1"/>
    <col min="3" max="10" width="8.00390625" style="0" customWidth="1"/>
    <col min="11" max="11" width="7.7109375" style="0" customWidth="1"/>
    <col min="12" max="12" width="8.00390625" style="6" customWidth="1"/>
    <col min="13" max="13" width="9.28125" style="0" customWidth="1"/>
  </cols>
  <sheetData>
    <row r="1" ht="12.75">
      <c r="A1" s="7" t="s">
        <v>89</v>
      </c>
    </row>
    <row r="2" spans="1:12" ht="12.75">
      <c r="A2" s="133" t="s">
        <v>21</v>
      </c>
      <c r="B2" s="133"/>
      <c r="C2" s="133"/>
      <c r="D2" s="133"/>
      <c r="E2" s="133"/>
      <c r="F2" s="133"/>
      <c r="G2" s="133"/>
      <c r="H2" s="133"/>
      <c r="I2" s="133"/>
      <c r="J2" s="133"/>
      <c r="K2" s="133"/>
      <c r="L2" s="133"/>
    </row>
    <row r="3" spans="1:12" ht="12.75">
      <c r="A3" s="133" t="s">
        <v>70</v>
      </c>
      <c r="B3" s="133"/>
      <c r="C3" s="133"/>
      <c r="D3" s="133"/>
      <c r="E3" s="133"/>
      <c r="F3" s="133"/>
      <c r="G3" s="133"/>
      <c r="H3" s="133"/>
      <c r="I3" s="133"/>
      <c r="J3" s="133"/>
      <c r="K3" s="133"/>
      <c r="L3" s="133"/>
    </row>
    <row r="4" ht="13.5" thickBot="1"/>
    <row r="5" spans="1:12" ht="26.25">
      <c r="A5" s="31"/>
      <c r="B5" s="104" t="str">
        <f>C5+1&amp;" "&amp;"en later"</f>
        <v>2012 en later</v>
      </c>
      <c r="C5" s="105">
        <v>2011</v>
      </c>
      <c r="D5" s="105">
        <f aca="true" t="shared" si="0" ref="D5:J5">C5-1</f>
        <v>2010</v>
      </c>
      <c r="E5" s="105">
        <f t="shared" si="0"/>
        <v>2009</v>
      </c>
      <c r="F5" s="105">
        <f t="shared" si="0"/>
        <v>2008</v>
      </c>
      <c r="G5" s="105">
        <f t="shared" si="0"/>
        <v>2007</v>
      </c>
      <c r="H5" s="105">
        <f t="shared" si="0"/>
        <v>2006</v>
      </c>
      <c r="I5" s="105">
        <f t="shared" si="0"/>
        <v>2005</v>
      </c>
      <c r="J5" s="105">
        <f t="shared" si="0"/>
        <v>2004</v>
      </c>
      <c r="K5" s="106" t="str">
        <f>J5-1&amp;" "&amp;"en vroeger"</f>
        <v>2003 en vroeger</v>
      </c>
      <c r="L5" s="105" t="s">
        <v>31</v>
      </c>
    </row>
    <row r="6" ht="12.75">
      <c r="A6" s="1"/>
    </row>
    <row r="7" spans="1:12" ht="12.75">
      <c r="A7" s="133" t="s">
        <v>8</v>
      </c>
      <c r="B7" s="133"/>
      <c r="C7" s="133"/>
      <c r="D7" s="133"/>
      <c r="E7" s="133"/>
      <c r="F7" s="133"/>
      <c r="G7" s="133"/>
      <c r="H7" s="133"/>
      <c r="I7" s="133"/>
      <c r="J7" s="133"/>
      <c r="K7" s="133"/>
      <c r="L7" s="133"/>
    </row>
    <row r="8" s="6" customFormat="1" ht="12.75"/>
    <row r="9" spans="1:13" ht="12.75">
      <c r="A9" s="6" t="s">
        <v>38</v>
      </c>
      <c r="B9" s="24">
        <f>SUM('17lag02'!B9+'17lag03'!B9)</f>
        <v>63</v>
      </c>
      <c r="C9" s="24">
        <f>SUM('17lag02'!C9+'17lag03'!C9)</f>
        <v>5659</v>
      </c>
      <c r="D9" s="24">
        <f>SUM('17lag02'!D9+'17lag03'!D9)</f>
        <v>6190</v>
      </c>
      <c r="E9" s="24">
        <f>SUM('17lag02'!E9+'17lag03'!E9)</f>
        <v>6089</v>
      </c>
      <c r="F9" s="24">
        <f>SUM('17lag02'!F9+'17lag03'!F9)</f>
        <v>6410</v>
      </c>
      <c r="G9" s="24">
        <f>SUM('17lag02'!G9+'17lag03'!G9)</f>
        <v>6051</v>
      </c>
      <c r="H9" s="24">
        <f>SUM('17lag02'!H9+'17lag03'!H9)</f>
        <v>5841</v>
      </c>
      <c r="I9" s="24">
        <f>SUM('17lag02'!I9+'17lag03'!I9)</f>
        <v>1730</v>
      </c>
      <c r="J9" s="24">
        <f>SUM('17lag02'!J9+'17lag03'!J9)</f>
        <v>185</v>
      </c>
      <c r="K9" s="24">
        <f>SUM('17lag02'!K9+'17lag03'!K9)</f>
        <v>26</v>
      </c>
      <c r="L9" s="16">
        <f>SUM(B9:K9)</f>
        <v>38244</v>
      </c>
      <c r="M9" s="18"/>
    </row>
    <row r="10" spans="1:13" ht="12.75">
      <c r="A10" s="6" t="s">
        <v>10</v>
      </c>
      <c r="B10" s="24">
        <f>SUM('17lag02'!B10+'17lag03'!B10)</f>
        <v>135</v>
      </c>
      <c r="C10" s="24">
        <f>SUM('17lag02'!C10+'17lag03'!C10)</f>
        <v>22393</v>
      </c>
      <c r="D10" s="24">
        <f>SUM('17lag02'!D10+'17lag03'!D10)</f>
        <v>23809</v>
      </c>
      <c r="E10" s="24">
        <f>SUM('17lag02'!E10+'17lag03'!E10)</f>
        <v>23918</v>
      </c>
      <c r="F10" s="24">
        <f>SUM('17lag02'!F10+'17lag03'!F10)</f>
        <v>24177</v>
      </c>
      <c r="G10" s="24">
        <f>SUM('17lag02'!G10+'17lag03'!G10)</f>
        <v>23281</v>
      </c>
      <c r="H10" s="24">
        <f>SUM('17lag02'!H10+'17lag03'!H10)</f>
        <v>22754</v>
      </c>
      <c r="I10" s="24">
        <f>SUM('17lag02'!I10+'17lag03'!I10)</f>
        <v>3980</v>
      </c>
      <c r="J10" s="24">
        <f>SUM('17lag02'!J10+'17lag03'!J10)</f>
        <v>235</v>
      </c>
      <c r="K10" s="24">
        <f>SUM('17lag02'!K10+'17lag03'!K10)</f>
        <v>36</v>
      </c>
      <c r="L10" s="16">
        <f>SUM(B10:K10)</f>
        <v>144718</v>
      </c>
      <c r="M10" s="18"/>
    </row>
    <row r="11" spans="1:13" ht="12.75">
      <c r="A11" s="6" t="s">
        <v>12</v>
      </c>
      <c r="B11" s="24">
        <f>SUM('17lag02'!B11+'17lag03'!B11)</f>
        <v>0</v>
      </c>
      <c r="C11" s="24">
        <f>SUM('17lag02'!C11+'17lag03'!C11)</f>
        <v>32</v>
      </c>
      <c r="D11" s="24">
        <f>SUM('17lag02'!D11+'17lag03'!D11)</f>
        <v>59</v>
      </c>
      <c r="E11" s="24">
        <f>SUM('17lag02'!E11+'17lag03'!E11)</f>
        <v>53</v>
      </c>
      <c r="F11" s="24">
        <f>SUM('17lag02'!F11+'17lag03'!F11)</f>
        <v>78</v>
      </c>
      <c r="G11" s="24">
        <f>SUM('17lag02'!G11+'17lag03'!G11)</f>
        <v>75</v>
      </c>
      <c r="H11" s="24">
        <f>SUM('17lag02'!H11+'17lag03'!H11)</f>
        <v>89</v>
      </c>
      <c r="I11" s="24">
        <f>SUM('17lag02'!I11+'17lag03'!I11)</f>
        <v>71</v>
      </c>
      <c r="J11" s="24">
        <f>SUM('17lag02'!J11+'17lag03'!J11)</f>
        <v>0</v>
      </c>
      <c r="K11" s="24">
        <f>SUM('17lag02'!K11+'17lag03'!K11)</f>
        <v>0</v>
      </c>
      <c r="L11" s="16">
        <f>SUM(B11:K11)</f>
        <v>457</v>
      </c>
      <c r="M11" s="18"/>
    </row>
    <row r="12" spans="1:13" ht="12.75">
      <c r="A12" s="6" t="s">
        <v>11</v>
      </c>
      <c r="B12" s="24">
        <f>SUM('17lag02'!B12+'17lag03'!B12)</f>
        <v>58</v>
      </c>
      <c r="C12" s="24">
        <f>SUM('17lag02'!C12+'17lag03'!C12)</f>
        <v>8434</v>
      </c>
      <c r="D12" s="24">
        <f>SUM('17lag02'!D12+'17lag03'!D12)</f>
        <v>9100</v>
      </c>
      <c r="E12" s="24">
        <f>SUM('17lag02'!E12+'17lag03'!E12)</f>
        <v>8812</v>
      </c>
      <c r="F12" s="24">
        <f>SUM('17lag02'!F12+'17lag03'!F12)</f>
        <v>8668</v>
      </c>
      <c r="G12" s="24">
        <f>SUM('17lag02'!G12+'17lag03'!G12)</f>
        <v>8515</v>
      </c>
      <c r="H12" s="24">
        <f>SUM('17lag02'!H12+'17lag03'!H12)</f>
        <v>8251</v>
      </c>
      <c r="I12" s="24">
        <f>SUM('17lag02'!I12+'17lag03'!I12)</f>
        <v>1399</v>
      </c>
      <c r="J12" s="24">
        <f>SUM('17lag02'!J12+'17lag03'!J12)</f>
        <v>61</v>
      </c>
      <c r="K12" s="24">
        <f>SUM('17lag02'!K12+'17lag03'!K12)</f>
        <v>1</v>
      </c>
      <c r="L12" s="16">
        <f>SUM(B12:K12)</f>
        <v>53299</v>
      </c>
      <c r="M12" s="18"/>
    </row>
    <row r="13" spans="1:13" ht="12.75">
      <c r="A13" s="6" t="s">
        <v>41</v>
      </c>
      <c r="B13" s="24">
        <f>SUM('17lag03'!B13)</f>
        <v>0</v>
      </c>
      <c r="C13" s="24">
        <f>SUM('17lag03'!C13)</f>
        <v>6</v>
      </c>
      <c r="D13" s="24">
        <f>SUM('17lag03'!D13)</f>
        <v>19</v>
      </c>
      <c r="E13" s="24">
        <f>SUM('17lag03'!E13)</f>
        <v>14</v>
      </c>
      <c r="F13" s="24">
        <f>SUM('17lag03'!F13)</f>
        <v>26</v>
      </c>
      <c r="G13" s="24">
        <f>SUM('17lag03'!G13)</f>
        <v>14</v>
      </c>
      <c r="H13" s="24">
        <f>SUM('17lag03'!H13)</f>
        <v>13</v>
      </c>
      <c r="I13" s="24">
        <f>SUM('17lag03'!I13)</f>
        <v>15</v>
      </c>
      <c r="J13" s="24">
        <f>SUM('17lag03'!J13)</f>
        <v>0</v>
      </c>
      <c r="K13" s="24">
        <f>SUM('17lag03'!K13)</f>
        <v>0</v>
      </c>
      <c r="L13" s="16">
        <f>SUM(B13:K13)</f>
        <v>107</v>
      </c>
      <c r="M13" s="18"/>
    </row>
    <row r="14" spans="1:13" s="19" customFormat="1" ht="12.75">
      <c r="A14" s="14" t="s">
        <v>31</v>
      </c>
      <c r="B14" s="25">
        <f>SUM(B9:B13)</f>
        <v>256</v>
      </c>
      <c r="C14" s="25">
        <f aca="true" t="shared" si="1" ref="C14:L14">SUM(C9:C13)</f>
        <v>36524</v>
      </c>
      <c r="D14" s="25">
        <f t="shared" si="1"/>
        <v>39177</v>
      </c>
      <c r="E14" s="25">
        <f t="shared" si="1"/>
        <v>38886</v>
      </c>
      <c r="F14" s="25">
        <f t="shared" si="1"/>
        <v>39359</v>
      </c>
      <c r="G14" s="25">
        <f t="shared" si="1"/>
        <v>37936</v>
      </c>
      <c r="H14" s="25">
        <f t="shared" si="1"/>
        <v>36948</v>
      </c>
      <c r="I14" s="25">
        <f t="shared" si="1"/>
        <v>7195</v>
      </c>
      <c r="J14" s="25">
        <f t="shared" si="1"/>
        <v>481</v>
      </c>
      <c r="K14" s="25">
        <f t="shared" si="1"/>
        <v>63</v>
      </c>
      <c r="L14" s="20">
        <f t="shared" si="1"/>
        <v>236825</v>
      </c>
      <c r="M14" s="18"/>
    </row>
    <row r="15" spans="1:13" s="19" customFormat="1" ht="12.75">
      <c r="A15" s="14"/>
      <c r="B15" s="23"/>
      <c r="C15" s="23"/>
      <c r="D15" s="23"/>
      <c r="E15" s="23"/>
      <c r="F15" s="23"/>
      <c r="G15" s="23"/>
      <c r="H15" s="23"/>
      <c r="I15" s="23"/>
      <c r="J15" s="23"/>
      <c r="K15" s="23"/>
      <c r="L15" s="23"/>
      <c r="M15" s="18"/>
    </row>
    <row r="16" spans="1:13" s="6" customFormat="1" ht="12.75">
      <c r="A16" s="133" t="s">
        <v>9</v>
      </c>
      <c r="B16" s="133"/>
      <c r="C16" s="133"/>
      <c r="D16" s="133"/>
      <c r="E16" s="133"/>
      <c r="F16" s="133"/>
      <c r="G16" s="133"/>
      <c r="H16" s="133"/>
      <c r="I16" s="133"/>
      <c r="J16" s="133"/>
      <c r="K16" s="133"/>
      <c r="L16" s="133"/>
      <c r="M16" s="18"/>
    </row>
    <row r="17" spans="2:13" s="6" customFormat="1" ht="12.75">
      <c r="B17" s="17"/>
      <c r="C17" s="17"/>
      <c r="D17" s="17"/>
      <c r="E17" s="17"/>
      <c r="F17" s="17"/>
      <c r="G17" s="17"/>
      <c r="H17" s="17"/>
      <c r="I17" s="17"/>
      <c r="J17" s="17"/>
      <c r="K17" s="17"/>
      <c r="L17" s="17"/>
      <c r="M17" s="18"/>
    </row>
    <row r="18" spans="1:13" ht="12.75">
      <c r="A18" s="6" t="s">
        <v>38</v>
      </c>
      <c r="B18" s="24">
        <f>SUM('17lag02'!B17+'17lag03'!B18)</f>
        <v>50</v>
      </c>
      <c r="C18" s="24">
        <f>SUM('17lag02'!C17+'17lag03'!C18)</f>
        <v>5478</v>
      </c>
      <c r="D18" s="24">
        <f>SUM('17lag02'!D17+'17lag03'!D18)</f>
        <v>5952</v>
      </c>
      <c r="E18" s="24">
        <f>SUM('17lag02'!E17+'17lag03'!E18)</f>
        <v>5640</v>
      </c>
      <c r="F18" s="24">
        <f>SUM('17lag02'!F17+'17lag03'!F18)</f>
        <v>5694</v>
      </c>
      <c r="G18" s="24">
        <f>SUM('17lag02'!G17+'17lag03'!G18)</f>
        <v>5713</v>
      </c>
      <c r="H18" s="24">
        <f>SUM('17lag02'!H17+'17lag03'!H18)</f>
        <v>5473</v>
      </c>
      <c r="I18" s="24">
        <f>SUM('17lag02'!I17+'17lag03'!I18)</f>
        <v>1363</v>
      </c>
      <c r="J18" s="24">
        <f>SUM('17lag02'!J17+'17lag03'!J18)</f>
        <v>137</v>
      </c>
      <c r="K18" s="24">
        <f>SUM('17lag02'!K17+'17lag03'!K18)</f>
        <v>23</v>
      </c>
      <c r="L18" s="16">
        <f>SUM(B18:K18)</f>
        <v>35523</v>
      </c>
      <c r="M18" s="18"/>
    </row>
    <row r="19" spans="1:13" ht="12.75">
      <c r="A19" s="6" t="s">
        <v>10</v>
      </c>
      <c r="B19" s="24">
        <f>SUM('17lag02'!B18+'17lag03'!B19)</f>
        <v>164</v>
      </c>
      <c r="C19" s="24">
        <f>SUM('17lag02'!C18+'17lag03'!C19)</f>
        <v>21993</v>
      </c>
      <c r="D19" s="24">
        <f>SUM('17lag02'!D18+'17lag03'!D19)</f>
        <v>23201</v>
      </c>
      <c r="E19" s="24">
        <f>SUM('17lag02'!E18+'17lag03'!E19)</f>
        <v>22905</v>
      </c>
      <c r="F19" s="24">
        <f>SUM('17lag02'!F18+'17lag03'!F19)</f>
        <v>23295</v>
      </c>
      <c r="G19" s="24">
        <f>SUM('17lag02'!G18+'17lag03'!G19)</f>
        <v>22763</v>
      </c>
      <c r="H19" s="24">
        <f>SUM('17lag02'!H18+'17lag03'!H19)</f>
        <v>22073</v>
      </c>
      <c r="I19" s="24">
        <f>SUM('17lag02'!I18+'17lag03'!I19)</f>
        <v>3189</v>
      </c>
      <c r="J19" s="24">
        <f>SUM('17lag02'!J18+'17lag03'!J19)</f>
        <v>191</v>
      </c>
      <c r="K19" s="24">
        <f>SUM('17lag02'!K18+'17lag03'!K19)</f>
        <v>25</v>
      </c>
      <c r="L19" s="16">
        <f>SUM(B19:K19)</f>
        <v>139799</v>
      </c>
      <c r="M19" s="18"/>
    </row>
    <row r="20" spans="1:13" ht="12.75">
      <c r="A20" s="6" t="s">
        <v>12</v>
      </c>
      <c r="B20" s="24">
        <f>SUM('17lag02'!B19+'17lag03'!B20)</f>
        <v>0</v>
      </c>
      <c r="C20" s="24">
        <f>SUM('17lag02'!C19+'17lag03'!C20)</f>
        <v>23</v>
      </c>
      <c r="D20" s="24">
        <f>SUM('17lag02'!D19+'17lag03'!D20)</f>
        <v>40</v>
      </c>
      <c r="E20" s="24">
        <f>SUM('17lag02'!E19+'17lag03'!E20)</f>
        <v>33</v>
      </c>
      <c r="F20" s="24">
        <f>SUM('17lag02'!F19+'17lag03'!F20)</f>
        <v>56</v>
      </c>
      <c r="G20" s="24">
        <f>SUM('17lag02'!G19+'17lag03'!G20)</f>
        <v>64</v>
      </c>
      <c r="H20" s="24">
        <f>SUM('17lag02'!H19+'17lag03'!H20)</f>
        <v>72</v>
      </c>
      <c r="I20" s="24">
        <f>SUM('17lag02'!I19+'17lag03'!I20)</f>
        <v>53</v>
      </c>
      <c r="J20" s="24">
        <f>SUM('17lag02'!J19+'17lag03'!J20)</f>
        <v>2</v>
      </c>
      <c r="K20" s="24">
        <f>SUM('17lag02'!K19+'17lag03'!K20)</f>
        <v>0</v>
      </c>
      <c r="L20" s="16">
        <f>SUM(B20:K20)</f>
        <v>343</v>
      </c>
      <c r="M20" s="18"/>
    </row>
    <row r="21" spans="1:13" ht="12.75">
      <c r="A21" s="6" t="s">
        <v>11</v>
      </c>
      <c r="B21" s="24">
        <f>SUM('17lag02'!B20+'17lag03'!B21)</f>
        <v>55</v>
      </c>
      <c r="C21" s="24">
        <f>SUM('17lag02'!C20+'17lag03'!C21)</f>
        <v>8195</v>
      </c>
      <c r="D21" s="24">
        <f>SUM('17lag02'!D20+'17lag03'!D21)</f>
        <v>8406</v>
      </c>
      <c r="E21" s="24">
        <f>SUM('17lag02'!E20+'17lag03'!E21)</f>
        <v>8444</v>
      </c>
      <c r="F21" s="24">
        <f>SUM('17lag02'!F20+'17lag03'!F21)</f>
        <v>8428</v>
      </c>
      <c r="G21" s="24">
        <f>SUM('17lag02'!G20+'17lag03'!G21)</f>
        <v>8064</v>
      </c>
      <c r="H21" s="24">
        <f>SUM('17lag02'!H20+'17lag03'!H21)</f>
        <v>7864</v>
      </c>
      <c r="I21" s="24">
        <f>SUM('17lag02'!I20+'17lag03'!I21)</f>
        <v>1111</v>
      </c>
      <c r="J21" s="24">
        <f>SUM('17lag02'!J20+'17lag03'!J21)</f>
        <v>49</v>
      </c>
      <c r="K21" s="24">
        <f>SUM('17lag02'!K20+'17lag03'!K21)</f>
        <v>2</v>
      </c>
      <c r="L21" s="16">
        <f>SUM(B21:K21)</f>
        <v>50618</v>
      </c>
      <c r="M21" s="18"/>
    </row>
    <row r="22" spans="1:13" ht="12.75">
      <c r="A22" s="6" t="s">
        <v>41</v>
      </c>
      <c r="B22" s="24">
        <f>SUM('17lag03'!B22)</f>
        <v>0</v>
      </c>
      <c r="C22" s="24">
        <f>SUM('17lag03'!C22)</f>
        <v>3</v>
      </c>
      <c r="D22" s="24">
        <f>SUM('17lag03'!D22)</f>
        <v>7</v>
      </c>
      <c r="E22" s="24">
        <f>SUM('17lag03'!E22)</f>
        <v>11</v>
      </c>
      <c r="F22" s="24">
        <f>SUM('17lag03'!F22)</f>
        <v>9</v>
      </c>
      <c r="G22" s="24">
        <f>SUM('17lag03'!G22)</f>
        <v>7</v>
      </c>
      <c r="H22" s="24">
        <f>SUM('17lag03'!H22)</f>
        <v>8</v>
      </c>
      <c r="I22" s="24">
        <f>SUM('17lag03'!I22)</f>
        <v>6</v>
      </c>
      <c r="J22" s="24">
        <f>SUM('17lag03'!J22)</f>
        <v>0</v>
      </c>
      <c r="K22" s="24">
        <f>SUM('17lag03'!K22)</f>
        <v>0</v>
      </c>
      <c r="L22" s="16">
        <f>SUM(B22:K22)</f>
        <v>51</v>
      </c>
      <c r="M22" s="18"/>
    </row>
    <row r="23" spans="1:13" s="19" customFormat="1" ht="12.75">
      <c r="A23" s="14" t="s">
        <v>31</v>
      </c>
      <c r="B23" s="25">
        <f aca="true" t="shared" si="2" ref="B23:L23">SUM(B18:B22)</f>
        <v>269</v>
      </c>
      <c r="C23" s="25">
        <f t="shared" si="2"/>
        <v>35692</v>
      </c>
      <c r="D23" s="25">
        <f t="shared" si="2"/>
        <v>37606</v>
      </c>
      <c r="E23" s="25">
        <f t="shared" si="2"/>
        <v>37033</v>
      </c>
      <c r="F23" s="25">
        <f t="shared" si="2"/>
        <v>37482</v>
      </c>
      <c r="G23" s="25">
        <f t="shared" si="2"/>
        <v>36611</v>
      </c>
      <c r="H23" s="25">
        <f t="shared" si="2"/>
        <v>35490</v>
      </c>
      <c r="I23" s="25">
        <f t="shared" si="2"/>
        <v>5722</v>
      </c>
      <c r="J23" s="25">
        <f t="shared" si="2"/>
        <v>379</v>
      </c>
      <c r="K23" s="25">
        <f t="shared" si="2"/>
        <v>50</v>
      </c>
      <c r="L23" s="20">
        <f t="shared" si="2"/>
        <v>226334</v>
      </c>
      <c r="M23" s="18"/>
    </row>
    <row r="24" spans="1:13" s="19" customFormat="1" ht="12.75">
      <c r="A24" s="14"/>
      <c r="B24" s="23"/>
      <c r="C24" s="23"/>
      <c r="D24" s="23"/>
      <c r="E24" s="23"/>
      <c r="F24" s="23"/>
      <c r="G24" s="23"/>
      <c r="H24" s="23"/>
      <c r="I24" s="23"/>
      <c r="J24" s="23"/>
      <c r="K24" s="23"/>
      <c r="L24" s="23"/>
      <c r="M24" s="18"/>
    </row>
    <row r="25" spans="1:13" s="6" customFormat="1" ht="12.75">
      <c r="A25" s="133" t="s">
        <v>31</v>
      </c>
      <c r="B25" s="133"/>
      <c r="C25" s="133"/>
      <c r="D25" s="133"/>
      <c r="E25" s="133"/>
      <c r="F25" s="133"/>
      <c r="G25" s="133"/>
      <c r="H25" s="133"/>
      <c r="I25" s="133"/>
      <c r="J25" s="133"/>
      <c r="K25" s="133"/>
      <c r="L25" s="133"/>
      <c r="M25" s="18"/>
    </row>
    <row r="26" spans="2:13" s="6" customFormat="1" ht="12.75">
      <c r="B26" s="17"/>
      <c r="C26" s="17"/>
      <c r="D26" s="17"/>
      <c r="E26" s="17"/>
      <c r="F26" s="17"/>
      <c r="G26" s="17"/>
      <c r="H26" s="17"/>
      <c r="I26" s="17"/>
      <c r="J26" s="17"/>
      <c r="K26" s="17"/>
      <c r="L26" s="17"/>
      <c r="M26" s="18"/>
    </row>
    <row r="27" spans="1:13" ht="12.75">
      <c r="A27" s="6" t="s">
        <v>38</v>
      </c>
      <c r="B27" s="24">
        <f>SUM(B9,B18)</f>
        <v>113</v>
      </c>
      <c r="C27" s="24">
        <f aca="true" t="shared" si="3" ref="C27:L27">SUM(C9,C18)</f>
        <v>11137</v>
      </c>
      <c r="D27" s="24">
        <f t="shared" si="3"/>
        <v>12142</v>
      </c>
      <c r="E27" s="24">
        <f t="shared" si="3"/>
        <v>11729</v>
      </c>
      <c r="F27" s="24">
        <f t="shared" si="3"/>
        <v>12104</v>
      </c>
      <c r="G27" s="24">
        <f t="shared" si="3"/>
        <v>11764</v>
      </c>
      <c r="H27" s="24">
        <f t="shared" si="3"/>
        <v>11314</v>
      </c>
      <c r="I27" s="24">
        <f t="shared" si="3"/>
        <v>3093</v>
      </c>
      <c r="J27" s="24">
        <f t="shared" si="3"/>
        <v>322</v>
      </c>
      <c r="K27" s="24">
        <f t="shared" si="3"/>
        <v>49</v>
      </c>
      <c r="L27" s="16">
        <f t="shared" si="3"/>
        <v>73767</v>
      </c>
      <c r="M27" s="18"/>
    </row>
    <row r="28" spans="1:13" ht="12.75">
      <c r="A28" s="6" t="s">
        <v>10</v>
      </c>
      <c r="B28" s="24">
        <f aca="true" t="shared" si="4" ref="B28:L28">SUM(B10,B19)</f>
        <v>299</v>
      </c>
      <c r="C28" s="24">
        <f t="shared" si="4"/>
        <v>44386</v>
      </c>
      <c r="D28" s="24">
        <f t="shared" si="4"/>
        <v>47010</v>
      </c>
      <c r="E28" s="24">
        <f t="shared" si="4"/>
        <v>46823</v>
      </c>
      <c r="F28" s="24">
        <f t="shared" si="4"/>
        <v>47472</v>
      </c>
      <c r="G28" s="24">
        <f t="shared" si="4"/>
        <v>46044</v>
      </c>
      <c r="H28" s="24">
        <f t="shared" si="4"/>
        <v>44827</v>
      </c>
      <c r="I28" s="24">
        <f t="shared" si="4"/>
        <v>7169</v>
      </c>
      <c r="J28" s="24">
        <f t="shared" si="4"/>
        <v>426</v>
      </c>
      <c r="K28" s="24">
        <f t="shared" si="4"/>
        <v>61</v>
      </c>
      <c r="L28" s="16">
        <f t="shared" si="4"/>
        <v>284517</v>
      </c>
      <c r="M28" s="18"/>
    </row>
    <row r="29" spans="1:13" ht="12.75">
      <c r="A29" s="6" t="s">
        <v>12</v>
      </c>
      <c r="B29" s="24">
        <f aca="true" t="shared" si="5" ref="B29:L29">SUM(B11,B20)</f>
        <v>0</v>
      </c>
      <c r="C29" s="24">
        <f t="shared" si="5"/>
        <v>55</v>
      </c>
      <c r="D29" s="24">
        <f t="shared" si="5"/>
        <v>99</v>
      </c>
      <c r="E29" s="24">
        <f t="shared" si="5"/>
        <v>86</v>
      </c>
      <c r="F29" s="24">
        <f t="shared" si="5"/>
        <v>134</v>
      </c>
      <c r="G29" s="24">
        <f t="shared" si="5"/>
        <v>139</v>
      </c>
      <c r="H29" s="24">
        <f t="shared" si="5"/>
        <v>161</v>
      </c>
      <c r="I29" s="24">
        <f t="shared" si="5"/>
        <v>124</v>
      </c>
      <c r="J29" s="24">
        <f t="shared" si="5"/>
        <v>2</v>
      </c>
      <c r="K29" s="24">
        <f t="shared" si="5"/>
        <v>0</v>
      </c>
      <c r="L29" s="16">
        <f t="shared" si="5"/>
        <v>800</v>
      </c>
      <c r="M29" s="18"/>
    </row>
    <row r="30" spans="1:13" ht="12.75">
      <c r="A30" s="6" t="s">
        <v>11</v>
      </c>
      <c r="B30" s="24">
        <f aca="true" t="shared" si="6" ref="B30:L30">SUM(B12,B21)</f>
        <v>113</v>
      </c>
      <c r="C30" s="24">
        <f t="shared" si="6"/>
        <v>16629</v>
      </c>
      <c r="D30" s="24">
        <f t="shared" si="6"/>
        <v>17506</v>
      </c>
      <c r="E30" s="24">
        <f t="shared" si="6"/>
        <v>17256</v>
      </c>
      <c r="F30" s="24">
        <f t="shared" si="6"/>
        <v>17096</v>
      </c>
      <c r="G30" s="24">
        <f t="shared" si="6"/>
        <v>16579</v>
      </c>
      <c r="H30" s="24">
        <f t="shared" si="6"/>
        <v>16115</v>
      </c>
      <c r="I30" s="24">
        <f t="shared" si="6"/>
        <v>2510</v>
      </c>
      <c r="J30" s="24">
        <f t="shared" si="6"/>
        <v>110</v>
      </c>
      <c r="K30" s="24">
        <f t="shared" si="6"/>
        <v>3</v>
      </c>
      <c r="L30" s="16">
        <f t="shared" si="6"/>
        <v>103917</v>
      </c>
      <c r="M30" s="18"/>
    </row>
    <row r="31" spans="1:13" ht="12.75">
      <c r="A31" s="6" t="s">
        <v>41</v>
      </c>
      <c r="B31" s="24">
        <f aca="true" t="shared" si="7" ref="B31:L31">SUM(B13,B22)</f>
        <v>0</v>
      </c>
      <c r="C31" s="24">
        <f t="shared" si="7"/>
        <v>9</v>
      </c>
      <c r="D31" s="24">
        <f t="shared" si="7"/>
        <v>26</v>
      </c>
      <c r="E31" s="24">
        <f t="shared" si="7"/>
        <v>25</v>
      </c>
      <c r="F31" s="24">
        <f t="shared" si="7"/>
        <v>35</v>
      </c>
      <c r="G31" s="24">
        <f t="shared" si="7"/>
        <v>21</v>
      </c>
      <c r="H31" s="24">
        <f t="shared" si="7"/>
        <v>21</v>
      </c>
      <c r="I31" s="24">
        <f t="shared" si="7"/>
        <v>21</v>
      </c>
      <c r="J31" s="24">
        <f t="shared" si="7"/>
        <v>0</v>
      </c>
      <c r="K31" s="24">
        <f t="shared" si="7"/>
        <v>0</v>
      </c>
      <c r="L31" s="16">
        <f t="shared" si="7"/>
        <v>158</v>
      </c>
      <c r="M31" s="18"/>
    </row>
    <row r="32" spans="1:13" s="14" customFormat="1" ht="12.75">
      <c r="A32" s="14" t="s">
        <v>31</v>
      </c>
      <c r="B32" s="25">
        <f aca="true" t="shared" si="8" ref="B32:L32">SUM(B14,B23)</f>
        <v>525</v>
      </c>
      <c r="C32" s="25">
        <f t="shared" si="8"/>
        <v>72216</v>
      </c>
      <c r="D32" s="25">
        <f t="shared" si="8"/>
        <v>76783</v>
      </c>
      <c r="E32" s="25">
        <f t="shared" si="8"/>
        <v>75919</v>
      </c>
      <c r="F32" s="25">
        <f t="shared" si="8"/>
        <v>76841</v>
      </c>
      <c r="G32" s="25">
        <f t="shared" si="8"/>
        <v>74547</v>
      </c>
      <c r="H32" s="25">
        <f t="shared" si="8"/>
        <v>72438</v>
      </c>
      <c r="I32" s="25">
        <f t="shared" si="8"/>
        <v>12917</v>
      </c>
      <c r="J32" s="25">
        <f t="shared" si="8"/>
        <v>860</v>
      </c>
      <c r="K32" s="25">
        <f t="shared" si="8"/>
        <v>113</v>
      </c>
      <c r="L32" s="20">
        <f t="shared" si="8"/>
        <v>463159</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ht="12.75">
      <c r="L42" s="17"/>
    </row>
    <row r="43" spans="3:12" ht="12.75">
      <c r="C43" s="18"/>
      <c r="K43" s="18"/>
      <c r="L43" s="63"/>
    </row>
    <row r="47" ht="12.75">
      <c r="L47" s="67"/>
    </row>
    <row r="49" ht="12.75">
      <c r="L49" s="67"/>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8"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72" sqref="A72"/>
    </sheetView>
  </sheetViews>
  <sheetFormatPr defaultColWidth="9.140625" defaultRowHeight="12.75"/>
  <cols>
    <col min="1" max="1" width="19.421875" style="67" customWidth="1"/>
    <col min="2" max="2" width="8.8515625" style="66" customWidth="1"/>
    <col min="3" max="10" width="8.57421875" style="66" customWidth="1"/>
    <col min="11" max="11" width="8.8515625" style="66" customWidth="1"/>
    <col min="12" max="12" width="10.7109375" style="67" customWidth="1"/>
    <col min="13" max="14" width="9.28125" style="66" customWidth="1"/>
    <col min="15" max="19" width="10.8515625" style="66" customWidth="1"/>
    <col min="20" max="20" width="9.28125" style="66" customWidth="1"/>
    <col min="21" max="16384" width="9.140625" style="66" customWidth="1"/>
  </cols>
  <sheetData>
    <row r="1" ht="12.75">
      <c r="A1" s="7" t="s">
        <v>89</v>
      </c>
    </row>
    <row r="2" spans="1:12" ht="12.75">
      <c r="A2" s="156" t="s">
        <v>26</v>
      </c>
      <c r="B2" s="156"/>
      <c r="C2" s="156"/>
      <c r="D2" s="156"/>
      <c r="E2" s="156"/>
      <c r="F2" s="156"/>
      <c r="G2" s="156"/>
      <c r="H2" s="156"/>
      <c r="I2" s="156"/>
      <c r="J2" s="156"/>
      <c r="K2" s="156"/>
      <c r="L2" s="156"/>
    </row>
    <row r="3" spans="1:12" ht="12.75">
      <c r="A3" s="156" t="s">
        <v>28</v>
      </c>
      <c r="B3" s="156"/>
      <c r="C3" s="156"/>
      <c r="D3" s="156"/>
      <c r="E3" s="156"/>
      <c r="F3" s="156"/>
      <c r="G3" s="156"/>
      <c r="H3" s="156"/>
      <c r="I3" s="156"/>
      <c r="J3" s="156"/>
      <c r="K3" s="156"/>
      <c r="L3" s="156"/>
    </row>
    <row r="4" ht="13.5" thickBot="1"/>
    <row r="5" spans="1:12" ht="27" customHeight="1">
      <c r="A5" s="68"/>
      <c r="B5" s="104" t="str">
        <f>C5+1&amp;" "&amp;"en later"</f>
        <v>2012 en later</v>
      </c>
      <c r="C5" s="105">
        <v>2011</v>
      </c>
      <c r="D5" s="105">
        <f aca="true" t="shared" si="0" ref="D5:J5">C5-1</f>
        <v>2010</v>
      </c>
      <c r="E5" s="105">
        <f t="shared" si="0"/>
        <v>2009</v>
      </c>
      <c r="F5" s="105">
        <f t="shared" si="0"/>
        <v>2008</v>
      </c>
      <c r="G5" s="105">
        <f t="shared" si="0"/>
        <v>2007</v>
      </c>
      <c r="H5" s="105">
        <f t="shared" si="0"/>
        <v>2006</v>
      </c>
      <c r="I5" s="105">
        <f t="shared" si="0"/>
        <v>2005</v>
      </c>
      <c r="J5" s="105">
        <f t="shared" si="0"/>
        <v>2004</v>
      </c>
      <c r="K5" s="106" t="str">
        <f>J5-1&amp;" "&amp;"en vroeger"</f>
        <v>2003 en vroeger</v>
      </c>
      <c r="L5" s="105" t="s">
        <v>31</v>
      </c>
    </row>
    <row r="6" spans="1:12" ht="12.75">
      <c r="A6" s="69"/>
      <c r="L6" s="66"/>
    </row>
    <row r="7" spans="1:12" s="67" customFormat="1" ht="12.75">
      <c r="A7" s="157" t="s">
        <v>8</v>
      </c>
      <c r="B7" s="157"/>
      <c r="C7" s="157"/>
      <c r="D7" s="157"/>
      <c r="E7" s="157"/>
      <c r="F7" s="157"/>
      <c r="G7" s="157"/>
      <c r="H7" s="157"/>
      <c r="I7" s="157"/>
      <c r="J7" s="157"/>
      <c r="K7" s="157"/>
      <c r="L7" s="157"/>
    </row>
    <row r="8" s="67" customFormat="1" ht="12.75"/>
    <row r="9" spans="1:12" ht="12.75">
      <c r="A9" s="67" t="s">
        <v>43</v>
      </c>
      <c r="B9" s="70">
        <f>SUM('17lag06'!B11,'17lag06'!B49,'17lag06'!B87,'17lag06'!B125)</f>
        <v>226</v>
      </c>
      <c r="C9" s="70">
        <f>SUM('17lag06'!C11,'17lag06'!C49,'17lag06'!C87,'17lag06'!C125)</f>
        <v>34111</v>
      </c>
      <c r="D9" s="70">
        <f>SUM('17lag06'!D11,'17lag06'!D49,'17lag06'!D87,'17lag06'!D125)</f>
        <v>3463</v>
      </c>
      <c r="E9" s="70">
        <f>SUM('17lag06'!E11,'17lag06'!E49,'17lag06'!E87,'17lag06'!E125)</f>
        <v>215</v>
      </c>
      <c r="F9" s="70">
        <f>SUM('17lag06'!F11,'17lag06'!F49,'17lag06'!F87,'17lag06'!F125)</f>
        <v>21</v>
      </c>
      <c r="G9" s="70">
        <f>SUM('17lag06'!G11,'17lag06'!G49,'17lag06'!G87,'17lag06'!G125)</f>
        <v>7</v>
      </c>
      <c r="H9" s="70">
        <f>SUM('17lag06'!H11,'17lag06'!H49,'17lag06'!H87,'17lag06'!H125)</f>
        <v>8</v>
      </c>
      <c r="I9" s="70">
        <f>SUM('17lag06'!I11,'17lag06'!I49,'17lag06'!I87,'17lag06'!I125)</f>
        <v>0</v>
      </c>
      <c r="J9" s="70">
        <f>SUM('17lag06'!J11,'17lag06'!J49,'17lag06'!J87,'17lag06'!J125)</f>
        <v>0</v>
      </c>
      <c r="K9" s="70">
        <f>SUM('17lag06'!K11,'17lag06'!K49,'17lag06'!K87,'17lag06'!K125)</f>
        <v>0</v>
      </c>
      <c r="L9" s="71">
        <f aca="true" t="shared" si="1" ref="L9:L14">SUM(B9:K9)</f>
        <v>38051</v>
      </c>
    </row>
    <row r="10" spans="1:12" ht="12.75">
      <c r="A10" s="67" t="s">
        <v>44</v>
      </c>
      <c r="B10" s="70">
        <f>SUM('17lag06'!B12,'17lag06'!B50,'17lag06'!B88,'17lag06'!B126)</f>
        <v>1</v>
      </c>
      <c r="C10" s="70">
        <f>SUM('17lag06'!C12,'17lag06'!C50,'17lag06'!C88,'17lag06'!C126)</f>
        <v>235</v>
      </c>
      <c r="D10" s="70">
        <f>SUM('17lag06'!D12,'17lag06'!D50,'17lag06'!D88,'17lag06'!D126)</f>
        <v>32234</v>
      </c>
      <c r="E10" s="70">
        <f>SUM('17lag06'!E12,'17lag06'!E50,'17lag06'!E88,'17lag06'!E126)</f>
        <v>3939</v>
      </c>
      <c r="F10" s="70">
        <f>SUM('17lag06'!F12,'17lag06'!F50,'17lag06'!F88,'17lag06'!F126)</f>
        <v>327</v>
      </c>
      <c r="G10" s="70">
        <f>SUM('17lag06'!G12,'17lag06'!G50,'17lag06'!G88,'17lag06'!G126)</f>
        <v>12</v>
      </c>
      <c r="H10" s="70">
        <f>SUM('17lag06'!H12,'17lag06'!H50,'17lag06'!H88,'17lag06'!H126)</f>
        <v>4</v>
      </c>
      <c r="I10" s="70">
        <f>SUM('17lag06'!I12,'17lag06'!I50,'17lag06'!I88,'17lag06'!I126)</f>
        <v>1</v>
      </c>
      <c r="J10" s="70">
        <f>SUM('17lag06'!J12,'17lag06'!J50,'17lag06'!J88,'17lag06'!J126)</f>
        <v>0</v>
      </c>
      <c r="K10" s="70">
        <f>SUM('17lag06'!K12,'17lag06'!K50,'17lag06'!K88,'17lag06'!K126)</f>
        <v>0</v>
      </c>
      <c r="L10" s="71">
        <f t="shared" si="1"/>
        <v>36753</v>
      </c>
    </row>
    <row r="11" spans="1:12" ht="12.75">
      <c r="A11" s="67" t="s">
        <v>45</v>
      </c>
      <c r="B11" s="70">
        <f>SUM('17lag06'!B13,'17lag06'!B51,'17lag06'!B89,'17lag06'!B127)</f>
        <v>0</v>
      </c>
      <c r="C11" s="70">
        <f>SUM('17lag06'!C13,'17lag06'!C51,'17lag06'!C89,'17lag06'!C127)</f>
        <v>2</v>
      </c>
      <c r="D11" s="70">
        <f>SUM('17lag06'!D13,'17lag06'!D51,'17lag06'!D89,'17lag06'!D127)</f>
        <v>342</v>
      </c>
      <c r="E11" s="70">
        <f>SUM('17lag06'!E13,'17lag06'!E51,'17lag06'!E89,'17lag06'!E127)</f>
        <v>30898</v>
      </c>
      <c r="F11" s="70">
        <f>SUM('17lag06'!F13,'17lag06'!F51,'17lag06'!F89,'17lag06'!F127)</f>
        <v>4298</v>
      </c>
      <c r="G11" s="70">
        <f>SUM('17lag06'!G13,'17lag06'!G51,'17lag06'!G89,'17lag06'!G127)</f>
        <v>378</v>
      </c>
      <c r="H11" s="70">
        <f>SUM('17lag06'!H13,'17lag06'!H51,'17lag06'!H89,'17lag06'!H127)</f>
        <v>25</v>
      </c>
      <c r="I11" s="70">
        <f>SUM('17lag06'!I13,'17lag06'!I51,'17lag06'!I89,'17lag06'!I127)</f>
        <v>2</v>
      </c>
      <c r="J11" s="70">
        <f>SUM('17lag06'!J13,'17lag06'!J51,'17lag06'!J89,'17lag06'!J127)</f>
        <v>0</v>
      </c>
      <c r="K11" s="70">
        <f>SUM('17lag06'!K13,'17lag06'!K51,'17lag06'!K89,'17lag06'!K127)</f>
        <v>0</v>
      </c>
      <c r="L11" s="71">
        <f t="shared" si="1"/>
        <v>35945</v>
      </c>
    </row>
    <row r="12" spans="1:12" ht="12.75">
      <c r="A12" s="67" t="s">
        <v>46</v>
      </c>
      <c r="B12" s="70">
        <f>SUM('17lag06'!B14,'17lag06'!B52,'17lag06'!B90,'17lag06'!B128)</f>
        <v>0</v>
      </c>
      <c r="C12" s="70">
        <f>SUM('17lag06'!C14,'17lag06'!C52,'17lag06'!C90,'17lag06'!C128)</f>
        <v>0</v>
      </c>
      <c r="D12" s="70">
        <f>SUM('17lag06'!D14,'17lag06'!D52,'17lag06'!D90,'17lag06'!D128)</f>
        <v>6</v>
      </c>
      <c r="E12" s="70">
        <f>SUM('17lag06'!E14,'17lag06'!E52,'17lag06'!E90,'17lag06'!E128)</f>
        <v>408</v>
      </c>
      <c r="F12" s="70">
        <f>SUM('17lag06'!F14,'17lag06'!F52,'17lag06'!F90,'17lag06'!F128)</f>
        <v>30096</v>
      </c>
      <c r="G12" s="70">
        <f>SUM('17lag06'!G14,'17lag06'!G52,'17lag06'!G90,'17lag06'!G128)</f>
        <v>4552</v>
      </c>
      <c r="H12" s="70">
        <f>SUM('17lag06'!H14,'17lag06'!H52,'17lag06'!H90,'17lag06'!H128)</f>
        <v>529</v>
      </c>
      <c r="I12" s="70">
        <f>SUM('17lag06'!I14,'17lag06'!I52,'17lag06'!I90,'17lag06'!I128)</f>
        <v>28</v>
      </c>
      <c r="J12" s="70">
        <f>SUM('17lag06'!J14,'17lag06'!J52,'17lag06'!J90,'17lag06'!J128)</f>
        <v>3</v>
      </c>
      <c r="K12" s="70">
        <f>SUM('17lag06'!K14,'17lag06'!K52,'17lag06'!K90,'17lag06'!K128)</f>
        <v>0</v>
      </c>
      <c r="L12" s="71">
        <f t="shared" si="1"/>
        <v>35622</v>
      </c>
    </row>
    <row r="13" spans="1:12" ht="12.75">
      <c r="A13" s="67" t="s">
        <v>47</v>
      </c>
      <c r="B13" s="70">
        <f>SUM('17lag06'!B15,'17lag06'!B53,'17lag06'!B91,'17lag06'!B129)</f>
        <v>0</v>
      </c>
      <c r="C13" s="70">
        <f>SUM('17lag06'!C15,'17lag06'!C53,'17lag06'!C91,'17lag06'!C129)</f>
        <v>0</v>
      </c>
      <c r="D13" s="70">
        <f>SUM('17lag06'!D15,'17lag06'!D53,'17lag06'!D91,'17lag06'!D129)</f>
        <v>0</v>
      </c>
      <c r="E13" s="70">
        <f>SUM('17lag06'!E15,'17lag06'!E53,'17lag06'!E91,'17lag06'!E129)</f>
        <v>7</v>
      </c>
      <c r="F13" s="70">
        <f>SUM('17lag06'!F15,'17lag06'!F53,'17lag06'!F91,'17lag06'!F129)</f>
        <v>517</v>
      </c>
      <c r="G13" s="70">
        <f>SUM('17lag06'!G15,'17lag06'!G53,'17lag06'!G91,'17lag06'!G129)</f>
        <v>28296</v>
      </c>
      <c r="H13" s="70">
        <f>SUM('17lag06'!H15,'17lag06'!H53,'17lag06'!H91,'17lag06'!H129)</f>
        <v>4815</v>
      </c>
      <c r="I13" s="70">
        <f>SUM('17lag06'!I15,'17lag06'!I53,'17lag06'!I91,'17lag06'!I129)</f>
        <v>359</v>
      </c>
      <c r="J13" s="70">
        <f>SUM('17lag06'!J15,'17lag06'!J53,'17lag06'!J91,'17lag06'!J129)</f>
        <v>12</v>
      </c>
      <c r="K13" s="70">
        <f>SUM('17lag06'!K15,'17lag06'!K53,'17lag06'!K91,'17lag06'!K129)</f>
        <v>1</v>
      </c>
      <c r="L13" s="71">
        <f t="shared" si="1"/>
        <v>34007</v>
      </c>
    </row>
    <row r="14" spans="1:12" ht="12.75">
      <c r="A14" s="67" t="s">
        <v>48</v>
      </c>
      <c r="B14" s="70">
        <f>SUM('17lag06'!B16,'17lag06'!B54,'17lag06'!B92,'17lag06'!B130)</f>
        <v>0</v>
      </c>
      <c r="C14" s="70">
        <f>SUM('17lag06'!C16,'17lag06'!C54,'17lag06'!C92,'17lag06'!C130)</f>
        <v>0</v>
      </c>
      <c r="D14" s="70">
        <f>SUM('17lag06'!D16,'17lag06'!D54,'17lag06'!D92,'17lag06'!D130)</f>
        <v>0</v>
      </c>
      <c r="E14" s="70">
        <f>SUM('17lag06'!E16,'17lag06'!E54,'17lag06'!E92,'17lag06'!E130)</f>
        <v>0</v>
      </c>
      <c r="F14" s="70">
        <f>SUM('17lag06'!F16,'17lag06'!F54,'17lag06'!F92,'17lag06'!F130)</f>
        <v>12</v>
      </c>
      <c r="G14" s="70">
        <f>SUM('17lag06'!G16,'17lag06'!G54,'17lag06'!G92,'17lag06'!G130)</f>
        <v>536</v>
      </c>
      <c r="H14" s="70">
        <f>SUM('17lag06'!H16,'17lag06'!H54,'17lag06'!H92,'17lag06'!H130)</f>
        <v>27291</v>
      </c>
      <c r="I14" s="70">
        <f>SUM('17lag06'!I16,'17lag06'!I54,'17lag06'!I92,'17lag06'!I130)</f>
        <v>3861</v>
      </c>
      <c r="J14" s="70">
        <f>SUM('17lag06'!J16,'17lag06'!J54,'17lag06'!J92,'17lag06'!J130)</f>
        <v>237</v>
      </c>
      <c r="K14" s="70">
        <f>SUM('17lag06'!K16,'17lag06'!K54,'17lag06'!K92,'17lag06'!K130)</f>
        <v>6</v>
      </c>
      <c r="L14" s="71">
        <f t="shared" si="1"/>
        <v>31943</v>
      </c>
    </row>
    <row r="15" spans="1:12" s="75" customFormat="1" ht="12.75">
      <c r="A15" s="72"/>
      <c r="B15" s="73">
        <f>SUM(B9:B14)</f>
        <v>227</v>
      </c>
      <c r="C15" s="73">
        <f aca="true" t="shared" si="2" ref="C15:L15">SUM(C9:C14)</f>
        <v>34348</v>
      </c>
      <c r="D15" s="73">
        <f t="shared" si="2"/>
        <v>36045</v>
      </c>
      <c r="E15" s="73">
        <f t="shared" si="2"/>
        <v>35467</v>
      </c>
      <c r="F15" s="73">
        <f t="shared" si="2"/>
        <v>35271</v>
      </c>
      <c r="G15" s="73">
        <f t="shared" si="2"/>
        <v>33781</v>
      </c>
      <c r="H15" s="73">
        <f t="shared" si="2"/>
        <v>32672</v>
      </c>
      <c r="I15" s="73">
        <f t="shared" si="2"/>
        <v>4251</v>
      </c>
      <c r="J15" s="73">
        <f t="shared" si="2"/>
        <v>252</v>
      </c>
      <c r="K15" s="73">
        <f t="shared" si="2"/>
        <v>7</v>
      </c>
      <c r="L15" s="74">
        <f t="shared" si="2"/>
        <v>212321</v>
      </c>
    </row>
    <row r="16" spans="1:12" s="79" customFormat="1" ht="15.75" customHeight="1">
      <c r="A16" s="76" t="s">
        <v>54</v>
      </c>
      <c r="B16" s="77">
        <f>SUM('17lag06'!B18,'17lag06'!B56,'17lag06'!B94,'17lag06'!B132)</f>
        <v>20</v>
      </c>
      <c r="C16" s="77">
        <f>SUM('17lag06'!C18,'17lag06'!C56,'17lag06'!C94,'17lag06'!C132)</f>
        <v>1345</v>
      </c>
      <c r="D16" s="77">
        <f>SUM('17lag06'!D18,'17lag06'!D56,'17lag06'!D94,'17lag06'!D132)</f>
        <v>1570</v>
      </c>
      <c r="E16" s="77">
        <f>SUM('17lag06'!E18,'17lag06'!E56,'17lag06'!E94,'17lag06'!E132)</f>
        <v>1343</v>
      </c>
      <c r="F16" s="77">
        <f>SUM('17lag06'!F18,'17lag06'!F56,'17lag06'!F94,'17lag06'!F132)</f>
        <v>1472</v>
      </c>
      <c r="G16" s="77">
        <f>SUM('17lag06'!G18,'17lag06'!G56,'17lag06'!G94,'17lag06'!G132)</f>
        <v>1321</v>
      </c>
      <c r="H16" s="77">
        <f>SUM('17lag06'!H18,'17lag06'!H56,'17lag06'!H94,'17lag06'!H132)</f>
        <v>1200</v>
      </c>
      <c r="I16" s="77">
        <f>SUM('17lag06'!I18,'17lag06'!I56,'17lag06'!I94,'17lag06'!I132)</f>
        <v>242</v>
      </c>
      <c r="J16" s="77">
        <f>SUM('17lag06'!J18,'17lag06'!J56,'17lag06'!J94,'17lag06'!J132)</f>
        <v>15</v>
      </c>
      <c r="K16" s="77">
        <f>SUM('17lag06'!K18,'17lag06'!K56,'17lag06'!K94,'17lag06'!K132)</f>
        <v>0</v>
      </c>
      <c r="L16" s="78">
        <f>SUM(B16:K16)</f>
        <v>8528</v>
      </c>
    </row>
    <row r="17" spans="1:12" s="75" customFormat="1" ht="12.75">
      <c r="A17" s="80" t="s">
        <v>31</v>
      </c>
      <c r="B17" s="81">
        <f>SUM(B15:B16)</f>
        <v>247</v>
      </c>
      <c r="C17" s="81">
        <f aca="true" t="shared" si="3" ref="C17:L17">SUM(C15:C16)</f>
        <v>35693</v>
      </c>
      <c r="D17" s="81">
        <f t="shared" si="3"/>
        <v>37615</v>
      </c>
      <c r="E17" s="81">
        <f t="shared" si="3"/>
        <v>36810</v>
      </c>
      <c r="F17" s="81">
        <f t="shared" si="3"/>
        <v>36743</v>
      </c>
      <c r="G17" s="81">
        <f t="shared" si="3"/>
        <v>35102</v>
      </c>
      <c r="H17" s="81">
        <f t="shared" si="3"/>
        <v>33872</v>
      </c>
      <c r="I17" s="81">
        <f t="shared" si="3"/>
        <v>4493</v>
      </c>
      <c r="J17" s="81">
        <f t="shared" si="3"/>
        <v>267</v>
      </c>
      <c r="K17" s="81">
        <f t="shared" si="3"/>
        <v>7</v>
      </c>
      <c r="L17" s="82">
        <f t="shared" si="3"/>
        <v>220849</v>
      </c>
    </row>
    <row r="18" spans="2:12" s="67" customFormat="1" ht="12.75">
      <c r="B18" s="83"/>
      <c r="C18" s="83"/>
      <c r="D18" s="83"/>
      <c r="E18" s="83"/>
      <c r="F18" s="83"/>
      <c r="G18" s="83"/>
      <c r="H18" s="83"/>
      <c r="I18" s="83"/>
      <c r="J18" s="83"/>
      <c r="K18" s="83"/>
      <c r="L18" s="83"/>
    </row>
    <row r="19" spans="1:12" s="67" customFormat="1" ht="12.75">
      <c r="A19" s="157" t="s">
        <v>9</v>
      </c>
      <c r="B19" s="157"/>
      <c r="C19" s="157"/>
      <c r="D19" s="157"/>
      <c r="E19" s="157"/>
      <c r="F19" s="157"/>
      <c r="G19" s="157"/>
      <c r="H19" s="157"/>
      <c r="I19" s="157"/>
      <c r="J19" s="157"/>
      <c r="K19" s="157"/>
      <c r="L19" s="157"/>
    </row>
    <row r="20" spans="2:12" s="67" customFormat="1" ht="12.75">
      <c r="B20" s="83"/>
      <c r="C20" s="83"/>
      <c r="D20" s="83"/>
      <c r="E20" s="83"/>
      <c r="F20" s="83"/>
      <c r="G20" s="83"/>
      <c r="H20" s="83"/>
      <c r="I20" s="83"/>
      <c r="J20" s="83"/>
      <c r="K20" s="83"/>
      <c r="L20" s="83"/>
    </row>
    <row r="21" spans="1:12" ht="12.75">
      <c r="A21" s="67" t="s">
        <v>43</v>
      </c>
      <c r="B21" s="70">
        <f>SUM('17lag06'!B23,'17lag06'!B61,'17lag06'!B99,'17lag06'!B137)</f>
        <v>239</v>
      </c>
      <c r="C21" s="70">
        <f>SUM('17lag06'!C23,'17lag06'!C61,'17lag06'!C99,'17lag06'!C137)</f>
        <v>33722</v>
      </c>
      <c r="D21" s="70">
        <f>SUM('17lag06'!D23,'17lag06'!D61,'17lag06'!D99,'17lag06'!D137)</f>
        <v>2713</v>
      </c>
      <c r="E21" s="70">
        <f>SUM('17lag06'!E23,'17lag06'!E61,'17lag06'!E99,'17lag06'!E137)</f>
        <v>153</v>
      </c>
      <c r="F21" s="70">
        <f>SUM('17lag06'!F23,'17lag06'!F61,'17lag06'!F99,'17lag06'!F137)</f>
        <v>13</v>
      </c>
      <c r="G21" s="70">
        <f>SUM('17lag06'!G23,'17lag06'!G61,'17lag06'!G99,'17lag06'!G137)</f>
        <v>13</v>
      </c>
      <c r="H21" s="70">
        <f>SUM('17lag06'!H23,'17lag06'!H61,'17lag06'!H99,'17lag06'!H137)</f>
        <v>6</v>
      </c>
      <c r="I21" s="70">
        <f>SUM('17lag06'!I23,'17lag06'!I61,'17lag06'!I99,'17lag06'!I137)</f>
        <v>0</v>
      </c>
      <c r="J21" s="70">
        <f>SUM('17lag06'!J23,'17lag06'!J61,'17lag06'!J99,'17lag06'!J137)</f>
        <v>0</v>
      </c>
      <c r="K21" s="70">
        <f>SUM('17lag06'!K23,'17lag06'!K61,'17lag06'!K99,'17lag06'!K137)</f>
        <v>0</v>
      </c>
      <c r="L21" s="71">
        <f aca="true" t="shared" si="4" ref="L21:L26">SUM(B21:K21)</f>
        <v>36859</v>
      </c>
    </row>
    <row r="22" spans="1:12" ht="12.75">
      <c r="A22" s="67" t="s">
        <v>44</v>
      </c>
      <c r="B22" s="70">
        <f>SUM('17lag06'!B24,'17lag06'!B62,'17lag06'!B100,'17lag06'!B138)</f>
        <v>3</v>
      </c>
      <c r="C22" s="70">
        <f>SUM('17lag06'!C24,'17lag06'!C62,'17lag06'!C100,'17lag06'!C138)</f>
        <v>272</v>
      </c>
      <c r="D22" s="70">
        <f>SUM('17lag06'!D24,'17lag06'!D62,'17lag06'!D100,'17lag06'!D138)</f>
        <v>32371</v>
      </c>
      <c r="E22" s="70">
        <f>SUM('17lag06'!E24,'17lag06'!E62,'17lag06'!E100,'17lag06'!E138)</f>
        <v>3472</v>
      </c>
      <c r="F22" s="70">
        <f>SUM('17lag06'!F24,'17lag06'!F62,'17lag06'!F100,'17lag06'!F138)</f>
        <v>228</v>
      </c>
      <c r="G22" s="70">
        <f>SUM('17lag06'!G24,'17lag06'!G62,'17lag06'!G100,'17lag06'!G138)</f>
        <v>22</v>
      </c>
      <c r="H22" s="70">
        <f>SUM('17lag06'!H24,'17lag06'!H62,'17lag06'!H100,'17lag06'!H138)</f>
        <v>2</v>
      </c>
      <c r="I22" s="70">
        <f>SUM('17lag06'!I24,'17lag06'!I62,'17lag06'!I100,'17lag06'!I138)</f>
        <v>2</v>
      </c>
      <c r="J22" s="70">
        <f>SUM('17lag06'!J24,'17lag06'!J62,'17lag06'!J100,'17lag06'!J138)</f>
        <v>0</v>
      </c>
      <c r="K22" s="70">
        <f>SUM('17lag06'!K24,'17lag06'!K62,'17lag06'!K100,'17lag06'!K138)</f>
        <v>0</v>
      </c>
      <c r="L22" s="71">
        <f t="shared" si="4"/>
        <v>36372</v>
      </c>
    </row>
    <row r="23" spans="1:12" ht="12.75">
      <c r="A23" s="67" t="s">
        <v>45</v>
      </c>
      <c r="B23" s="70">
        <f>SUM('17lag06'!B25,'17lag06'!B63,'17lag06'!B101,'17lag06'!B139)</f>
        <v>0</v>
      </c>
      <c r="C23" s="70">
        <f>SUM('17lag06'!C25,'17lag06'!C63,'17lag06'!C101,'17lag06'!C139)</f>
        <v>1</v>
      </c>
      <c r="D23" s="70">
        <f>SUM('17lag06'!D25,'17lag06'!D63,'17lag06'!D101,'17lag06'!D139)</f>
        <v>343</v>
      </c>
      <c r="E23" s="70">
        <f>SUM('17lag06'!E25,'17lag06'!E63,'17lag06'!E101,'17lag06'!E139)</f>
        <v>30667</v>
      </c>
      <c r="F23" s="70">
        <f>SUM('17lag06'!F25,'17lag06'!F63,'17lag06'!F101,'17lag06'!F139)</f>
        <v>3745</v>
      </c>
      <c r="G23" s="70">
        <f>SUM('17lag06'!G25,'17lag06'!G63,'17lag06'!G101,'17lag06'!G139)</f>
        <v>368</v>
      </c>
      <c r="H23" s="70">
        <f>SUM('17lag06'!H25,'17lag06'!H63,'17lag06'!H101,'17lag06'!H139)</f>
        <v>18</v>
      </c>
      <c r="I23" s="70">
        <f>SUM('17lag06'!I25,'17lag06'!I63,'17lag06'!I101,'17lag06'!I139)</f>
        <v>2</v>
      </c>
      <c r="J23" s="70">
        <f>SUM('17lag06'!J25,'17lag06'!J63,'17lag06'!J101,'17lag06'!J139)</f>
        <v>0</v>
      </c>
      <c r="K23" s="70">
        <f>SUM('17lag06'!K25,'17lag06'!K63,'17lag06'!K101,'17lag06'!K139)</f>
        <v>0</v>
      </c>
      <c r="L23" s="71">
        <f t="shared" si="4"/>
        <v>35144</v>
      </c>
    </row>
    <row r="24" spans="1:12" ht="12.75">
      <c r="A24" s="67" t="s">
        <v>46</v>
      </c>
      <c r="B24" s="70">
        <f>SUM('17lag06'!B26,'17lag06'!B64,'17lag06'!B102,'17lag06'!B140)</f>
        <v>0</v>
      </c>
      <c r="C24" s="70">
        <f>SUM('17lag06'!C26,'17lag06'!C64,'17lag06'!C102,'17lag06'!C140)</f>
        <v>0</v>
      </c>
      <c r="D24" s="70">
        <f>SUM('17lag06'!D26,'17lag06'!D64,'17lag06'!D102,'17lag06'!D140)</f>
        <v>3</v>
      </c>
      <c r="E24" s="70">
        <f>SUM('17lag06'!E26,'17lag06'!E64,'17lag06'!E102,'17lag06'!E140)</f>
        <v>354</v>
      </c>
      <c r="F24" s="70">
        <f>SUM('17lag06'!F26,'17lag06'!F64,'17lag06'!F102,'17lag06'!F140)</f>
        <v>30332</v>
      </c>
      <c r="G24" s="70">
        <f>SUM('17lag06'!G26,'17lag06'!G64,'17lag06'!G102,'17lag06'!G140)</f>
        <v>4198</v>
      </c>
      <c r="H24" s="70">
        <f>SUM('17lag06'!H26,'17lag06'!H64,'17lag06'!H102,'17lag06'!H140)</f>
        <v>437</v>
      </c>
      <c r="I24" s="70">
        <f>SUM('17lag06'!I26,'17lag06'!I64,'17lag06'!I102,'17lag06'!I140)</f>
        <v>16</v>
      </c>
      <c r="J24" s="70">
        <f>SUM('17lag06'!J26,'17lag06'!J64,'17lag06'!J102,'17lag06'!J140)</f>
        <v>2</v>
      </c>
      <c r="K24" s="70">
        <f>SUM('17lag06'!K26,'17lag06'!K64,'17lag06'!K102,'17lag06'!K140)</f>
        <v>0</v>
      </c>
      <c r="L24" s="71">
        <f t="shared" si="4"/>
        <v>35342</v>
      </c>
    </row>
    <row r="25" spans="1:12" ht="12.75">
      <c r="A25" s="67" t="s">
        <v>47</v>
      </c>
      <c r="B25" s="70">
        <f>SUM('17lag06'!B27,'17lag06'!B65,'17lag06'!B103,'17lag06'!B141)</f>
        <v>0</v>
      </c>
      <c r="C25" s="70">
        <f>SUM('17lag06'!C27,'17lag06'!C65,'17lag06'!C103,'17lag06'!C141)</f>
        <v>0</v>
      </c>
      <c r="D25" s="70">
        <f>SUM('17lag06'!D27,'17lag06'!D65,'17lag06'!D103,'17lag06'!D141)</f>
        <v>0</v>
      </c>
      <c r="E25" s="70">
        <f>SUM('17lag06'!E27,'17lag06'!E65,'17lag06'!E103,'17lag06'!E141)</f>
        <v>5</v>
      </c>
      <c r="F25" s="70">
        <f>SUM('17lag06'!F27,'17lag06'!F65,'17lag06'!F103,'17lag06'!F141)</f>
        <v>414</v>
      </c>
      <c r="G25" s="70">
        <f>SUM('17lag06'!G27,'17lag06'!G65,'17lag06'!G103,'17lag06'!G141)</f>
        <v>28793</v>
      </c>
      <c r="H25" s="70">
        <f>SUM('17lag06'!H27,'17lag06'!H65,'17lag06'!H103,'17lag06'!H141)</f>
        <v>4285</v>
      </c>
      <c r="I25" s="70">
        <f>SUM('17lag06'!I27,'17lag06'!I65,'17lag06'!I103,'17lag06'!I141)</f>
        <v>327</v>
      </c>
      <c r="J25" s="70">
        <f>SUM('17lag06'!J27,'17lag06'!J65,'17lag06'!J103,'17lag06'!J141)</f>
        <v>9</v>
      </c>
      <c r="K25" s="70">
        <f>SUM('17lag06'!K27,'17lag06'!K65,'17lag06'!K103,'17lag06'!K141)</f>
        <v>0</v>
      </c>
      <c r="L25" s="71">
        <f t="shared" si="4"/>
        <v>33833</v>
      </c>
    </row>
    <row r="26" spans="1:12" ht="12.75">
      <c r="A26" s="67" t="s">
        <v>48</v>
      </c>
      <c r="B26" s="70">
        <f>SUM('17lag06'!B28,'17lag06'!B66,'17lag06'!B104,'17lag06'!B142)</f>
        <v>0</v>
      </c>
      <c r="C26" s="70">
        <f>SUM('17lag06'!C28,'17lag06'!C66,'17lag06'!C104,'17lag06'!C142)</f>
        <v>0</v>
      </c>
      <c r="D26" s="70">
        <f>SUM('17lag06'!D28,'17lag06'!D66,'17lag06'!D104,'17lag06'!D142)</f>
        <v>0</v>
      </c>
      <c r="E26" s="70">
        <f>SUM('17lag06'!E28,'17lag06'!E66,'17lag06'!E104,'17lag06'!E142)</f>
        <v>2</v>
      </c>
      <c r="F26" s="70">
        <f>SUM('17lag06'!F28,'17lag06'!F66,'17lag06'!F104,'17lag06'!F142)</f>
        <v>5</v>
      </c>
      <c r="G26" s="70">
        <f>SUM('17lag06'!G28,'17lag06'!G66,'17lag06'!G104,'17lag06'!G142)</f>
        <v>408</v>
      </c>
      <c r="H26" s="70">
        <f>SUM('17lag06'!H28,'17lag06'!H66,'17lag06'!H104,'17lag06'!H142)</f>
        <v>27889</v>
      </c>
      <c r="I26" s="70">
        <f>SUM('17lag06'!I28,'17lag06'!I66,'17lag06'!I104,'17lag06'!I142)</f>
        <v>3534</v>
      </c>
      <c r="J26" s="70">
        <f>SUM('17lag06'!J28,'17lag06'!J66,'17lag06'!J104,'17lag06'!J142)</f>
        <v>226</v>
      </c>
      <c r="K26" s="70">
        <f>SUM('17lag06'!K28,'17lag06'!K66,'17lag06'!K104,'17lag06'!K142)</f>
        <v>4</v>
      </c>
      <c r="L26" s="71">
        <f t="shared" si="4"/>
        <v>32068</v>
      </c>
    </row>
    <row r="27" spans="1:12" s="75" customFormat="1" ht="12.75">
      <c r="A27" s="72"/>
      <c r="B27" s="73">
        <f aca="true" t="shared" si="5" ref="B27:L27">SUM(B21:B26)</f>
        <v>242</v>
      </c>
      <c r="C27" s="73">
        <f t="shared" si="5"/>
        <v>33995</v>
      </c>
      <c r="D27" s="73">
        <f t="shared" si="5"/>
        <v>35430</v>
      </c>
      <c r="E27" s="73">
        <f t="shared" si="5"/>
        <v>34653</v>
      </c>
      <c r="F27" s="73">
        <f t="shared" si="5"/>
        <v>34737</v>
      </c>
      <c r="G27" s="73">
        <f t="shared" si="5"/>
        <v>33802</v>
      </c>
      <c r="H27" s="73">
        <f t="shared" si="5"/>
        <v>32637</v>
      </c>
      <c r="I27" s="73">
        <f t="shared" si="5"/>
        <v>3881</v>
      </c>
      <c r="J27" s="73">
        <f t="shared" si="5"/>
        <v>237</v>
      </c>
      <c r="K27" s="73">
        <f t="shared" si="5"/>
        <v>4</v>
      </c>
      <c r="L27" s="74">
        <f t="shared" si="5"/>
        <v>209618</v>
      </c>
    </row>
    <row r="28" spans="1:12" s="75" customFormat="1" ht="15.75" customHeight="1">
      <c r="A28" s="76" t="s">
        <v>54</v>
      </c>
      <c r="B28" s="77">
        <f>SUM('17lag06'!B30,'17lag06'!B68,'17lag06'!B106,'17lag06'!B144)</f>
        <v>22</v>
      </c>
      <c r="C28" s="77">
        <f>SUM('17lag06'!C30,'17lag06'!C68,'17lag06'!C106,'17lag06'!C144)</f>
        <v>1340</v>
      </c>
      <c r="D28" s="77">
        <f>SUM('17lag06'!D30,'17lag06'!D68,'17lag06'!D106,'17lag06'!D144)</f>
        <v>1456</v>
      </c>
      <c r="E28" s="77">
        <f>SUM('17lag06'!E30,'17lag06'!E68,'17lag06'!E106,'17lag06'!E144)</f>
        <v>1434</v>
      </c>
      <c r="F28" s="77">
        <f>SUM('17lag06'!F30,'17lag06'!F68,'17lag06'!F106,'17lag06'!F144)</f>
        <v>1391</v>
      </c>
      <c r="G28" s="77">
        <f>SUM('17lag06'!G30,'17lag06'!G68,'17lag06'!G106,'17lag06'!G144)</f>
        <v>1282</v>
      </c>
      <c r="H28" s="77">
        <f>SUM('17lag06'!H30,'17lag06'!H68,'17lag06'!H106,'17lag06'!H144)</f>
        <v>1157</v>
      </c>
      <c r="I28" s="77">
        <f>SUM('17lag06'!I30,'17lag06'!I68,'17lag06'!I106,'17lag06'!I144)</f>
        <v>217</v>
      </c>
      <c r="J28" s="77">
        <f>SUM('17lag06'!J30,'17lag06'!J68,'17lag06'!J106,'17lag06'!J144)</f>
        <v>13</v>
      </c>
      <c r="K28" s="77">
        <f>SUM('17lag06'!K30,'17lag06'!K68,'17lag06'!K106,'17lag06'!K144)</f>
        <v>0</v>
      </c>
      <c r="L28" s="78">
        <f>SUM(B28:K28)</f>
        <v>8312</v>
      </c>
    </row>
    <row r="29" spans="1:12" s="75" customFormat="1" ht="12.75">
      <c r="A29" s="80" t="s">
        <v>31</v>
      </c>
      <c r="B29" s="81">
        <f aca="true" t="shared" si="6" ref="B29:L29">SUM(B27:B28)</f>
        <v>264</v>
      </c>
      <c r="C29" s="81">
        <f t="shared" si="6"/>
        <v>35335</v>
      </c>
      <c r="D29" s="81">
        <f t="shared" si="6"/>
        <v>36886</v>
      </c>
      <c r="E29" s="81">
        <f t="shared" si="6"/>
        <v>36087</v>
      </c>
      <c r="F29" s="81">
        <f t="shared" si="6"/>
        <v>36128</v>
      </c>
      <c r="G29" s="81">
        <f t="shared" si="6"/>
        <v>35084</v>
      </c>
      <c r="H29" s="81">
        <f t="shared" si="6"/>
        <v>33794</v>
      </c>
      <c r="I29" s="81">
        <f t="shared" si="6"/>
        <v>4098</v>
      </c>
      <c r="J29" s="81">
        <f t="shared" si="6"/>
        <v>250</v>
      </c>
      <c r="K29" s="81">
        <f t="shared" si="6"/>
        <v>4</v>
      </c>
      <c r="L29" s="82">
        <f t="shared" si="6"/>
        <v>217930</v>
      </c>
    </row>
    <row r="30" spans="2:12" s="67" customFormat="1" ht="12.75">
      <c r="B30" s="83"/>
      <c r="C30" s="83"/>
      <c r="D30" s="83"/>
      <c r="E30" s="83"/>
      <c r="F30" s="83"/>
      <c r="G30" s="83"/>
      <c r="H30" s="83"/>
      <c r="I30" s="83"/>
      <c r="J30" s="83"/>
      <c r="K30" s="83"/>
      <c r="L30" s="83"/>
    </row>
    <row r="31" spans="1:12" s="67" customFormat="1" ht="12.75">
      <c r="A31" s="157" t="s">
        <v>31</v>
      </c>
      <c r="B31" s="157"/>
      <c r="C31" s="157"/>
      <c r="D31" s="157"/>
      <c r="E31" s="157"/>
      <c r="F31" s="157"/>
      <c r="G31" s="157"/>
      <c r="H31" s="157"/>
      <c r="I31" s="157"/>
      <c r="J31" s="157"/>
      <c r="K31" s="157"/>
      <c r="L31" s="157"/>
    </row>
    <row r="32" spans="2:12" s="67" customFormat="1" ht="12.75">
      <c r="B32" s="83"/>
      <c r="C32" s="83"/>
      <c r="D32" s="83"/>
      <c r="E32" s="83"/>
      <c r="F32" s="83"/>
      <c r="G32" s="83"/>
      <c r="H32" s="83"/>
      <c r="I32" s="83"/>
      <c r="J32" s="83"/>
      <c r="K32" s="83"/>
      <c r="L32" s="83"/>
    </row>
    <row r="33" spans="1:12" ht="12.75">
      <c r="A33" s="67" t="s">
        <v>43</v>
      </c>
      <c r="B33" s="70">
        <f>SUM(B9,B21)</f>
        <v>465</v>
      </c>
      <c r="C33" s="70">
        <f aca="true" t="shared" si="7" ref="C33:L33">SUM(C9,C21)</f>
        <v>67833</v>
      </c>
      <c r="D33" s="70">
        <f t="shared" si="7"/>
        <v>6176</v>
      </c>
      <c r="E33" s="70">
        <f t="shared" si="7"/>
        <v>368</v>
      </c>
      <c r="F33" s="70">
        <f t="shared" si="7"/>
        <v>34</v>
      </c>
      <c r="G33" s="70">
        <f t="shared" si="7"/>
        <v>20</v>
      </c>
      <c r="H33" s="70">
        <f t="shared" si="7"/>
        <v>14</v>
      </c>
      <c r="I33" s="70">
        <f t="shared" si="7"/>
        <v>0</v>
      </c>
      <c r="J33" s="70">
        <f t="shared" si="7"/>
        <v>0</v>
      </c>
      <c r="K33" s="70">
        <f t="shared" si="7"/>
        <v>0</v>
      </c>
      <c r="L33" s="71">
        <f t="shared" si="7"/>
        <v>74910</v>
      </c>
    </row>
    <row r="34" spans="1:12" ht="12.75">
      <c r="A34" s="67" t="s">
        <v>44</v>
      </c>
      <c r="B34" s="70">
        <f aca="true" t="shared" si="8" ref="B34:L41">SUM(B10,B22)</f>
        <v>4</v>
      </c>
      <c r="C34" s="70">
        <f t="shared" si="8"/>
        <v>507</v>
      </c>
      <c r="D34" s="70">
        <f t="shared" si="8"/>
        <v>64605</v>
      </c>
      <c r="E34" s="70">
        <f t="shared" si="8"/>
        <v>7411</v>
      </c>
      <c r="F34" s="70">
        <f t="shared" si="8"/>
        <v>555</v>
      </c>
      <c r="G34" s="70">
        <f t="shared" si="8"/>
        <v>34</v>
      </c>
      <c r="H34" s="70">
        <f t="shared" si="8"/>
        <v>6</v>
      </c>
      <c r="I34" s="70">
        <f t="shared" si="8"/>
        <v>3</v>
      </c>
      <c r="J34" s="70">
        <f t="shared" si="8"/>
        <v>0</v>
      </c>
      <c r="K34" s="70">
        <f t="shared" si="8"/>
        <v>0</v>
      </c>
      <c r="L34" s="71">
        <f t="shared" si="8"/>
        <v>73125</v>
      </c>
    </row>
    <row r="35" spans="1:12" ht="12.75">
      <c r="A35" s="67" t="s">
        <v>45</v>
      </c>
      <c r="B35" s="70">
        <f t="shared" si="8"/>
        <v>0</v>
      </c>
      <c r="C35" s="70">
        <f t="shared" si="8"/>
        <v>3</v>
      </c>
      <c r="D35" s="70">
        <f t="shared" si="8"/>
        <v>685</v>
      </c>
      <c r="E35" s="70">
        <f t="shared" si="8"/>
        <v>61565</v>
      </c>
      <c r="F35" s="70">
        <f t="shared" si="8"/>
        <v>8043</v>
      </c>
      <c r="G35" s="70">
        <f t="shared" si="8"/>
        <v>746</v>
      </c>
      <c r="H35" s="70">
        <f t="shared" si="8"/>
        <v>43</v>
      </c>
      <c r="I35" s="70">
        <f t="shared" si="8"/>
        <v>4</v>
      </c>
      <c r="J35" s="70">
        <f t="shared" si="8"/>
        <v>0</v>
      </c>
      <c r="K35" s="70">
        <f t="shared" si="8"/>
        <v>0</v>
      </c>
      <c r="L35" s="71">
        <f t="shared" si="8"/>
        <v>71089</v>
      </c>
    </row>
    <row r="36" spans="1:12" ht="12.75">
      <c r="A36" s="67" t="s">
        <v>46</v>
      </c>
      <c r="B36" s="70">
        <f t="shared" si="8"/>
        <v>0</v>
      </c>
      <c r="C36" s="70">
        <f t="shared" si="8"/>
        <v>0</v>
      </c>
      <c r="D36" s="70">
        <f t="shared" si="8"/>
        <v>9</v>
      </c>
      <c r="E36" s="70">
        <f t="shared" si="8"/>
        <v>762</v>
      </c>
      <c r="F36" s="70">
        <f t="shared" si="8"/>
        <v>60428</v>
      </c>
      <c r="G36" s="70">
        <f t="shared" si="8"/>
        <v>8750</v>
      </c>
      <c r="H36" s="70">
        <f t="shared" si="8"/>
        <v>966</v>
      </c>
      <c r="I36" s="70">
        <f t="shared" si="8"/>
        <v>44</v>
      </c>
      <c r="J36" s="70">
        <f t="shared" si="8"/>
        <v>5</v>
      </c>
      <c r="K36" s="70">
        <f t="shared" si="8"/>
        <v>0</v>
      </c>
      <c r="L36" s="71">
        <f t="shared" si="8"/>
        <v>70964</v>
      </c>
    </row>
    <row r="37" spans="1:12" ht="12.75">
      <c r="A37" s="67" t="s">
        <v>47</v>
      </c>
      <c r="B37" s="70">
        <f t="shared" si="8"/>
        <v>0</v>
      </c>
      <c r="C37" s="70">
        <f t="shared" si="8"/>
        <v>0</v>
      </c>
      <c r="D37" s="70">
        <f t="shared" si="8"/>
        <v>0</v>
      </c>
      <c r="E37" s="70">
        <f t="shared" si="8"/>
        <v>12</v>
      </c>
      <c r="F37" s="70">
        <f t="shared" si="8"/>
        <v>931</v>
      </c>
      <c r="G37" s="70">
        <f t="shared" si="8"/>
        <v>57089</v>
      </c>
      <c r="H37" s="70">
        <f t="shared" si="8"/>
        <v>9100</v>
      </c>
      <c r="I37" s="70">
        <f t="shared" si="8"/>
        <v>686</v>
      </c>
      <c r="J37" s="70">
        <f t="shared" si="8"/>
        <v>21</v>
      </c>
      <c r="K37" s="70">
        <f t="shared" si="8"/>
        <v>1</v>
      </c>
      <c r="L37" s="71">
        <f t="shared" si="8"/>
        <v>67840</v>
      </c>
    </row>
    <row r="38" spans="1:12" ht="12.75">
      <c r="A38" s="67" t="s">
        <v>48</v>
      </c>
      <c r="B38" s="70">
        <f t="shared" si="8"/>
        <v>0</v>
      </c>
      <c r="C38" s="70">
        <f t="shared" si="8"/>
        <v>0</v>
      </c>
      <c r="D38" s="70">
        <f t="shared" si="8"/>
        <v>0</v>
      </c>
      <c r="E38" s="70">
        <f t="shared" si="8"/>
        <v>2</v>
      </c>
      <c r="F38" s="70">
        <f t="shared" si="8"/>
        <v>17</v>
      </c>
      <c r="G38" s="70">
        <f t="shared" si="8"/>
        <v>944</v>
      </c>
      <c r="H38" s="70">
        <f t="shared" si="8"/>
        <v>55180</v>
      </c>
      <c r="I38" s="70">
        <f t="shared" si="8"/>
        <v>7395</v>
      </c>
      <c r="J38" s="70">
        <f t="shared" si="8"/>
        <v>463</v>
      </c>
      <c r="K38" s="70">
        <f t="shared" si="8"/>
        <v>10</v>
      </c>
      <c r="L38" s="71">
        <f t="shared" si="8"/>
        <v>64011</v>
      </c>
    </row>
    <row r="39" spans="1:12" s="80" customFormat="1" ht="12.75">
      <c r="A39" s="72"/>
      <c r="B39" s="73">
        <f t="shared" si="8"/>
        <v>469</v>
      </c>
      <c r="C39" s="73">
        <f t="shared" si="8"/>
        <v>68343</v>
      </c>
      <c r="D39" s="73">
        <f t="shared" si="8"/>
        <v>71475</v>
      </c>
      <c r="E39" s="73">
        <f t="shared" si="8"/>
        <v>70120</v>
      </c>
      <c r="F39" s="73">
        <f t="shared" si="8"/>
        <v>70008</v>
      </c>
      <c r="G39" s="73">
        <f t="shared" si="8"/>
        <v>67583</v>
      </c>
      <c r="H39" s="73">
        <f t="shared" si="8"/>
        <v>65309</v>
      </c>
      <c r="I39" s="73">
        <f t="shared" si="8"/>
        <v>8132</v>
      </c>
      <c r="J39" s="73">
        <f t="shared" si="8"/>
        <v>489</v>
      </c>
      <c r="K39" s="73">
        <f t="shared" si="8"/>
        <v>11</v>
      </c>
      <c r="L39" s="74">
        <f t="shared" si="8"/>
        <v>421939</v>
      </c>
    </row>
    <row r="40" spans="1:12" s="84" customFormat="1" ht="12.75">
      <c r="A40" s="76" t="s">
        <v>54</v>
      </c>
      <c r="B40" s="77">
        <f t="shared" si="8"/>
        <v>42</v>
      </c>
      <c r="C40" s="77">
        <f t="shared" si="8"/>
        <v>2685</v>
      </c>
      <c r="D40" s="77">
        <f t="shared" si="8"/>
        <v>3026</v>
      </c>
      <c r="E40" s="77">
        <f t="shared" si="8"/>
        <v>2777</v>
      </c>
      <c r="F40" s="77">
        <f t="shared" si="8"/>
        <v>2863</v>
      </c>
      <c r="G40" s="77">
        <f t="shared" si="8"/>
        <v>2603</v>
      </c>
      <c r="H40" s="77">
        <f t="shared" si="8"/>
        <v>2357</v>
      </c>
      <c r="I40" s="77">
        <f t="shared" si="8"/>
        <v>459</v>
      </c>
      <c r="J40" s="77">
        <f t="shared" si="8"/>
        <v>28</v>
      </c>
      <c r="K40" s="77">
        <f t="shared" si="8"/>
        <v>0</v>
      </c>
      <c r="L40" s="78">
        <f t="shared" si="8"/>
        <v>16840</v>
      </c>
    </row>
    <row r="41" spans="1:12" ht="12.75">
      <c r="A41" s="80" t="s">
        <v>31</v>
      </c>
      <c r="B41" s="81">
        <f t="shared" si="8"/>
        <v>511</v>
      </c>
      <c r="C41" s="81">
        <f t="shared" si="8"/>
        <v>71028</v>
      </c>
      <c r="D41" s="81">
        <f t="shared" si="8"/>
        <v>74501</v>
      </c>
      <c r="E41" s="81">
        <f t="shared" si="8"/>
        <v>72897</v>
      </c>
      <c r="F41" s="81">
        <f t="shared" si="8"/>
        <v>72871</v>
      </c>
      <c r="G41" s="81">
        <f t="shared" si="8"/>
        <v>70186</v>
      </c>
      <c r="H41" s="81">
        <f t="shared" si="8"/>
        <v>67666</v>
      </c>
      <c r="I41" s="81">
        <f t="shared" si="8"/>
        <v>8591</v>
      </c>
      <c r="J41" s="81">
        <f t="shared" si="8"/>
        <v>517</v>
      </c>
      <c r="K41" s="81">
        <f t="shared" si="8"/>
        <v>11</v>
      </c>
      <c r="L41" s="82">
        <f t="shared" si="8"/>
        <v>438779</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8"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N807"/>
  <sheetViews>
    <sheetView zoomScalePageLayoutView="0" workbookViewId="0" topLeftCell="A1">
      <selection activeCell="A174" sqref="A174"/>
    </sheetView>
  </sheetViews>
  <sheetFormatPr defaultColWidth="9.140625" defaultRowHeight="12.75"/>
  <cols>
    <col min="1" max="1" width="16.57421875" style="67" customWidth="1"/>
    <col min="2" max="2" width="8.7109375" style="66" customWidth="1"/>
    <col min="3" max="10" width="8.57421875" style="66" customWidth="1"/>
    <col min="11" max="11" width="9.57421875" style="66" customWidth="1"/>
    <col min="12" max="12" width="10.00390625" style="67" customWidth="1"/>
    <col min="13" max="14" width="9.28125" style="66" customWidth="1"/>
    <col min="15" max="19" width="10.8515625" style="66" customWidth="1"/>
    <col min="20" max="20" width="9.28125" style="66" customWidth="1"/>
    <col min="21" max="25" width="6.57421875" style="66" customWidth="1"/>
    <col min="26" max="26" width="10.57421875" style="66" customWidth="1"/>
    <col min="27" max="32" width="6.57421875" style="66" customWidth="1"/>
    <col min="33" max="33" width="10.57421875" style="66" customWidth="1"/>
    <col min="34" max="39" width="6.57421875" style="66" customWidth="1"/>
    <col min="40" max="40" width="10.57421875" style="66" customWidth="1"/>
    <col min="41" max="46" width="6.57421875" style="66" customWidth="1"/>
    <col min="47" max="47" width="10.57421875" style="66" customWidth="1"/>
    <col min="48" max="53" width="6.57421875" style="66" customWidth="1"/>
    <col min="54" max="54" width="10.57421875" style="66" customWidth="1"/>
    <col min="55" max="60" width="5.57421875" style="66" customWidth="1"/>
    <col min="61" max="61" width="10.57421875" style="66" customWidth="1"/>
    <col min="62" max="65" width="5.00390625" style="66" customWidth="1"/>
    <col min="66" max="66" width="10.57421875" style="66" customWidth="1"/>
    <col min="67" max="69" width="5.00390625" style="66" customWidth="1"/>
    <col min="70" max="70" width="10.57421875" style="66" customWidth="1"/>
    <col min="71" max="72" width="5.00390625" style="66" customWidth="1"/>
    <col min="73" max="73" width="10.57421875" style="66" customWidth="1"/>
    <col min="74" max="75" width="5.00390625" style="66" customWidth="1"/>
    <col min="76" max="76" width="10.57421875" style="66" customWidth="1"/>
    <col min="77" max="77" width="5.00390625" style="66" customWidth="1"/>
    <col min="78" max="78" width="10.57421875" style="66" customWidth="1"/>
    <col min="79" max="79" width="5.00390625" style="66" customWidth="1"/>
    <col min="80" max="80" width="10.57421875" style="66" customWidth="1"/>
    <col min="81" max="81" width="9.28125" style="66" customWidth="1"/>
    <col min="82" max="16384" width="9.140625" style="66" customWidth="1"/>
  </cols>
  <sheetData>
    <row r="1" ht="12.75">
      <c r="A1" s="7" t="s">
        <v>89</v>
      </c>
    </row>
    <row r="2" spans="1:12" ht="12.75">
      <c r="A2" s="157" t="s">
        <v>26</v>
      </c>
      <c r="B2" s="157"/>
      <c r="C2" s="157"/>
      <c r="D2" s="157"/>
      <c r="E2" s="157"/>
      <c r="F2" s="157"/>
      <c r="G2" s="157"/>
      <c r="H2" s="157"/>
      <c r="I2" s="157"/>
      <c r="J2" s="157"/>
      <c r="K2" s="157"/>
      <c r="L2" s="157"/>
    </row>
    <row r="3" spans="1:12" ht="12.75">
      <c r="A3" s="157" t="s">
        <v>71</v>
      </c>
      <c r="B3" s="157"/>
      <c r="C3" s="157"/>
      <c r="D3" s="157"/>
      <c r="E3" s="157"/>
      <c r="F3" s="157"/>
      <c r="G3" s="157"/>
      <c r="H3" s="157"/>
      <c r="I3" s="157"/>
      <c r="J3" s="157"/>
      <c r="K3" s="157"/>
      <c r="L3" s="157"/>
    </row>
    <row r="4" ht="11.25" customHeight="1" thickBot="1"/>
    <row r="5" spans="1:12" ht="26.25">
      <c r="A5" s="68"/>
      <c r="B5" s="104" t="str">
        <f>C5+1&amp;" "&amp;"en later"</f>
        <v>2012 en later</v>
      </c>
      <c r="C5" s="105">
        <v>2011</v>
      </c>
      <c r="D5" s="105">
        <f aca="true" t="shared" si="0" ref="D5:J5">C5-1</f>
        <v>2010</v>
      </c>
      <c r="E5" s="105">
        <f t="shared" si="0"/>
        <v>2009</v>
      </c>
      <c r="F5" s="105">
        <f t="shared" si="0"/>
        <v>2008</v>
      </c>
      <c r="G5" s="105">
        <f t="shared" si="0"/>
        <v>2007</v>
      </c>
      <c r="H5" s="105">
        <f t="shared" si="0"/>
        <v>2006</v>
      </c>
      <c r="I5" s="105">
        <f t="shared" si="0"/>
        <v>2005</v>
      </c>
      <c r="J5" s="105">
        <f t="shared" si="0"/>
        <v>2004</v>
      </c>
      <c r="K5" s="106" t="str">
        <f>J5-1&amp;" "&amp;"en vroeger"</f>
        <v>2003 en vroeger</v>
      </c>
      <c r="L5" s="105" t="s">
        <v>31</v>
      </c>
    </row>
    <row r="6" ht="6" customHeight="1"/>
    <row r="7" spans="1:12" ht="12.75">
      <c r="A7" s="157" t="s">
        <v>49</v>
      </c>
      <c r="B7" s="157"/>
      <c r="C7" s="157"/>
      <c r="D7" s="157"/>
      <c r="E7" s="157"/>
      <c r="F7" s="157"/>
      <c r="G7" s="157"/>
      <c r="H7" s="157"/>
      <c r="I7" s="157"/>
      <c r="J7" s="157"/>
      <c r="K7" s="157"/>
      <c r="L7" s="157"/>
    </row>
    <row r="8" ht="12" customHeight="1">
      <c r="K8" s="67"/>
    </row>
    <row r="9" spans="1:12" ht="12.75">
      <c r="A9" s="157" t="s">
        <v>8</v>
      </c>
      <c r="B9" s="157"/>
      <c r="C9" s="157"/>
      <c r="D9" s="157"/>
      <c r="E9" s="157"/>
      <c r="F9" s="157"/>
      <c r="G9" s="157"/>
      <c r="H9" s="157"/>
      <c r="I9" s="157"/>
      <c r="J9" s="157"/>
      <c r="K9" s="157"/>
      <c r="L9" s="157"/>
    </row>
    <row r="10" s="67" customFormat="1" ht="12.75"/>
    <row r="11" spans="1:12" ht="12.75">
      <c r="A11" s="67" t="s">
        <v>43</v>
      </c>
      <c r="B11" s="70">
        <v>50</v>
      </c>
      <c r="C11" s="70">
        <v>4751</v>
      </c>
      <c r="D11" s="70">
        <v>739</v>
      </c>
      <c r="E11" s="70">
        <v>43</v>
      </c>
      <c r="F11" s="70">
        <v>0</v>
      </c>
      <c r="G11" s="70">
        <v>0</v>
      </c>
      <c r="H11" s="70">
        <v>1</v>
      </c>
      <c r="I11" s="70">
        <v>0</v>
      </c>
      <c r="J11" s="70">
        <v>0</v>
      </c>
      <c r="K11" s="70">
        <v>0</v>
      </c>
      <c r="L11" s="71">
        <f>SUM(B11:K11)</f>
        <v>5584</v>
      </c>
    </row>
    <row r="12" spans="1:12" ht="12.75">
      <c r="A12" s="67" t="s">
        <v>44</v>
      </c>
      <c r="B12" s="70">
        <v>0</v>
      </c>
      <c r="C12" s="70">
        <v>34</v>
      </c>
      <c r="D12" s="70">
        <v>4254</v>
      </c>
      <c r="E12" s="70">
        <v>829</v>
      </c>
      <c r="F12" s="70">
        <v>110</v>
      </c>
      <c r="G12" s="70">
        <v>3</v>
      </c>
      <c r="H12" s="70">
        <v>0</v>
      </c>
      <c r="I12" s="70">
        <v>0</v>
      </c>
      <c r="J12" s="70">
        <v>0</v>
      </c>
      <c r="K12" s="70">
        <v>0</v>
      </c>
      <c r="L12" s="71">
        <f aca="true" t="shared" si="1" ref="L12:L18">SUM(B12:K12)</f>
        <v>5230</v>
      </c>
    </row>
    <row r="13" spans="1:12" ht="12.75">
      <c r="A13" s="67" t="s">
        <v>45</v>
      </c>
      <c r="B13" s="70">
        <v>0</v>
      </c>
      <c r="C13" s="70">
        <v>1</v>
      </c>
      <c r="D13" s="70">
        <v>36</v>
      </c>
      <c r="E13" s="70">
        <v>3965</v>
      </c>
      <c r="F13" s="70">
        <v>980</v>
      </c>
      <c r="G13" s="70">
        <v>97</v>
      </c>
      <c r="H13" s="70">
        <v>5</v>
      </c>
      <c r="I13" s="70">
        <v>0</v>
      </c>
      <c r="J13" s="70">
        <v>0</v>
      </c>
      <c r="K13" s="70">
        <v>0</v>
      </c>
      <c r="L13" s="71">
        <f t="shared" si="1"/>
        <v>5084</v>
      </c>
    </row>
    <row r="14" spans="1:12" ht="12.75">
      <c r="A14" s="67" t="s">
        <v>46</v>
      </c>
      <c r="B14" s="70">
        <v>0</v>
      </c>
      <c r="C14" s="70">
        <v>0</v>
      </c>
      <c r="D14" s="70">
        <v>2</v>
      </c>
      <c r="E14" s="70">
        <v>60</v>
      </c>
      <c r="F14" s="70">
        <v>3841</v>
      </c>
      <c r="G14" s="70">
        <v>961</v>
      </c>
      <c r="H14" s="70">
        <v>142</v>
      </c>
      <c r="I14" s="70">
        <v>10</v>
      </c>
      <c r="J14" s="70">
        <v>2</v>
      </c>
      <c r="K14" s="70">
        <v>0</v>
      </c>
      <c r="L14" s="71">
        <f t="shared" si="1"/>
        <v>5018</v>
      </c>
    </row>
    <row r="15" spans="1:12" ht="12.75">
      <c r="A15" s="67" t="s">
        <v>47</v>
      </c>
      <c r="B15" s="70">
        <v>0</v>
      </c>
      <c r="C15" s="70">
        <v>0</v>
      </c>
      <c r="D15" s="70">
        <v>0</v>
      </c>
      <c r="E15" s="70">
        <v>1</v>
      </c>
      <c r="F15" s="70">
        <v>71</v>
      </c>
      <c r="G15" s="70">
        <v>3574</v>
      </c>
      <c r="H15" s="70">
        <v>1059</v>
      </c>
      <c r="I15" s="70">
        <v>108</v>
      </c>
      <c r="J15" s="70">
        <v>3</v>
      </c>
      <c r="K15" s="70">
        <v>1</v>
      </c>
      <c r="L15" s="71">
        <f t="shared" si="1"/>
        <v>4817</v>
      </c>
    </row>
    <row r="16" spans="1:12" ht="12.75">
      <c r="A16" s="67" t="s">
        <v>48</v>
      </c>
      <c r="B16" s="70">
        <v>0</v>
      </c>
      <c r="C16" s="70">
        <v>0</v>
      </c>
      <c r="D16" s="70">
        <v>0</v>
      </c>
      <c r="E16" s="70">
        <v>0</v>
      </c>
      <c r="F16" s="70">
        <v>2</v>
      </c>
      <c r="G16" s="70">
        <v>71</v>
      </c>
      <c r="H16" s="70">
        <v>3313</v>
      </c>
      <c r="I16" s="70">
        <v>821</v>
      </c>
      <c r="J16" s="70">
        <v>82</v>
      </c>
      <c r="K16" s="70">
        <v>1</v>
      </c>
      <c r="L16" s="71">
        <f t="shared" si="1"/>
        <v>4290</v>
      </c>
    </row>
    <row r="17" spans="1:14" s="87" customFormat="1" ht="12.75">
      <c r="A17" s="72"/>
      <c r="B17" s="85">
        <f>SUM(B11:B16)</f>
        <v>50</v>
      </c>
      <c r="C17" s="85">
        <f aca="true" t="shared" si="2" ref="C17:K17">SUM(C11:C16)</f>
        <v>4786</v>
      </c>
      <c r="D17" s="85">
        <f t="shared" si="2"/>
        <v>5031</v>
      </c>
      <c r="E17" s="85">
        <f t="shared" si="2"/>
        <v>4898</v>
      </c>
      <c r="F17" s="85">
        <f t="shared" si="2"/>
        <v>5004</v>
      </c>
      <c r="G17" s="85">
        <f t="shared" si="2"/>
        <v>4706</v>
      </c>
      <c r="H17" s="85">
        <f t="shared" si="2"/>
        <v>4520</v>
      </c>
      <c r="I17" s="85">
        <f t="shared" si="2"/>
        <v>939</v>
      </c>
      <c r="J17" s="85">
        <f t="shared" si="2"/>
        <v>87</v>
      </c>
      <c r="K17" s="85">
        <f t="shared" si="2"/>
        <v>2</v>
      </c>
      <c r="L17" s="86">
        <f t="shared" si="1"/>
        <v>30023</v>
      </c>
      <c r="N17" s="93"/>
    </row>
    <row r="18" spans="1:14" s="87" customFormat="1" ht="12.75">
      <c r="A18" s="76" t="s">
        <v>54</v>
      </c>
      <c r="B18" s="77">
        <v>10</v>
      </c>
      <c r="C18" s="77">
        <v>678</v>
      </c>
      <c r="D18" s="77">
        <v>767</v>
      </c>
      <c r="E18" s="77">
        <v>679</v>
      </c>
      <c r="F18" s="77">
        <v>747</v>
      </c>
      <c r="G18" s="77">
        <v>681</v>
      </c>
      <c r="H18" s="77">
        <v>615</v>
      </c>
      <c r="I18" s="77">
        <v>105</v>
      </c>
      <c r="J18" s="77">
        <v>5</v>
      </c>
      <c r="K18" s="77">
        <v>0</v>
      </c>
      <c r="L18" s="78">
        <f t="shared" si="1"/>
        <v>4287</v>
      </c>
      <c r="N18" s="93"/>
    </row>
    <row r="19" spans="1:14" s="87" customFormat="1" ht="12.75">
      <c r="A19" s="80" t="s">
        <v>31</v>
      </c>
      <c r="B19" s="81">
        <f>SUM(B17:B18)</f>
        <v>60</v>
      </c>
      <c r="C19" s="81">
        <f aca="true" t="shared" si="3" ref="C19:L19">SUM(C17:C18)</f>
        <v>5464</v>
      </c>
      <c r="D19" s="81">
        <f t="shared" si="3"/>
        <v>5798</v>
      </c>
      <c r="E19" s="81">
        <f t="shared" si="3"/>
        <v>5577</v>
      </c>
      <c r="F19" s="81">
        <f t="shared" si="3"/>
        <v>5751</v>
      </c>
      <c r="G19" s="81">
        <f t="shared" si="3"/>
        <v>5387</v>
      </c>
      <c r="H19" s="81">
        <f t="shared" si="3"/>
        <v>5135</v>
      </c>
      <c r="I19" s="81">
        <f t="shared" si="3"/>
        <v>1044</v>
      </c>
      <c r="J19" s="81">
        <f t="shared" si="3"/>
        <v>92</v>
      </c>
      <c r="K19" s="81">
        <f t="shared" si="3"/>
        <v>2</v>
      </c>
      <c r="L19" s="82">
        <f t="shared" si="3"/>
        <v>34310</v>
      </c>
      <c r="N19" s="93"/>
    </row>
    <row r="20" spans="1:12" s="87" customFormat="1" ht="12.75">
      <c r="A20" s="80"/>
      <c r="B20" s="88"/>
      <c r="C20" s="88"/>
      <c r="D20" s="88"/>
      <c r="E20" s="88"/>
      <c r="F20" s="88"/>
      <c r="G20" s="88"/>
      <c r="H20" s="88"/>
      <c r="I20" s="88"/>
      <c r="J20" s="88"/>
      <c r="K20" s="88"/>
      <c r="L20" s="88"/>
    </row>
    <row r="21" spans="1:12" s="67" customFormat="1" ht="12.75">
      <c r="A21" s="157" t="s">
        <v>9</v>
      </c>
      <c r="B21" s="157"/>
      <c r="C21" s="157"/>
      <c r="D21" s="157"/>
      <c r="E21" s="157"/>
      <c r="F21" s="157"/>
      <c r="G21" s="157"/>
      <c r="H21" s="157"/>
      <c r="I21" s="157"/>
      <c r="J21" s="157"/>
      <c r="K21" s="157"/>
      <c r="L21" s="157"/>
    </row>
    <row r="22" spans="1:12" s="67" customFormat="1" ht="12.75">
      <c r="A22" s="80"/>
      <c r="B22" s="63"/>
      <c r="C22" s="63"/>
      <c r="D22" s="63"/>
      <c r="E22" s="63"/>
      <c r="F22" s="63"/>
      <c r="G22" s="63"/>
      <c r="H22" s="63"/>
      <c r="I22" s="63"/>
      <c r="J22" s="63"/>
      <c r="K22" s="63"/>
      <c r="L22" s="63"/>
    </row>
    <row r="23" spans="1:12" ht="12.75">
      <c r="A23" s="67" t="s">
        <v>43</v>
      </c>
      <c r="B23" s="70">
        <v>32</v>
      </c>
      <c r="C23" s="70">
        <v>4662</v>
      </c>
      <c r="D23" s="70">
        <v>611</v>
      </c>
      <c r="E23" s="70">
        <v>33</v>
      </c>
      <c r="F23" s="70">
        <v>1</v>
      </c>
      <c r="G23" s="70">
        <v>1</v>
      </c>
      <c r="H23" s="70">
        <v>0</v>
      </c>
      <c r="I23" s="70">
        <v>0</v>
      </c>
      <c r="J23" s="70">
        <v>0</v>
      </c>
      <c r="K23" s="70">
        <v>0</v>
      </c>
      <c r="L23" s="71">
        <f aca="true" t="shared" si="4" ref="L23:L30">SUM(B23:K23)</f>
        <v>5340</v>
      </c>
    </row>
    <row r="24" spans="1:12" ht="12.75">
      <c r="A24" s="67" t="s">
        <v>44</v>
      </c>
      <c r="B24" s="70">
        <v>1</v>
      </c>
      <c r="C24" s="70">
        <v>37</v>
      </c>
      <c r="D24" s="70">
        <v>4408</v>
      </c>
      <c r="E24" s="70">
        <v>767</v>
      </c>
      <c r="F24" s="70">
        <v>56</v>
      </c>
      <c r="G24" s="70">
        <v>4</v>
      </c>
      <c r="H24" s="70">
        <v>1</v>
      </c>
      <c r="I24" s="70">
        <v>0</v>
      </c>
      <c r="J24" s="70">
        <v>0</v>
      </c>
      <c r="K24" s="70">
        <v>0</v>
      </c>
      <c r="L24" s="71">
        <f t="shared" si="4"/>
        <v>5274</v>
      </c>
    </row>
    <row r="25" spans="1:12" ht="12.75">
      <c r="A25" s="67" t="s">
        <v>45</v>
      </c>
      <c r="B25" s="70">
        <v>0</v>
      </c>
      <c r="C25" s="70">
        <v>0</v>
      </c>
      <c r="D25" s="70">
        <v>50</v>
      </c>
      <c r="E25" s="70">
        <v>3907</v>
      </c>
      <c r="F25" s="70">
        <v>809</v>
      </c>
      <c r="G25" s="70">
        <v>92</v>
      </c>
      <c r="H25" s="70">
        <v>3</v>
      </c>
      <c r="I25" s="70">
        <v>1</v>
      </c>
      <c r="J25" s="70">
        <v>0</v>
      </c>
      <c r="K25" s="70">
        <v>0</v>
      </c>
      <c r="L25" s="71">
        <f t="shared" si="4"/>
        <v>4862</v>
      </c>
    </row>
    <row r="26" spans="1:12" ht="12.75">
      <c r="A26" s="67" t="s">
        <v>46</v>
      </c>
      <c r="B26" s="70">
        <v>0</v>
      </c>
      <c r="C26" s="70">
        <v>0</v>
      </c>
      <c r="D26" s="70">
        <v>1</v>
      </c>
      <c r="E26" s="70">
        <v>53</v>
      </c>
      <c r="F26" s="70">
        <v>3805</v>
      </c>
      <c r="G26" s="70">
        <v>946</v>
      </c>
      <c r="H26" s="70">
        <v>117</v>
      </c>
      <c r="I26" s="70">
        <v>7</v>
      </c>
      <c r="J26" s="70">
        <v>1</v>
      </c>
      <c r="K26" s="70">
        <v>0</v>
      </c>
      <c r="L26" s="71">
        <f t="shared" si="4"/>
        <v>4930</v>
      </c>
    </row>
    <row r="27" spans="1:12" ht="12.75">
      <c r="A27" s="67" t="s">
        <v>47</v>
      </c>
      <c r="B27" s="70">
        <v>0</v>
      </c>
      <c r="C27" s="70">
        <v>0</v>
      </c>
      <c r="D27" s="70">
        <v>0</v>
      </c>
      <c r="E27" s="70">
        <v>1</v>
      </c>
      <c r="F27" s="70">
        <v>76</v>
      </c>
      <c r="G27" s="70">
        <v>3642</v>
      </c>
      <c r="H27" s="70">
        <v>967</v>
      </c>
      <c r="I27" s="70">
        <v>103</v>
      </c>
      <c r="J27" s="70">
        <v>5</v>
      </c>
      <c r="K27" s="70">
        <v>0</v>
      </c>
      <c r="L27" s="71">
        <f t="shared" si="4"/>
        <v>4794</v>
      </c>
    </row>
    <row r="28" spans="1:12" ht="12.75">
      <c r="A28" s="67" t="s">
        <v>48</v>
      </c>
      <c r="B28" s="70">
        <v>0</v>
      </c>
      <c r="C28" s="70">
        <v>0</v>
      </c>
      <c r="D28" s="70">
        <v>0</v>
      </c>
      <c r="E28" s="70">
        <v>0</v>
      </c>
      <c r="F28" s="70">
        <v>1</v>
      </c>
      <c r="G28" s="70">
        <v>59</v>
      </c>
      <c r="H28" s="70">
        <v>3415</v>
      </c>
      <c r="I28" s="70">
        <v>797</v>
      </c>
      <c r="J28" s="70">
        <v>82</v>
      </c>
      <c r="K28" s="70">
        <v>2</v>
      </c>
      <c r="L28" s="71">
        <f t="shared" si="4"/>
        <v>4356</v>
      </c>
    </row>
    <row r="29" spans="1:12" s="87" customFormat="1" ht="12.75">
      <c r="A29" s="72"/>
      <c r="B29" s="85">
        <f aca="true" t="shared" si="5" ref="B29:K29">SUM(B23:B28)</f>
        <v>33</v>
      </c>
      <c r="C29" s="85">
        <f t="shared" si="5"/>
        <v>4699</v>
      </c>
      <c r="D29" s="85">
        <f t="shared" si="5"/>
        <v>5070</v>
      </c>
      <c r="E29" s="85">
        <f t="shared" si="5"/>
        <v>4761</v>
      </c>
      <c r="F29" s="85">
        <f t="shared" si="5"/>
        <v>4748</v>
      </c>
      <c r="G29" s="85">
        <f t="shared" si="5"/>
        <v>4744</v>
      </c>
      <c r="H29" s="85">
        <f t="shared" si="5"/>
        <v>4503</v>
      </c>
      <c r="I29" s="85">
        <f t="shared" si="5"/>
        <v>908</v>
      </c>
      <c r="J29" s="85">
        <f t="shared" si="5"/>
        <v>88</v>
      </c>
      <c r="K29" s="85">
        <f t="shared" si="5"/>
        <v>2</v>
      </c>
      <c r="L29" s="86">
        <f t="shared" si="4"/>
        <v>29556</v>
      </c>
    </row>
    <row r="30" spans="1:12" s="87" customFormat="1" ht="12.75">
      <c r="A30" s="76" t="s">
        <v>54</v>
      </c>
      <c r="B30" s="77">
        <v>16</v>
      </c>
      <c r="C30" s="77">
        <v>705</v>
      </c>
      <c r="D30" s="77">
        <v>723</v>
      </c>
      <c r="E30" s="77">
        <v>669</v>
      </c>
      <c r="F30" s="77">
        <v>662</v>
      </c>
      <c r="G30" s="77">
        <v>632</v>
      </c>
      <c r="H30" s="77">
        <v>586</v>
      </c>
      <c r="I30" s="77">
        <v>81</v>
      </c>
      <c r="J30" s="77">
        <v>5</v>
      </c>
      <c r="K30" s="77">
        <v>0</v>
      </c>
      <c r="L30" s="78">
        <f t="shared" si="4"/>
        <v>4079</v>
      </c>
    </row>
    <row r="31" spans="1:12" s="87" customFormat="1" ht="12.75">
      <c r="A31" s="80" t="s">
        <v>31</v>
      </c>
      <c r="B31" s="81">
        <f aca="true" t="shared" si="6" ref="B31:L31">SUM(B29:B30)</f>
        <v>49</v>
      </c>
      <c r="C31" s="81">
        <f t="shared" si="6"/>
        <v>5404</v>
      </c>
      <c r="D31" s="81">
        <f t="shared" si="6"/>
        <v>5793</v>
      </c>
      <c r="E31" s="81">
        <f t="shared" si="6"/>
        <v>5430</v>
      </c>
      <c r="F31" s="81">
        <f t="shared" si="6"/>
        <v>5410</v>
      </c>
      <c r="G31" s="81">
        <f t="shared" si="6"/>
        <v>5376</v>
      </c>
      <c r="H31" s="81">
        <f t="shared" si="6"/>
        <v>5089</v>
      </c>
      <c r="I31" s="81">
        <f t="shared" si="6"/>
        <v>989</v>
      </c>
      <c r="J31" s="81">
        <f t="shared" si="6"/>
        <v>93</v>
      </c>
      <c r="K31" s="81">
        <f t="shared" si="6"/>
        <v>2</v>
      </c>
      <c r="L31" s="82">
        <f t="shared" si="6"/>
        <v>33635</v>
      </c>
    </row>
    <row r="32" spans="1:12" s="87" customFormat="1" ht="12.75">
      <c r="A32" s="80"/>
      <c r="B32" s="88"/>
      <c r="C32" s="88"/>
      <c r="D32" s="88"/>
      <c r="E32" s="88"/>
      <c r="F32" s="88"/>
      <c r="G32" s="88"/>
      <c r="H32" s="88"/>
      <c r="I32" s="88"/>
      <c r="J32" s="88"/>
      <c r="K32" s="88"/>
      <c r="L32" s="88"/>
    </row>
    <row r="33" spans="1:12" s="67" customFormat="1" ht="12.75">
      <c r="A33" s="157" t="s">
        <v>31</v>
      </c>
      <c r="B33" s="157"/>
      <c r="C33" s="157"/>
      <c r="D33" s="157"/>
      <c r="E33" s="157"/>
      <c r="F33" s="157"/>
      <c r="G33" s="157"/>
      <c r="H33" s="157"/>
      <c r="I33" s="157"/>
      <c r="J33" s="157"/>
      <c r="K33" s="157"/>
      <c r="L33" s="157"/>
    </row>
    <row r="34" spans="1:12" s="67" customFormat="1" ht="12.75">
      <c r="A34" s="80"/>
      <c r="B34" s="63"/>
      <c r="C34" s="63"/>
      <c r="D34" s="63"/>
      <c r="E34" s="63"/>
      <c r="F34" s="63"/>
      <c r="G34" s="63"/>
      <c r="H34" s="63"/>
      <c r="I34" s="63"/>
      <c r="J34" s="63"/>
      <c r="K34" s="63"/>
      <c r="L34" s="63"/>
    </row>
    <row r="35" spans="1:12" s="67" customFormat="1" ht="12.75">
      <c r="A35" s="67" t="s">
        <v>43</v>
      </c>
      <c r="B35" s="70">
        <f aca="true" t="shared" si="7" ref="B35:C41">SUM(B23,B11)</f>
        <v>82</v>
      </c>
      <c r="C35" s="70">
        <f t="shared" si="7"/>
        <v>9413</v>
      </c>
      <c r="D35" s="70">
        <f aca="true" t="shared" si="8" ref="D35:L35">SUM(D23,D11)</f>
        <v>1350</v>
      </c>
      <c r="E35" s="70">
        <f t="shared" si="8"/>
        <v>76</v>
      </c>
      <c r="F35" s="70">
        <f t="shared" si="8"/>
        <v>1</v>
      </c>
      <c r="G35" s="70">
        <f t="shared" si="8"/>
        <v>1</v>
      </c>
      <c r="H35" s="70">
        <f t="shared" si="8"/>
        <v>1</v>
      </c>
      <c r="I35" s="70">
        <f t="shared" si="8"/>
        <v>0</v>
      </c>
      <c r="J35" s="70">
        <f t="shared" si="8"/>
        <v>0</v>
      </c>
      <c r="K35" s="70">
        <f t="shared" si="8"/>
        <v>0</v>
      </c>
      <c r="L35" s="71">
        <f t="shared" si="8"/>
        <v>10924</v>
      </c>
    </row>
    <row r="36" spans="1:12" s="67" customFormat="1" ht="12.75">
      <c r="A36" s="67" t="s">
        <v>44</v>
      </c>
      <c r="B36" s="70">
        <f t="shared" si="7"/>
        <v>1</v>
      </c>
      <c r="C36" s="70">
        <f t="shared" si="7"/>
        <v>71</v>
      </c>
      <c r="D36" s="70">
        <f aca="true" t="shared" si="9" ref="D36:L36">SUM(D24,D12)</f>
        <v>8662</v>
      </c>
      <c r="E36" s="70">
        <f t="shared" si="9"/>
        <v>1596</v>
      </c>
      <c r="F36" s="70">
        <f t="shared" si="9"/>
        <v>166</v>
      </c>
      <c r="G36" s="70">
        <f t="shared" si="9"/>
        <v>7</v>
      </c>
      <c r="H36" s="70">
        <f t="shared" si="9"/>
        <v>1</v>
      </c>
      <c r="I36" s="70">
        <f t="shared" si="9"/>
        <v>0</v>
      </c>
      <c r="J36" s="70">
        <f t="shared" si="9"/>
        <v>0</v>
      </c>
      <c r="K36" s="70">
        <f t="shared" si="9"/>
        <v>0</v>
      </c>
      <c r="L36" s="71">
        <f t="shared" si="9"/>
        <v>10504</v>
      </c>
    </row>
    <row r="37" spans="1:12" s="67" customFormat="1" ht="12.75">
      <c r="A37" s="67" t="s">
        <v>45</v>
      </c>
      <c r="B37" s="70">
        <f t="shared" si="7"/>
        <v>0</v>
      </c>
      <c r="C37" s="70">
        <f t="shared" si="7"/>
        <v>1</v>
      </c>
      <c r="D37" s="70">
        <f aca="true" t="shared" si="10" ref="D37:L37">SUM(D25,D13)</f>
        <v>86</v>
      </c>
      <c r="E37" s="70">
        <f t="shared" si="10"/>
        <v>7872</v>
      </c>
      <c r="F37" s="70">
        <f t="shared" si="10"/>
        <v>1789</v>
      </c>
      <c r="G37" s="70">
        <f t="shared" si="10"/>
        <v>189</v>
      </c>
      <c r="H37" s="70">
        <f t="shared" si="10"/>
        <v>8</v>
      </c>
      <c r="I37" s="70">
        <f t="shared" si="10"/>
        <v>1</v>
      </c>
      <c r="J37" s="70">
        <f t="shared" si="10"/>
        <v>0</v>
      </c>
      <c r="K37" s="70">
        <f t="shared" si="10"/>
        <v>0</v>
      </c>
      <c r="L37" s="71">
        <f t="shared" si="10"/>
        <v>9946</v>
      </c>
    </row>
    <row r="38" spans="1:12" s="67" customFormat="1" ht="12.75">
      <c r="A38" s="67" t="s">
        <v>46</v>
      </c>
      <c r="B38" s="70">
        <f t="shared" si="7"/>
        <v>0</v>
      </c>
      <c r="C38" s="70">
        <f t="shared" si="7"/>
        <v>0</v>
      </c>
      <c r="D38" s="70">
        <f aca="true" t="shared" si="11" ref="D38:L38">SUM(D26,D14)</f>
        <v>3</v>
      </c>
      <c r="E38" s="70">
        <f t="shared" si="11"/>
        <v>113</v>
      </c>
      <c r="F38" s="70">
        <f t="shared" si="11"/>
        <v>7646</v>
      </c>
      <c r="G38" s="70">
        <f t="shared" si="11"/>
        <v>1907</v>
      </c>
      <c r="H38" s="70">
        <f t="shared" si="11"/>
        <v>259</v>
      </c>
      <c r="I38" s="70">
        <f t="shared" si="11"/>
        <v>17</v>
      </c>
      <c r="J38" s="70">
        <f t="shared" si="11"/>
        <v>3</v>
      </c>
      <c r="K38" s="70">
        <f t="shared" si="11"/>
        <v>0</v>
      </c>
      <c r="L38" s="71">
        <f t="shared" si="11"/>
        <v>9948</v>
      </c>
    </row>
    <row r="39" spans="1:12" s="67" customFormat="1" ht="12.75">
      <c r="A39" s="67" t="s">
        <v>47</v>
      </c>
      <c r="B39" s="70">
        <f t="shared" si="7"/>
        <v>0</v>
      </c>
      <c r="C39" s="70">
        <f t="shared" si="7"/>
        <v>0</v>
      </c>
      <c r="D39" s="70">
        <f aca="true" t="shared" si="12" ref="D39:L39">SUM(D27,D15)</f>
        <v>0</v>
      </c>
      <c r="E39" s="70">
        <f t="shared" si="12"/>
        <v>2</v>
      </c>
      <c r="F39" s="70">
        <f t="shared" si="12"/>
        <v>147</v>
      </c>
      <c r="G39" s="70">
        <f t="shared" si="12"/>
        <v>7216</v>
      </c>
      <c r="H39" s="70">
        <f t="shared" si="12"/>
        <v>2026</v>
      </c>
      <c r="I39" s="70">
        <f t="shared" si="12"/>
        <v>211</v>
      </c>
      <c r="J39" s="70">
        <f t="shared" si="12"/>
        <v>8</v>
      </c>
      <c r="K39" s="70">
        <f t="shared" si="12"/>
        <v>1</v>
      </c>
      <c r="L39" s="71">
        <f t="shared" si="12"/>
        <v>9611</v>
      </c>
    </row>
    <row r="40" spans="1:12" s="67" customFormat="1" ht="12.75">
      <c r="A40" s="67" t="s">
        <v>48</v>
      </c>
      <c r="B40" s="70">
        <f t="shared" si="7"/>
        <v>0</v>
      </c>
      <c r="C40" s="70">
        <f t="shared" si="7"/>
        <v>0</v>
      </c>
      <c r="D40" s="70">
        <f aca="true" t="shared" si="13" ref="D40:L40">SUM(D28,D16)</f>
        <v>0</v>
      </c>
      <c r="E40" s="70">
        <f t="shared" si="13"/>
        <v>0</v>
      </c>
      <c r="F40" s="70">
        <f t="shared" si="13"/>
        <v>3</v>
      </c>
      <c r="G40" s="70">
        <f t="shared" si="13"/>
        <v>130</v>
      </c>
      <c r="H40" s="70">
        <f t="shared" si="13"/>
        <v>6728</v>
      </c>
      <c r="I40" s="70">
        <f t="shared" si="13"/>
        <v>1618</v>
      </c>
      <c r="J40" s="70">
        <f t="shared" si="13"/>
        <v>164</v>
      </c>
      <c r="K40" s="70">
        <f t="shared" si="13"/>
        <v>3</v>
      </c>
      <c r="L40" s="71">
        <f t="shared" si="13"/>
        <v>8646</v>
      </c>
    </row>
    <row r="41" spans="1:12" s="65" customFormat="1" ht="12.75">
      <c r="A41" s="72"/>
      <c r="B41" s="85">
        <f t="shared" si="7"/>
        <v>83</v>
      </c>
      <c r="C41" s="85">
        <f t="shared" si="7"/>
        <v>9485</v>
      </c>
      <c r="D41" s="85">
        <f aca="true" t="shared" si="14" ref="D41:L41">SUM(D29,D17)</f>
        <v>10101</v>
      </c>
      <c r="E41" s="85">
        <f t="shared" si="14"/>
        <v>9659</v>
      </c>
      <c r="F41" s="85">
        <f t="shared" si="14"/>
        <v>9752</v>
      </c>
      <c r="G41" s="85">
        <f t="shared" si="14"/>
        <v>9450</v>
      </c>
      <c r="H41" s="85">
        <f t="shared" si="14"/>
        <v>9023</v>
      </c>
      <c r="I41" s="85">
        <f t="shared" si="14"/>
        <v>1847</v>
      </c>
      <c r="J41" s="85">
        <f t="shared" si="14"/>
        <v>175</v>
      </c>
      <c r="K41" s="85">
        <f t="shared" si="14"/>
        <v>4</v>
      </c>
      <c r="L41" s="86">
        <f t="shared" si="14"/>
        <v>59579</v>
      </c>
    </row>
    <row r="42" spans="1:12" s="87" customFormat="1" ht="12.75">
      <c r="A42" s="76" t="s">
        <v>54</v>
      </c>
      <c r="B42" s="77">
        <f>SUM(B18,B30)</f>
        <v>26</v>
      </c>
      <c r="C42" s="77">
        <f aca="true" t="shared" si="15" ref="C42:L42">SUM(C18,C30)</f>
        <v>1383</v>
      </c>
      <c r="D42" s="77">
        <f t="shared" si="15"/>
        <v>1490</v>
      </c>
      <c r="E42" s="77">
        <f t="shared" si="15"/>
        <v>1348</v>
      </c>
      <c r="F42" s="77">
        <f t="shared" si="15"/>
        <v>1409</v>
      </c>
      <c r="G42" s="77">
        <f t="shared" si="15"/>
        <v>1313</v>
      </c>
      <c r="H42" s="77">
        <f t="shared" si="15"/>
        <v>1201</v>
      </c>
      <c r="I42" s="77">
        <f t="shared" si="15"/>
        <v>186</v>
      </c>
      <c r="J42" s="77">
        <f t="shared" si="15"/>
        <v>10</v>
      </c>
      <c r="K42" s="77">
        <f t="shared" si="15"/>
        <v>0</v>
      </c>
      <c r="L42" s="89">
        <f t="shared" si="15"/>
        <v>8366</v>
      </c>
    </row>
    <row r="43" spans="1:12" s="87" customFormat="1" ht="12.75">
      <c r="A43" s="80" t="s">
        <v>31</v>
      </c>
      <c r="B43" s="81">
        <f aca="true" t="shared" si="16" ref="B43:L43">SUM(B41:B42)</f>
        <v>109</v>
      </c>
      <c r="C43" s="81">
        <f t="shared" si="16"/>
        <v>10868</v>
      </c>
      <c r="D43" s="81">
        <f t="shared" si="16"/>
        <v>11591</v>
      </c>
      <c r="E43" s="81">
        <f t="shared" si="16"/>
        <v>11007</v>
      </c>
      <c r="F43" s="81">
        <f t="shared" si="16"/>
        <v>11161</v>
      </c>
      <c r="G43" s="81">
        <f t="shared" si="16"/>
        <v>10763</v>
      </c>
      <c r="H43" s="81">
        <f t="shared" si="16"/>
        <v>10224</v>
      </c>
      <c r="I43" s="81">
        <f t="shared" si="16"/>
        <v>2033</v>
      </c>
      <c r="J43" s="81">
        <f t="shared" si="16"/>
        <v>185</v>
      </c>
      <c r="K43" s="81">
        <f t="shared" si="16"/>
        <v>4</v>
      </c>
      <c r="L43" s="82">
        <f t="shared" si="16"/>
        <v>67945</v>
      </c>
    </row>
    <row r="44" spans="2:12" s="67" customFormat="1" ht="10.5" customHeight="1">
      <c r="B44" s="63"/>
      <c r="C44" s="63"/>
      <c r="D44" s="63"/>
      <c r="E44" s="63"/>
      <c r="F44" s="63"/>
      <c r="G44" s="63"/>
      <c r="H44" s="63"/>
      <c r="I44" s="63"/>
      <c r="J44" s="63"/>
      <c r="K44" s="63"/>
      <c r="L44" s="63"/>
    </row>
    <row r="45" spans="1:12" s="67" customFormat="1" ht="12.75">
      <c r="A45" s="157" t="s">
        <v>50</v>
      </c>
      <c r="B45" s="157"/>
      <c r="C45" s="157"/>
      <c r="D45" s="157"/>
      <c r="E45" s="157"/>
      <c r="F45" s="157"/>
      <c r="G45" s="157"/>
      <c r="H45" s="157"/>
      <c r="I45" s="157"/>
      <c r="J45" s="157"/>
      <c r="K45" s="157"/>
      <c r="L45" s="157"/>
    </row>
    <row r="46" spans="1:12" s="67" customFormat="1" ht="12.75">
      <c r="A46" s="80"/>
      <c r="B46" s="63"/>
      <c r="C46" s="63"/>
      <c r="D46" s="63"/>
      <c r="E46" s="63"/>
      <c r="F46" s="63"/>
      <c r="G46" s="63"/>
      <c r="H46" s="63"/>
      <c r="I46" s="63"/>
      <c r="J46" s="63"/>
      <c r="K46" s="63"/>
      <c r="L46" s="63"/>
    </row>
    <row r="47" spans="1:12" s="67" customFormat="1" ht="12.75">
      <c r="A47" s="157" t="s">
        <v>8</v>
      </c>
      <c r="B47" s="157"/>
      <c r="C47" s="157"/>
      <c r="D47" s="157"/>
      <c r="E47" s="157"/>
      <c r="F47" s="157"/>
      <c r="G47" s="157"/>
      <c r="H47" s="157"/>
      <c r="I47" s="157"/>
      <c r="J47" s="157"/>
      <c r="K47" s="157"/>
      <c r="L47" s="157"/>
    </row>
    <row r="48" s="67" customFormat="1" ht="12.75"/>
    <row r="49" spans="1:12" ht="12.75">
      <c r="A49" s="67" t="s">
        <v>43</v>
      </c>
      <c r="B49" s="70">
        <v>121</v>
      </c>
      <c r="C49" s="70">
        <v>21305</v>
      </c>
      <c r="D49" s="70">
        <v>1906</v>
      </c>
      <c r="E49" s="70">
        <v>127</v>
      </c>
      <c r="F49" s="70">
        <v>15</v>
      </c>
      <c r="G49" s="70">
        <v>5</v>
      </c>
      <c r="H49" s="70">
        <v>6</v>
      </c>
      <c r="I49" s="70">
        <v>0</v>
      </c>
      <c r="J49" s="70">
        <v>0</v>
      </c>
      <c r="K49" s="70">
        <v>0</v>
      </c>
      <c r="L49" s="71">
        <f aca="true" t="shared" si="17" ref="L49:L56">SUM(B49:K49)</f>
        <v>23485</v>
      </c>
    </row>
    <row r="50" spans="1:12" ht="12.75">
      <c r="A50" s="67" t="s">
        <v>44</v>
      </c>
      <c r="B50" s="70">
        <v>1</v>
      </c>
      <c r="C50" s="70">
        <v>147</v>
      </c>
      <c r="D50" s="70">
        <v>20202</v>
      </c>
      <c r="E50" s="70">
        <v>2120</v>
      </c>
      <c r="F50" s="70">
        <v>144</v>
      </c>
      <c r="G50" s="70">
        <v>9</v>
      </c>
      <c r="H50" s="70">
        <v>1</v>
      </c>
      <c r="I50" s="70">
        <v>0</v>
      </c>
      <c r="J50" s="70">
        <v>0</v>
      </c>
      <c r="K50" s="70">
        <v>0</v>
      </c>
      <c r="L50" s="71">
        <f t="shared" si="17"/>
        <v>22624</v>
      </c>
    </row>
    <row r="51" spans="1:12" ht="12.75">
      <c r="A51" s="67" t="s">
        <v>45</v>
      </c>
      <c r="B51" s="70">
        <v>0</v>
      </c>
      <c r="C51" s="70">
        <v>1</v>
      </c>
      <c r="D51" s="70">
        <v>223</v>
      </c>
      <c r="E51" s="70">
        <v>19698</v>
      </c>
      <c r="F51" s="70">
        <v>2289</v>
      </c>
      <c r="G51" s="70">
        <v>178</v>
      </c>
      <c r="H51" s="70">
        <v>12</v>
      </c>
      <c r="I51" s="70">
        <v>0</v>
      </c>
      <c r="J51" s="70">
        <v>0</v>
      </c>
      <c r="K51" s="70">
        <v>0</v>
      </c>
      <c r="L51" s="71">
        <f t="shared" si="17"/>
        <v>22401</v>
      </c>
    </row>
    <row r="52" spans="1:12" ht="12.75">
      <c r="A52" s="67" t="s">
        <v>46</v>
      </c>
      <c r="B52" s="70">
        <v>0</v>
      </c>
      <c r="C52" s="70">
        <v>0</v>
      </c>
      <c r="D52" s="70">
        <v>4</v>
      </c>
      <c r="E52" s="70">
        <v>254</v>
      </c>
      <c r="F52" s="70">
        <v>19352</v>
      </c>
      <c r="G52" s="70">
        <v>2475</v>
      </c>
      <c r="H52" s="70">
        <v>255</v>
      </c>
      <c r="I52" s="70">
        <v>14</v>
      </c>
      <c r="J52" s="70">
        <v>0</v>
      </c>
      <c r="K52" s="70">
        <v>0</v>
      </c>
      <c r="L52" s="71">
        <f t="shared" si="17"/>
        <v>22354</v>
      </c>
    </row>
    <row r="53" spans="1:12" ht="12.75">
      <c r="A53" s="67" t="s">
        <v>47</v>
      </c>
      <c r="B53" s="70">
        <v>0</v>
      </c>
      <c r="C53" s="70">
        <v>0</v>
      </c>
      <c r="D53" s="70">
        <v>0</v>
      </c>
      <c r="E53" s="70">
        <v>3</v>
      </c>
      <c r="F53" s="70">
        <v>343</v>
      </c>
      <c r="G53" s="70">
        <v>18130</v>
      </c>
      <c r="H53" s="70">
        <v>2629</v>
      </c>
      <c r="I53" s="70">
        <v>172</v>
      </c>
      <c r="J53" s="70">
        <v>7</v>
      </c>
      <c r="K53" s="70">
        <v>0</v>
      </c>
      <c r="L53" s="71">
        <f t="shared" si="17"/>
        <v>21284</v>
      </c>
    </row>
    <row r="54" spans="1:12" ht="12.75">
      <c r="A54" s="67" t="s">
        <v>48</v>
      </c>
      <c r="B54" s="70">
        <v>0</v>
      </c>
      <c r="C54" s="70">
        <v>0</v>
      </c>
      <c r="D54" s="70">
        <v>0</v>
      </c>
      <c r="E54" s="70">
        <v>0</v>
      </c>
      <c r="F54" s="70">
        <v>4</v>
      </c>
      <c r="G54" s="70">
        <v>339</v>
      </c>
      <c r="H54" s="70">
        <v>17603</v>
      </c>
      <c r="I54" s="70">
        <v>2095</v>
      </c>
      <c r="J54" s="70">
        <v>116</v>
      </c>
      <c r="K54" s="70">
        <v>4</v>
      </c>
      <c r="L54" s="71">
        <f t="shared" si="17"/>
        <v>20161</v>
      </c>
    </row>
    <row r="55" spans="1:12" s="87" customFormat="1" ht="12.75">
      <c r="A55" s="72"/>
      <c r="B55" s="85">
        <f aca="true" t="shared" si="18" ref="B55:K55">SUM(B49:B54)</f>
        <v>122</v>
      </c>
      <c r="C55" s="85">
        <f t="shared" si="18"/>
        <v>21453</v>
      </c>
      <c r="D55" s="85">
        <f t="shared" si="18"/>
        <v>22335</v>
      </c>
      <c r="E55" s="85">
        <f t="shared" si="18"/>
        <v>22202</v>
      </c>
      <c r="F55" s="85">
        <f t="shared" si="18"/>
        <v>22147</v>
      </c>
      <c r="G55" s="85">
        <f t="shared" si="18"/>
        <v>21136</v>
      </c>
      <c r="H55" s="85">
        <f t="shared" si="18"/>
        <v>20506</v>
      </c>
      <c r="I55" s="85">
        <f t="shared" si="18"/>
        <v>2281</v>
      </c>
      <c r="J55" s="85">
        <f t="shared" si="18"/>
        <v>123</v>
      </c>
      <c r="K55" s="85">
        <f t="shared" si="18"/>
        <v>4</v>
      </c>
      <c r="L55" s="86">
        <f t="shared" si="17"/>
        <v>132309</v>
      </c>
    </row>
    <row r="56" spans="1:12" s="87" customFormat="1" ht="12.75">
      <c r="A56" s="76" t="s">
        <v>54</v>
      </c>
      <c r="B56" s="77">
        <v>9</v>
      </c>
      <c r="C56" s="77">
        <v>416</v>
      </c>
      <c r="D56" s="77">
        <v>566</v>
      </c>
      <c r="E56" s="77">
        <v>459</v>
      </c>
      <c r="F56" s="77">
        <v>488</v>
      </c>
      <c r="G56" s="77">
        <v>441</v>
      </c>
      <c r="H56" s="77">
        <v>388</v>
      </c>
      <c r="I56" s="77">
        <v>102</v>
      </c>
      <c r="J56" s="77">
        <v>7</v>
      </c>
      <c r="K56" s="77">
        <v>0</v>
      </c>
      <c r="L56" s="78">
        <f t="shared" si="17"/>
        <v>2876</v>
      </c>
    </row>
    <row r="57" spans="1:12" s="87" customFormat="1" ht="12.75">
      <c r="A57" s="80" t="s">
        <v>31</v>
      </c>
      <c r="B57" s="81">
        <f aca="true" t="shared" si="19" ref="B57:L57">SUM(B55:B56)</f>
        <v>131</v>
      </c>
      <c r="C57" s="81">
        <f t="shared" si="19"/>
        <v>21869</v>
      </c>
      <c r="D57" s="81">
        <f t="shared" si="19"/>
        <v>22901</v>
      </c>
      <c r="E57" s="81">
        <f t="shared" si="19"/>
        <v>22661</v>
      </c>
      <c r="F57" s="81">
        <f t="shared" si="19"/>
        <v>22635</v>
      </c>
      <c r="G57" s="81">
        <f t="shared" si="19"/>
        <v>21577</v>
      </c>
      <c r="H57" s="81">
        <f t="shared" si="19"/>
        <v>20894</v>
      </c>
      <c r="I57" s="81">
        <f t="shared" si="19"/>
        <v>2383</v>
      </c>
      <c r="J57" s="81">
        <f t="shared" si="19"/>
        <v>130</v>
      </c>
      <c r="K57" s="81">
        <f t="shared" si="19"/>
        <v>4</v>
      </c>
      <c r="L57" s="82">
        <f t="shared" si="19"/>
        <v>135185</v>
      </c>
    </row>
    <row r="58" spans="1:12" s="67" customFormat="1" ht="12.75">
      <c r="A58" s="80"/>
      <c r="B58" s="63"/>
      <c r="C58" s="63"/>
      <c r="D58" s="63"/>
      <c r="E58" s="63"/>
      <c r="F58" s="63"/>
      <c r="G58" s="63"/>
      <c r="H58" s="63"/>
      <c r="I58" s="63"/>
      <c r="J58" s="63"/>
      <c r="K58" s="63"/>
      <c r="L58" s="63"/>
    </row>
    <row r="59" spans="1:12" s="67" customFormat="1" ht="12.75">
      <c r="A59" s="157" t="s">
        <v>9</v>
      </c>
      <c r="B59" s="157"/>
      <c r="C59" s="157"/>
      <c r="D59" s="157"/>
      <c r="E59" s="157"/>
      <c r="F59" s="157"/>
      <c r="G59" s="157"/>
      <c r="H59" s="157"/>
      <c r="I59" s="157"/>
      <c r="J59" s="157"/>
      <c r="K59" s="157"/>
      <c r="L59" s="157"/>
    </row>
    <row r="60" spans="1:12" s="67" customFormat="1" ht="12.75">
      <c r="A60" s="80"/>
      <c r="B60" s="63"/>
      <c r="C60" s="63"/>
      <c r="D60" s="63"/>
      <c r="E60" s="63"/>
      <c r="F60" s="63"/>
      <c r="G60" s="63"/>
      <c r="H60" s="63"/>
      <c r="I60" s="63"/>
      <c r="J60" s="63"/>
      <c r="K60" s="63"/>
      <c r="L60" s="63"/>
    </row>
    <row r="61" spans="1:12" ht="12.75">
      <c r="A61" s="67" t="s">
        <v>43</v>
      </c>
      <c r="B61" s="70">
        <v>154</v>
      </c>
      <c r="C61" s="70">
        <v>21184</v>
      </c>
      <c r="D61" s="70">
        <v>1487</v>
      </c>
      <c r="E61" s="70">
        <v>89</v>
      </c>
      <c r="F61" s="70">
        <v>8</v>
      </c>
      <c r="G61" s="70">
        <v>8</v>
      </c>
      <c r="H61" s="70">
        <v>5</v>
      </c>
      <c r="I61" s="70">
        <v>0</v>
      </c>
      <c r="J61" s="70">
        <v>0</v>
      </c>
      <c r="K61" s="70">
        <v>0</v>
      </c>
      <c r="L61" s="71">
        <f aca="true" t="shared" si="20" ref="L61:L68">SUM(B61:K61)</f>
        <v>22935</v>
      </c>
    </row>
    <row r="62" spans="1:12" ht="12.75">
      <c r="A62" s="67" t="s">
        <v>44</v>
      </c>
      <c r="B62" s="70">
        <v>2</v>
      </c>
      <c r="C62" s="70">
        <v>172</v>
      </c>
      <c r="D62" s="70">
        <v>20522</v>
      </c>
      <c r="E62" s="70">
        <v>1922</v>
      </c>
      <c r="F62" s="70">
        <v>110</v>
      </c>
      <c r="G62" s="70">
        <v>9</v>
      </c>
      <c r="H62" s="70">
        <v>0</v>
      </c>
      <c r="I62" s="70">
        <v>0</v>
      </c>
      <c r="J62" s="70">
        <v>0</v>
      </c>
      <c r="K62" s="70">
        <v>0</v>
      </c>
      <c r="L62" s="71">
        <f t="shared" si="20"/>
        <v>22737</v>
      </c>
    </row>
    <row r="63" spans="1:12" ht="12.75">
      <c r="A63" s="67" t="s">
        <v>45</v>
      </c>
      <c r="B63" s="70">
        <v>0</v>
      </c>
      <c r="C63" s="70">
        <v>0</v>
      </c>
      <c r="D63" s="70">
        <v>233</v>
      </c>
      <c r="E63" s="70">
        <v>19572</v>
      </c>
      <c r="F63" s="70">
        <v>2079</v>
      </c>
      <c r="G63" s="70">
        <v>198</v>
      </c>
      <c r="H63" s="70">
        <v>11</v>
      </c>
      <c r="I63" s="70">
        <v>1</v>
      </c>
      <c r="J63" s="70">
        <v>0</v>
      </c>
      <c r="K63" s="70">
        <v>0</v>
      </c>
      <c r="L63" s="71">
        <f t="shared" si="20"/>
        <v>22094</v>
      </c>
    </row>
    <row r="64" spans="1:12" ht="12.75">
      <c r="A64" s="67" t="s">
        <v>46</v>
      </c>
      <c r="B64" s="70">
        <v>0</v>
      </c>
      <c r="C64" s="70">
        <v>0</v>
      </c>
      <c r="D64" s="70">
        <v>2</v>
      </c>
      <c r="E64" s="70">
        <v>217</v>
      </c>
      <c r="F64" s="70">
        <v>19457</v>
      </c>
      <c r="G64" s="70">
        <v>2301</v>
      </c>
      <c r="H64" s="70">
        <v>217</v>
      </c>
      <c r="I64" s="70">
        <v>5</v>
      </c>
      <c r="J64" s="70">
        <v>0</v>
      </c>
      <c r="K64" s="70">
        <v>0</v>
      </c>
      <c r="L64" s="71">
        <f t="shared" si="20"/>
        <v>22199</v>
      </c>
    </row>
    <row r="65" spans="1:12" ht="12.75">
      <c r="A65" s="67" t="s">
        <v>47</v>
      </c>
      <c r="B65" s="70">
        <v>0</v>
      </c>
      <c r="C65" s="70">
        <v>0</v>
      </c>
      <c r="D65" s="70">
        <v>0</v>
      </c>
      <c r="E65" s="70">
        <v>3</v>
      </c>
      <c r="F65" s="70">
        <v>264</v>
      </c>
      <c r="G65" s="70">
        <v>18575</v>
      </c>
      <c r="H65" s="70">
        <v>2306</v>
      </c>
      <c r="I65" s="70">
        <v>154</v>
      </c>
      <c r="J65" s="70">
        <v>3</v>
      </c>
      <c r="K65" s="70">
        <v>0</v>
      </c>
      <c r="L65" s="71">
        <f t="shared" si="20"/>
        <v>21305</v>
      </c>
    </row>
    <row r="66" spans="1:12" ht="12.75">
      <c r="A66" s="67" t="s">
        <v>48</v>
      </c>
      <c r="B66" s="70">
        <v>0</v>
      </c>
      <c r="C66" s="70">
        <v>0</v>
      </c>
      <c r="D66" s="70">
        <v>0</v>
      </c>
      <c r="E66" s="70">
        <v>2</v>
      </c>
      <c r="F66" s="70">
        <v>1</v>
      </c>
      <c r="G66" s="70">
        <v>262</v>
      </c>
      <c r="H66" s="70">
        <v>18110</v>
      </c>
      <c r="I66" s="70">
        <v>1973</v>
      </c>
      <c r="J66" s="70">
        <v>105</v>
      </c>
      <c r="K66" s="70">
        <v>2</v>
      </c>
      <c r="L66" s="71">
        <f t="shared" si="20"/>
        <v>20455</v>
      </c>
    </row>
    <row r="67" spans="1:12" s="87" customFormat="1" ht="12.75">
      <c r="A67" s="72"/>
      <c r="B67" s="85">
        <f aca="true" t="shared" si="21" ref="B67:K67">SUM(B61:B66)</f>
        <v>156</v>
      </c>
      <c r="C67" s="85">
        <f t="shared" si="21"/>
        <v>21356</v>
      </c>
      <c r="D67" s="85">
        <f t="shared" si="21"/>
        <v>22244</v>
      </c>
      <c r="E67" s="85">
        <f t="shared" si="21"/>
        <v>21805</v>
      </c>
      <c r="F67" s="85">
        <f t="shared" si="21"/>
        <v>21919</v>
      </c>
      <c r="G67" s="85">
        <f t="shared" si="21"/>
        <v>21353</v>
      </c>
      <c r="H67" s="85">
        <f t="shared" si="21"/>
        <v>20649</v>
      </c>
      <c r="I67" s="85">
        <f t="shared" si="21"/>
        <v>2133</v>
      </c>
      <c r="J67" s="85">
        <f t="shared" si="21"/>
        <v>108</v>
      </c>
      <c r="K67" s="85">
        <f t="shared" si="21"/>
        <v>2</v>
      </c>
      <c r="L67" s="86">
        <f t="shared" si="20"/>
        <v>131725</v>
      </c>
    </row>
    <row r="68" spans="1:12" s="87" customFormat="1" ht="12.75">
      <c r="A68" s="76" t="s">
        <v>54</v>
      </c>
      <c r="B68" s="77">
        <v>4</v>
      </c>
      <c r="C68" s="77">
        <v>411</v>
      </c>
      <c r="D68" s="77">
        <v>507</v>
      </c>
      <c r="E68" s="77">
        <v>503</v>
      </c>
      <c r="F68" s="77">
        <v>513</v>
      </c>
      <c r="G68" s="77">
        <v>469</v>
      </c>
      <c r="H68" s="77">
        <v>407</v>
      </c>
      <c r="I68" s="77">
        <v>103</v>
      </c>
      <c r="J68" s="77">
        <v>6</v>
      </c>
      <c r="K68" s="77">
        <v>0</v>
      </c>
      <c r="L68" s="78">
        <f t="shared" si="20"/>
        <v>2923</v>
      </c>
    </row>
    <row r="69" spans="1:12" s="87" customFormat="1" ht="12.75">
      <c r="A69" s="80" t="s">
        <v>31</v>
      </c>
      <c r="B69" s="81">
        <f aca="true" t="shared" si="22" ref="B69:L69">SUM(B67:B68)</f>
        <v>160</v>
      </c>
      <c r="C69" s="81">
        <f t="shared" si="22"/>
        <v>21767</v>
      </c>
      <c r="D69" s="81">
        <f t="shared" si="22"/>
        <v>22751</v>
      </c>
      <c r="E69" s="81">
        <f t="shared" si="22"/>
        <v>22308</v>
      </c>
      <c r="F69" s="81">
        <f t="shared" si="22"/>
        <v>22432</v>
      </c>
      <c r="G69" s="81">
        <f t="shared" si="22"/>
        <v>21822</v>
      </c>
      <c r="H69" s="81">
        <f t="shared" si="22"/>
        <v>21056</v>
      </c>
      <c r="I69" s="81">
        <f t="shared" si="22"/>
        <v>2236</v>
      </c>
      <c r="J69" s="81">
        <f t="shared" si="22"/>
        <v>114</v>
      </c>
      <c r="K69" s="81">
        <f t="shared" si="22"/>
        <v>2</v>
      </c>
      <c r="L69" s="82">
        <f t="shared" si="22"/>
        <v>134648</v>
      </c>
    </row>
    <row r="70" spans="1:12" s="67" customFormat="1" ht="12.75">
      <c r="A70" s="80"/>
      <c r="B70" s="63"/>
      <c r="C70" s="63"/>
      <c r="D70" s="63"/>
      <c r="E70" s="63"/>
      <c r="F70" s="63"/>
      <c r="G70" s="63"/>
      <c r="H70" s="63"/>
      <c r="I70" s="63"/>
      <c r="J70" s="63"/>
      <c r="K70" s="63"/>
      <c r="L70" s="63"/>
    </row>
    <row r="71" spans="1:12" s="67" customFormat="1" ht="12.75">
      <c r="A71" s="157" t="s">
        <v>31</v>
      </c>
      <c r="B71" s="157"/>
      <c r="C71" s="157"/>
      <c r="D71" s="157"/>
      <c r="E71" s="157"/>
      <c r="F71" s="157"/>
      <c r="G71" s="157"/>
      <c r="H71" s="157"/>
      <c r="I71" s="157"/>
      <c r="J71" s="157"/>
      <c r="K71" s="157"/>
      <c r="L71" s="157"/>
    </row>
    <row r="72" spans="1:12" s="67" customFormat="1" ht="12.75">
      <c r="A72" s="80"/>
      <c r="B72" s="63"/>
      <c r="C72" s="63"/>
      <c r="D72" s="63"/>
      <c r="E72" s="63"/>
      <c r="F72" s="63"/>
      <c r="G72" s="63"/>
      <c r="H72" s="63"/>
      <c r="I72" s="63"/>
      <c r="J72" s="63"/>
      <c r="K72" s="63"/>
      <c r="L72" s="63"/>
    </row>
    <row r="73" spans="1:12" s="67" customFormat="1" ht="12.75">
      <c r="A73" s="67" t="s">
        <v>43</v>
      </c>
      <c r="B73" s="70">
        <f aca="true" t="shared" si="23" ref="B73:C79">SUM(B61,B49)</f>
        <v>275</v>
      </c>
      <c r="C73" s="70">
        <f t="shared" si="23"/>
        <v>42489</v>
      </c>
      <c r="D73" s="70">
        <f aca="true" t="shared" si="24" ref="D73:K73">SUM(D61,D49)</f>
        <v>3393</v>
      </c>
      <c r="E73" s="70">
        <f t="shared" si="24"/>
        <v>216</v>
      </c>
      <c r="F73" s="70">
        <f t="shared" si="24"/>
        <v>23</v>
      </c>
      <c r="G73" s="70">
        <f t="shared" si="24"/>
        <v>13</v>
      </c>
      <c r="H73" s="70">
        <f t="shared" si="24"/>
        <v>11</v>
      </c>
      <c r="I73" s="70">
        <f t="shared" si="24"/>
        <v>0</v>
      </c>
      <c r="J73" s="70">
        <f t="shared" si="24"/>
        <v>0</v>
      </c>
      <c r="K73" s="70">
        <f t="shared" si="24"/>
        <v>0</v>
      </c>
      <c r="L73" s="71">
        <f aca="true" t="shared" si="25" ref="L73:L81">SUM(B73:K73)</f>
        <v>46420</v>
      </c>
    </row>
    <row r="74" spans="1:12" s="67" customFormat="1" ht="12.75">
      <c r="A74" s="67" t="s">
        <v>44</v>
      </c>
      <c r="B74" s="70">
        <f t="shared" si="23"/>
        <v>3</v>
      </c>
      <c r="C74" s="70">
        <f t="shared" si="23"/>
        <v>319</v>
      </c>
      <c r="D74" s="70">
        <f aca="true" t="shared" si="26" ref="D74:K74">SUM(D62,D50)</f>
        <v>40724</v>
      </c>
      <c r="E74" s="70">
        <f t="shared" si="26"/>
        <v>4042</v>
      </c>
      <c r="F74" s="70">
        <f t="shared" si="26"/>
        <v>254</v>
      </c>
      <c r="G74" s="70">
        <f t="shared" si="26"/>
        <v>18</v>
      </c>
      <c r="H74" s="70">
        <f t="shared" si="26"/>
        <v>1</v>
      </c>
      <c r="I74" s="70">
        <f t="shared" si="26"/>
        <v>0</v>
      </c>
      <c r="J74" s="70">
        <f t="shared" si="26"/>
        <v>0</v>
      </c>
      <c r="K74" s="70">
        <f t="shared" si="26"/>
        <v>0</v>
      </c>
      <c r="L74" s="71">
        <f t="shared" si="25"/>
        <v>45361</v>
      </c>
    </row>
    <row r="75" spans="1:12" s="67" customFormat="1" ht="12.75">
      <c r="A75" s="67" t="s">
        <v>45</v>
      </c>
      <c r="B75" s="70">
        <f t="shared" si="23"/>
        <v>0</v>
      </c>
      <c r="C75" s="70">
        <f t="shared" si="23"/>
        <v>1</v>
      </c>
      <c r="D75" s="70">
        <f aca="true" t="shared" si="27" ref="D75:K75">SUM(D63,D51)</f>
        <v>456</v>
      </c>
      <c r="E75" s="70">
        <f t="shared" si="27"/>
        <v>39270</v>
      </c>
      <c r="F75" s="70">
        <f t="shared" si="27"/>
        <v>4368</v>
      </c>
      <c r="G75" s="70">
        <f t="shared" si="27"/>
        <v>376</v>
      </c>
      <c r="H75" s="70">
        <f t="shared" si="27"/>
        <v>23</v>
      </c>
      <c r="I75" s="70">
        <f t="shared" si="27"/>
        <v>1</v>
      </c>
      <c r="J75" s="70">
        <f t="shared" si="27"/>
        <v>0</v>
      </c>
      <c r="K75" s="70">
        <f t="shared" si="27"/>
        <v>0</v>
      </c>
      <c r="L75" s="71">
        <f t="shared" si="25"/>
        <v>44495</v>
      </c>
    </row>
    <row r="76" spans="1:12" s="67" customFormat="1" ht="12.75">
      <c r="A76" s="67" t="s">
        <v>46</v>
      </c>
      <c r="B76" s="70">
        <f t="shared" si="23"/>
        <v>0</v>
      </c>
      <c r="C76" s="70">
        <f t="shared" si="23"/>
        <v>0</v>
      </c>
      <c r="D76" s="70">
        <f aca="true" t="shared" si="28" ref="D76:K76">SUM(D64,D52)</f>
        <v>6</v>
      </c>
      <c r="E76" s="70">
        <f t="shared" si="28"/>
        <v>471</v>
      </c>
      <c r="F76" s="70">
        <f t="shared" si="28"/>
        <v>38809</v>
      </c>
      <c r="G76" s="70">
        <f t="shared" si="28"/>
        <v>4776</v>
      </c>
      <c r="H76" s="70">
        <f t="shared" si="28"/>
        <v>472</v>
      </c>
      <c r="I76" s="70">
        <f t="shared" si="28"/>
        <v>19</v>
      </c>
      <c r="J76" s="70">
        <f t="shared" si="28"/>
        <v>0</v>
      </c>
      <c r="K76" s="70">
        <f t="shared" si="28"/>
        <v>0</v>
      </c>
      <c r="L76" s="71">
        <f t="shared" si="25"/>
        <v>44553</v>
      </c>
    </row>
    <row r="77" spans="1:12" s="67" customFormat="1" ht="12.75">
      <c r="A77" s="67" t="s">
        <v>47</v>
      </c>
      <c r="B77" s="70">
        <f t="shared" si="23"/>
        <v>0</v>
      </c>
      <c r="C77" s="70">
        <f t="shared" si="23"/>
        <v>0</v>
      </c>
      <c r="D77" s="70">
        <f aca="true" t="shared" si="29" ref="D77:K77">SUM(D65,D53)</f>
        <v>0</v>
      </c>
      <c r="E77" s="70">
        <f t="shared" si="29"/>
        <v>6</v>
      </c>
      <c r="F77" s="70">
        <f t="shared" si="29"/>
        <v>607</v>
      </c>
      <c r="G77" s="70">
        <f t="shared" si="29"/>
        <v>36705</v>
      </c>
      <c r="H77" s="70">
        <f t="shared" si="29"/>
        <v>4935</v>
      </c>
      <c r="I77" s="70">
        <f t="shared" si="29"/>
        <v>326</v>
      </c>
      <c r="J77" s="70">
        <f t="shared" si="29"/>
        <v>10</v>
      </c>
      <c r="K77" s="70">
        <f t="shared" si="29"/>
        <v>0</v>
      </c>
      <c r="L77" s="71">
        <f t="shared" si="25"/>
        <v>42589</v>
      </c>
    </row>
    <row r="78" spans="1:12" s="67" customFormat="1" ht="12.75">
      <c r="A78" s="67" t="s">
        <v>48</v>
      </c>
      <c r="B78" s="90">
        <f t="shared" si="23"/>
        <v>0</v>
      </c>
      <c r="C78" s="90">
        <f t="shared" si="23"/>
        <v>0</v>
      </c>
      <c r="D78" s="90">
        <f aca="true" t="shared" si="30" ref="D78:K78">SUM(D66,D54)</f>
        <v>0</v>
      </c>
      <c r="E78" s="90">
        <f t="shared" si="30"/>
        <v>2</v>
      </c>
      <c r="F78" s="90">
        <f t="shared" si="30"/>
        <v>5</v>
      </c>
      <c r="G78" s="90">
        <f t="shared" si="30"/>
        <v>601</v>
      </c>
      <c r="H78" s="90">
        <f t="shared" si="30"/>
        <v>35713</v>
      </c>
      <c r="I78" s="90">
        <f t="shared" si="30"/>
        <v>4068</v>
      </c>
      <c r="J78" s="90">
        <f t="shared" si="30"/>
        <v>221</v>
      </c>
      <c r="K78" s="90">
        <f t="shared" si="30"/>
        <v>6</v>
      </c>
      <c r="L78" s="71">
        <f t="shared" si="25"/>
        <v>40616</v>
      </c>
    </row>
    <row r="79" spans="1:12" s="65" customFormat="1" ht="12.75">
      <c r="A79" s="72"/>
      <c r="B79" s="91">
        <f t="shared" si="23"/>
        <v>278</v>
      </c>
      <c r="C79" s="91">
        <f t="shared" si="23"/>
        <v>42809</v>
      </c>
      <c r="D79" s="91">
        <f aca="true" t="shared" si="31" ref="D79:K79">SUM(D67,D55)</f>
        <v>44579</v>
      </c>
      <c r="E79" s="91">
        <f t="shared" si="31"/>
        <v>44007</v>
      </c>
      <c r="F79" s="91">
        <f t="shared" si="31"/>
        <v>44066</v>
      </c>
      <c r="G79" s="91">
        <f t="shared" si="31"/>
        <v>42489</v>
      </c>
      <c r="H79" s="91">
        <f t="shared" si="31"/>
        <v>41155</v>
      </c>
      <c r="I79" s="91">
        <f t="shared" si="31"/>
        <v>4414</v>
      </c>
      <c r="J79" s="91">
        <f t="shared" si="31"/>
        <v>231</v>
      </c>
      <c r="K79" s="91">
        <f t="shared" si="31"/>
        <v>6</v>
      </c>
      <c r="L79" s="86">
        <f t="shared" si="25"/>
        <v>264034</v>
      </c>
    </row>
    <row r="80" spans="1:12" s="87" customFormat="1" ht="12.75">
      <c r="A80" s="76" t="s">
        <v>54</v>
      </c>
      <c r="B80" s="77">
        <f>SUM(B68,B56)</f>
        <v>13</v>
      </c>
      <c r="C80" s="77">
        <f aca="true" t="shared" si="32" ref="C80:K80">SUM(C68,C56)</f>
        <v>827</v>
      </c>
      <c r="D80" s="77">
        <f t="shared" si="32"/>
        <v>1073</v>
      </c>
      <c r="E80" s="77">
        <f t="shared" si="32"/>
        <v>962</v>
      </c>
      <c r="F80" s="77">
        <f t="shared" si="32"/>
        <v>1001</v>
      </c>
      <c r="G80" s="77">
        <f t="shared" si="32"/>
        <v>910</v>
      </c>
      <c r="H80" s="77">
        <f t="shared" si="32"/>
        <v>795</v>
      </c>
      <c r="I80" s="77">
        <f t="shared" si="32"/>
        <v>205</v>
      </c>
      <c r="J80" s="77">
        <f t="shared" si="32"/>
        <v>13</v>
      </c>
      <c r="K80" s="77">
        <f t="shared" si="32"/>
        <v>0</v>
      </c>
      <c r="L80" s="89">
        <f t="shared" si="25"/>
        <v>5799</v>
      </c>
    </row>
    <row r="81" spans="1:12" s="87" customFormat="1" ht="12.75">
      <c r="A81" s="80" t="s">
        <v>31</v>
      </c>
      <c r="B81" s="81">
        <f aca="true" t="shared" si="33" ref="B81:K81">SUM(B79:B80)</f>
        <v>291</v>
      </c>
      <c r="C81" s="81">
        <f t="shared" si="33"/>
        <v>43636</v>
      </c>
      <c r="D81" s="81">
        <f t="shared" si="33"/>
        <v>45652</v>
      </c>
      <c r="E81" s="81">
        <f t="shared" si="33"/>
        <v>44969</v>
      </c>
      <c r="F81" s="81">
        <f t="shared" si="33"/>
        <v>45067</v>
      </c>
      <c r="G81" s="81">
        <f t="shared" si="33"/>
        <v>43399</v>
      </c>
      <c r="H81" s="81">
        <f t="shared" si="33"/>
        <v>41950</v>
      </c>
      <c r="I81" s="81">
        <f t="shared" si="33"/>
        <v>4619</v>
      </c>
      <c r="J81" s="81">
        <f t="shared" si="33"/>
        <v>244</v>
      </c>
      <c r="K81" s="81">
        <f t="shared" si="33"/>
        <v>6</v>
      </c>
      <c r="L81" s="82">
        <f t="shared" si="25"/>
        <v>269833</v>
      </c>
    </row>
    <row r="82" spans="1:12" s="87" customFormat="1" ht="12.75">
      <c r="A82" s="80"/>
      <c r="B82" s="92"/>
      <c r="C82" s="92"/>
      <c r="D82" s="92"/>
      <c r="E82" s="92"/>
      <c r="F82" s="92"/>
      <c r="G82" s="92"/>
      <c r="H82" s="92"/>
      <c r="I82" s="92"/>
      <c r="J82" s="92"/>
      <c r="K82" s="92"/>
      <c r="L82" s="92"/>
    </row>
    <row r="83" spans="1:12" s="67" customFormat="1" ht="12.75">
      <c r="A83" s="157" t="s">
        <v>51</v>
      </c>
      <c r="B83" s="157"/>
      <c r="C83" s="157"/>
      <c r="D83" s="157"/>
      <c r="E83" s="157"/>
      <c r="F83" s="157"/>
      <c r="G83" s="157"/>
      <c r="H83" s="157"/>
      <c r="I83" s="157"/>
      <c r="J83" s="157"/>
      <c r="K83" s="157"/>
      <c r="L83" s="157"/>
    </row>
    <row r="84" spans="1:12" s="67" customFormat="1" ht="12.75">
      <c r="A84" s="80"/>
      <c r="B84" s="63"/>
      <c r="C84" s="63"/>
      <c r="D84" s="63"/>
      <c r="E84" s="63"/>
      <c r="F84" s="63"/>
      <c r="G84" s="63"/>
      <c r="H84" s="63"/>
      <c r="I84" s="63"/>
      <c r="J84" s="63"/>
      <c r="K84" s="63"/>
      <c r="L84" s="63"/>
    </row>
    <row r="85" spans="1:12" s="67" customFormat="1" ht="12.75">
      <c r="A85" s="157" t="s">
        <v>8</v>
      </c>
      <c r="B85" s="157"/>
      <c r="C85" s="157"/>
      <c r="D85" s="157"/>
      <c r="E85" s="157"/>
      <c r="F85" s="157"/>
      <c r="G85" s="157"/>
      <c r="H85" s="157"/>
      <c r="I85" s="157"/>
      <c r="J85" s="157"/>
      <c r="K85" s="157"/>
      <c r="L85" s="157"/>
    </row>
    <row r="86" spans="1:12" s="67" customFormat="1" ht="12.75">
      <c r="A86" s="80"/>
      <c r="B86" s="63"/>
      <c r="C86" s="63"/>
      <c r="D86" s="63"/>
      <c r="E86" s="63"/>
      <c r="F86" s="63"/>
      <c r="G86" s="63"/>
      <c r="H86" s="63"/>
      <c r="I86" s="63"/>
      <c r="J86" s="63"/>
      <c r="K86" s="63"/>
      <c r="L86" s="63"/>
    </row>
    <row r="87" spans="1:12" ht="12.75">
      <c r="A87" s="67" t="s">
        <v>43</v>
      </c>
      <c r="B87" s="70">
        <v>0</v>
      </c>
      <c r="C87" s="70">
        <v>16</v>
      </c>
      <c r="D87" s="70">
        <v>6</v>
      </c>
      <c r="E87" s="70">
        <v>0</v>
      </c>
      <c r="F87" s="70">
        <v>0</v>
      </c>
      <c r="G87" s="70">
        <v>0</v>
      </c>
      <c r="H87" s="70">
        <v>0</v>
      </c>
      <c r="I87" s="70">
        <v>0</v>
      </c>
      <c r="J87" s="70">
        <v>0</v>
      </c>
      <c r="K87" s="70">
        <v>0</v>
      </c>
      <c r="L87" s="71">
        <f aca="true" t="shared" si="34" ref="L87:L94">SUM(B87:K87)</f>
        <v>22</v>
      </c>
    </row>
    <row r="88" spans="1:12" ht="12.75">
      <c r="A88" s="67" t="s">
        <v>44</v>
      </c>
      <c r="B88" s="70">
        <v>0</v>
      </c>
      <c r="C88" s="70">
        <v>1</v>
      </c>
      <c r="D88" s="70">
        <v>17</v>
      </c>
      <c r="E88" s="70">
        <v>1</v>
      </c>
      <c r="F88" s="70">
        <v>0</v>
      </c>
      <c r="G88" s="70">
        <v>0</v>
      </c>
      <c r="H88" s="70">
        <v>0</v>
      </c>
      <c r="I88" s="70">
        <v>0</v>
      </c>
      <c r="J88" s="70">
        <v>0</v>
      </c>
      <c r="K88" s="70">
        <v>0</v>
      </c>
      <c r="L88" s="71">
        <f t="shared" si="34"/>
        <v>19</v>
      </c>
    </row>
    <row r="89" spans="1:12" ht="12.75">
      <c r="A89" s="67" t="s">
        <v>45</v>
      </c>
      <c r="B89" s="70">
        <v>0</v>
      </c>
      <c r="C89" s="70">
        <v>0</v>
      </c>
      <c r="D89" s="70">
        <v>1</v>
      </c>
      <c r="E89" s="70">
        <v>5</v>
      </c>
      <c r="F89" s="70">
        <v>1</v>
      </c>
      <c r="G89" s="70">
        <v>0</v>
      </c>
      <c r="H89" s="70">
        <v>0</v>
      </c>
      <c r="I89" s="70">
        <v>0</v>
      </c>
      <c r="J89" s="70">
        <v>0</v>
      </c>
      <c r="K89" s="70">
        <v>0</v>
      </c>
      <c r="L89" s="71">
        <f t="shared" si="34"/>
        <v>7</v>
      </c>
    </row>
    <row r="90" spans="1:12" ht="12.75">
      <c r="A90" s="67" t="s">
        <v>46</v>
      </c>
      <c r="B90" s="70">
        <v>0</v>
      </c>
      <c r="C90" s="70">
        <v>0</v>
      </c>
      <c r="D90" s="70">
        <v>0</v>
      </c>
      <c r="E90" s="70">
        <v>0</v>
      </c>
      <c r="F90" s="70">
        <v>19</v>
      </c>
      <c r="G90" s="70">
        <v>4</v>
      </c>
      <c r="H90" s="70">
        <v>0</v>
      </c>
      <c r="I90" s="70">
        <v>0</v>
      </c>
      <c r="J90" s="70">
        <v>0</v>
      </c>
      <c r="K90" s="70">
        <v>0</v>
      </c>
      <c r="L90" s="71">
        <f t="shared" si="34"/>
        <v>23</v>
      </c>
    </row>
    <row r="91" spans="1:12" ht="12.75">
      <c r="A91" s="67" t="s">
        <v>47</v>
      </c>
      <c r="B91" s="70">
        <v>0</v>
      </c>
      <c r="C91" s="70">
        <v>0</v>
      </c>
      <c r="D91" s="70">
        <v>0</v>
      </c>
      <c r="E91" s="70">
        <v>0</v>
      </c>
      <c r="F91" s="70">
        <v>1</v>
      </c>
      <c r="G91" s="70">
        <v>5</v>
      </c>
      <c r="H91" s="70">
        <v>4</v>
      </c>
      <c r="I91" s="70">
        <v>0</v>
      </c>
      <c r="J91" s="70">
        <v>0</v>
      </c>
      <c r="K91" s="70">
        <v>0</v>
      </c>
      <c r="L91" s="71">
        <f t="shared" si="34"/>
        <v>10</v>
      </c>
    </row>
    <row r="92" spans="1:12" ht="12.75">
      <c r="A92" s="67" t="s">
        <v>48</v>
      </c>
      <c r="B92" s="70">
        <v>0</v>
      </c>
      <c r="C92" s="70">
        <v>0</v>
      </c>
      <c r="D92" s="70">
        <v>0</v>
      </c>
      <c r="E92" s="70">
        <v>0</v>
      </c>
      <c r="F92" s="70">
        <v>0</v>
      </c>
      <c r="G92" s="70">
        <v>0</v>
      </c>
      <c r="H92" s="70">
        <v>15</v>
      </c>
      <c r="I92" s="70">
        <v>5</v>
      </c>
      <c r="J92" s="70">
        <v>0</v>
      </c>
      <c r="K92" s="70">
        <v>0</v>
      </c>
      <c r="L92" s="71">
        <f t="shared" si="34"/>
        <v>20</v>
      </c>
    </row>
    <row r="93" spans="1:12" s="87" customFormat="1" ht="12.75">
      <c r="A93" s="72"/>
      <c r="B93" s="85">
        <f aca="true" t="shared" si="35" ref="B93:K93">SUM(B87:B92)</f>
        <v>0</v>
      </c>
      <c r="C93" s="85">
        <f t="shared" si="35"/>
        <v>17</v>
      </c>
      <c r="D93" s="85">
        <f t="shared" si="35"/>
        <v>24</v>
      </c>
      <c r="E93" s="85">
        <f t="shared" si="35"/>
        <v>6</v>
      </c>
      <c r="F93" s="85">
        <f t="shared" si="35"/>
        <v>21</v>
      </c>
      <c r="G93" s="85">
        <f t="shared" si="35"/>
        <v>9</v>
      </c>
      <c r="H93" s="85">
        <f t="shared" si="35"/>
        <v>19</v>
      </c>
      <c r="I93" s="85">
        <f t="shared" si="35"/>
        <v>5</v>
      </c>
      <c r="J93" s="85">
        <f t="shared" si="35"/>
        <v>0</v>
      </c>
      <c r="K93" s="85">
        <f t="shared" si="35"/>
        <v>0</v>
      </c>
      <c r="L93" s="86">
        <f t="shared" si="34"/>
        <v>101</v>
      </c>
    </row>
    <row r="94" spans="1:12" s="87" customFormat="1" ht="12.75">
      <c r="A94" s="76" t="s">
        <v>54</v>
      </c>
      <c r="B94" s="77">
        <v>0</v>
      </c>
      <c r="C94" s="77">
        <v>0</v>
      </c>
      <c r="D94" s="77">
        <v>0</v>
      </c>
      <c r="E94" s="77">
        <v>0</v>
      </c>
      <c r="F94" s="77">
        <v>0</v>
      </c>
      <c r="G94" s="77">
        <v>0</v>
      </c>
      <c r="H94" s="77">
        <v>0</v>
      </c>
      <c r="I94" s="77">
        <v>0</v>
      </c>
      <c r="J94" s="77">
        <v>0</v>
      </c>
      <c r="K94" s="77">
        <v>0</v>
      </c>
      <c r="L94" s="78">
        <f t="shared" si="34"/>
        <v>0</v>
      </c>
    </row>
    <row r="95" spans="1:12" s="87" customFormat="1" ht="12.75">
      <c r="A95" s="80" t="s">
        <v>31</v>
      </c>
      <c r="B95" s="81">
        <f aca="true" t="shared" si="36" ref="B95:L95">SUM(B93:B94)</f>
        <v>0</v>
      </c>
      <c r="C95" s="81">
        <f t="shared" si="36"/>
        <v>17</v>
      </c>
      <c r="D95" s="81">
        <f t="shared" si="36"/>
        <v>24</v>
      </c>
      <c r="E95" s="81">
        <f t="shared" si="36"/>
        <v>6</v>
      </c>
      <c r="F95" s="81">
        <f t="shared" si="36"/>
        <v>21</v>
      </c>
      <c r="G95" s="81">
        <f t="shared" si="36"/>
        <v>9</v>
      </c>
      <c r="H95" s="81">
        <f t="shared" si="36"/>
        <v>19</v>
      </c>
      <c r="I95" s="81">
        <f t="shared" si="36"/>
        <v>5</v>
      </c>
      <c r="J95" s="81">
        <f t="shared" si="36"/>
        <v>0</v>
      </c>
      <c r="K95" s="81">
        <f t="shared" si="36"/>
        <v>0</v>
      </c>
      <c r="L95" s="82">
        <f t="shared" si="36"/>
        <v>101</v>
      </c>
    </row>
    <row r="96" spans="1:12" s="67" customFormat="1" ht="12.75">
      <c r="A96" s="80"/>
      <c r="B96" s="63"/>
      <c r="C96" s="63"/>
      <c r="D96" s="63"/>
      <c r="E96" s="63"/>
      <c r="F96" s="63"/>
      <c r="G96" s="63"/>
      <c r="H96" s="63"/>
      <c r="I96" s="63"/>
      <c r="J96" s="63"/>
      <c r="K96" s="63"/>
      <c r="L96" s="63"/>
    </row>
    <row r="97" spans="1:12" s="67" customFormat="1" ht="12.75">
      <c r="A97" s="157" t="s">
        <v>9</v>
      </c>
      <c r="B97" s="157"/>
      <c r="C97" s="157"/>
      <c r="D97" s="157"/>
      <c r="E97" s="157"/>
      <c r="F97" s="157"/>
      <c r="G97" s="157"/>
      <c r="H97" s="157"/>
      <c r="I97" s="157"/>
      <c r="J97" s="157"/>
      <c r="K97" s="157"/>
      <c r="L97" s="157"/>
    </row>
    <row r="98" spans="1:12" s="67" customFormat="1" ht="12.75">
      <c r="A98" s="80"/>
      <c r="B98" s="63"/>
      <c r="C98" s="63"/>
      <c r="D98" s="63"/>
      <c r="E98" s="63"/>
      <c r="F98" s="63"/>
      <c r="G98" s="63"/>
      <c r="H98" s="63"/>
      <c r="I98" s="63"/>
      <c r="J98" s="63"/>
      <c r="K98" s="63"/>
      <c r="L98" s="63"/>
    </row>
    <row r="99" spans="1:12" ht="12.75">
      <c r="A99" s="67" t="s">
        <v>43</v>
      </c>
      <c r="B99" s="70">
        <v>0</v>
      </c>
      <c r="C99" s="70">
        <v>12</v>
      </c>
      <c r="D99" s="70">
        <v>1</v>
      </c>
      <c r="E99" s="70">
        <v>0</v>
      </c>
      <c r="F99" s="70">
        <v>0</v>
      </c>
      <c r="G99" s="70">
        <v>0</v>
      </c>
      <c r="H99" s="70">
        <v>0</v>
      </c>
      <c r="I99" s="70">
        <v>0</v>
      </c>
      <c r="J99" s="70">
        <v>0</v>
      </c>
      <c r="K99" s="70">
        <v>0</v>
      </c>
      <c r="L99" s="71">
        <f aca="true" t="shared" si="37" ref="L99:L106">SUM(B99:K99)</f>
        <v>13</v>
      </c>
    </row>
    <row r="100" spans="1:12" ht="12.75">
      <c r="A100" s="67" t="s">
        <v>44</v>
      </c>
      <c r="B100" s="70">
        <v>0</v>
      </c>
      <c r="C100" s="70">
        <v>0</v>
      </c>
      <c r="D100" s="70">
        <v>14</v>
      </c>
      <c r="E100" s="70">
        <v>4</v>
      </c>
      <c r="F100" s="70">
        <v>0</v>
      </c>
      <c r="G100" s="70">
        <v>0</v>
      </c>
      <c r="H100" s="70">
        <v>0</v>
      </c>
      <c r="I100" s="70">
        <v>0</v>
      </c>
      <c r="J100" s="70">
        <v>0</v>
      </c>
      <c r="K100" s="70">
        <v>0</v>
      </c>
      <c r="L100" s="71">
        <f t="shared" si="37"/>
        <v>18</v>
      </c>
    </row>
    <row r="101" spans="1:12" ht="12.75">
      <c r="A101" s="67" t="s">
        <v>45</v>
      </c>
      <c r="B101" s="70">
        <v>0</v>
      </c>
      <c r="C101" s="70">
        <v>0</v>
      </c>
      <c r="D101" s="70">
        <v>0</v>
      </c>
      <c r="E101" s="70">
        <v>8</v>
      </c>
      <c r="F101" s="70">
        <v>4</v>
      </c>
      <c r="G101" s="70">
        <v>0</v>
      </c>
      <c r="H101" s="70">
        <v>0</v>
      </c>
      <c r="I101" s="70">
        <v>0</v>
      </c>
      <c r="J101" s="70">
        <v>0</v>
      </c>
      <c r="K101" s="70">
        <v>0</v>
      </c>
      <c r="L101" s="71">
        <f t="shared" si="37"/>
        <v>12</v>
      </c>
    </row>
    <row r="102" spans="1:12" ht="12.75">
      <c r="A102" s="67" t="s">
        <v>46</v>
      </c>
      <c r="B102" s="70">
        <v>0</v>
      </c>
      <c r="C102" s="70">
        <v>0</v>
      </c>
      <c r="D102" s="70">
        <v>0</v>
      </c>
      <c r="E102" s="70">
        <v>0</v>
      </c>
      <c r="F102" s="70">
        <v>19</v>
      </c>
      <c r="G102" s="70">
        <v>2</v>
      </c>
      <c r="H102" s="70">
        <v>0</v>
      </c>
      <c r="I102" s="70">
        <v>0</v>
      </c>
      <c r="J102" s="70">
        <v>0</v>
      </c>
      <c r="K102" s="70">
        <v>0</v>
      </c>
      <c r="L102" s="71">
        <f t="shared" si="37"/>
        <v>21</v>
      </c>
    </row>
    <row r="103" spans="1:12" ht="12.75">
      <c r="A103" s="67" t="s">
        <v>47</v>
      </c>
      <c r="B103" s="70">
        <v>0</v>
      </c>
      <c r="C103" s="70">
        <v>0</v>
      </c>
      <c r="D103" s="70">
        <v>0</v>
      </c>
      <c r="E103" s="70">
        <v>0</v>
      </c>
      <c r="F103" s="70">
        <v>0</v>
      </c>
      <c r="G103" s="70">
        <v>20</v>
      </c>
      <c r="H103" s="70">
        <v>3</v>
      </c>
      <c r="I103" s="70">
        <v>0</v>
      </c>
      <c r="J103" s="70">
        <v>0</v>
      </c>
      <c r="K103" s="70">
        <v>0</v>
      </c>
      <c r="L103" s="71">
        <f t="shared" si="37"/>
        <v>23</v>
      </c>
    </row>
    <row r="104" spans="1:12" ht="12.75">
      <c r="A104" s="67" t="s">
        <v>48</v>
      </c>
      <c r="B104" s="70">
        <v>0</v>
      </c>
      <c r="C104" s="70">
        <v>0</v>
      </c>
      <c r="D104" s="70">
        <v>0</v>
      </c>
      <c r="E104" s="70">
        <v>0</v>
      </c>
      <c r="F104" s="70">
        <v>0</v>
      </c>
      <c r="G104" s="70">
        <v>0</v>
      </c>
      <c r="H104" s="70">
        <v>20</v>
      </c>
      <c r="I104" s="70">
        <v>0</v>
      </c>
      <c r="J104" s="70">
        <v>0</v>
      </c>
      <c r="K104" s="70">
        <v>0</v>
      </c>
      <c r="L104" s="71">
        <f t="shared" si="37"/>
        <v>20</v>
      </c>
    </row>
    <row r="105" spans="1:12" s="87" customFormat="1" ht="12.75">
      <c r="A105" s="72"/>
      <c r="B105" s="85">
        <f aca="true" t="shared" si="38" ref="B105:K105">SUM(B99:B104)</f>
        <v>0</v>
      </c>
      <c r="C105" s="85">
        <f t="shared" si="38"/>
        <v>12</v>
      </c>
      <c r="D105" s="85">
        <f t="shared" si="38"/>
        <v>15</v>
      </c>
      <c r="E105" s="85">
        <f t="shared" si="38"/>
        <v>12</v>
      </c>
      <c r="F105" s="85">
        <f t="shared" si="38"/>
        <v>23</v>
      </c>
      <c r="G105" s="85">
        <f t="shared" si="38"/>
        <v>22</v>
      </c>
      <c r="H105" s="85">
        <f t="shared" si="38"/>
        <v>23</v>
      </c>
      <c r="I105" s="85">
        <f t="shared" si="38"/>
        <v>0</v>
      </c>
      <c r="J105" s="85">
        <f t="shared" si="38"/>
        <v>0</v>
      </c>
      <c r="K105" s="85">
        <f t="shared" si="38"/>
        <v>0</v>
      </c>
      <c r="L105" s="86">
        <f t="shared" si="37"/>
        <v>107</v>
      </c>
    </row>
    <row r="106" spans="1:12" s="87" customFormat="1" ht="12.75">
      <c r="A106" s="76" t="s">
        <v>54</v>
      </c>
      <c r="B106" s="77">
        <v>0</v>
      </c>
      <c r="C106" s="77">
        <v>0</v>
      </c>
      <c r="D106" s="77">
        <v>0</v>
      </c>
      <c r="E106" s="77">
        <v>0</v>
      </c>
      <c r="F106" s="77">
        <v>0</v>
      </c>
      <c r="G106" s="77">
        <v>0</v>
      </c>
      <c r="H106" s="77">
        <v>0</v>
      </c>
      <c r="I106" s="77">
        <v>0</v>
      </c>
      <c r="J106" s="77">
        <v>0</v>
      </c>
      <c r="K106" s="77">
        <v>0</v>
      </c>
      <c r="L106" s="78">
        <f t="shared" si="37"/>
        <v>0</v>
      </c>
    </row>
    <row r="107" spans="1:12" s="87" customFormat="1" ht="12.75">
      <c r="A107" s="80" t="s">
        <v>31</v>
      </c>
      <c r="B107" s="81">
        <f aca="true" t="shared" si="39" ref="B107:L107">SUM(B105:B106)</f>
        <v>0</v>
      </c>
      <c r="C107" s="81">
        <f t="shared" si="39"/>
        <v>12</v>
      </c>
      <c r="D107" s="81">
        <f t="shared" si="39"/>
        <v>15</v>
      </c>
      <c r="E107" s="81">
        <f t="shared" si="39"/>
        <v>12</v>
      </c>
      <c r="F107" s="81">
        <f t="shared" si="39"/>
        <v>23</v>
      </c>
      <c r="G107" s="81">
        <f t="shared" si="39"/>
        <v>22</v>
      </c>
      <c r="H107" s="81">
        <f t="shared" si="39"/>
        <v>23</v>
      </c>
      <c r="I107" s="81">
        <f t="shared" si="39"/>
        <v>0</v>
      </c>
      <c r="J107" s="81">
        <f t="shared" si="39"/>
        <v>0</v>
      </c>
      <c r="K107" s="81">
        <f t="shared" si="39"/>
        <v>0</v>
      </c>
      <c r="L107" s="82">
        <f t="shared" si="39"/>
        <v>107</v>
      </c>
    </row>
    <row r="108" spans="1:12" s="67" customFormat="1" ht="12.75">
      <c r="A108" s="80"/>
      <c r="B108" s="63"/>
      <c r="C108" s="63"/>
      <c r="D108" s="63"/>
      <c r="E108" s="63"/>
      <c r="F108" s="63"/>
      <c r="G108" s="63"/>
      <c r="H108" s="63"/>
      <c r="I108" s="63"/>
      <c r="J108" s="63"/>
      <c r="K108" s="63"/>
      <c r="L108" s="63"/>
    </row>
    <row r="109" spans="1:12" s="67" customFormat="1" ht="12.75">
      <c r="A109" s="157" t="s">
        <v>31</v>
      </c>
      <c r="B109" s="157"/>
      <c r="C109" s="157"/>
      <c r="D109" s="157"/>
      <c r="E109" s="157"/>
      <c r="F109" s="157"/>
      <c r="G109" s="157"/>
      <c r="H109" s="157"/>
      <c r="I109" s="157"/>
      <c r="J109" s="157"/>
      <c r="K109" s="157"/>
      <c r="L109" s="157"/>
    </row>
    <row r="110" spans="1:12" s="67" customFormat="1" ht="12.75">
      <c r="A110" s="80"/>
      <c r="B110" s="63"/>
      <c r="C110" s="63"/>
      <c r="D110" s="63"/>
      <c r="E110" s="63"/>
      <c r="F110" s="63"/>
      <c r="G110" s="63"/>
      <c r="H110" s="63"/>
      <c r="I110" s="63"/>
      <c r="J110" s="63"/>
      <c r="K110" s="63"/>
      <c r="L110" s="63"/>
    </row>
    <row r="111" spans="1:12" s="67" customFormat="1" ht="12.75">
      <c r="A111" s="67" t="s">
        <v>43</v>
      </c>
      <c r="B111" s="70">
        <f aca="true" t="shared" si="40" ref="B111:C117">SUM(B99,B87)</f>
        <v>0</v>
      </c>
      <c r="C111" s="70">
        <f t="shared" si="40"/>
        <v>28</v>
      </c>
      <c r="D111" s="70">
        <f aca="true" t="shared" si="41" ref="D111:L111">SUM(D99,D87)</f>
        <v>7</v>
      </c>
      <c r="E111" s="70">
        <f t="shared" si="41"/>
        <v>0</v>
      </c>
      <c r="F111" s="70">
        <f t="shared" si="41"/>
        <v>0</v>
      </c>
      <c r="G111" s="70">
        <f t="shared" si="41"/>
        <v>0</v>
      </c>
      <c r="H111" s="70">
        <f t="shared" si="41"/>
        <v>0</v>
      </c>
      <c r="I111" s="70">
        <f t="shared" si="41"/>
        <v>0</v>
      </c>
      <c r="J111" s="70">
        <f t="shared" si="41"/>
        <v>0</v>
      </c>
      <c r="K111" s="70">
        <f t="shared" si="41"/>
        <v>0</v>
      </c>
      <c r="L111" s="71">
        <f t="shared" si="41"/>
        <v>35</v>
      </c>
    </row>
    <row r="112" spans="1:12" s="67" customFormat="1" ht="12.75">
      <c r="A112" s="67" t="s">
        <v>44</v>
      </c>
      <c r="B112" s="70">
        <f t="shared" si="40"/>
        <v>0</v>
      </c>
      <c r="C112" s="70">
        <f t="shared" si="40"/>
        <v>1</v>
      </c>
      <c r="D112" s="70">
        <f aca="true" t="shared" si="42" ref="D112:L112">SUM(D100,D88)</f>
        <v>31</v>
      </c>
      <c r="E112" s="70">
        <f t="shared" si="42"/>
        <v>5</v>
      </c>
      <c r="F112" s="70">
        <f t="shared" si="42"/>
        <v>0</v>
      </c>
      <c r="G112" s="70">
        <f t="shared" si="42"/>
        <v>0</v>
      </c>
      <c r="H112" s="70">
        <f t="shared" si="42"/>
        <v>0</v>
      </c>
      <c r="I112" s="70">
        <f t="shared" si="42"/>
        <v>0</v>
      </c>
      <c r="J112" s="70">
        <f t="shared" si="42"/>
        <v>0</v>
      </c>
      <c r="K112" s="70">
        <f t="shared" si="42"/>
        <v>0</v>
      </c>
      <c r="L112" s="71">
        <f t="shared" si="42"/>
        <v>37</v>
      </c>
    </row>
    <row r="113" spans="1:12" s="67" customFormat="1" ht="12.75">
      <c r="A113" s="67" t="s">
        <v>45</v>
      </c>
      <c r="B113" s="70">
        <f t="shared" si="40"/>
        <v>0</v>
      </c>
      <c r="C113" s="70">
        <f t="shared" si="40"/>
        <v>0</v>
      </c>
      <c r="D113" s="70">
        <f aca="true" t="shared" si="43" ref="D113:L113">SUM(D101,D89)</f>
        <v>1</v>
      </c>
      <c r="E113" s="70">
        <f t="shared" si="43"/>
        <v>13</v>
      </c>
      <c r="F113" s="70">
        <f t="shared" si="43"/>
        <v>5</v>
      </c>
      <c r="G113" s="70">
        <f t="shared" si="43"/>
        <v>0</v>
      </c>
      <c r="H113" s="70">
        <f t="shared" si="43"/>
        <v>0</v>
      </c>
      <c r="I113" s="70">
        <f t="shared" si="43"/>
        <v>0</v>
      </c>
      <c r="J113" s="70">
        <f t="shared" si="43"/>
        <v>0</v>
      </c>
      <c r="K113" s="70">
        <f t="shared" si="43"/>
        <v>0</v>
      </c>
      <c r="L113" s="71">
        <f t="shared" si="43"/>
        <v>19</v>
      </c>
    </row>
    <row r="114" spans="1:12" s="67" customFormat="1" ht="12.75">
      <c r="A114" s="67" t="s">
        <v>46</v>
      </c>
      <c r="B114" s="70">
        <f t="shared" si="40"/>
        <v>0</v>
      </c>
      <c r="C114" s="70">
        <f t="shared" si="40"/>
        <v>0</v>
      </c>
      <c r="D114" s="70">
        <f aca="true" t="shared" si="44" ref="D114:L114">SUM(D102,D90)</f>
        <v>0</v>
      </c>
      <c r="E114" s="70">
        <f t="shared" si="44"/>
        <v>0</v>
      </c>
      <c r="F114" s="70">
        <f t="shared" si="44"/>
        <v>38</v>
      </c>
      <c r="G114" s="70">
        <f t="shared" si="44"/>
        <v>6</v>
      </c>
      <c r="H114" s="70">
        <f t="shared" si="44"/>
        <v>0</v>
      </c>
      <c r="I114" s="70">
        <f t="shared" si="44"/>
        <v>0</v>
      </c>
      <c r="J114" s="70">
        <f t="shared" si="44"/>
        <v>0</v>
      </c>
      <c r="K114" s="70">
        <f t="shared" si="44"/>
        <v>0</v>
      </c>
      <c r="L114" s="71">
        <f t="shared" si="44"/>
        <v>44</v>
      </c>
    </row>
    <row r="115" spans="1:12" s="67" customFormat="1" ht="12.75">
      <c r="A115" s="67" t="s">
        <v>47</v>
      </c>
      <c r="B115" s="70">
        <f t="shared" si="40"/>
        <v>0</v>
      </c>
      <c r="C115" s="70">
        <f t="shared" si="40"/>
        <v>0</v>
      </c>
      <c r="D115" s="70">
        <f aca="true" t="shared" si="45" ref="D115:L115">SUM(D103,D91)</f>
        <v>0</v>
      </c>
      <c r="E115" s="70">
        <f t="shared" si="45"/>
        <v>0</v>
      </c>
      <c r="F115" s="70">
        <f t="shared" si="45"/>
        <v>1</v>
      </c>
      <c r="G115" s="70">
        <f t="shared" si="45"/>
        <v>25</v>
      </c>
      <c r="H115" s="70">
        <f t="shared" si="45"/>
        <v>7</v>
      </c>
      <c r="I115" s="70">
        <f t="shared" si="45"/>
        <v>0</v>
      </c>
      <c r="J115" s="70">
        <f t="shared" si="45"/>
        <v>0</v>
      </c>
      <c r="K115" s="70">
        <f t="shared" si="45"/>
        <v>0</v>
      </c>
      <c r="L115" s="71">
        <f t="shared" si="45"/>
        <v>33</v>
      </c>
    </row>
    <row r="116" spans="1:12" s="67" customFormat="1" ht="12.75">
      <c r="A116" s="67" t="s">
        <v>48</v>
      </c>
      <c r="B116" s="70">
        <f t="shared" si="40"/>
        <v>0</v>
      </c>
      <c r="C116" s="70">
        <f t="shared" si="40"/>
        <v>0</v>
      </c>
      <c r="D116" s="70">
        <f aca="true" t="shared" si="46" ref="D116:L116">SUM(D104,D92)</f>
        <v>0</v>
      </c>
      <c r="E116" s="70">
        <f t="shared" si="46"/>
        <v>0</v>
      </c>
      <c r="F116" s="70">
        <f t="shared" si="46"/>
        <v>0</v>
      </c>
      <c r="G116" s="70">
        <f t="shared" si="46"/>
        <v>0</v>
      </c>
      <c r="H116" s="70">
        <f t="shared" si="46"/>
        <v>35</v>
      </c>
      <c r="I116" s="70">
        <f t="shared" si="46"/>
        <v>5</v>
      </c>
      <c r="J116" s="70">
        <f t="shared" si="46"/>
        <v>0</v>
      </c>
      <c r="K116" s="70">
        <f t="shared" si="46"/>
        <v>0</v>
      </c>
      <c r="L116" s="71">
        <f t="shared" si="46"/>
        <v>40</v>
      </c>
    </row>
    <row r="117" spans="1:12" s="65" customFormat="1" ht="12.75">
      <c r="A117" s="72"/>
      <c r="B117" s="85">
        <f t="shared" si="40"/>
        <v>0</v>
      </c>
      <c r="C117" s="85">
        <f t="shared" si="40"/>
        <v>29</v>
      </c>
      <c r="D117" s="85">
        <f aca="true" t="shared" si="47" ref="D117:L117">SUM(D105,D93)</f>
        <v>39</v>
      </c>
      <c r="E117" s="85">
        <f t="shared" si="47"/>
        <v>18</v>
      </c>
      <c r="F117" s="85">
        <f t="shared" si="47"/>
        <v>44</v>
      </c>
      <c r="G117" s="85">
        <f t="shared" si="47"/>
        <v>31</v>
      </c>
      <c r="H117" s="85">
        <f t="shared" si="47"/>
        <v>42</v>
      </c>
      <c r="I117" s="85">
        <f t="shared" si="47"/>
        <v>5</v>
      </c>
      <c r="J117" s="85">
        <f t="shared" si="47"/>
        <v>0</v>
      </c>
      <c r="K117" s="85">
        <f t="shared" si="47"/>
        <v>0</v>
      </c>
      <c r="L117" s="86">
        <f t="shared" si="47"/>
        <v>208</v>
      </c>
    </row>
    <row r="118" spans="1:12" s="87" customFormat="1" ht="12.75">
      <c r="A118" s="76" t="s">
        <v>54</v>
      </c>
      <c r="B118" s="77">
        <f>SUM(B94,B106)</f>
        <v>0</v>
      </c>
      <c r="C118" s="77">
        <f aca="true" t="shared" si="48" ref="C118:L118">SUM(C94,C106)</f>
        <v>0</v>
      </c>
      <c r="D118" s="77">
        <f t="shared" si="48"/>
        <v>0</v>
      </c>
      <c r="E118" s="77">
        <f t="shared" si="48"/>
        <v>0</v>
      </c>
      <c r="F118" s="77">
        <f t="shared" si="48"/>
        <v>0</v>
      </c>
      <c r="G118" s="77">
        <f t="shared" si="48"/>
        <v>0</v>
      </c>
      <c r="H118" s="77">
        <f t="shared" si="48"/>
        <v>0</v>
      </c>
      <c r="I118" s="77">
        <f t="shared" si="48"/>
        <v>0</v>
      </c>
      <c r="J118" s="77">
        <f t="shared" si="48"/>
        <v>0</v>
      </c>
      <c r="K118" s="77">
        <f t="shared" si="48"/>
        <v>0</v>
      </c>
      <c r="L118" s="89">
        <f t="shared" si="48"/>
        <v>0</v>
      </c>
    </row>
    <row r="119" spans="1:12" s="87" customFormat="1" ht="12.75">
      <c r="A119" s="80" t="s">
        <v>31</v>
      </c>
      <c r="B119" s="81">
        <f aca="true" t="shared" si="49" ref="B119:L119">SUM(B117:B118)</f>
        <v>0</v>
      </c>
      <c r="C119" s="81">
        <f t="shared" si="49"/>
        <v>29</v>
      </c>
      <c r="D119" s="81">
        <f t="shared" si="49"/>
        <v>39</v>
      </c>
      <c r="E119" s="81">
        <f t="shared" si="49"/>
        <v>18</v>
      </c>
      <c r="F119" s="81">
        <f t="shared" si="49"/>
        <v>44</v>
      </c>
      <c r="G119" s="81">
        <f t="shared" si="49"/>
        <v>31</v>
      </c>
      <c r="H119" s="81">
        <f t="shared" si="49"/>
        <v>42</v>
      </c>
      <c r="I119" s="81">
        <f t="shared" si="49"/>
        <v>5</v>
      </c>
      <c r="J119" s="81">
        <f t="shared" si="49"/>
        <v>0</v>
      </c>
      <c r="K119" s="81">
        <f t="shared" si="49"/>
        <v>0</v>
      </c>
      <c r="L119" s="82">
        <f t="shared" si="49"/>
        <v>208</v>
      </c>
    </row>
    <row r="120" spans="1:12" s="67" customFormat="1" ht="12.75">
      <c r="A120" s="80"/>
      <c r="B120" s="63"/>
      <c r="C120" s="63"/>
      <c r="D120" s="63"/>
      <c r="E120" s="63"/>
      <c r="F120" s="63"/>
      <c r="G120" s="63"/>
      <c r="H120" s="63"/>
      <c r="I120" s="63"/>
      <c r="J120" s="63"/>
      <c r="K120" s="63"/>
      <c r="L120" s="63"/>
    </row>
    <row r="121" spans="1:12" s="67" customFormat="1" ht="12.75">
      <c r="A121" s="157" t="s">
        <v>52</v>
      </c>
      <c r="B121" s="157"/>
      <c r="C121" s="157"/>
      <c r="D121" s="157"/>
      <c r="E121" s="157"/>
      <c r="F121" s="157"/>
      <c r="G121" s="157"/>
      <c r="H121" s="157"/>
      <c r="I121" s="157"/>
      <c r="J121" s="157"/>
      <c r="K121" s="157"/>
      <c r="L121" s="157"/>
    </row>
    <row r="122" spans="1:12" s="67" customFormat="1" ht="12.75">
      <c r="A122" s="80"/>
      <c r="B122" s="63"/>
      <c r="C122" s="63"/>
      <c r="D122" s="63"/>
      <c r="E122" s="63"/>
      <c r="F122" s="63"/>
      <c r="G122" s="63"/>
      <c r="H122" s="63"/>
      <c r="I122" s="63"/>
      <c r="J122" s="63"/>
      <c r="K122" s="63"/>
      <c r="L122" s="63"/>
    </row>
    <row r="123" spans="1:12" s="67" customFormat="1" ht="12.75">
      <c r="A123" s="157" t="s">
        <v>8</v>
      </c>
      <c r="B123" s="157"/>
      <c r="C123" s="157"/>
      <c r="D123" s="157"/>
      <c r="E123" s="157"/>
      <c r="F123" s="157"/>
      <c r="G123" s="157"/>
      <c r="H123" s="157"/>
      <c r="I123" s="157"/>
      <c r="J123" s="157"/>
      <c r="K123" s="157"/>
      <c r="L123" s="157"/>
    </row>
    <row r="124" spans="1:12" s="67" customFormat="1" ht="12.75">
      <c r="A124" s="80"/>
      <c r="B124" s="63"/>
      <c r="C124" s="63"/>
      <c r="D124" s="63"/>
      <c r="E124" s="63"/>
      <c r="F124" s="63"/>
      <c r="G124" s="63"/>
      <c r="H124" s="63"/>
      <c r="I124" s="63"/>
      <c r="J124" s="63"/>
      <c r="K124" s="63"/>
      <c r="L124" s="63"/>
    </row>
    <row r="125" spans="1:12" ht="12.75">
      <c r="A125" s="67" t="s">
        <v>43</v>
      </c>
      <c r="B125" s="70">
        <v>55</v>
      </c>
      <c r="C125" s="70">
        <v>8039</v>
      </c>
      <c r="D125" s="70">
        <v>812</v>
      </c>
      <c r="E125" s="70">
        <v>45</v>
      </c>
      <c r="F125" s="70">
        <v>6</v>
      </c>
      <c r="G125" s="70">
        <v>2</v>
      </c>
      <c r="H125" s="70">
        <v>1</v>
      </c>
      <c r="I125" s="70">
        <v>0</v>
      </c>
      <c r="J125" s="70">
        <v>0</v>
      </c>
      <c r="K125" s="70">
        <v>0</v>
      </c>
      <c r="L125" s="71">
        <f aca="true" t="shared" si="50" ref="L125:L132">SUM(B125:K125)</f>
        <v>8960</v>
      </c>
    </row>
    <row r="126" spans="1:12" ht="12.75">
      <c r="A126" s="67" t="s">
        <v>44</v>
      </c>
      <c r="B126" s="70">
        <v>0</v>
      </c>
      <c r="C126" s="70">
        <v>53</v>
      </c>
      <c r="D126" s="70">
        <v>7761</v>
      </c>
      <c r="E126" s="70">
        <v>989</v>
      </c>
      <c r="F126" s="70">
        <v>73</v>
      </c>
      <c r="G126" s="70">
        <v>0</v>
      </c>
      <c r="H126" s="70">
        <v>3</v>
      </c>
      <c r="I126" s="70">
        <v>1</v>
      </c>
      <c r="J126" s="70">
        <v>0</v>
      </c>
      <c r="K126" s="70">
        <v>0</v>
      </c>
      <c r="L126" s="71">
        <f t="shared" si="50"/>
        <v>8880</v>
      </c>
    </row>
    <row r="127" spans="1:12" ht="12.75">
      <c r="A127" s="67" t="s">
        <v>45</v>
      </c>
      <c r="B127" s="70">
        <v>0</v>
      </c>
      <c r="C127" s="70">
        <v>0</v>
      </c>
      <c r="D127" s="70">
        <v>82</v>
      </c>
      <c r="E127" s="70">
        <v>7230</v>
      </c>
      <c r="F127" s="70">
        <v>1028</v>
      </c>
      <c r="G127" s="70">
        <v>103</v>
      </c>
      <c r="H127" s="70">
        <v>8</v>
      </c>
      <c r="I127" s="70">
        <v>2</v>
      </c>
      <c r="J127" s="70">
        <v>0</v>
      </c>
      <c r="K127" s="70">
        <v>0</v>
      </c>
      <c r="L127" s="71">
        <f t="shared" si="50"/>
        <v>8453</v>
      </c>
    </row>
    <row r="128" spans="1:12" ht="12.75">
      <c r="A128" s="67" t="s">
        <v>46</v>
      </c>
      <c r="B128" s="70">
        <v>0</v>
      </c>
      <c r="C128" s="70">
        <v>0</v>
      </c>
      <c r="D128" s="70">
        <v>0</v>
      </c>
      <c r="E128" s="70">
        <v>94</v>
      </c>
      <c r="F128" s="70">
        <v>6884</v>
      </c>
      <c r="G128" s="70">
        <v>1112</v>
      </c>
      <c r="H128" s="70">
        <v>132</v>
      </c>
      <c r="I128" s="70">
        <v>4</v>
      </c>
      <c r="J128" s="70">
        <v>1</v>
      </c>
      <c r="K128" s="70">
        <v>0</v>
      </c>
      <c r="L128" s="71">
        <f t="shared" si="50"/>
        <v>8227</v>
      </c>
    </row>
    <row r="129" spans="1:12" ht="12.75">
      <c r="A129" s="67" t="s">
        <v>47</v>
      </c>
      <c r="B129" s="70">
        <v>0</v>
      </c>
      <c r="C129" s="70">
        <v>0</v>
      </c>
      <c r="D129" s="70">
        <v>0</v>
      </c>
      <c r="E129" s="70">
        <v>3</v>
      </c>
      <c r="F129" s="70">
        <v>102</v>
      </c>
      <c r="G129" s="70">
        <v>6587</v>
      </c>
      <c r="H129" s="70">
        <v>1123</v>
      </c>
      <c r="I129" s="70">
        <v>79</v>
      </c>
      <c r="J129" s="70">
        <v>2</v>
      </c>
      <c r="K129" s="70">
        <v>0</v>
      </c>
      <c r="L129" s="71">
        <f t="shared" si="50"/>
        <v>7896</v>
      </c>
    </row>
    <row r="130" spans="1:12" ht="12.75">
      <c r="A130" s="67" t="s">
        <v>48</v>
      </c>
      <c r="B130" s="70">
        <v>0</v>
      </c>
      <c r="C130" s="70">
        <v>0</v>
      </c>
      <c r="D130" s="70">
        <v>0</v>
      </c>
      <c r="E130" s="70">
        <v>0</v>
      </c>
      <c r="F130" s="70">
        <v>6</v>
      </c>
      <c r="G130" s="70">
        <v>126</v>
      </c>
      <c r="H130" s="70">
        <v>6360</v>
      </c>
      <c r="I130" s="70">
        <v>940</v>
      </c>
      <c r="J130" s="70">
        <v>39</v>
      </c>
      <c r="K130" s="70">
        <v>1</v>
      </c>
      <c r="L130" s="71">
        <f t="shared" si="50"/>
        <v>7472</v>
      </c>
    </row>
    <row r="131" spans="1:12" s="87" customFormat="1" ht="12.75">
      <c r="A131" s="72"/>
      <c r="B131" s="85">
        <f aca="true" t="shared" si="51" ref="B131:K131">SUM(B125:B130)</f>
        <v>55</v>
      </c>
      <c r="C131" s="85">
        <f t="shared" si="51"/>
        <v>8092</v>
      </c>
      <c r="D131" s="85">
        <f t="shared" si="51"/>
        <v>8655</v>
      </c>
      <c r="E131" s="85">
        <f t="shared" si="51"/>
        <v>8361</v>
      </c>
      <c r="F131" s="85">
        <f t="shared" si="51"/>
        <v>8099</v>
      </c>
      <c r="G131" s="85">
        <f t="shared" si="51"/>
        <v>7930</v>
      </c>
      <c r="H131" s="85">
        <f t="shared" si="51"/>
        <v>7627</v>
      </c>
      <c r="I131" s="85">
        <f t="shared" si="51"/>
        <v>1026</v>
      </c>
      <c r="J131" s="85">
        <f t="shared" si="51"/>
        <v>42</v>
      </c>
      <c r="K131" s="85">
        <f t="shared" si="51"/>
        <v>1</v>
      </c>
      <c r="L131" s="86">
        <f t="shared" si="50"/>
        <v>49888</v>
      </c>
    </row>
    <row r="132" spans="1:12" s="87" customFormat="1" ht="12.75">
      <c r="A132" s="76" t="s">
        <v>54</v>
      </c>
      <c r="B132" s="77">
        <v>1</v>
      </c>
      <c r="C132" s="77">
        <v>251</v>
      </c>
      <c r="D132" s="77">
        <v>237</v>
      </c>
      <c r="E132" s="77">
        <v>205</v>
      </c>
      <c r="F132" s="77">
        <v>237</v>
      </c>
      <c r="G132" s="77">
        <v>199</v>
      </c>
      <c r="H132" s="77">
        <v>197</v>
      </c>
      <c r="I132" s="77">
        <v>35</v>
      </c>
      <c r="J132" s="77">
        <v>3</v>
      </c>
      <c r="K132" s="77">
        <v>0</v>
      </c>
      <c r="L132" s="78">
        <f t="shared" si="50"/>
        <v>1365</v>
      </c>
    </row>
    <row r="133" spans="1:12" s="87" customFormat="1" ht="12.75">
      <c r="A133" s="80" t="s">
        <v>31</v>
      </c>
      <c r="B133" s="81">
        <f aca="true" t="shared" si="52" ref="B133:L133">SUM(B131:B132)</f>
        <v>56</v>
      </c>
      <c r="C133" s="81">
        <f t="shared" si="52"/>
        <v>8343</v>
      </c>
      <c r="D133" s="81">
        <f t="shared" si="52"/>
        <v>8892</v>
      </c>
      <c r="E133" s="81">
        <f t="shared" si="52"/>
        <v>8566</v>
      </c>
      <c r="F133" s="81">
        <f t="shared" si="52"/>
        <v>8336</v>
      </c>
      <c r="G133" s="81">
        <f t="shared" si="52"/>
        <v>8129</v>
      </c>
      <c r="H133" s="81">
        <f t="shared" si="52"/>
        <v>7824</v>
      </c>
      <c r="I133" s="81">
        <f t="shared" si="52"/>
        <v>1061</v>
      </c>
      <c r="J133" s="81">
        <f t="shared" si="52"/>
        <v>45</v>
      </c>
      <c r="K133" s="81">
        <f t="shared" si="52"/>
        <v>1</v>
      </c>
      <c r="L133" s="82">
        <f t="shared" si="52"/>
        <v>51253</v>
      </c>
    </row>
    <row r="134" spans="1:12" s="67" customFormat="1" ht="12.75">
      <c r="A134" s="80"/>
      <c r="B134" s="63"/>
      <c r="C134" s="63"/>
      <c r="D134" s="63"/>
      <c r="E134" s="63"/>
      <c r="F134" s="63"/>
      <c r="G134" s="63"/>
      <c r="H134" s="63"/>
      <c r="I134" s="63"/>
      <c r="J134" s="63"/>
      <c r="K134" s="63"/>
      <c r="L134" s="63"/>
    </row>
    <row r="135" spans="1:12" s="67" customFormat="1" ht="12.75">
      <c r="A135" s="157" t="s">
        <v>9</v>
      </c>
      <c r="B135" s="157"/>
      <c r="C135" s="157"/>
      <c r="D135" s="157"/>
      <c r="E135" s="157"/>
      <c r="F135" s="157"/>
      <c r="G135" s="157"/>
      <c r="H135" s="157"/>
      <c r="I135" s="157"/>
      <c r="J135" s="157"/>
      <c r="K135" s="157"/>
      <c r="L135" s="157"/>
    </row>
    <row r="136" spans="1:12" s="67" customFormat="1" ht="12.75">
      <c r="A136" s="80"/>
      <c r="B136" s="63"/>
      <c r="C136" s="63"/>
      <c r="D136" s="63"/>
      <c r="E136" s="63"/>
      <c r="F136" s="63"/>
      <c r="G136" s="63"/>
      <c r="H136" s="63"/>
      <c r="I136" s="63"/>
      <c r="J136" s="63"/>
      <c r="K136" s="63"/>
      <c r="L136" s="63"/>
    </row>
    <row r="137" spans="1:12" ht="12.75">
      <c r="A137" s="67" t="s">
        <v>43</v>
      </c>
      <c r="B137" s="70">
        <v>53</v>
      </c>
      <c r="C137" s="70">
        <v>7864</v>
      </c>
      <c r="D137" s="70">
        <v>614</v>
      </c>
      <c r="E137" s="70">
        <v>31</v>
      </c>
      <c r="F137" s="70">
        <v>4</v>
      </c>
      <c r="G137" s="70">
        <v>4</v>
      </c>
      <c r="H137" s="70">
        <v>1</v>
      </c>
      <c r="I137" s="70">
        <v>0</v>
      </c>
      <c r="J137" s="70">
        <v>0</v>
      </c>
      <c r="K137" s="70">
        <v>0</v>
      </c>
      <c r="L137" s="71">
        <f aca="true" t="shared" si="53" ref="L137:L144">SUM(B137:K137)</f>
        <v>8571</v>
      </c>
    </row>
    <row r="138" spans="1:12" ht="12.75">
      <c r="A138" s="67" t="s">
        <v>44</v>
      </c>
      <c r="B138" s="70">
        <v>0</v>
      </c>
      <c r="C138" s="70">
        <v>63</v>
      </c>
      <c r="D138" s="70">
        <v>7427</v>
      </c>
      <c r="E138" s="70">
        <v>779</v>
      </c>
      <c r="F138" s="70">
        <v>62</v>
      </c>
      <c r="G138" s="70">
        <v>9</v>
      </c>
      <c r="H138" s="70">
        <v>1</v>
      </c>
      <c r="I138" s="70">
        <v>2</v>
      </c>
      <c r="J138" s="70">
        <v>0</v>
      </c>
      <c r="K138" s="70">
        <v>0</v>
      </c>
      <c r="L138" s="71">
        <f t="shared" si="53"/>
        <v>8343</v>
      </c>
    </row>
    <row r="139" spans="1:12" ht="12.75">
      <c r="A139" s="67" t="s">
        <v>45</v>
      </c>
      <c r="B139" s="70">
        <v>0</v>
      </c>
      <c r="C139" s="70">
        <v>1</v>
      </c>
      <c r="D139" s="70">
        <v>60</v>
      </c>
      <c r="E139" s="70">
        <v>7180</v>
      </c>
      <c r="F139" s="70">
        <v>853</v>
      </c>
      <c r="G139" s="70">
        <v>78</v>
      </c>
      <c r="H139" s="70">
        <v>4</v>
      </c>
      <c r="I139" s="70">
        <v>0</v>
      </c>
      <c r="J139" s="70">
        <v>0</v>
      </c>
      <c r="K139" s="70">
        <v>0</v>
      </c>
      <c r="L139" s="71">
        <f t="shared" si="53"/>
        <v>8176</v>
      </c>
    </row>
    <row r="140" spans="1:12" ht="12.75">
      <c r="A140" s="67" t="s">
        <v>46</v>
      </c>
      <c r="B140" s="70">
        <v>0</v>
      </c>
      <c r="C140" s="70">
        <v>0</v>
      </c>
      <c r="D140" s="70">
        <v>0</v>
      </c>
      <c r="E140" s="70">
        <v>84</v>
      </c>
      <c r="F140" s="70">
        <v>7051</v>
      </c>
      <c r="G140" s="70">
        <v>949</v>
      </c>
      <c r="H140" s="70">
        <v>103</v>
      </c>
      <c r="I140" s="70">
        <v>4</v>
      </c>
      <c r="J140" s="70">
        <v>1</v>
      </c>
      <c r="K140" s="70">
        <v>0</v>
      </c>
      <c r="L140" s="71">
        <f t="shared" si="53"/>
        <v>8192</v>
      </c>
    </row>
    <row r="141" spans="1:12" ht="12.75">
      <c r="A141" s="67" t="s">
        <v>47</v>
      </c>
      <c r="B141" s="70">
        <v>0</v>
      </c>
      <c r="C141" s="70">
        <v>0</v>
      </c>
      <c r="D141" s="70">
        <v>0</v>
      </c>
      <c r="E141" s="70">
        <v>1</v>
      </c>
      <c r="F141" s="70">
        <v>74</v>
      </c>
      <c r="G141" s="70">
        <v>6556</v>
      </c>
      <c r="H141" s="70">
        <v>1009</v>
      </c>
      <c r="I141" s="70">
        <v>70</v>
      </c>
      <c r="J141" s="70">
        <v>1</v>
      </c>
      <c r="K141" s="70">
        <v>0</v>
      </c>
      <c r="L141" s="71">
        <f t="shared" si="53"/>
        <v>7711</v>
      </c>
    </row>
    <row r="142" spans="1:12" ht="12.75">
      <c r="A142" s="67" t="s">
        <v>48</v>
      </c>
      <c r="B142" s="70">
        <v>0</v>
      </c>
      <c r="C142" s="70">
        <v>0</v>
      </c>
      <c r="D142" s="70">
        <v>0</v>
      </c>
      <c r="E142" s="70">
        <v>0</v>
      </c>
      <c r="F142" s="70">
        <v>3</v>
      </c>
      <c r="G142" s="70">
        <v>87</v>
      </c>
      <c r="H142" s="70">
        <v>6344</v>
      </c>
      <c r="I142" s="70">
        <v>764</v>
      </c>
      <c r="J142" s="70">
        <v>39</v>
      </c>
      <c r="K142" s="70">
        <v>0</v>
      </c>
      <c r="L142" s="71">
        <f t="shared" si="53"/>
        <v>7237</v>
      </c>
    </row>
    <row r="143" spans="1:12" s="87" customFormat="1" ht="12.75">
      <c r="A143" s="72"/>
      <c r="B143" s="85">
        <f aca="true" t="shared" si="54" ref="B143:K143">SUM(B137:B142)</f>
        <v>53</v>
      </c>
      <c r="C143" s="85">
        <f t="shared" si="54"/>
        <v>7928</v>
      </c>
      <c r="D143" s="85">
        <f t="shared" si="54"/>
        <v>8101</v>
      </c>
      <c r="E143" s="85">
        <f t="shared" si="54"/>
        <v>8075</v>
      </c>
      <c r="F143" s="85">
        <f t="shared" si="54"/>
        <v>8047</v>
      </c>
      <c r="G143" s="85">
        <f t="shared" si="54"/>
        <v>7683</v>
      </c>
      <c r="H143" s="85">
        <f t="shared" si="54"/>
        <v>7462</v>
      </c>
      <c r="I143" s="85">
        <f t="shared" si="54"/>
        <v>840</v>
      </c>
      <c r="J143" s="85">
        <f t="shared" si="54"/>
        <v>41</v>
      </c>
      <c r="K143" s="85">
        <f t="shared" si="54"/>
        <v>0</v>
      </c>
      <c r="L143" s="86">
        <f t="shared" si="53"/>
        <v>48230</v>
      </c>
    </row>
    <row r="144" spans="1:12" s="87" customFormat="1" ht="12.75">
      <c r="A144" s="76" t="s">
        <v>54</v>
      </c>
      <c r="B144" s="77">
        <v>2</v>
      </c>
      <c r="C144" s="77">
        <v>224</v>
      </c>
      <c r="D144" s="77">
        <v>226</v>
      </c>
      <c r="E144" s="77">
        <v>262</v>
      </c>
      <c r="F144" s="77">
        <v>216</v>
      </c>
      <c r="G144" s="77">
        <v>181</v>
      </c>
      <c r="H144" s="77">
        <v>164</v>
      </c>
      <c r="I144" s="77">
        <v>33</v>
      </c>
      <c r="J144" s="77">
        <v>2</v>
      </c>
      <c r="K144" s="77">
        <v>0</v>
      </c>
      <c r="L144" s="78">
        <f t="shared" si="53"/>
        <v>1310</v>
      </c>
    </row>
    <row r="145" spans="1:12" s="87" customFormat="1" ht="12.75">
      <c r="A145" s="80" t="s">
        <v>31</v>
      </c>
      <c r="B145" s="81">
        <f aca="true" t="shared" si="55" ref="B145:L145">SUM(B143:B144)</f>
        <v>55</v>
      </c>
      <c r="C145" s="81">
        <f t="shared" si="55"/>
        <v>8152</v>
      </c>
      <c r="D145" s="81">
        <f t="shared" si="55"/>
        <v>8327</v>
      </c>
      <c r="E145" s="81">
        <f t="shared" si="55"/>
        <v>8337</v>
      </c>
      <c r="F145" s="81">
        <f t="shared" si="55"/>
        <v>8263</v>
      </c>
      <c r="G145" s="81">
        <f t="shared" si="55"/>
        <v>7864</v>
      </c>
      <c r="H145" s="81">
        <f t="shared" si="55"/>
        <v>7626</v>
      </c>
      <c r="I145" s="81">
        <f t="shared" si="55"/>
        <v>873</v>
      </c>
      <c r="J145" s="81">
        <f t="shared" si="55"/>
        <v>43</v>
      </c>
      <c r="K145" s="81">
        <f t="shared" si="55"/>
        <v>0</v>
      </c>
      <c r="L145" s="82">
        <f t="shared" si="55"/>
        <v>49540</v>
      </c>
    </row>
    <row r="146" spans="1:12" s="67" customFormat="1" ht="12.75">
      <c r="A146" s="80"/>
      <c r="B146" s="63"/>
      <c r="C146" s="63"/>
      <c r="D146" s="63"/>
      <c r="E146" s="63"/>
      <c r="F146" s="63"/>
      <c r="G146" s="63"/>
      <c r="H146" s="63"/>
      <c r="I146" s="63"/>
      <c r="J146" s="63"/>
      <c r="K146" s="63"/>
      <c r="L146" s="63"/>
    </row>
    <row r="147" spans="1:12" s="67" customFormat="1" ht="12.75">
      <c r="A147" s="157" t="s">
        <v>31</v>
      </c>
      <c r="B147" s="157"/>
      <c r="C147" s="157"/>
      <c r="D147" s="157"/>
      <c r="E147" s="157"/>
      <c r="F147" s="157"/>
      <c r="G147" s="157"/>
      <c r="H147" s="157"/>
      <c r="I147" s="157"/>
      <c r="J147" s="157"/>
      <c r="K147" s="157"/>
      <c r="L147" s="157"/>
    </row>
    <row r="148" spans="1:12" s="67" customFormat="1" ht="12.75">
      <c r="A148" s="80"/>
      <c r="B148" s="63"/>
      <c r="C148" s="63"/>
      <c r="D148" s="63"/>
      <c r="E148" s="63"/>
      <c r="F148" s="63"/>
      <c r="G148" s="63"/>
      <c r="H148" s="63"/>
      <c r="I148" s="63"/>
      <c r="J148" s="63"/>
      <c r="K148" s="63"/>
      <c r="L148" s="63"/>
    </row>
    <row r="149" spans="1:12" s="67" customFormat="1" ht="12.75">
      <c r="A149" s="67" t="s">
        <v>43</v>
      </c>
      <c r="B149" s="70">
        <f>SUM(B137,B125)</f>
        <v>108</v>
      </c>
      <c r="C149" s="70">
        <f>SUM(C137,C125)</f>
        <v>15903</v>
      </c>
      <c r="D149" s="70">
        <f aca="true" t="shared" si="56" ref="D149:L149">SUM(D137,D125)</f>
        <v>1426</v>
      </c>
      <c r="E149" s="70">
        <f t="shared" si="56"/>
        <v>76</v>
      </c>
      <c r="F149" s="70">
        <f t="shared" si="56"/>
        <v>10</v>
      </c>
      <c r="G149" s="70">
        <f t="shared" si="56"/>
        <v>6</v>
      </c>
      <c r="H149" s="70">
        <f t="shared" si="56"/>
        <v>2</v>
      </c>
      <c r="I149" s="70">
        <f t="shared" si="56"/>
        <v>0</v>
      </c>
      <c r="J149" s="70">
        <f t="shared" si="56"/>
        <v>0</v>
      </c>
      <c r="K149" s="70">
        <f t="shared" si="56"/>
        <v>0</v>
      </c>
      <c r="L149" s="71">
        <f t="shared" si="56"/>
        <v>17531</v>
      </c>
    </row>
    <row r="150" spans="1:12" s="67" customFormat="1" ht="12.75">
      <c r="A150" s="67" t="s">
        <v>44</v>
      </c>
      <c r="B150" s="70">
        <f aca="true" t="shared" si="57" ref="B150:B155">SUM(B138,B126)</f>
        <v>0</v>
      </c>
      <c r="C150" s="70">
        <f aca="true" t="shared" si="58" ref="C150:L150">SUM(C138,C126)</f>
        <v>116</v>
      </c>
      <c r="D150" s="70">
        <f t="shared" si="58"/>
        <v>15188</v>
      </c>
      <c r="E150" s="70">
        <f t="shared" si="58"/>
        <v>1768</v>
      </c>
      <c r="F150" s="70">
        <f t="shared" si="58"/>
        <v>135</v>
      </c>
      <c r="G150" s="70">
        <f t="shared" si="58"/>
        <v>9</v>
      </c>
      <c r="H150" s="70">
        <f t="shared" si="58"/>
        <v>4</v>
      </c>
      <c r="I150" s="70">
        <f t="shared" si="58"/>
        <v>3</v>
      </c>
      <c r="J150" s="70">
        <f t="shared" si="58"/>
        <v>0</v>
      </c>
      <c r="K150" s="70">
        <f t="shared" si="58"/>
        <v>0</v>
      </c>
      <c r="L150" s="71">
        <f t="shared" si="58"/>
        <v>17223</v>
      </c>
    </row>
    <row r="151" spans="1:12" s="67" customFormat="1" ht="12.75">
      <c r="A151" s="67" t="s">
        <v>45</v>
      </c>
      <c r="B151" s="70">
        <f t="shared" si="57"/>
        <v>0</v>
      </c>
      <c r="C151" s="70">
        <f aca="true" t="shared" si="59" ref="C151:L151">SUM(C139,C127)</f>
        <v>1</v>
      </c>
      <c r="D151" s="70">
        <f t="shared" si="59"/>
        <v>142</v>
      </c>
      <c r="E151" s="70">
        <f t="shared" si="59"/>
        <v>14410</v>
      </c>
      <c r="F151" s="70">
        <f t="shared" si="59"/>
        <v>1881</v>
      </c>
      <c r="G151" s="70">
        <f t="shared" si="59"/>
        <v>181</v>
      </c>
      <c r="H151" s="70">
        <f t="shared" si="59"/>
        <v>12</v>
      </c>
      <c r="I151" s="70">
        <f t="shared" si="59"/>
        <v>2</v>
      </c>
      <c r="J151" s="70">
        <f t="shared" si="59"/>
        <v>0</v>
      </c>
      <c r="K151" s="70">
        <f t="shared" si="59"/>
        <v>0</v>
      </c>
      <c r="L151" s="71">
        <f t="shared" si="59"/>
        <v>16629</v>
      </c>
    </row>
    <row r="152" spans="1:12" s="67" customFormat="1" ht="12.75">
      <c r="A152" s="67" t="s">
        <v>46</v>
      </c>
      <c r="B152" s="70">
        <f t="shared" si="57"/>
        <v>0</v>
      </c>
      <c r="C152" s="70">
        <f aca="true" t="shared" si="60" ref="C152:L152">SUM(C140,C128)</f>
        <v>0</v>
      </c>
      <c r="D152" s="70">
        <f t="shared" si="60"/>
        <v>0</v>
      </c>
      <c r="E152" s="70">
        <f t="shared" si="60"/>
        <v>178</v>
      </c>
      <c r="F152" s="70">
        <f t="shared" si="60"/>
        <v>13935</v>
      </c>
      <c r="G152" s="70">
        <f t="shared" si="60"/>
        <v>2061</v>
      </c>
      <c r="H152" s="70">
        <f t="shared" si="60"/>
        <v>235</v>
      </c>
      <c r="I152" s="70">
        <f t="shared" si="60"/>
        <v>8</v>
      </c>
      <c r="J152" s="70">
        <f t="shared" si="60"/>
        <v>2</v>
      </c>
      <c r="K152" s="70">
        <f t="shared" si="60"/>
        <v>0</v>
      </c>
      <c r="L152" s="71">
        <f t="shared" si="60"/>
        <v>16419</v>
      </c>
    </row>
    <row r="153" spans="1:12" s="67" customFormat="1" ht="12.75">
      <c r="A153" s="67" t="s">
        <v>47</v>
      </c>
      <c r="B153" s="70">
        <f t="shared" si="57"/>
        <v>0</v>
      </c>
      <c r="C153" s="70">
        <f aca="true" t="shared" si="61" ref="C153:L153">SUM(C141,C129)</f>
        <v>0</v>
      </c>
      <c r="D153" s="70">
        <f t="shared" si="61"/>
        <v>0</v>
      </c>
      <c r="E153" s="70">
        <f t="shared" si="61"/>
        <v>4</v>
      </c>
      <c r="F153" s="70">
        <f t="shared" si="61"/>
        <v>176</v>
      </c>
      <c r="G153" s="70">
        <f t="shared" si="61"/>
        <v>13143</v>
      </c>
      <c r="H153" s="70">
        <f t="shared" si="61"/>
        <v>2132</v>
      </c>
      <c r="I153" s="70">
        <f t="shared" si="61"/>
        <v>149</v>
      </c>
      <c r="J153" s="70">
        <f t="shared" si="61"/>
        <v>3</v>
      </c>
      <c r="K153" s="70">
        <f t="shared" si="61"/>
        <v>0</v>
      </c>
      <c r="L153" s="71">
        <f t="shared" si="61"/>
        <v>15607</v>
      </c>
    </row>
    <row r="154" spans="1:12" s="67" customFormat="1" ht="12.75">
      <c r="A154" s="67" t="s">
        <v>48</v>
      </c>
      <c r="B154" s="70">
        <f t="shared" si="57"/>
        <v>0</v>
      </c>
      <c r="C154" s="70">
        <f aca="true" t="shared" si="62" ref="C154:L154">SUM(C142,C130)</f>
        <v>0</v>
      </c>
      <c r="D154" s="70">
        <f t="shared" si="62"/>
        <v>0</v>
      </c>
      <c r="E154" s="70">
        <f t="shared" si="62"/>
        <v>0</v>
      </c>
      <c r="F154" s="70">
        <f t="shared" si="62"/>
        <v>9</v>
      </c>
      <c r="G154" s="70">
        <f t="shared" si="62"/>
        <v>213</v>
      </c>
      <c r="H154" s="70">
        <f t="shared" si="62"/>
        <v>12704</v>
      </c>
      <c r="I154" s="70">
        <f t="shared" si="62"/>
        <v>1704</v>
      </c>
      <c r="J154" s="70">
        <f t="shared" si="62"/>
        <v>78</v>
      </c>
      <c r="K154" s="70">
        <f t="shared" si="62"/>
        <v>1</v>
      </c>
      <c r="L154" s="71">
        <f t="shared" si="62"/>
        <v>14709</v>
      </c>
    </row>
    <row r="155" spans="1:12" s="65" customFormat="1" ht="12.75">
      <c r="A155" s="72"/>
      <c r="B155" s="85">
        <f t="shared" si="57"/>
        <v>108</v>
      </c>
      <c r="C155" s="85">
        <f aca="true" t="shared" si="63" ref="C155:L155">SUM(C143,C131)</f>
        <v>16020</v>
      </c>
      <c r="D155" s="85">
        <f t="shared" si="63"/>
        <v>16756</v>
      </c>
      <c r="E155" s="85">
        <f t="shared" si="63"/>
        <v>16436</v>
      </c>
      <c r="F155" s="85">
        <f t="shared" si="63"/>
        <v>16146</v>
      </c>
      <c r="G155" s="85">
        <f t="shared" si="63"/>
        <v>15613</v>
      </c>
      <c r="H155" s="85">
        <f t="shared" si="63"/>
        <v>15089</v>
      </c>
      <c r="I155" s="85">
        <f t="shared" si="63"/>
        <v>1866</v>
      </c>
      <c r="J155" s="85">
        <f t="shared" si="63"/>
        <v>83</v>
      </c>
      <c r="K155" s="85">
        <f t="shared" si="63"/>
        <v>1</v>
      </c>
      <c r="L155" s="86">
        <f t="shared" si="63"/>
        <v>98118</v>
      </c>
    </row>
    <row r="156" spans="1:12" s="87" customFormat="1" ht="12.75">
      <c r="A156" s="76" t="s">
        <v>54</v>
      </c>
      <c r="B156" s="77">
        <f>SUM(B132,B144)</f>
        <v>3</v>
      </c>
      <c r="C156" s="77">
        <f aca="true" t="shared" si="64" ref="C156:L156">SUM(C132,C144)</f>
        <v>475</v>
      </c>
      <c r="D156" s="77">
        <f t="shared" si="64"/>
        <v>463</v>
      </c>
      <c r="E156" s="77">
        <f t="shared" si="64"/>
        <v>467</v>
      </c>
      <c r="F156" s="77">
        <f t="shared" si="64"/>
        <v>453</v>
      </c>
      <c r="G156" s="77">
        <f t="shared" si="64"/>
        <v>380</v>
      </c>
      <c r="H156" s="77">
        <f t="shared" si="64"/>
        <v>361</v>
      </c>
      <c r="I156" s="77">
        <f t="shared" si="64"/>
        <v>68</v>
      </c>
      <c r="J156" s="77">
        <f t="shared" si="64"/>
        <v>5</v>
      </c>
      <c r="K156" s="77">
        <f t="shared" si="64"/>
        <v>0</v>
      </c>
      <c r="L156" s="89">
        <f t="shared" si="64"/>
        <v>2675</v>
      </c>
    </row>
    <row r="157" spans="1:14" s="87" customFormat="1" ht="12.75">
      <c r="A157" s="80" t="s">
        <v>31</v>
      </c>
      <c r="B157" s="81">
        <f aca="true" t="shared" si="65" ref="B157:L157">SUM(B155:B156)</f>
        <v>111</v>
      </c>
      <c r="C157" s="81">
        <f t="shared" si="65"/>
        <v>16495</v>
      </c>
      <c r="D157" s="81">
        <f t="shared" si="65"/>
        <v>17219</v>
      </c>
      <c r="E157" s="81">
        <f t="shared" si="65"/>
        <v>16903</v>
      </c>
      <c r="F157" s="81">
        <f t="shared" si="65"/>
        <v>16599</v>
      </c>
      <c r="G157" s="81">
        <f t="shared" si="65"/>
        <v>15993</v>
      </c>
      <c r="H157" s="81">
        <f t="shared" si="65"/>
        <v>15450</v>
      </c>
      <c r="I157" s="81">
        <f t="shared" si="65"/>
        <v>1934</v>
      </c>
      <c r="J157" s="81">
        <f t="shared" si="65"/>
        <v>88</v>
      </c>
      <c r="K157" s="81">
        <f t="shared" si="65"/>
        <v>1</v>
      </c>
      <c r="L157" s="82">
        <f t="shared" si="65"/>
        <v>100793</v>
      </c>
      <c r="N157" s="93"/>
    </row>
    <row r="158" spans="1:3" ht="12.75">
      <c r="A158" s="65"/>
      <c r="B158" s="65"/>
      <c r="C158" s="67"/>
    </row>
    <row r="159" spans="1:3" ht="12.75">
      <c r="A159" s="65"/>
      <c r="B159" s="65"/>
      <c r="C159" s="67"/>
    </row>
    <row r="160" spans="1:3" ht="12.75">
      <c r="A160" s="65"/>
      <c r="B160" s="65"/>
      <c r="C160" s="67"/>
    </row>
    <row r="161" spans="1:3" ht="12.75">
      <c r="A161" s="65"/>
      <c r="B161" s="65"/>
      <c r="C161" s="67"/>
    </row>
    <row r="162" spans="1:3" ht="12.75">
      <c r="A162" s="65"/>
      <c r="B162" s="65"/>
      <c r="C162" s="67"/>
    </row>
    <row r="163" spans="1:3" ht="12.75">
      <c r="A163" s="65"/>
      <c r="B163" s="65"/>
      <c r="C163" s="67"/>
    </row>
    <row r="164" ht="12.75">
      <c r="A164" s="66"/>
    </row>
    <row r="165" ht="12.75">
      <c r="A165" s="66"/>
    </row>
    <row r="166" ht="12.75">
      <c r="A166" s="66"/>
    </row>
    <row r="167" ht="12.75">
      <c r="A167" s="66"/>
    </row>
    <row r="168" ht="12.75">
      <c r="A168" s="66"/>
    </row>
    <row r="169" ht="12.75">
      <c r="A169" s="66"/>
    </row>
    <row r="170" ht="12.75">
      <c r="A170" s="66"/>
    </row>
    <row r="171" ht="12.75">
      <c r="A171" s="66"/>
    </row>
    <row r="172" ht="12.75">
      <c r="A172" s="66"/>
    </row>
    <row r="173" ht="12.75">
      <c r="A173" s="66"/>
    </row>
    <row r="174" ht="12.75">
      <c r="A174" s="66"/>
    </row>
    <row r="175" ht="12.75">
      <c r="A175" s="66"/>
    </row>
    <row r="176" ht="12.75">
      <c r="A176" s="66"/>
    </row>
    <row r="177" ht="12.75">
      <c r="A177" s="66"/>
    </row>
    <row r="178" ht="12.75">
      <c r="A178" s="66"/>
    </row>
    <row r="179" ht="12.75">
      <c r="A179" s="66"/>
    </row>
    <row r="180" ht="12.75">
      <c r="A180" s="66"/>
    </row>
    <row r="181" ht="12.75">
      <c r="A181" s="66"/>
    </row>
    <row r="182" ht="12.75">
      <c r="A182" s="66"/>
    </row>
    <row r="183" ht="12.75">
      <c r="A183" s="66"/>
    </row>
    <row r="184" ht="12.75">
      <c r="A184" s="66"/>
    </row>
    <row r="185" ht="12.75">
      <c r="A185" s="66"/>
    </row>
    <row r="186" ht="12.75">
      <c r="A186" s="66"/>
    </row>
    <row r="187" ht="12.75">
      <c r="A187" s="66"/>
    </row>
    <row r="188" ht="12.75">
      <c r="A188" s="66"/>
    </row>
    <row r="189" ht="12.75">
      <c r="A189" s="66"/>
    </row>
    <row r="190" ht="12.75">
      <c r="A190" s="66"/>
    </row>
    <row r="191" ht="12.75">
      <c r="A191" s="66"/>
    </row>
    <row r="192" ht="12.75">
      <c r="A192" s="66"/>
    </row>
    <row r="193" ht="12.75">
      <c r="A193" s="66"/>
    </row>
    <row r="194" ht="12.75">
      <c r="A194" s="66"/>
    </row>
    <row r="195" ht="12.75">
      <c r="A195" s="66"/>
    </row>
    <row r="196" ht="12.75">
      <c r="A196" s="66"/>
    </row>
    <row r="197" ht="12.75">
      <c r="A197" s="66"/>
    </row>
    <row r="198" ht="12.75">
      <c r="A198" s="66"/>
    </row>
    <row r="199" ht="12.75">
      <c r="A199" s="66"/>
    </row>
    <row r="200" ht="12.75">
      <c r="A200" s="66"/>
    </row>
    <row r="201" ht="12.75">
      <c r="A201" s="66"/>
    </row>
    <row r="202" ht="12.75">
      <c r="A202" s="66"/>
    </row>
    <row r="203" ht="12.75">
      <c r="A203" s="66"/>
    </row>
    <row r="204" ht="12.75">
      <c r="A204" s="66"/>
    </row>
    <row r="205" ht="12.75">
      <c r="A205" s="66"/>
    </row>
    <row r="206" ht="12.75">
      <c r="A206" s="66"/>
    </row>
    <row r="207" ht="12.75">
      <c r="A207" s="66"/>
    </row>
    <row r="208" ht="12.75">
      <c r="A208" s="66"/>
    </row>
    <row r="209" ht="12.75">
      <c r="A209" s="66"/>
    </row>
    <row r="210" ht="12.75">
      <c r="A210" s="66"/>
    </row>
    <row r="211" ht="12.75">
      <c r="A211" s="66"/>
    </row>
    <row r="212" ht="12.75">
      <c r="A212" s="66"/>
    </row>
    <row r="213" ht="12.75">
      <c r="A213" s="66"/>
    </row>
    <row r="214" ht="12.75">
      <c r="A214" s="66"/>
    </row>
    <row r="215" ht="12.75">
      <c r="A215" s="66"/>
    </row>
    <row r="216" ht="12.75">
      <c r="A216" s="66"/>
    </row>
    <row r="217" ht="12.75">
      <c r="A217" s="66"/>
    </row>
    <row r="218" ht="12.75">
      <c r="A218" s="66"/>
    </row>
    <row r="219" ht="12.75">
      <c r="A219" s="66"/>
    </row>
    <row r="220" ht="12.75">
      <c r="A220" s="66"/>
    </row>
    <row r="221" ht="12.75">
      <c r="A221" s="66"/>
    </row>
    <row r="222" ht="12.75">
      <c r="A222" s="66"/>
    </row>
    <row r="223" ht="12.75">
      <c r="A223" s="66"/>
    </row>
    <row r="224" ht="12.75">
      <c r="A224" s="66"/>
    </row>
    <row r="225" ht="12.75">
      <c r="A225" s="66"/>
    </row>
    <row r="226" ht="12.75">
      <c r="A226" s="66"/>
    </row>
    <row r="227" ht="12.75">
      <c r="A227" s="66"/>
    </row>
    <row r="228" ht="12.75">
      <c r="A228" s="66"/>
    </row>
    <row r="229" ht="12.75">
      <c r="A229" s="66"/>
    </row>
    <row r="230" ht="12.75">
      <c r="A230" s="66"/>
    </row>
    <row r="231" ht="12.75">
      <c r="A231" s="66"/>
    </row>
    <row r="232" ht="12.75">
      <c r="A232" s="66"/>
    </row>
    <row r="233" ht="12.75">
      <c r="A233" s="66"/>
    </row>
    <row r="234" ht="12.75">
      <c r="A234" s="66"/>
    </row>
    <row r="235" ht="12.75">
      <c r="A235" s="66"/>
    </row>
    <row r="236" ht="12.75">
      <c r="A236" s="66"/>
    </row>
    <row r="237" ht="12.75">
      <c r="A237" s="66"/>
    </row>
    <row r="238" ht="12.75">
      <c r="A238" s="66"/>
    </row>
    <row r="239" ht="12.75">
      <c r="A239" s="66"/>
    </row>
    <row r="240" ht="12.75">
      <c r="A240" s="66"/>
    </row>
    <row r="241" ht="12.75">
      <c r="A241" s="66"/>
    </row>
    <row r="242" ht="12.75">
      <c r="A242" s="66"/>
    </row>
    <row r="243" ht="12.75">
      <c r="A243" s="66"/>
    </row>
    <row r="244" ht="12.75">
      <c r="A244" s="66"/>
    </row>
    <row r="245" ht="12.75">
      <c r="A245" s="66"/>
    </row>
    <row r="246" ht="12.75">
      <c r="A246" s="66"/>
    </row>
    <row r="247" ht="12.75">
      <c r="A247" s="66"/>
    </row>
    <row r="248" ht="12.75">
      <c r="A248" s="66"/>
    </row>
    <row r="249" ht="12.75">
      <c r="A249" s="66"/>
    </row>
    <row r="250" ht="12.75">
      <c r="A250" s="66"/>
    </row>
    <row r="251" ht="12.75">
      <c r="A251" s="66"/>
    </row>
    <row r="252" ht="12.75">
      <c r="A252" s="66"/>
    </row>
    <row r="253" ht="12.75">
      <c r="A253" s="66"/>
    </row>
    <row r="254" ht="12.75">
      <c r="A254" s="66"/>
    </row>
    <row r="255" ht="12.75">
      <c r="A255" s="66"/>
    </row>
    <row r="256" ht="12.75">
      <c r="A256" s="66"/>
    </row>
    <row r="257" ht="12.75">
      <c r="A257" s="66"/>
    </row>
    <row r="258" ht="12.75">
      <c r="A258" s="66"/>
    </row>
    <row r="259" ht="12.75">
      <c r="A259" s="66"/>
    </row>
    <row r="260" ht="12.75">
      <c r="A260" s="66"/>
    </row>
    <row r="261" ht="12.75">
      <c r="A261" s="66"/>
    </row>
    <row r="262" ht="12.75">
      <c r="A262" s="66"/>
    </row>
    <row r="263" ht="12.75">
      <c r="A263" s="66"/>
    </row>
    <row r="264" ht="12.75">
      <c r="A264" s="66"/>
    </row>
    <row r="265" ht="12.75">
      <c r="A265" s="66"/>
    </row>
    <row r="266" ht="12.75">
      <c r="A266" s="66"/>
    </row>
    <row r="267" ht="12.75">
      <c r="A267" s="66"/>
    </row>
    <row r="268" ht="12.75">
      <c r="A268" s="66"/>
    </row>
    <row r="269" ht="12.75">
      <c r="A269" s="66"/>
    </row>
    <row r="270" ht="12.75">
      <c r="A270" s="66"/>
    </row>
    <row r="271" ht="12.75">
      <c r="A271" s="66"/>
    </row>
    <row r="272" ht="12.75">
      <c r="A272" s="66"/>
    </row>
    <row r="273" ht="12.75">
      <c r="A273" s="66"/>
    </row>
    <row r="274" ht="12.75">
      <c r="A274" s="66"/>
    </row>
    <row r="275" ht="12.75">
      <c r="A275" s="66"/>
    </row>
    <row r="276" ht="12.75">
      <c r="A276" s="66"/>
    </row>
    <row r="277" ht="12.75">
      <c r="A277" s="66"/>
    </row>
    <row r="278" ht="12.75">
      <c r="A278" s="66"/>
    </row>
    <row r="279" ht="12.75">
      <c r="A279" s="66"/>
    </row>
    <row r="280" ht="12.75">
      <c r="A280" s="66"/>
    </row>
    <row r="281" ht="12.75">
      <c r="A281" s="66"/>
    </row>
    <row r="282" ht="12.75">
      <c r="A282" s="66"/>
    </row>
    <row r="283" ht="12.75">
      <c r="A283" s="66"/>
    </row>
    <row r="284" ht="12.75">
      <c r="A284" s="66"/>
    </row>
    <row r="285" ht="12.75">
      <c r="A285" s="66"/>
    </row>
    <row r="286" ht="12.75">
      <c r="A286" s="66"/>
    </row>
    <row r="287" ht="12.75">
      <c r="A287" s="66"/>
    </row>
    <row r="288" ht="12.75">
      <c r="A288" s="66"/>
    </row>
    <row r="289" ht="12.75">
      <c r="A289" s="66"/>
    </row>
    <row r="290" ht="12.75">
      <c r="A290" s="66"/>
    </row>
    <row r="291" ht="12.75">
      <c r="A291" s="66"/>
    </row>
    <row r="292" ht="12.75">
      <c r="A292" s="66"/>
    </row>
    <row r="293" ht="12.75">
      <c r="A293" s="66"/>
    </row>
    <row r="294" ht="12.75">
      <c r="A294" s="66"/>
    </row>
    <row r="295" ht="12.75">
      <c r="A295" s="66"/>
    </row>
    <row r="296" ht="12.75">
      <c r="A296" s="66"/>
    </row>
    <row r="297" ht="12.75">
      <c r="A297" s="66"/>
    </row>
    <row r="298" ht="12.75">
      <c r="A298" s="66"/>
    </row>
    <row r="299" ht="12.75">
      <c r="A299" s="66"/>
    </row>
    <row r="300" ht="12.75">
      <c r="A300" s="66"/>
    </row>
    <row r="301" ht="12.75">
      <c r="A301" s="66"/>
    </row>
    <row r="302" ht="12.75">
      <c r="A302" s="66"/>
    </row>
    <row r="303" ht="12.75">
      <c r="A303" s="66"/>
    </row>
    <row r="304" ht="12.75">
      <c r="A304" s="66"/>
    </row>
    <row r="305" ht="12.75">
      <c r="A305" s="66"/>
    </row>
    <row r="306" ht="12.75">
      <c r="A306" s="66"/>
    </row>
    <row r="307" ht="12.75">
      <c r="A307" s="66"/>
    </row>
    <row r="308" ht="12.75">
      <c r="A308" s="66"/>
    </row>
    <row r="309" ht="12.75">
      <c r="A309" s="66"/>
    </row>
    <row r="310" ht="12.75">
      <c r="A310" s="66"/>
    </row>
    <row r="311" ht="12.75">
      <c r="A311" s="66"/>
    </row>
    <row r="312" ht="12.75">
      <c r="A312" s="66"/>
    </row>
    <row r="313" ht="12.75">
      <c r="A313" s="66"/>
    </row>
    <row r="314" ht="12.75">
      <c r="A314" s="66"/>
    </row>
    <row r="315" ht="12.75">
      <c r="A315" s="66"/>
    </row>
    <row r="316" ht="12.75">
      <c r="A316" s="66"/>
    </row>
    <row r="317" ht="12.75">
      <c r="A317" s="66"/>
    </row>
    <row r="318" ht="12.75">
      <c r="A318" s="66"/>
    </row>
    <row r="319" ht="12.75">
      <c r="A319" s="66"/>
    </row>
    <row r="320" ht="12.75">
      <c r="A320" s="66"/>
    </row>
    <row r="321" ht="12.75">
      <c r="A321" s="66"/>
    </row>
    <row r="322" ht="12.75">
      <c r="A322" s="66"/>
    </row>
    <row r="323" ht="12.75">
      <c r="A323" s="66"/>
    </row>
    <row r="324" ht="12.75">
      <c r="A324" s="66"/>
    </row>
    <row r="325" ht="12.75">
      <c r="A325" s="66"/>
    </row>
    <row r="326" ht="12.75">
      <c r="A326" s="66"/>
    </row>
    <row r="327" ht="12.75">
      <c r="A327" s="66"/>
    </row>
    <row r="328" ht="12.75">
      <c r="A328" s="66"/>
    </row>
    <row r="329" ht="12.75">
      <c r="A329" s="66"/>
    </row>
    <row r="330" ht="12.75">
      <c r="A330" s="66"/>
    </row>
    <row r="331" ht="12.75">
      <c r="A331" s="66"/>
    </row>
    <row r="332" ht="12.75">
      <c r="A332" s="66"/>
    </row>
    <row r="333" ht="12.75">
      <c r="A333" s="66"/>
    </row>
    <row r="334" ht="12.75">
      <c r="A334" s="66"/>
    </row>
    <row r="335" ht="12.75">
      <c r="A335" s="66"/>
    </row>
    <row r="336" ht="12.75">
      <c r="A336" s="66"/>
    </row>
    <row r="337" ht="12.75">
      <c r="A337" s="66"/>
    </row>
    <row r="338" ht="12.75">
      <c r="A338" s="66"/>
    </row>
    <row r="339" ht="12.75">
      <c r="A339" s="66"/>
    </row>
    <row r="340" ht="12.75">
      <c r="A340" s="66"/>
    </row>
    <row r="341" ht="12.75">
      <c r="A341" s="66"/>
    </row>
    <row r="342" ht="12.75">
      <c r="A342" s="66"/>
    </row>
    <row r="343" ht="12.75">
      <c r="A343" s="66"/>
    </row>
    <row r="344" ht="12.75">
      <c r="A344" s="66"/>
    </row>
    <row r="345" ht="12.75">
      <c r="A345" s="66"/>
    </row>
    <row r="346" ht="12.75">
      <c r="A346" s="66"/>
    </row>
    <row r="347" ht="12.75">
      <c r="A347" s="66"/>
    </row>
    <row r="348" ht="12.75">
      <c r="A348" s="66"/>
    </row>
    <row r="349" ht="12.75">
      <c r="A349" s="66"/>
    </row>
    <row r="350" ht="12.75">
      <c r="A350" s="66"/>
    </row>
    <row r="351" ht="12.75">
      <c r="A351" s="66"/>
    </row>
    <row r="352" ht="12.75">
      <c r="A352" s="66"/>
    </row>
    <row r="353" ht="12.75">
      <c r="A353" s="66"/>
    </row>
    <row r="354" ht="12.75">
      <c r="A354" s="66"/>
    </row>
    <row r="355" ht="12.75">
      <c r="A355" s="66"/>
    </row>
    <row r="356" ht="12.75">
      <c r="A356" s="66"/>
    </row>
    <row r="357" ht="12.75">
      <c r="A357" s="66"/>
    </row>
    <row r="358" ht="12.75">
      <c r="A358" s="66"/>
    </row>
    <row r="359" ht="12.75">
      <c r="A359" s="66"/>
    </row>
    <row r="360" ht="12.75">
      <c r="A360" s="66"/>
    </row>
    <row r="361" ht="12.75">
      <c r="A361" s="66"/>
    </row>
    <row r="362" ht="12.75">
      <c r="A362" s="66"/>
    </row>
    <row r="363" ht="12.75">
      <c r="A363" s="66"/>
    </row>
    <row r="364" ht="12.75">
      <c r="A364" s="66"/>
    </row>
    <row r="365" ht="12.75">
      <c r="A365" s="66"/>
    </row>
    <row r="366" ht="12.75">
      <c r="A366" s="66"/>
    </row>
    <row r="367" ht="12.75">
      <c r="A367" s="66"/>
    </row>
    <row r="368" ht="12.75">
      <c r="A368" s="66"/>
    </row>
    <row r="369" ht="12.75">
      <c r="A369" s="66"/>
    </row>
    <row r="370" ht="12.75">
      <c r="A370" s="66"/>
    </row>
    <row r="371" ht="12.75">
      <c r="A371" s="66"/>
    </row>
    <row r="372" ht="12.75">
      <c r="A372" s="66"/>
    </row>
    <row r="373" ht="12.75">
      <c r="A373" s="66"/>
    </row>
    <row r="374" ht="12.75">
      <c r="A374" s="66"/>
    </row>
    <row r="375" ht="12.75">
      <c r="A375" s="66"/>
    </row>
    <row r="376" ht="12.75">
      <c r="A376" s="66"/>
    </row>
    <row r="377" ht="12.75">
      <c r="A377" s="66"/>
    </row>
    <row r="378" ht="12.75">
      <c r="A378" s="66"/>
    </row>
    <row r="379" ht="12.75">
      <c r="A379" s="66"/>
    </row>
    <row r="380" ht="12.75">
      <c r="A380" s="66"/>
    </row>
    <row r="381" ht="12.75">
      <c r="A381" s="66"/>
    </row>
    <row r="382" ht="12.75">
      <c r="A382" s="66"/>
    </row>
    <row r="383" ht="12.75">
      <c r="A383" s="66"/>
    </row>
    <row r="384" ht="12.75">
      <c r="A384" s="66"/>
    </row>
    <row r="385" ht="12.75">
      <c r="A385" s="66"/>
    </row>
    <row r="386" ht="12.75">
      <c r="A386" s="66"/>
    </row>
    <row r="387" ht="12.75">
      <c r="A387" s="66"/>
    </row>
    <row r="388" ht="12.75">
      <c r="A388" s="66"/>
    </row>
    <row r="389" ht="12.75">
      <c r="A389" s="66"/>
    </row>
    <row r="390" ht="12.75">
      <c r="A390" s="66"/>
    </row>
    <row r="391" ht="12.75">
      <c r="A391" s="66"/>
    </row>
    <row r="392" ht="12.75">
      <c r="A392" s="66"/>
    </row>
    <row r="393" ht="12.75">
      <c r="A393" s="66"/>
    </row>
    <row r="394" ht="12.75">
      <c r="A394" s="66"/>
    </row>
    <row r="395" ht="12.75">
      <c r="A395" s="66"/>
    </row>
    <row r="396" ht="12.75">
      <c r="A396" s="66"/>
    </row>
    <row r="397" ht="12.75">
      <c r="A397" s="66"/>
    </row>
    <row r="398" ht="12.75">
      <c r="A398" s="66"/>
    </row>
    <row r="399" ht="12.75">
      <c r="A399" s="66"/>
    </row>
    <row r="400" ht="12.75">
      <c r="A400" s="66"/>
    </row>
    <row r="401" ht="12.75">
      <c r="A401" s="66"/>
    </row>
    <row r="402" ht="12.75">
      <c r="A402" s="66"/>
    </row>
    <row r="403" ht="12.75">
      <c r="A403" s="66"/>
    </row>
    <row r="404" ht="12.75">
      <c r="A404" s="66"/>
    </row>
    <row r="405" ht="12.75">
      <c r="A405" s="66"/>
    </row>
    <row r="406" ht="12.75">
      <c r="A406" s="66"/>
    </row>
    <row r="407" ht="12.75">
      <c r="A407" s="66"/>
    </row>
    <row r="408" ht="12.75">
      <c r="A408" s="66"/>
    </row>
    <row r="409" ht="12.75">
      <c r="A409" s="66"/>
    </row>
    <row r="410" ht="12.75">
      <c r="A410" s="66"/>
    </row>
    <row r="411" ht="12.75">
      <c r="A411" s="66"/>
    </row>
    <row r="412" ht="12.75">
      <c r="A412" s="66"/>
    </row>
    <row r="413" ht="12.75">
      <c r="A413" s="66"/>
    </row>
    <row r="414" ht="12.75">
      <c r="A414" s="66"/>
    </row>
    <row r="415" ht="12.75">
      <c r="A415" s="66"/>
    </row>
    <row r="416" ht="12.75">
      <c r="A416" s="66"/>
    </row>
    <row r="417" ht="12.75">
      <c r="A417" s="66"/>
    </row>
    <row r="418" ht="12.75">
      <c r="A418" s="66"/>
    </row>
    <row r="419" ht="12.75">
      <c r="A419" s="66"/>
    </row>
    <row r="420" ht="12.75">
      <c r="A420" s="66"/>
    </row>
    <row r="421" ht="12.75">
      <c r="A421" s="66"/>
    </row>
    <row r="422" ht="12.75">
      <c r="A422" s="66"/>
    </row>
    <row r="423" ht="12.75">
      <c r="A423" s="66"/>
    </row>
    <row r="424" ht="12.75">
      <c r="A424" s="66"/>
    </row>
    <row r="425" ht="12.75">
      <c r="A425" s="66"/>
    </row>
    <row r="426" ht="12.75">
      <c r="A426" s="66"/>
    </row>
    <row r="427" ht="12.75">
      <c r="A427" s="66"/>
    </row>
    <row r="428" ht="12.75">
      <c r="A428" s="66"/>
    </row>
    <row r="429" ht="12.75">
      <c r="A429" s="66"/>
    </row>
    <row r="430" ht="12.75">
      <c r="A430" s="66"/>
    </row>
    <row r="431" ht="12.75">
      <c r="A431" s="66"/>
    </row>
    <row r="432" ht="12.75">
      <c r="A432" s="66"/>
    </row>
    <row r="433" ht="12.75">
      <c r="A433" s="66"/>
    </row>
    <row r="434" ht="12.75">
      <c r="A434" s="66"/>
    </row>
    <row r="435" ht="12.75">
      <c r="A435" s="66"/>
    </row>
    <row r="436" ht="12.75">
      <c r="A436" s="66"/>
    </row>
    <row r="437" ht="12.75">
      <c r="A437" s="66"/>
    </row>
    <row r="438" ht="12.75">
      <c r="A438" s="66"/>
    </row>
    <row r="439" ht="12.75">
      <c r="A439" s="66"/>
    </row>
    <row r="440" ht="12.75">
      <c r="A440" s="66"/>
    </row>
    <row r="441" ht="12.75">
      <c r="A441" s="66"/>
    </row>
    <row r="442" ht="12.75">
      <c r="A442" s="66"/>
    </row>
    <row r="443" ht="12.75">
      <c r="A443" s="66"/>
    </row>
    <row r="444" ht="12.75">
      <c r="A444" s="66"/>
    </row>
    <row r="445" ht="12.75">
      <c r="A445" s="66"/>
    </row>
    <row r="446" ht="12.75">
      <c r="A446" s="66"/>
    </row>
    <row r="447" ht="12.75">
      <c r="A447" s="66"/>
    </row>
    <row r="448" ht="12.75">
      <c r="A448" s="66"/>
    </row>
    <row r="449" ht="12.75">
      <c r="A449" s="66"/>
    </row>
    <row r="450" ht="12.75">
      <c r="A450" s="66"/>
    </row>
    <row r="451" ht="12.75">
      <c r="A451" s="66"/>
    </row>
    <row r="452" ht="12.75">
      <c r="A452" s="66"/>
    </row>
    <row r="453" ht="12.75">
      <c r="A453" s="66"/>
    </row>
    <row r="454" ht="12.75">
      <c r="A454" s="66"/>
    </row>
    <row r="455" ht="12.75">
      <c r="A455" s="66"/>
    </row>
    <row r="456" ht="12.75">
      <c r="A456" s="66"/>
    </row>
    <row r="457" ht="12.75">
      <c r="A457" s="66"/>
    </row>
    <row r="458" ht="12.75">
      <c r="A458" s="66"/>
    </row>
    <row r="459" ht="12.75">
      <c r="A459" s="66"/>
    </row>
    <row r="460" ht="12.75">
      <c r="A460" s="66"/>
    </row>
    <row r="461" ht="12.75">
      <c r="A461" s="66"/>
    </row>
    <row r="462" ht="12.75">
      <c r="A462" s="66"/>
    </row>
    <row r="463" ht="12.75">
      <c r="A463" s="66"/>
    </row>
    <row r="464" ht="12.75">
      <c r="A464" s="66"/>
    </row>
    <row r="465" ht="12.75">
      <c r="A465" s="66"/>
    </row>
    <row r="466" ht="12.75">
      <c r="A466" s="66"/>
    </row>
    <row r="467" ht="12.75">
      <c r="A467" s="66"/>
    </row>
    <row r="468" ht="12.75">
      <c r="A468" s="66"/>
    </row>
    <row r="469" ht="12.75">
      <c r="A469" s="66"/>
    </row>
    <row r="470" ht="12.75">
      <c r="A470" s="66"/>
    </row>
    <row r="471" ht="12.75">
      <c r="A471" s="66"/>
    </row>
    <row r="472" ht="12.75">
      <c r="A472" s="66"/>
    </row>
    <row r="473" ht="12.75">
      <c r="A473" s="66"/>
    </row>
    <row r="474" ht="12.75">
      <c r="A474" s="66"/>
    </row>
    <row r="475" ht="12.75">
      <c r="A475" s="66"/>
    </row>
    <row r="476" ht="12.75">
      <c r="A476" s="66"/>
    </row>
    <row r="477" ht="12.75">
      <c r="A477" s="66"/>
    </row>
    <row r="478" ht="12.75">
      <c r="A478" s="66"/>
    </row>
    <row r="479" ht="12.75">
      <c r="A479" s="66"/>
    </row>
    <row r="480" ht="12.75">
      <c r="A480" s="66"/>
    </row>
    <row r="481" ht="12.75">
      <c r="A481" s="66"/>
    </row>
    <row r="482" ht="12.75">
      <c r="A482" s="66"/>
    </row>
    <row r="483" ht="12.75">
      <c r="A483" s="66"/>
    </row>
    <row r="484" ht="12.75">
      <c r="A484" s="66"/>
    </row>
    <row r="485" ht="12.75">
      <c r="A485" s="66"/>
    </row>
    <row r="486" ht="12.75">
      <c r="A486" s="66"/>
    </row>
    <row r="487" ht="12.75">
      <c r="A487" s="66"/>
    </row>
    <row r="488" ht="12.75">
      <c r="A488" s="66"/>
    </row>
    <row r="489" ht="12.75">
      <c r="A489" s="66"/>
    </row>
    <row r="490" ht="12.75">
      <c r="A490" s="66"/>
    </row>
    <row r="491" ht="12.75">
      <c r="A491" s="66"/>
    </row>
    <row r="492" ht="12.75">
      <c r="A492" s="66"/>
    </row>
    <row r="493" ht="12.75">
      <c r="A493" s="66"/>
    </row>
    <row r="494" ht="12.75">
      <c r="A494" s="66"/>
    </row>
    <row r="495" ht="12.75">
      <c r="A495" s="66"/>
    </row>
    <row r="496" ht="12.75">
      <c r="A496" s="66"/>
    </row>
    <row r="497" ht="12.75">
      <c r="A497" s="66"/>
    </row>
    <row r="498" ht="12.75">
      <c r="A498" s="66"/>
    </row>
    <row r="499" ht="12.75">
      <c r="A499" s="66"/>
    </row>
    <row r="500" ht="12.75">
      <c r="A500" s="66"/>
    </row>
    <row r="501" ht="12.75">
      <c r="A501" s="66"/>
    </row>
    <row r="502" ht="12.75">
      <c r="A502" s="66"/>
    </row>
    <row r="503" ht="12.75">
      <c r="A503" s="66"/>
    </row>
    <row r="504" ht="12.75">
      <c r="A504" s="66"/>
    </row>
    <row r="505" ht="12.75">
      <c r="A505" s="66"/>
    </row>
    <row r="506" ht="12.75">
      <c r="A506" s="66"/>
    </row>
    <row r="507" ht="12.75">
      <c r="A507" s="66"/>
    </row>
    <row r="508" ht="12.75">
      <c r="A508" s="66"/>
    </row>
    <row r="509" ht="12.75">
      <c r="A509" s="66"/>
    </row>
    <row r="510" ht="12.75">
      <c r="A510" s="66"/>
    </row>
    <row r="511" ht="12.75">
      <c r="A511" s="66"/>
    </row>
    <row r="512" ht="12.75">
      <c r="A512" s="66"/>
    </row>
    <row r="513" ht="12.75">
      <c r="A513" s="66"/>
    </row>
    <row r="514" ht="12.75">
      <c r="A514" s="66"/>
    </row>
    <row r="515" ht="12.75">
      <c r="A515" s="66"/>
    </row>
    <row r="516" ht="12.75">
      <c r="A516" s="66"/>
    </row>
    <row r="517" ht="12.75">
      <c r="A517" s="66"/>
    </row>
    <row r="518" ht="12.75">
      <c r="A518" s="66"/>
    </row>
    <row r="519" ht="12.75">
      <c r="A519" s="66"/>
    </row>
    <row r="520" ht="12.75">
      <c r="A520" s="66"/>
    </row>
    <row r="521" ht="12.75">
      <c r="A521" s="66"/>
    </row>
    <row r="522" ht="12.75">
      <c r="A522" s="66"/>
    </row>
    <row r="523" ht="12.75">
      <c r="A523" s="66"/>
    </row>
    <row r="524" ht="12.75">
      <c r="A524" s="66"/>
    </row>
    <row r="525" ht="12.75">
      <c r="A525" s="66"/>
    </row>
    <row r="526" ht="12.75">
      <c r="A526" s="66"/>
    </row>
    <row r="527" ht="12.75">
      <c r="A527" s="66"/>
    </row>
    <row r="528" ht="12.75">
      <c r="A528" s="66"/>
    </row>
    <row r="529" ht="12.75">
      <c r="A529" s="66"/>
    </row>
    <row r="530" ht="12.75">
      <c r="A530" s="66"/>
    </row>
    <row r="531" ht="12.75">
      <c r="A531" s="66"/>
    </row>
    <row r="532" ht="12.75">
      <c r="A532" s="66"/>
    </row>
    <row r="533" ht="12.75">
      <c r="A533" s="66"/>
    </row>
    <row r="534" ht="12.75">
      <c r="A534" s="66"/>
    </row>
    <row r="535" ht="12.75">
      <c r="A535" s="66"/>
    </row>
    <row r="536" ht="12.75">
      <c r="A536" s="66"/>
    </row>
    <row r="537" ht="12.75">
      <c r="A537" s="66"/>
    </row>
    <row r="538" ht="12.75">
      <c r="A538" s="66"/>
    </row>
    <row r="539" ht="12.75">
      <c r="A539" s="66"/>
    </row>
    <row r="540" ht="12.75">
      <c r="A540" s="66"/>
    </row>
    <row r="541" ht="12.75">
      <c r="A541" s="66"/>
    </row>
    <row r="542" ht="12.75">
      <c r="A542" s="66"/>
    </row>
    <row r="543" ht="12.75">
      <c r="A543" s="66"/>
    </row>
    <row r="544" ht="12.75">
      <c r="A544" s="66"/>
    </row>
    <row r="545" ht="12.75">
      <c r="A545" s="66"/>
    </row>
    <row r="546" ht="12.75">
      <c r="A546" s="66"/>
    </row>
    <row r="547" ht="12.75">
      <c r="A547" s="66"/>
    </row>
    <row r="548" ht="12.75">
      <c r="A548" s="66"/>
    </row>
    <row r="549" ht="12.75">
      <c r="A549" s="66"/>
    </row>
    <row r="550" ht="12.75">
      <c r="A550" s="66"/>
    </row>
    <row r="551" ht="12.75">
      <c r="A551" s="66"/>
    </row>
    <row r="552" ht="12.75">
      <c r="A552" s="66"/>
    </row>
    <row r="553" ht="12.75">
      <c r="A553" s="66"/>
    </row>
    <row r="554" ht="12.75">
      <c r="A554" s="66"/>
    </row>
    <row r="555" ht="12.75">
      <c r="A555" s="66"/>
    </row>
    <row r="556" ht="12.75">
      <c r="A556" s="66"/>
    </row>
    <row r="557" ht="12.75">
      <c r="A557" s="66"/>
    </row>
    <row r="558" ht="12.75">
      <c r="A558" s="66"/>
    </row>
    <row r="559" ht="12.75">
      <c r="A559" s="66"/>
    </row>
    <row r="560" ht="12.75">
      <c r="A560" s="66"/>
    </row>
    <row r="561" ht="12.75">
      <c r="A561" s="66"/>
    </row>
    <row r="562" ht="12.75">
      <c r="A562" s="66"/>
    </row>
    <row r="563" ht="12.75">
      <c r="A563" s="66"/>
    </row>
    <row r="564" ht="12.75">
      <c r="A564" s="66"/>
    </row>
    <row r="565" ht="12.75">
      <c r="A565" s="66"/>
    </row>
    <row r="566" ht="12.75">
      <c r="A566" s="66"/>
    </row>
    <row r="567" ht="12.75">
      <c r="A567" s="66"/>
    </row>
    <row r="568" ht="12.75">
      <c r="A568" s="66"/>
    </row>
    <row r="569" ht="12.75">
      <c r="A569" s="66"/>
    </row>
    <row r="570" ht="12.75">
      <c r="A570" s="66"/>
    </row>
    <row r="571" ht="12.75">
      <c r="A571" s="66"/>
    </row>
    <row r="572" ht="12.75">
      <c r="A572" s="66"/>
    </row>
    <row r="573" ht="12.75">
      <c r="A573" s="66"/>
    </row>
    <row r="574" ht="12.75">
      <c r="A574" s="66"/>
    </row>
    <row r="575" ht="12.75">
      <c r="A575" s="66"/>
    </row>
    <row r="576" ht="12.75">
      <c r="A576" s="66"/>
    </row>
    <row r="577" ht="12.75">
      <c r="A577" s="66"/>
    </row>
    <row r="578" ht="12.75">
      <c r="A578" s="66"/>
    </row>
    <row r="579" ht="12.75">
      <c r="A579" s="66"/>
    </row>
    <row r="580" ht="12.75">
      <c r="A580" s="66"/>
    </row>
    <row r="581" ht="12.75">
      <c r="A581" s="66"/>
    </row>
    <row r="582" ht="12.75">
      <c r="A582" s="66"/>
    </row>
    <row r="583" ht="12.75">
      <c r="A583" s="66"/>
    </row>
    <row r="584" ht="12.75">
      <c r="A584" s="66"/>
    </row>
    <row r="585" ht="12.75">
      <c r="A585" s="66"/>
    </row>
    <row r="586" ht="12.75">
      <c r="A586" s="66"/>
    </row>
    <row r="587" ht="12.75">
      <c r="A587" s="66"/>
    </row>
    <row r="588" ht="12.75">
      <c r="A588" s="66"/>
    </row>
    <row r="589" ht="12.75">
      <c r="A589" s="66"/>
    </row>
    <row r="590" ht="12.75">
      <c r="A590" s="66"/>
    </row>
    <row r="591" ht="12.75">
      <c r="A591" s="66"/>
    </row>
    <row r="592" ht="12.75">
      <c r="A592" s="66"/>
    </row>
    <row r="593" ht="12.75">
      <c r="A593" s="66"/>
    </row>
    <row r="594" ht="12.75">
      <c r="A594" s="66"/>
    </row>
    <row r="595" ht="12.75">
      <c r="A595" s="66"/>
    </row>
    <row r="596" ht="12.75">
      <c r="A596" s="66"/>
    </row>
    <row r="597" ht="12.75">
      <c r="A597" s="66"/>
    </row>
    <row r="598" ht="12.75">
      <c r="A598" s="66"/>
    </row>
    <row r="599" ht="12.75">
      <c r="A599" s="66"/>
    </row>
    <row r="600" ht="12.75">
      <c r="A600" s="66"/>
    </row>
    <row r="601" ht="12.75">
      <c r="A601" s="66"/>
    </row>
    <row r="602" ht="12.75">
      <c r="A602" s="66"/>
    </row>
    <row r="603" ht="12.75">
      <c r="A603" s="66"/>
    </row>
    <row r="604" ht="12.75">
      <c r="A604" s="66"/>
    </row>
    <row r="605" ht="12.75">
      <c r="A605" s="66"/>
    </row>
    <row r="606" ht="12.75">
      <c r="A606" s="66"/>
    </row>
    <row r="607" ht="12.75">
      <c r="A607" s="66"/>
    </row>
    <row r="608" ht="12.75">
      <c r="A608" s="66"/>
    </row>
    <row r="609" ht="12.75">
      <c r="A609" s="66"/>
    </row>
    <row r="610" ht="12.75">
      <c r="A610" s="66"/>
    </row>
    <row r="611" ht="12.75">
      <c r="A611" s="66"/>
    </row>
    <row r="612" ht="12.75">
      <c r="A612" s="66"/>
    </row>
    <row r="613" ht="12.75">
      <c r="A613" s="66"/>
    </row>
    <row r="614" ht="12.75">
      <c r="A614" s="66"/>
    </row>
    <row r="615" ht="12.75">
      <c r="A615" s="66"/>
    </row>
    <row r="616" ht="12.75">
      <c r="A616" s="66"/>
    </row>
    <row r="617" ht="12.75">
      <c r="A617" s="66"/>
    </row>
    <row r="618" ht="12.75">
      <c r="A618" s="66"/>
    </row>
    <row r="619" ht="12.75">
      <c r="A619" s="66"/>
    </row>
    <row r="620" ht="12.75">
      <c r="A620" s="66"/>
    </row>
    <row r="621" ht="12.75">
      <c r="A621" s="66"/>
    </row>
    <row r="622" ht="12.75">
      <c r="A622" s="66"/>
    </row>
    <row r="623" ht="12.75">
      <c r="A623" s="66"/>
    </row>
    <row r="624" ht="12.75">
      <c r="A624" s="66"/>
    </row>
    <row r="625" ht="12.75">
      <c r="A625" s="66"/>
    </row>
    <row r="626" ht="12.75">
      <c r="A626" s="66"/>
    </row>
    <row r="627" ht="12.75">
      <c r="A627" s="66"/>
    </row>
    <row r="628" ht="12.75">
      <c r="A628" s="66"/>
    </row>
    <row r="629" ht="12.75">
      <c r="A629" s="66"/>
    </row>
    <row r="630" ht="12.75">
      <c r="A630" s="66"/>
    </row>
    <row r="631" ht="12.75">
      <c r="A631" s="66"/>
    </row>
    <row r="632" ht="12.75">
      <c r="A632" s="66"/>
    </row>
    <row r="633" ht="12.75">
      <c r="A633" s="66"/>
    </row>
    <row r="634" ht="12.75">
      <c r="A634" s="66"/>
    </row>
    <row r="635" ht="12.75">
      <c r="A635" s="66"/>
    </row>
    <row r="636" ht="12.75">
      <c r="A636" s="66"/>
    </row>
    <row r="637" ht="12.75">
      <c r="A637" s="66"/>
    </row>
    <row r="638" ht="12.75">
      <c r="A638" s="66"/>
    </row>
    <row r="639" ht="12.75">
      <c r="A639" s="66"/>
    </row>
    <row r="640" ht="12.75">
      <c r="A640" s="66"/>
    </row>
    <row r="641" ht="12.75">
      <c r="A641" s="66"/>
    </row>
    <row r="642" ht="12.75">
      <c r="A642" s="66"/>
    </row>
    <row r="643" ht="12.75">
      <c r="A643" s="66"/>
    </row>
    <row r="644" ht="12.75">
      <c r="A644" s="66"/>
    </row>
    <row r="645" ht="12.75">
      <c r="A645" s="66"/>
    </row>
    <row r="646" ht="12.75">
      <c r="A646" s="66"/>
    </row>
    <row r="647" ht="12.75">
      <c r="A647" s="66"/>
    </row>
    <row r="648" ht="12.75">
      <c r="A648" s="66"/>
    </row>
    <row r="649" ht="12.75">
      <c r="A649" s="66"/>
    </row>
    <row r="650" ht="12.75">
      <c r="A650" s="66"/>
    </row>
    <row r="651" ht="12.75">
      <c r="A651" s="66"/>
    </row>
    <row r="652" ht="12.75">
      <c r="A652" s="66"/>
    </row>
    <row r="653" ht="12.75">
      <c r="A653" s="66"/>
    </row>
    <row r="654" ht="12.75">
      <c r="A654" s="66"/>
    </row>
    <row r="655" ht="12.75">
      <c r="A655" s="66"/>
    </row>
    <row r="656" ht="12.75">
      <c r="A656" s="66"/>
    </row>
    <row r="657" ht="12.75">
      <c r="A657" s="66"/>
    </row>
    <row r="658" ht="12.75">
      <c r="A658" s="66"/>
    </row>
    <row r="659" ht="12.75">
      <c r="A659" s="66"/>
    </row>
    <row r="660" ht="12.75">
      <c r="A660" s="66"/>
    </row>
    <row r="661" ht="12.75">
      <c r="A661" s="66"/>
    </row>
    <row r="662" ht="12.75">
      <c r="A662" s="66"/>
    </row>
    <row r="663" ht="12.75">
      <c r="A663" s="66"/>
    </row>
    <row r="664" ht="12.75">
      <c r="A664" s="66"/>
    </row>
    <row r="665" ht="12.75">
      <c r="A665" s="66"/>
    </row>
    <row r="666" ht="12.75">
      <c r="A666" s="66"/>
    </row>
    <row r="667" ht="12.75">
      <c r="A667" s="66"/>
    </row>
    <row r="668" ht="12.75">
      <c r="A668" s="66"/>
    </row>
    <row r="669" ht="12.75">
      <c r="A669" s="66"/>
    </row>
    <row r="670" ht="12.75">
      <c r="A670" s="66"/>
    </row>
    <row r="671" ht="12.75">
      <c r="A671" s="66"/>
    </row>
    <row r="672" ht="12.75">
      <c r="A672" s="66"/>
    </row>
    <row r="673" ht="12.75">
      <c r="A673" s="66"/>
    </row>
    <row r="674" ht="12.75">
      <c r="A674" s="66"/>
    </row>
    <row r="675" ht="12.75">
      <c r="A675" s="66"/>
    </row>
    <row r="676" ht="12.75">
      <c r="A676" s="66"/>
    </row>
    <row r="677" ht="12.75">
      <c r="A677" s="66"/>
    </row>
    <row r="678" ht="12.75">
      <c r="A678" s="66"/>
    </row>
    <row r="679" ht="12.75">
      <c r="A679" s="66"/>
    </row>
    <row r="680" ht="12.75">
      <c r="A680" s="66"/>
    </row>
    <row r="681" ht="12.75">
      <c r="A681" s="66"/>
    </row>
    <row r="682" ht="12.75">
      <c r="A682" s="66"/>
    </row>
    <row r="683" ht="12.75">
      <c r="A683" s="66"/>
    </row>
    <row r="684" ht="12.75">
      <c r="A684" s="66"/>
    </row>
    <row r="685" ht="12.75">
      <c r="A685" s="66"/>
    </row>
    <row r="686" ht="12.75">
      <c r="A686" s="66"/>
    </row>
    <row r="687" ht="12.75">
      <c r="A687" s="66"/>
    </row>
    <row r="688" ht="12.75">
      <c r="A688" s="66"/>
    </row>
    <row r="689" ht="12.75">
      <c r="A689" s="66"/>
    </row>
    <row r="690" ht="12.75">
      <c r="A690" s="66"/>
    </row>
    <row r="691" ht="12.75">
      <c r="A691" s="66"/>
    </row>
    <row r="692" ht="12.75">
      <c r="A692" s="66"/>
    </row>
    <row r="693" ht="12.75">
      <c r="A693" s="66"/>
    </row>
    <row r="694" ht="12.75">
      <c r="A694" s="66"/>
    </row>
    <row r="695" ht="12.75">
      <c r="A695" s="66"/>
    </row>
    <row r="696" ht="12.75">
      <c r="A696" s="66"/>
    </row>
    <row r="697" ht="12.75">
      <c r="A697" s="66"/>
    </row>
    <row r="698" ht="12.75">
      <c r="A698" s="66"/>
    </row>
    <row r="699" ht="12.75">
      <c r="A699" s="66"/>
    </row>
    <row r="700" ht="12.75">
      <c r="A700" s="66"/>
    </row>
    <row r="701" ht="12.75">
      <c r="A701" s="66"/>
    </row>
    <row r="702" ht="12.75">
      <c r="A702" s="66"/>
    </row>
    <row r="703" ht="12.75">
      <c r="A703" s="66"/>
    </row>
    <row r="704" ht="12.75">
      <c r="A704" s="66"/>
    </row>
    <row r="705" ht="12.75">
      <c r="A705" s="66"/>
    </row>
    <row r="706" ht="12.75">
      <c r="A706" s="66"/>
    </row>
    <row r="707" ht="12.75">
      <c r="A707" s="66"/>
    </row>
    <row r="708" ht="12.75">
      <c r="A708" s="66"/>
    </row>
    <row r="709" ht="12.75">
      <c r="A709" s="66"/>
    </row>
    <row r="710" ht="12.75">
      <c r="A710" s="66"/>
    </row>
    <row r="711" ht="12.75">
      <c r="A711" s="66"/>
    </row>
    <row r="712" ht="12.75">
      <c r="A712" s="66"/>
    </row>
    <row r="713" ht="12.75">
      <c r="A713" s="66"/>
    </row>
    <row r="714" ht="12.75">
      <c r="A714" s="66"/>
    </row>
    <row r="715" ht="12.75">
      <c r="A715" s="66"/>
    </row>
    <row r="716" ht="12.75">
      <c r="A716" s="66"/>
    </row>
    <row r="717" ht="12.75">
      <c r="A717" s="66"/>
    </row>
    <row r="718" ht="12.75">
      <c r="A718" s="66"/>
    </row>
    <row r="719" ht="12.75">
      <c r="A719" s="66"/>
    </row>
    <row r="720" ht="12.75">
      <c r="A720" s="66"/>
    </row>
    <row r="721" ht="12.75">
      <c r="A721" s="66"/>
    </row>
    <row r="722" ht="12.75">
      <c r="A722" s="66"/>
    </row>
    <row r="723" ht="12.75">
      <c r="A723" s="66"/>
    </row>
    <row r="724" ht="12.75">
      <c r="A724" s="66"/>
    </row>
    <row r="725" ht="12.75">
      <c r="A725" s="66"/>
    </row>
    <row r="726" ht="12.75">
      <c r="A726" s="66"/>
    </row>
    <row r="727" ht="12.75">
      <c r="A727" s="66"/>
    </row>
    <row r="728" ht="12.75">
      <c r="A728" s="66"/>
    </row>
    <row r="729" ht="12.75">
      <c r="A729" s="66"/>
    </row>
    <row r="730" ht="12.75">
      <c r="A730" s="66"/>
    </row>
    <row r="731" ht="12.75">
      <c r="A731" s="66"/>
    </row>
    <row r="732" ht="12.75">
      <c r="A732" s="66"/>
    </row>
    <row r="733" ht="12.75">
      <c r="A733" s="66"/>
    </row>
    <row r="734" ht="12.75">
      <c r="A734" s="66"/>
    </row>
    <row r="735" ht="12.75">
      <c r="A735" s="66"/>
    </row>
    <row r="736" ht="12.75">
      <c r="A736" s="66"/>
    </row>
    <row r="737" ht="12.75">
      <c r="A737" s="66"/>
    </row>
    <row r="738" ht="12.75">
      <c r="A738" s="66"/>
    </row>
    <row r="739" ht="12.75">
      <c r="A739" s="66"/>
    </row>
    <row r="740" ht="12.75">
      <c r="A740" s="66"/>
    </row>
    <row r="741" ht="12.75">
      <c r="A741" s="66"/>
    </row>
    <row r="742" ht="12.75">
      <c r="A742" s="66"/>
    </row>
    <row r="743" ht="12.75">
      <c r="A743" s="66"/>
    </row>
    <row r="744" ht="12.75">
      <c r="A744" s="66"/>
    </row>
    <row r="745" ht="12.75">
      <c r="A745" s="66"/>
    </row>
    <row r="746" ht="12.75">
      <c r="A746" s="66"/>
    </row>
    <row r="747" ht="12.75">
      <c r="A747" s="66"/>
    </row>
    <row r="748" ht="12.75">
      <c r="A748" s="66"/>
    </row>
    <row r="749" ht="12.75">
      <c r="A749" s="66"/>
    </row>
    <row r="750" ht="12.75">
      <c r="A750" s="66"/>
    </row>
    <row r="751" ht="12.75">
      <c r="A751" s="66"/>
    </row>
    <row r="752" ht="12.75">
      <c r="A752" s="66"/>
    </row>
    <row r="753" ht="12.75">
      <c r="A753" s="66"/>
    </row>
    <row r="754" ht="12.75">
      <c r="A754" s="66"/>
    </row>
    <row r="755" ht="12.75">
      <c r="A755" s="66"/>
    </row>
    <row r="756" ht="12.75">
      <c r="A756" s="66"/>
    </row>
    <row r="757" ht="12.75">
      <c r="A757" s="66"/>
    </row>
    <row r="758" ht="12.75">
      <c r="A758" s="66"/>
    </row>
    <row r="759" ht="12.75">
      <c r="A759" s="66"/>
    </row>
    <row r="760" ht="12.75">
      <c r="A760" s="66"/>
    </row>
    <row r="761" ht="12.75">
      <c r="A761" s="66"/>
    </row>
    <row r="762" ht="12.75">
      <c r="A762" s="66"/>
    </row>
    <row r="763" ht="12.75">
      <c r="A763" s="66"/>
    </row>
    <row r="764" ht="12.75">
      <c r="A764" s="66"/>
    </row>
    <row r="765" ht="12.75">
      <c r="A765" s="66"/>
    </row>
    <row r="766" ht="12.75">
      <c r="A766" s="66"/>
    </row>
    <row r="767" ht="12.75">
      <c r="A767" s="66"/>
    </row>
    <row r="768" ht="12.75">
      <c r="A768" s="66"/>
    </row>
    <row r="769" ht="12.75">
      <c r="A769" s="66"/>
    </row>
    <row r="770" ht="12.75">
      <c r="A770" s="66"/>
    </row>
    <row r="771" ht="12.75">
      <c r="A771" s="66"/>
    </row>
    <row r="772" ht="12.75">
      <c r="A772" s="66"/>
    </row>
    <row r="773" ht="12.75">
      <c r="A773" s="66"/>
    </row>
    <row r="774" ht="12.75">
      <c r="A774" s="66"/>
    </row>
    <row r="775" ht="12.75">
      <c r="A775" s="66"/>
    </row>
    <row r="776" ht="12.75">
      <c r="A776" s="66"/>
    </row>
    <row r="777" ht="12.75">
      <c r="A777" s="66"/>
    </row>
    <row r="778" ht="12.75">
      <c r="A778" s="66"/>
    </row>
    <row r="779" ht="12.75">
      <c r="A779" s="66"/>
    </row>
    <row r="780" ht="12.75">
      <c r="A780" s="66"/>
    </row>
    <row r="781" ht="12.75">
      <c r="A781" s="66"/>
    </row>
    <row r="782" ht="12.75">
      <c r="A782" s="66"/>
    </row>
    <row r="783" ht="12.75">
      <c r="A783" s="66"/>
    </row>
    <row r="784" ht="12.75">
      <c r="A784" s="66"/>
    </row>
    <row r="785" ht="12.75">
      <c r="A785" s="66"/>
    </row>
    <row r="786" ht="12.75">
      <c r="A786" s="66"/>
    </row>
    <row r="787" ht="12.75">
      <c r="A787" s="66"/>
    </row>
    <row r="788" ht="12.75">
      <c r="A788" s="66"/>
    </row>
    <row r="789" ht="12.75">
      <c r="A789" s="66"/>
    </row>
    <row r="790" ht="12.75">
      <c r="A790" s="66"/>
    </row>
    <row r="791" ht="12.75">
      <c r="A791" s="66"/>
    </row>
    <row r="792" ht="12.75">
      <c r="A792" s="66"/>
    </row>
    <row r="793" ht="12.75">
      <c r="A793" s="66"/>
    </row>
    <row r="794" ht="12.75">
      <c r="A794" s="66"/>
    </row>
    <row r="795" ht="12.75">
      <c r="A795" s="66"/>
    </row>
    <row r="796" ht="12.75">
      <c r="A796" s="66"/>
    </row>
    <row r="797" ht="12.75">
      <c r="A797" s="66"/>
    </row>
    <row r="798" ht="12.75">
      <c r="A798" s="66"/>
    </row>
    <row r="799" ht="12.75">
      <c r="A799" s="66"/>
    </row>
    <row r="800" ht="12.75">
      <c r="A800" s="66"/>
    </row>
    <row r="801" ht="12.75">
      <c r="A801" s="66"/>
    </row>
    <row r="802" ht="12.75">
      <c r="A802" s="66"/>
    </row>
    <row r="803" ht="12.75">
      <c r="A803" s="66"/>
    </row>
    <row r="804" ht="12.75">
      <c r="A804" s="66"/>
    </row>
    <row r="805" ht="12.75">
      <c r="A805" s="66"/>
    </row>
    <row r="806" ht="12.75">
      <c r="A806" s="66"/>
    </row>
    <row r="807" ht="12.75">
      <c r="A807" s="66"/>
    </row>
  </sheetData>
  <sheetProtection/>
  <mergeCells count="18">
    <mergeCell ref="A33:L33"/>
    <mergeCell ref="A45:L45"/>
    <mergeCell ref="A47:L47"/>
    <mergeCell ref="A59:L59"/>
    <mergeCell ref="A71:L71"/>
    <mergeCell ref="A2:L2"/>
    <mergeCell ref="A3:L3"/>
    <mergeCell ref="A7:L7"/>
    <mergeCell ref="A9:L9"/>
    <mergeCell ref="A21:L21"/>
    <mergeCell ref="A83:L83"/>
    <mergeCell ref="A85:L85"/>
    <mergeCell ref="A135:L135"/>
    <mergeCell ref="A147:L147"/>
    <mergeCell ref="A97:L97"/>
    <mergeCell ref="A109:L109"/>
    <mergeCell ref="A121:L121"/>
    <mergeCell ref="A123:L123"/>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F103"/>
  <sheetViews>
    <sheetView zoomScalePageLayoutView="0" workbookViewId="0" topLeftCell="A1">
      <selection activeCell="A75" sqref="A75"/>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9" width="9.140625" style="0" customWidth="1"/>
    <col min="10" max="10" width="9.140625" style="6"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8" width="8.00390625" style="0" customWidth="1"/>
    <col min="19" max="19" width="8.00390625" style="6" customWidth="1"/>
    <col min="20" max="21" width="7.7109375" style="0" customWidth="1"/>
    <col min="22" max="22" width="7.7109375" style="6" customWidth="1"/>
    <col min="23" max="24" width="8.140625" style="6" customWidth="1"/>
    <col min="25" max="25" width="9.28125" style="6" customWidth="1"/>
    <col min="26" max="28" width="8.421875" style="6" customWidth="1"/>
    <col min="29" max="29" width="7.8515625" style="0" bestFit="1" customWidth="1"/>
    <col min="30" max="30" width="7.421875" style="0" bestFit="1" customWidth="1"/>
    <col min="31" max="31" width="7.7109375" style="6" customWidth="1"/>
  </cols>
  <sheetData>
    <row r="1" spans="1:5" ht="12.75">
      <c r="A1" s="7" t="s">
        <v>89</v>
      </c>
      <c r="E1" s="67"/>
    </row>
    <row r="2" spans="1:31" ht="12.75">
      <c r="A2" s="133" t="s">
        <v>20</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row>
    <row r="3" spans="1:31" ht="12.75">
      <c r="A3" s="133" t="s">
        <v>14</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ht="13.5" thickBot="1"/>
    <row r="5" spans="1:31" ht="12.75">
      <c r="A5" s="35"/>
      <c r="B5" s="144" t="s">
        <v>22</v>
      </c>
      <c r="C5" s="131"/>
      <c r="D5" s="145"/>
      <c r="E5" s="144" t="s">
        <v>15</v>
      </c>
      <c r="F5" s="131"/>
      <c r="G5" s="145"/>
      <c r="H5" s="144" t="s">
        <v>16</v>
      </c>
      <c r="I5" s="131"/>
      <c r="J5" s="145"/>
      <c r="K5" s="144" t="s">
        <v>17</v>
      </c>
      <c r="L5" s="131"/>
      <c r="M5" s="145"/>
      <c r="N5" s="144" t="s">
        <v>18</v>
      </c>
      <c r="O5" s="131"/>
      <c r="P5" s="145"/>
      <c r="Q5" s="144" t="s">
        <v>19</v>
      </c>
      <c r="R5" s="131"/>
      <c r="S5" s="145"/>
      <c r="T5" s="144" t="s">
        <v>23</v>
      </c>
      <c r="U5" s="131"/>
      <c r="V5" s="145"/>
      <c r="W5" s="152" t="s">
        <v>72</v>
      </c>
      <c r="X5" s="131"/>
      <c r="Y5" s="145"/>
      <c r="Z5" s="152" t="s">
        <v>87</v>
      </c>
      <c r="AA5" s="131"/>
      <c r="AB5" s="145"/>
      <c r="AC5" s="28"/>
      <c r="AD5" s="29"/>
      <c r="AE5" s="9"/>
    </row>
    <row r="6" spans="1:31" s="6" customFormat="1" ht="12.75">
      <c r="A6" s="7"/>
      <c r="B6" s="138" t="s">
        <v>40</v>
      </c>
      <c r="C6" s="139"/>
      <c r="D6" s="140"/>
      <c r="E6" s="138" t="s">
        <v>75</v>
      </c>
      <c r="F6" s="139"/>
      <c r="G6" s="140"/>
      <c r="H6" s="138" t="s">
        <v>78</v>
      </c>
      <c r="I6" s="139"/>
      <c r="J6" s="140"/>
      <c r="K6" s="138" t="s">
        <v>79</v>
      </c>
      <c r="L6" s="139"/>
      <c r="M6" s="140"/>
      <c r="N6" s="138" t="s">
        <v>39</v>
      </c>
      <c r="O6" s="139"/>
      <c r="P6" s="140"/>
      <c r="Q6" s="138" t="s">
        <v>80</v>
      </c>
      <c r="R6" s="139"/>
      <c r="S6" s="140"/>
      <c r="T6" s="138" t="s">
        <v>84</v>
      </c>
      <c r="U6" s="139"/>
      <c r="V6" s="140"/>
      <c r="W6" s="167" t="s">
        <v>82</v>
      </c>
      <c r="X6" s="168"/>
      <c r="Y6" s="169"/>
      <c r="Z6" s="161" t="s">
        <v>88</v>
      </c>
      <c r="AA6" s="162"/>
      <c r="AB6" s="163"/>
      <c r="AC6" s="136" t="s">
        <v>32</v>
      </c>
      <c r="AD6" s="137"/>
      <c r="AE6" s="137"/>
    </row>
    <row r="7" spans="2:30" ht="12.75">
      <c r="B7" s="141" t="s">
        <v>86</v>
      </c>
      <c r="C7" s="142"/>
      <c r="D7" s="143"/>
      <c r="E7" s="141" t="s">
        <v>76</v>
      </c>
      <c r="F7" s="142"/>
      <c r="G7" s="143"/>
      <c r="H7" s="141" t="s">
        <v>77</v>
      </c>
      <c r="I7" s="142"/>
      <c r="J7" s="143"/>
      <c r="K7" s="141" t="s">
        <v>76</v>
      </c>
      <c r="L7" s="142"/>
      <c r="M7" s="143"/>
      <c r="N7" s="141" t="s">
        <v>76</v>
      </c>
      <c r="O7" s="142"/>
      <c r="P7" s="143"/>
      <c r="Q7" s="141" t="s">
        <v>81</v>
      </c>
      <c r="R7" s="142"/>
      <c r="S7" s="143"/>
      <c r="T7" s="141" t="s">
        <v>85</v>
      </c>
      <c r="U7" s="142"/>
      <c r="V7" s="143"/>
      <c r="W7" s="158" t="s">
        <v>73</v>
      </c>
      <c r="X7" s="159"/>
      <c r="Y7" s="160"/>
      <c r="Z7" s="164"/>
      <c r="AA7" s="165"/>
      <c r="AB7" s="166"/>
      <c r="AC7" s="2"/>
      <c r="AD7" s="6"/>
    </row>
    <row r="8" spans="1:31" ht="12.75">
      <c r="A8" s="36"/>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c r="W8" s="26" t="s">
        <v>8</v>
      </c>
      <c r="X8" s="27" t="s">
        <v>9</v>
      </c>
      <c r="Y8" s="27" t="s">
        <v>31</v>
      </c>
      <c r="Z8" s="26" t="s">
        <v>8</v>
      </c>
      <c r="AA8" s="27" t="s">
        <v>9</v>
      </c>
      <c r="AB8" s="27" t="s">
        <v>31</v>
      </c>
      <c r="AC8" s="26" t="s">
        <v>8</v>
      </c>
      <c r="AD8" s="27" t="s">
        <v>9</v>
      </c>
      <c r="AE8" s="27" t="s">
        <v>31</v>
      </c>
    </row>
    <row r="9" spans="1:30" s="6" customFormat="1" ht="12.75">
      <c r="A9" s="13" t="s">
        <v>0</v>
      </c>
      <c r="B9" s="3"/>
      <c r="C9" s="4"/>
      <c r="D9" s="8"/>
      <c r="E9" s="3"/>
      <c r="F9" s="4"/>
      <c r="G9" s="8"/>
      <c r="H9" s="3"/>
      <c r="I9" s="4"/>
      <c r="J9" s="8"/>
      <c r="K9" s="3"/>
      <c r="L9" s="4"/>
      <c r="M9" s="8"/>
      <c r="N9" s="3"/>
      <c r="O9" s="4"/>
      <c r="P9" s="8"/>
      <c r="Q9" s="3"/>
      <c r="R9" s="4"/>
      <c r="S9" s="8"/>
      <c r="T9" s="3"/>
      <c r="U9" s="4"/>
      <c r="V9" s="8"/>
      <c r="W9" s="3"/>
      <c r="X9" s="4"/>
      <c r="Y9" s="8"/>
      <c r="Z9" s="3"/>
      <c r="AA9" s="4"/>
      <c r="AB9" s="8"/>
      <c r="AC9" s="32"/>
      <c r="AD9" s="1"/>
    </row>
    <row r="10" spans="1:31" ht="12.75">
      <c r="A10" s="6" t="s">
        <v>34</v>
      </c>
      <c r="B10" s="16">
        <v>84</v>
      </c>
      <c r="C10" s="17">
        <v>65</v>
      </c>
      <c r="D10" s="44">
        <v>149</v>
      </c>
      <c r="E10" s="16">
        <v>171</v>
      </c>
      <c r="F10" s="17">
        <v>96</v>
      </c>
      <c r="G10" s="44">
        <v>267</v>
      </c>
      <c r="H10" s="16">
        <v>28</v>
      </c>
      <c r="I10" s="17">
        <v>3</v>
      </c>
      <c r="J10" s="44">
        <v>31</v>
      </c>
      <c r="K10" s="16">
        <v>165</v>
      </c>
      <c r="L10" s="17">
        <v>65</v>
      </c>
      <c r="M10" s="44">
        <v>230</v>
      </c>
      <c r="N10" s="16">
        <v>0</v>
      </c>
      <c r="O10" s="17">
        <v>0</v>
      </c>
      <c r="P10" s="44">
        <v>0</v>
      </c>
      <c r="Q10" s="16">
        <v>154</v>
      </c>
      <c r="R10" s="17">
        <v>50</v>
      </c>
      <c r="S10" s="44">
        <v>204</v>
      </c>
      <c r="T10" s="16">
        <v>133</v>
      </c>
      <c r="U10" s="17">
        <v>100</v>
      </c>
      <c r="V10" s="44">
        <v>233</v>
      </c>
      <c r="W10" s="16">
        <v>243</v>
      </c>
      <c r="X10" s="17">
        <v>34</v>
      </c>
      <c r="Y10" s="44">
        <v>277</v>
      </c>
      <c r="Z10" s="16">
        <v>266</v>
      </c>
      <c r="AA10" s="17">
        <v>218</v>
      </c>
      <c r="AB10" s="44">
        <v>484</v>
      </c>
      <c r="AC10" s="16">
        <f aca="true" t="shared" si="0" ref="AC10:AE14">SUM(T10,Q10,N10,K10,H10,E10,B10,W10,Z10)</f>
        <v>1244</v>
      </c>
      <c r="AD10" s="17">
        <f t="shared" si="0"/>
        <v>631</v>
      </c>
      <c r="AE10" s="17">
        <f t="shared" si="0"/>
        <v>1875</v>
      </c>
    </row>
    <row r="11" spans="1:31" ht="12.75">
      <c r="A11" s="6" t="s">
        <v>35</v>
      </c>
      <c r="B11" s="16">
        <v>173</v>
      </c>
      <c r="C11" s="18">
        <v>119</v>
      </c>
      <c r="D11" s="44">
        <v>292</v>
      </c>
      <c r="E11" s="16">
        <v>418</v>
      </c>
      <c r="F11" s="18">
        <v>223</v>
      </c>
      <c r="G11" s="44">
        <v>641</v>
      </c>
      <c r="H11" s="16">
        <v>220</v>
      </c>
      <c r="I11" s="18">
        <v>35</v>
      </c>
      <c r="J11" s="44">
        <v>255</v>
      </c>
      <c r="K11" s="16">
        <v>128</v>
      </c>
      <c r="L11" s="18">
        <v>83</v>
      </c>
      <c r="M11" s="44">
        <v>211</v>
      </c>
      <c r="N11" s="16">
        <v>0</v>
      </c>
      <c r="O11" s="18">
        <v>0</v>
      </c>
      <c r="P11" s="44">
        <v>0</v>
      </c>
      <c r="Q11" s="16">
        <v>117</v>
      </c>
      <c r="R11" s="18">
        <v>62</v>
      </c>
      <c r="S11" s="44">
        <v>179</v>
      </c>
      <c r="T11" s="16">
        <v>283</v>
      </c>
      <c r="U11" s="18">
        <v>239</v>
      </c>
      <c r="V11" s="44">
        <v>522</v>
      </c>
      <c r="W11" s="16">
        <v>451</v>
      </c>
      <c r="X11" s="18">
        <v>115</v>
      </c>
      <c r="Y11" s="44">
        <v>566</v>
      </c>
      <c r="Z11" s="16">
        <v>533</v>
      </c>
      <c r="AA11" s="18">
        <v>431</v>
      </c>
      <c r="AB11" s="44">
        <v>964</v>
      </c>
      <c r="AC11" s="16">
        <f t="shared" si="0"/>
        <v>2323</v>
      </c>
      <c r="AD11" s="18">
        <f t="shared" si="0"/>
        <v>1307</v>
      </c>
      <c r="AE11" s="17">
        <f t="shared" si="0"/>
        <v>3630</v>
      </c>
    </row>
    <row r="12" spans="1:31" ht="12.75">
      <c r="A12" s="6" t="s">
        <v>36</v>
      </c>
      <c r="B12" s="16">
        <v>0</v>
      </c>
      <c r="C12" s="18">
        <v>0</v>
      </c>
      <c r="D12" s="44">
        <v>0</v>
      </c>
      <c r="E12" s="16">
        <v>0</v>
      </c>
      <c r="F12" s="18">
        <v>0</v>
      </c>
      <c r="G12" s="44">
        <v>0</v>
      </c>
      <c r="H12" s="16">
        <v>0</v>
      </c>
      <c r="I12" s="18">
        <v>0</v>
      </c>
      <c r="J12" s="44">
        <v>0</v>
      </c>
      <c r="K12" s="16">
        <v>0</v>
      </c>
      <c r="L12" s="18">
        <v>0</v>
      </c>
      <c r="M12" s="44">
        <v>0</v>
      </c>
      <c r="N12" s="16">
        <v>0</v>
      </c>
      <c r="O12" s="18">
        <v>0</v>
      </c>
      <c r="P12" s="44">
        <v>0</v>
      </c>
      <c r="Q12" s="16">
        <v>0</v>
      </c>
      <c r="R12" s="18">
        <v>0</v>
      </c>
      <c r="S12" s="44">
        <v>0</v>
      </c>
      <c r="T12" s="16">
        <v>0</v>
      </c>
      <c r="U12" s="18">
        <v>0</v>
      </c>
      <c r="V12" s="44">
        <v>0</v>
      </c>
      <c r="W12" s="16">
        <v>0</v>
      </c>
      <c r="X12" s="18">
        <v>0</v>
      </c>
      <c r="Y12" s="44">
        <v>0</v>
      </c>
      <c r="Z12" s="16">
        <v>0</v>
      </c>
      <c r="AA12" s="18">
        <v>0</v>
      </c>
      <c r="AB12" s="44">
        <v>0</v>
      </c>
      <c r="AC12" s="16">
        <f t="shared" si="0"/>
        <v>0</v>
      </c>
      <c r="AD12" s="18">
        <f t="shared" si="0"/>
        <v>0</v>
      </c>
      <c r="AE12" s="17">
        <f t="shared" si="0"/>
        <v>0</v>
      </c>
    </row>
    <row r="13" spans="1:31" ht="12.75">
      <c r="A13" s="6" t="s">
        <v>37</v>
      </c>
      <c r="B13" s="16">
        <v>116</v>
      </c>
      <c r="C13" s="18">
        <v>65</v>
      </c>
      <c r="D13" s="44">
        <v>181</v>
      </c>
      <c r="E13" s="16">
        <v>102</v>
      </c>
      <c r="F13" s="18">
        <v>49</v>
      </c>
      <c r="G13" s="44">
        <v>151</v>
      </c>
      <c r="H13" s="16">
        <v>86</v>
      </c>
      <c r="I13" s="18">
        <v>9</v>
      </c>
      <c r="J13" s="44">
        <v>95</v>
      </c>
      <c r="K13" s="16">
        <v>13</v>
      </c>
      <c r="L13" s="18">
        <v>15</v>
      </c>
      <c r="M13" s="44">
        <v>28</v>
      </c>
      <c r="N13" s="16">
        <v>7</v>
      </c>
      <c r="O13" s="18">
        <v>2</v>
      </c>
      <c r="P13" s="44">
        <v>9</v>
      </c>
      <c r="Q13" s="16">
        <v>79</v>
      </c>
      <c r="R13" s="18">
        <v>17</v>
      </c>
      <c r="S13" s="44">
        <v>96</v>
      </c>
      <c r="T13" s="16">
        <v>78</v>
      </c>
      <c r="U13" s="18">
        <v>77</v>
      </c>
      <c r="V13" s="44">
        <v>155</v>
      </c>
      <c r="W13" s="16">
        <v>129</v>
      </c>
      <c r="X13" s="18">
        <v>30</v>
      </c>
      <c r="Y13" s="44">
        <v>159</v>
      </c>
      <c r="Z13" s="16">
        <v>320</v>
      </c>
      <c r="AA13" s="18">
        <v>225</v>
      </c>
      <c r="AB13" s="44">
        <v>545</v>
      </c>
      <c r="AC13" s="16">
        <f t="shared" si="0"/>
        <v>930</v>
      </c>
      <c r="AD13" s="18">
        <f t="shared" si="0"/>
        <v>489</v>
      </c>
      <c r="AE13" s="17">
        <f t="shared" si="0"/>
        <v>1419</v>
      </c>
    </row>
    <row r="14" spans="1:31" s="14" customFormat="1" ht="12.75">
      <c r="A14" s="14" t="s">
        <v>31</v>
      </c>
      <c r="B14" s="20">
        <f>SUM(B10:B13)</f>
        <v>373</v>
      </c>
      <c r="C14" s="21">
        <f aca="true" t="shared" si="1" ref="C14:AB14">SUM(C10:C13)</f>
        <v>249</v>
      </c>
      <c r="D14" s="21">
        <f t="shared" si="1"/>
        <v>622</v>
      </c>
      <c r="E14" s="20">
        <f t="shared" si="1"/>
        <v>691</v>
      </c>
      <c r="F14" s="21">
        <f t="shared" si="1"/>
        <v>368</v>
      </c>
      <c r="G14" s="21">
        <f t="shared" si="1"/>
        <v>1059</v>
      </c>
      <c r="H14" s="20">
        <f t="shared" si="1"/>
        <v>334</v>
      </c>
      <c r="I14" s="21">
        <f t="shared" si="1"/>
        <v>47</v>
      </c>
      <c r="J14" s="21">
        <f t="shared" si="1"/>
        <v>381</v>
      </c>
      <c r="K14" s="20">
        <f t="shared" si="1"/>
        <v>306</v>
      </c>
      <c r="L14" s="21">
        <f t="shared" si="1"/>
        <v>163</v>
      </c>
      <c r="M14" s="21">
        <f t="shared" si="1"/>
        <v>469</v>
      </c>
      <c r="N14" s="20">
        <f t="shared" si="1"/>
        <v>7</v>
      </c>
      <c r="O14" s="21">
        <f t="shared" si="1"/>
        <v>2</v>
      </c>
      <c r="P14" s="21">
        <f t="shared" si="1"/>
        <v>9</v>
      </c>
      <c r="Q14" s="20">
        <f t="shared" si="1"/>
        <v>350</v>
      </c>
      <c r="R14" s="21">
        <f t="shared" si="1"/>
        <v>129</v>
      </c>
      <c r="S14" s="21">
        <f t="shared" si="1"/>
        <v>479</v>
      </c>
      <c r="T14" s="20">
        <f t="shared" si="1"/>
        <v>494</v>
      </c>
      <c r="U14" s="21">
        <f t="shared" si="1"/>
        <v>416</v>
      </c>
      <c r="V14" s="21">
        <f t="shared" si="1"/>
        <v>910</v>
      </c>
      <c r="W14" s="20">
        <f t="shared" si="1"/>
        <v>823</v>
      </c>
      <c r="X14" s="21">
        <f t="shared" si="1"/>
        <v>179</v>
      </c>
      <c r="Y14" s="21">
        <f t="shared" si="1"/>
        <v>1002</v>
      </c>
      <c r="Z14" s="20">
        <f t="shared" si="1"/>
        <v>1119</v>
      </c>
      <c r="AA14" s="21">
        <f t="shared" si="1"/>
        <v>874</v>
      </c>
      <c r="AB14" s="21">
        <f t="shared" si="1"/>
        <v>1993</v>
      </c>
      <c r="AC14" s="20">
        <f t="shared" si="0"/>
        <v>4497</v>
      </c>
      <c r="AD14" s="21">
        <f t="shared" si="0"/>
        <v>2427</v>
      </c>
      <c r="AE14" s="21">
        <f t="shared" si="0"/>
        <v>6924</v>
      </c>
    </row>
    <row r="15" spans="1:31" s="6" customFormat="1" ht="12.75">
      <c r="A15" s="7" t="s">
        <v>1</v>
      </c>
      <c r="B15" s="16"/>
      <c r="C15" s="17"/>
      <c r="D15" s="44"/>
      <c r="E15" s="16"/>
      <c r="F15" s="17"/>
      <c r="G15" s="44"/>
      <c r="H15" s="16"/>
      <c r="I15" s="17"/>
      <c r="J15" s="44"/>
      <c r="K15" s="16"/>
      <c r="L15" s="17"/>
      <c r="M15" s="44"/>
      <c r="N15" s="16"/>
      <c r="O15" s="17"/>
      <c r="P15" s="44"/>
      <c r="Q15" s="16"/>
      <c r="R15" s="17"/>
      <c r="S15" s="44"/>
      <c r="T15" s="16"/>
      <c r="U15" s="17"/>
      <c r="V15" s="44"/>
      <c r="W15" s="16"/>
      <c r="X15" s="17"/>
      <c r="Y15" s="44"/>
      <c r="Z15" s="16"/>
      <c r="AA15" s="17"/>
      <c r="AB15" s="44"/>
      <c r="AC15" s="16"/>
      <c r="AD15" s="17"/>
      <c r="AE15" s="17"/>
    </row>
    <row r="16" spans="1:31" ht="12.75">
      <c r="A16" s="6" t="s">
        <v>34</v>
      </c>
      <c r="B16" s="16">
        <v>44</v>
      </c>
      <c r="C16" s="17">
        <v>37</v>
      </c>
      <c r="D16" s="44">
        <v>81</v>
      </c>
      <c r="E16" s="16">
        <v>38</v>
      </c>
      <c r="F16" s="17">
        <v>17</v>
      </c>
      <c r="G16" s="44">
        <v>55</v>
      </c>
      <c r="H16" s="16">
        <v>31</v>
      </c>
      <c r="I16" s="17">
        <v>2</v>
      </c>
      <c r="J16" s="44">
        <v>33</v>
      </c>
      <c r="K16" s="16">
        <v>0</v>
      </c>
      <c r="L16" s="17">
        <v>0</v>
      </c>
      <c r="M16" s="44">
        <v>0</v>
      </c>
      <c r="N16" s="16">
        <v>0</v>
      </c>
      <c r="O16" s="17">
        <v>0</v>
      </c>
      <c r="P16" s="44">
        <v>0</v>
      </c>
      <c r="Q16" s="16">
        <v>0</v>
      </c>
      <c r="R16" s="17">
        <v>0</v>
      </c>
      <c r="S16" s="44">
        <v>0</v>
      </c>
      <c r="T16" s="16">
        <v>83</v>
      </c>
      <c r="U16" s="17">
        <v>45</v>
      </c>
      <c r="V16" s="44">
        <v>128</v>
      </c>
      <c r="W16" s="16">
        <v>49</v>
      </c>
      <c r="X16" s="17">
        <v>8</v>
      </c>
      <c r="Y16" s="44">
        <v>57</v>
      </c>
      <c r="Z16" s="16">
        <v>130</v>
      </c>
      <c r="AA16" s="17">
        <v>88</v>
      </c>
      <c r="AB16" s="44">
        <v>218</v>
      </c>
      <c r="AC16" s="16">
        <f aca="true" t="shared" si="2" ref="AC16:AE20">SUM(T16,Q16,N16,K16,H16,E16,B16,W16,Z16)</f>
        <v>375</v>
      </c>
      <c r="AD16" s="17">
        <f t="shared" si="2"/>
        <v>197</v>
      </c>
      <c r="AE16" s="17">
        <f t="shared" si="2"/>
        <v>572</v>
      </c>
    </row>
    <row r="17" spans="1:31" ht="12.75">
      <c r="A17" s="6" t="s">
        <v>35</v>
      </c>
      <c r="B17" s="16">
        <v>66</v>
      </c>
      <c r="C17" s="18">
        <v>49</v>
      </c>
      <c r="D17" s="44">
        <v>115</v>
      </c>
      <c r="E17" s="16">
        <v>160</v>
      </c>
      <c r="F17" s="18">
        <v>87</v>
      </c>
      <c r="G17" s="44">
        <v>247</v>
      </c>
      <c r="H17" s="16">
        <v>150</v>
      </c>
      <c r="I17" s="18">
        <v>23</v>
      </c>
      <c r="J17" s="44">
        <v>173</v>
      </c>
      <c r="K17" s="16">
        <v>32</v>
      </c>
      <c r="L17" s="18">
        <v>19</v>
      </c>
      <c r="M17" s="44">
        <v>51</v>
      </c>
      <c r="N17" s="16">
        <v>26</v>
      </c>
      <c r="O17" s="18">
        <v>14</v>
      </c>
      <c r="P17" s="44">
        <v>40</v>
      </c>
      <c r="Q17" s="16">
        <v>0</v>
      </c>
      <c r="R17" s="18">
        <v>0</v>
      </c>
      <c r="S17" s="44">
        <v>0</v>
      </c>
      <c r="T17" s="16">
        <v>177</v>
      </c>
      <c r="U17" s="18">
        <v>93</v>
      </c>
      <c r="V17" s="44">
        <v>270</v>
      </c>
      <c r="W17" s="16">
        <v>164</v>
      </c>
      <c r="X17" s="18">
        <v>38</v>
      </c>
      <c r="Y17" s="44">
        <v>202</v>
      </c>
      <c r="Z17" s="16">
        <v>261</v>
      </c>
      <c r="AA17" s="18">
        <v>165</v>
      </c>
      <c r="AB17" s="44">
        <v>426</v>
      </c>
      <c r="AC17" s="16">
        <f t="shared" si="2"/>
        <v>1036</v>
      </c>
      <c r="AD17" s="18">
        <f t="shared" si="2"/>
        <v>488</v>
      </c>
      <c r="AE17" s="17">
        <f t="shared" si="2"/>
        <v>1524</v>
      </c>
    </row>
    <row r="18" spans="1:31" ht="12.75">
      <c r="A18" s="6" t="s">
        <v>36</v>
      </c>
      <c r="B18" s="16">
        <v>12</v>
      </c>
      <c r="C18" s="18">
        <v>6</v>
      </c>
      <c r="D18" s="44">
        <v>18</v>
      </c>
      <c r="E18" s="16">
        <v>4</v>
      </c>
      <c r="F18" s="18">
        <v>4</v>
      </c>
      <c r="G18" s="44">
        <v>8</v>
      </c>
      <c r="H18" s="16">
        <v>0</v>
      </c>
      <c r="I18" s="18">
        <v>0</v>
      </c>
      <c r="J18" s="44">
        <v>0</v>
      </c>
      <c r="K18" s="16">
        <v>0</v>
      </c>
      <c r="L18" s="18">
        <v>0</v>
      </c>
      <c r="M18" s="44">
        <v>0</v>
      </c>
      <c r="N18" s="16">
        <v>0</v>
      </c>
      <c r="O18" s="18">
        <v>0</v>
      </c>
      <c r="P18" s="44">
        <v>0</v>
      </c>
      <c r="Q18" s="16">
        <v>0</v>
      </c>
      <c r="R18" s="18">
        <v>0</v>
      </c>
      <c r="S18" s="44">
        <v>0</v>
      </c>
      <c r="T18" s="16">
        <v>6</v>
      </c>
      <c r="U18" s="18">
        <v>8</v>
      </c>
      <c r="V18" s="44">
        <v>14</v>
      </c>
      <c r="W18" s="16">
        <v>0</v>
      </c>
      <c r="X18" s="18">
        <v>0</v>
      </c>
      <c r="Y18" s="44">
        <v>0</v>
      </c>
      <c r="Z18" s="16">
        <v>21</v>
      </c>
      <c r="AA18" s="18">
        <v>32</v>
      </c>
      <c r="AB18" s="44">
        <v>53</v>
      </c>
      <c r="AC18" s="16">
        <f t="shared" si="2"/>
        <v>43</v>
      </c>
      <c r="AD18" s="18">
        <f t="shared" si="2"/>
        <v>50</v>
      </c>
      <c r="AE18" s="17">
        <f t="shared" si="2"/>
        <v>93</v>
      </c>
    </row>
    <row r="19" spans="1:31" ht="12.75">
      <c r="A19" s="6" t="s">
        <v>37</v>
      </c>
      <c r="B19" s="16">
        <v>32</v>
      </c>
      <c r="C19" s="18">
        <v>28</v>
      </c>
      <c r="D19" s="44">
        <v>60</v>
      </c>
      <c r="E19" s="16">
        <v>0</v>
      </c>
      <c r="F19" s="18">
        <v>0</v>
      </c>
      <c r="G19" s="44">
        <v>0</v>
      </c>
      <c r="H19" s="16">
        <v>14</v>
      </c>
      <c r="I19" s="18">
        <v>6</v>
      </c>
      <c r="J19" s="44">
        <v>20</v>
      </c>
      <c r="K19" s="16">
        <v>0</v>
      </c>
      <c r="L19" s="18">
        <v>0</v>
      </c>
      <c r="M19" s="44">
        <v>0</v>
      </c>
      <c r="N19" s="16">
        <v>0</v>
      </c>
      <c r="O19" s="18">
        <v>0</v>
      </c>
      <c r="P19" s="44">
        <v>0</v>
      </c>
      <c r="Q19" s="16">
        <v>0</v>
      </c>
      <c r="R19" s="18">
        <v>0</v>
      </c>
      <c r="S19" s="44">
        <v>0</v>
      </c>
      <c r="T19" s="16">
        <v>113</v>
      </c>
      <c r="U19" s="18">
        <v>71</v>
      </c>
      <c r="V19" s="44">
        <v>184</v>
      </c>
      <c r="W19" s="16">
        <v>100</v>
      </c>
      <c r="X19" s="18">
        <v>18</v>
      </c>
      <c r="Y19" s="44">
        <v>118</v>
      </c>
      <c r="Z19" s="16">
        <v>183</v>
      </c>
      <c r="AA19" s="18">
        <v>105</v>
      </c>
      <c r="AB19" s="44">
        <v>288</v>
      </c>
      <c r="AC19" s="16">
        <f t="shared" si="2"/>
        <v>442</v>
      </c>
      <c r="AD19" s="18">
        <f t="shared" si="2"/>
        <v>228</v>
      </c>
      <c r="AE19" s="17">
        <f t="shared" si="2"/>
        <v>670</v>
      </c>
    </row>
    <row r="20" spans="1:31" s="14" customFormat="1" ht="12.75">
      <c r="A20" s="14" t="s">
        <v>31</v>
      </c>
      <c r="B20" s="20">
        <f aca="true" t="shared" si="3" ref="B20:AB20">SUM(B16:B19)</f>
        <v>154</v>
      </c>
      <c r="C20" s="21">
        <f t="shared" si="3"/>
        <v>120</v>
      </c>
      <c r="D20" s="21">
        <f t="shared" si="3"/>
        <v>274</v>
      </c>
      <c r="E20" s="20">
        <f t="shared" si="3"/>
        <v>202</v>
      </c>
      <c r="F20" s="21">
        <f t="shared" si="3"/>
        <v>108</v>
      </c>
      <c r="G20" s="21">
        <f t="shared" si="3"/>
        <v>310</v>
      </c>
      <c r="H20" s="20">
        <f t="shared" si="3"/>
        <v>195</v>
      </c>
      <c r="I20" s="21">
        <f t="shared" si="3"/>
        <v>31</v>
      </c>
      <c r="J20" s="21">
        <f t="shared" si="3"/>
        <v>226</v>
      </c>
      <c r="K20" s="20">
        <f t="shared" si="3"/>
        <v>32</v>
      </c>
      <c r="L20" s="21">
        <f t="shared" si="3"/>
        <v>19</v>
      </c>
      <c r="M20" s="21">
        <f t="shared" si="3"/>
        <v>51</v>
      </c>
      <c r="N20" s="20">
        <f t="shared" si="3"/>
        <v>26</v>
      </c>
      <c r="O20" s="21">
        <f t="shared" si="3"/>
        <v>14</v>
      </c>
      <c r="P20" s="21">
        <f t="shared" si="3"/>
        <v>40</v>
      </c>
      <c r="Q20" s="20">
        <f t="shared" si="3"/>
        <v>0</v>
      </c>
      <c r="R20" s="21">
        <f t="shared" si="3"/>
        <v>0</v>
      </c>
      <c r="S20" s="21">
        <f t="shared" si="3"/>
        <v>0</v>
      </c>
      <c r="T20" s="20">
        <f t="shared" si="3"/>
        <v>379</v>
      </c>
      <c r="U20" s="21">
        <f t="shared" si="3"/>
        <v>217</v>
      </c>
      <c r="V20" s="21">
        <f t="shared" si="3"/>
        <v>596</v>
      </c>
      <c r="W20" s="20">
        <f t="shared" si="3"/>
        <v>313</v>
      </c>
      <c r="X20" s="21">
        <f t="shared" si="3"/>
        <v>64</v>
      </c>
      <c r="Y20" s="21">
        <f t="shared" si="3"/>
        <v>377</v>
      </c>
      <c r="Z20" s="20">
        <f t="shared" si="3"/>
        <v>595</v>
      </c>
      <c r="AA20" s="21">
        <f t="shared" si="3"/>
        <v>390</v>
      </c>
      <c r="AB20" s="21">
        <f t="shared" si="3"/>
        <v>985</v>
      </c>
      <c r="AC20" s="20">
        <f t="shared" si="2"/>
        <v>1896</v>
      </c>
      <c r="AD20" s="21">
        <f t="shared" si="2"/>
        <v>963</v>
      </c>
      <c r="AE20" s="21">
        <f t="shared" si="2"/>
        <v>2859</v>
      </c>
    </row>
    <row r="21" spans="1:31" s="6" customFormat="1" ht="12.75">
      <c r="A21" s="7" t="s">
        <v>2</v>
      </c>
      <c r="B21" s="16"/>
      <c r="C21" s="17"/>
      <c r="D21" s="44"/>
      <c r="E21" s="16"/>
      <c r="F21" s="17"/>
      <c r="G21" s="44"/>
      <c r="H21" s="16"/>
      <c r="I21" s="17"/>
      <c r="J21" s="44"/>
      <c r="K21" s="16"/>
      <c r="L21" s="17"/>
      <c r="M21" s="44"/>
      <c r="N21" s="16"/>
      <c r="O21" s="17"/>
      <c r="P21" s="44"/>
      <c r="Q21" s="16"/>
      <c r="R21" s="17"/>
      <c r="S21" s="44"/>
      <c r="T21" s="16"/>
      <c r="U21" s="17"/>
      <c r="V21" s="44"/>
      <c r="W21" s="16"/>
      <c r="X21" s="17"/>
      <c r="Y21" s="44"/>
      <c r="Z21" s="16"/>
      <c r="AA21" s="17"/>
      <c r="AB21" s="44"/>
      <c r="AC21" s="16"/>
      <c r="AD21" s="17"/>
      <c r="AE21" s="17"/>
    </row>
    <row r="22" spans="1:31" ht="12.75">
      <c r="A22" s="6" t="s">
        <v>34</v>
      </c>
      <c r="B22" s="16">
        <v>0</v>
      </c>
      <c r="C22" s="17">
        <v>0</v>
      </c>
      <c r="D22" s="44">
        <v>0</v>
      </c>
      <c r="E22" s="16">
        <v>33</v>
      </c>
      <c r="F22" s="17">
        <v>14</v>
      </c>
      <c r="G22" s="44">
        <v>47</v>
      </c>
      <c r="H22" s="16">
        <v>0</v>
      </c>
      <c r="I22" s="17">
        <v>0</v>
      </c>
      <c r="J22" s="44">
        <v>0</v>
      </c>
      <c r="K22" s="16">
        <v>27</v>
      </c>
      <c r="L22" s="17">
        <v>14</v>
      </c>
      <c r="M22" s="44">
        <v>41</v>
      </c>
      <c r="N22" s="16">
        <v>0</v>
      </c>
      <c r="O22" s="17">
        <v>0</v>
      </c>
      <c r="P22" s="44">
        <v>0</v>
      </c>
      <c r="Q22" s="16">
        <v>0</v>
      </c>
      <c r="R22" s="17">
        <v>0</v>
      </c>
      <c r="S22" s="44">
        <v>0</v>
      </c>
      <c r="T22" s="16">
        <v>0</v>
      </c>
      <c r="U22" s="17">
        <v>0</v>
      </c>
      <c r="V22" s="44">
        <v>0</v>
      </c>
      <c r="W22" s="16">
        <v>0</v>
      </c>
      <c r="X22" s="17">
        <v>0</v>
      </c>
      <c r="Y22" s="44">
        <v>0</v>
      </c>
      <c r="Z22" s="16">
        <v>0</v>
      </c>
      <c r="AA22" s="17">
        <v>0</v>
      </c>
      <c r="AB22" s="44">
        <v>0</v>
      </c>
      <c r="AC22" s="16">
        <f aca="true" t="shared" si="4" ref="AC22:AE26">SUM(T22,Q22,N22,K22,H22,E22,B22,W22,Z22)</f>
        <v>60</v>
      </c>
      <c r="AD22" s="17">
        <f t="shared" si="4"/>
        <v>28</v>
      </c>
      <c r="AE22" s="17">
        <f t="shared" si="4"/>
        <v>88</v>
      </c>
    </row>
    <row r="23" spans="1:31" ht="12.75">
      <c r="A23" s="6" t="s">
        <v>35</v>
      </c>
      <c r="B23" s="16">
        <v>5</v>
      </c>
      <c r="C23" s="18">
        <v>3</v>
      </c>
      <c r="D23" s="44">
        <v>8</v>
      </c>
      <c r="E23" s="16">
        <v>43</v>
      </c>
      <c r="F23" s="18">
        <v>31</v>
      </c>
      <c r="G23" s="44">
        <v>74</v>
      </c>
      <c r="H23" s="16">
        <v>0</v>
      </c>
      <c r="I23" s="18">
        <v>0</v>
      </c>
      <c r="J23" s="44">
        <v>0</v>
      </c>
      <c r="K23" s="16">
        <v>0</v>
      </c>
      <c r="L23" s="18">
        <v>0</v>
      </c>
      <c r="M23" s="44">
        <v>0</v>
      </c>
      <c r="N23" s="16">
        <v>0</v>
      </c>
      <c r="O23" s="18">
        <v>0</v>
      </c>
      <c r="P23" s="44">
        <v>0</v>
      </c>
      <c r="Q23" s="16">
        <v>46</v>
      </c>
      <c r="R23" s="18">
        <v>14</v>
      </c>
      <c r="S23" s="44">
        <v>60</v>
      </c>
      <c r="T23" s="16">
        <v>16</v>
      </c>
      <c r="U23" s="18">
        <v>11</v>
      </c>
      <c r="V23" s="44">
        <v>27</v>
      </c>
      <c r="W23" s="16">
        <v>11</v>
      </c>
      <c r="X23" s="18">
        <v>7</v>
      </c>
      <c r="Y23" s="44">
        <v>18</v>
      </c>
      <c r="Z23" s="16">
        <v>62</v>
      </c>
      <c r="AA23" s="18">
        <v>24</v>
      </c>
      <c r="AB23" s="44">
        <v>86</v>
      </c>
      <c r="AC23" s="16">
        <f t="shared" si="4"/>
        <v>183</v>
      </c>
      <c r="AD23" s="18">
        <f t="shared" si="4"/>
        <v>90</v>
      </c>
      <c r="AE23" s="17">
        <f t="shared" si="4"/>
        <v>273</v>
      </c>
    </row>
    <row r="24" spans="1:31" ht="12.75">
      <c r="A24" s="6" t="s">
        <v>37</v>
      </c>
      <c r="B24" s="16">
        <v>16</v>
      </c>
      <c r="C24" s="18">
        <v>10</v>
      </c>
      <c r="D24" s="44">
        <v>26</v>
      </c>
      <c r="E24" s="16">
        <v>0</v>
      </c>
      <c r="F24" s="18">
        <v>0</v>
      </c>
      <c r="G24" s="44">
        <v>0</v>
      </c>
      <c r="H24" s="16">
        <v>0</v>
      </c>
      <c r="I24" s="18">
        <v>0</v>
      </c>
      <c r="J24" s="44">
        <v>0</v>
      </c>
      <c r="K24" s="16">
        <v>0</v>
      </c>
      <c r="L24" s="18">
        <v>0</v>
      </c>
      <c r="M24" s="44">
        <v>0</v>
      </c>
      <c r="N24" s="16">
        <v>0</v>
      </c>
      <c r="O24" s="18">
        <v>0</v>
      </c>
      <c r="P24" s="44">
        <v>0</v>
      </c>
      <c r="Q24" s="16">
        <v>0</v>
      </c>
      <c r="R24" s="18">
        <v>0</v>
      </c>
      <c r="S24" s="44">
        <v>0</v>
      </c>
      <c r="T24" s="16">
        <v>12</v>
      </c>
      <c r="U24" s="18">
        <v>6</v>
      </c>
      <c r="V24" s="44">
        <v>18</v>
      </c>
      <c r="W24" s="16">
        <v>0</v>
      </c>
      <c r="X24" s="18">
        <v>0</v>
      </c>
      <c r="Y24" s="44">
        <v>0</v>
      </c>
      <c r="Z24" s="16">
        <v>45</v>
      </c>
      <c r="AA24" s="18">
        <v>20</v>
      </c>
      <c r="AB24" s="44">
        <v>65</v>
      </c>
      <c r="AC24" s="16">
        <f t="shared" si="4"/>
        <v>73</v>
      </c>
      <c r="AD24" s="18">
        <f t="shared" si="4"/>
        <v>36</v>
      </c>
      <c r="AE24" s="17">
        <f t="shared" si="4"/>
        <v>109</v>
      </c>
    </row>
    <row r="25" spans="1:31" ht="12.75">
      <c r="A25" s="6" t="s">
        <v>42</v>
      </c>
      <c r="B25" s="16">
        <v>0</v>
      </c>
      <c r="C25" s="18">
        <v>0</v>
      </c>
      <c r="D25" s="44">
        <v>0</v>
      </c>
      <c r="E25" s="16">
        <v>0</v>
      </c>
      <c r="F25" s="18">
        <v>0</v>
      </c>
      <c r="G25" s="44">
        <v>0</v>
      </c>
      <c r="H25" s="16">
        <v>0</v>
      </c>
      <c r="I25" s="18">
        <v>0</v>
      </c>
      <c r="J25" s="44">
        <v>0</v>
      </c>
      <c r="K25" s="16">
        <v>0</v>
      </c>
      <c r="L25" s="18">
        <v>0</v>
      </c>
      <c r="M25" s="44">
        <v>0</v>
      </c>
      <c r="N25" s="16">
        <v>8</v>
      </c>
      <c r="O25" s="18">
        <v>5</v>
      </c>
      <c r="P25" s="44">
        <v>13</v>
      </c>
      <c r="Q25" s="16">
        <v>79</v>
      </c>
      <c r="R25" s="18">
        <v>41</v>
      </c>
      <c r="S25" s="44">
        <v>120</v>
      </c>
      <c r="T25" s="16">
        <v>0</v>
      </c>
      <c r="U25" s="18">
        <v>0</v>
      </c>
      <c r="V25" s="44">
        <v>0</v>
      </c>
      <c r="W25" s="16">
        <v>20</v>
      </c>
      <c r="X25" s="18">
        <v>5</v>
      </c>
      <c r="Y25" s="44">
        <v>25</v>
      </c>
      <c r="Z25" s="16">
        <v>0</v>
      </c>
      <c r="AA25" s="18">
        <v>0</v>
      </c>
      <c r="AB25" s="44">
        <v>0</v>
      </c>
      <c r="AC25" s="16">
        <f t="shared" si="4"/>
        <v>107</v>
      </c>
      <c r="AD25" s="18">
        <f t="shared" si="4"/>
        <v>51</v>
      </c>
      <c r="AE25" s="17">
        <f t="shared" si="4"/>
        <v>158</v>
      </c>
    </row>
    <row r="26" spans="1:31" s="14" customFormat="1" ht="12.75">
      <c r="A26" s="14" t="s">
        <v>31</v>
      </c>
      <c r="B26" s="20">
        <f aca="true" t="shared" si="5" ref="B26:AB26">SUM(B22:B25)</f>
        <v>21</v>
      </c>
      <c r="C26" s="21">
        <f t="shared" si="5"/>
        <v>13</v>
      </c>
      <c r="D26" s="21">
        <f t="shared" si="5"/>
        <v>34</v>
      </c>
      <c r="E26" s="20">
        <f t="shared" si="5"/>
        <v>76</v>
      </c>
      <c r="F26" s="21">
        <f t="shared" si="5"/>
        <v>45</v>
      </c>
      <c r="G26" s="21">
        <f t="shared" si="5"/>
        <v>121</v>
      </c>
      <c r="H26" s="20">
        <f t="shared" si="5"/>
        <v>0</v>
      </c>
      <c r="I26" s="21">
        <f t="shared" si="5"/>
        <v>0</v>
      </c>
      <c r="J26" s="21">
        <f t="shared" si="5"/>
        <v>0</v>
      </c>
      <c r="K26" s="20">
        <f t="shared" si="5"/>
        <v>27</v>
      </c>
      <c r="L26" s="21">
        <f t="shared" si="5"/>
        <v>14</v>
      </c>
      <c r="M26" s="21">
        <f t="shared" si="5"/>
        <v>41</v>
      </c>
      <c r="N26" s="20">
        <f t="shared" si="5"/>
        <v>8</v>
      </c>
      <c r="O26" s="21">
        <f t="shared" si="5"/>
        <v>5</v>
      </c>
      <c r="P26" s="21">
        <f t="shared" si="5"/>
        <v>13</v>
      </c>
      <c r="Q26" s="20">
        <f t="shared" si="5"/>
        <v>125</v>
      </c>
      <c r="R26" s="21">
        <f t="shared" si="5"/>
        <v>55</v>
      </c>
      <c r="S26" s="21">
        <f t="shared" si="5"/>
        <v>180</v>
      </c>
      <c r="T26" s="20">
        <f t="shared" si="5"/>
        <v>28</v>
      </c>
      <c r="U26" s="21">
        <f t="shared" si="5"/>
        <v>17</v>
      </c>
      <c r="V26" s="21">
        <f t="shared" si="5"/>
        <v>45</v>
      </c>
      <c r="W26" s="20">
        <f t="shared" si="5"/>
        <v>31</v>
      </c>
      <c r="X26" s="21">
        <f t="shared" si="5"/>
        <v>12</v>
      </c>
      <c r="Y26" s="21">
        <f t="shared" si="5"/>
        <v>43</v>
      </c>
      <c r="Z26" s="20">
        <f t="shared" si="5"/>
        <v>107</v>
      </c>
      <c r="AA26" s="21">
        <f t="shared" si="5"/>
        <v>44</v>
      </c>
      <c r="AB26" s="21">
        <f t="shared" si="5"/>
        <v>151</v>
      </c>
      <c r="AC26" s="20">
        <f t="shared" si="4"/>
        <v>423</v>
      </c>
      <c r="AD26" s="21">
        <f t="shared" si="4"/>
        <v>205</v>
      </c>
      <c r="AE26" s="21">
        <f t="shared" si="4"/>
        <v>628</v>
      </c>
    </row>
    <row r="27" spans="1:31" s="6" customFormat="1" ht="12.75">
      <c r="A27" s="7" t="s">
        <v>3</v>
      </c>
      <c r="B27" s="16"/>
      <c r="C27" s="17"/>
      <c r="D27" s="44"/>
      <c r="E27" s="16"/>
      <c r="F27" s="17"/>
      <c r="G27" s="44"/>
      <c r="H27" s="16"/>
      <c r="I27" s="17"/>
      <c r="J27" s="44"/>
      <c r="K27" s="16"/>
      <c r="L27" s="17"/>
      <c r="M27" s="44"/>
      <c r="N27" s="16"/>
      <c r="O27" s="17"/>
      <c r="P27" s="44"/>
      <c r="Q27" s="16"/>
      <c r="R27" s="17"/>
      <c r="S27" s="44"/>
      <c r="T27" s="16"/>
      <c r="U27" s="17"/>
      <c r="V27" s="44"/>
      <c r="W27" s="16"/>
      <c r="X27" s="17"/>
      <c r="Y27" s="44"/>
      <c r="Z27" s="16"/>
      <c r="AA27" s="17"/>
      <c r="AB27" s="44"/>
      <c r="AC27" s="16"/>
      <c r="AD27" s="17"/>
      <c r="AE27" s="17"/>
    </row>
    <row r="28" spans="1:31" ht="12.75">
      <c r="A28" s="6" t="s">
        <v>34</v>
      </c>
      <c r="B28" s="16">
        <v>54</v>
      </c>
      <c r="C28" s="17">
        <v>52</v>
      </c>
      <c r="D28" s="44">
        <v>106</v>
      </c>
      <c r="E28" s="16">
        <v>101</v>
      </c>
      <c r="F28" s="17">
        <v>55</v>
      </c>
      <c r="G28" s="44">
        <v>156</v>
      </c>
      <c r="H28" s="16">
        <v>173</v>
      </c>
      <c r="I28" s="17">
        <v>54</v>
      </c>
      <c r="J28" s="44">
        <v>227</v>
      </c>
      <c r="K28" s="16">
        <v>68</v>
      </c>
      <c r="L28" s="17">
        <v>17</v>
      </c>
      <c r="M28" s="44">
        <v>85</v>
      </c>
      <c r="N28" s="16">
        <v>5</v>
      </c>
      <c r="O28" s="17">
        <v>2</v>
      </c>
      <c r="P28" s="44">
        <v>7</v>
      </c>
      <c r="Q28" s="16">
        <v>0</v>
      </c>
      <c r="R28" s="17">
        <v>0</v>
      </c>
      <c r="S28" s="44">
        <v>0</v>
      </c>
      <c r="T28" s="16">
        <v>55</v>
      </c>
      <c r="U28" s="17">
        <v>46</v>
      </c>
      <c r="V28" s="44">
        <v>101</v>
      </c>
      <c r="W28" s="16">
        <v>201</v>
      </c>
      <c r="X28" s="17">
        <v>42</v>
      </c>
      <c r="Y28" s="44">
        <v>243</v>
      </c>
      <c r="Z28" s="16">
        <v>162</v>
      </c>
      <c r="AA28" s="17">
        <v>102</v>
      </c>
      <c r="AB28" s="44">
        <v>264</v>
      </c>
      <c r="AC28" s="16">
        <f aca="true" t="shared" si="6" ref="AC28:AE32">SUM(T28,Q28,N28,K28,H28,E28,B28,W28,Z28)</f>
        <v>819</v>
      </c>
      <c r="AD28" s="17">
        <f t="shared" si="6"/>
        <v>370</v>
      </c>
      <c r="AE28" s="17">
        <f t="shared" si="6"/>
        <v>1189</v>
      </c>
    </row>
    <row r="29" spans="1:31" ht="12.75">
      <c r="A29" s="6" t="s">
        <v>35</v>
      </c>
      <c r="B29" s="16">
        <v>198</v>
      </c>
      <c r="C29" s="18">
        <v>190</v>
      </c>
      <c r="D29" s="44">
        <v>388</v>
      </c>
      <c r="E29" s="16">
        <v>293</v>
      </c>
      <c r="F29" s="18">
        <v>166</v>
      </c>
      <c r="G29" s="44">
        <v>459</v>
      </c>
      <c r="H29" s="16">
        <v>166</v>
      </c>
      <c r="I29" s="18">
        <v>38</v>
      </c>
      <c r="J29" s="44">
        <v>204</v>
      </c>
      <c r="K29" s="16">
        <v>63</v>
      </c>
      <c r="L29" s="18">
        <v>35</v>
      </c>
      <c r="M29" s="44">
        <v>98</v>
      </c>
      <c r="N29" s="16">
        <v>20</v>
      </c>
      <c r="O29" s="18">
        <v>20</v>
      </c>
      <c r="P29" s="44">
        <v>40</v>
      </c>
      <c r="Q29" s="16">
        <v>75</v>
      </c>
      <c r="R29" s="18">
        <v>42</v>
      </c>
      <c r="S29" s="44">
        <v>117</v>
      </c>
      <c r="T29" s="16">
        <v>255</v>
      </c>
      <c r="U29" s="18">
        <v>180</v>
      </c>
      <c r="V29" s="44">
        <v>435</v>
      </c>
      <c r="W29" s="16">
        <v>327</v>
      </c>
      <c r="X29" s="18">
        <v>81</v>
      </c>
      <c r="Y29" s="44">
        <v>408</v>
      </c>
      <c r="Z29" s="16">
        <v>471</v>
      </c>
      <c r="AA29" s="18">
        <v>356</v>
      </c>
      <c r="AB29" s="44">
        <v>827</v>
      </c>
      <c r="AC29" s="16">
        <f t="shared" si="6"/>
        <v>1868</v>
      </c>
      <c r="AD29" s="18">
        <f t="shared" si="6"/>
        <v>1108</v>
      </c>
      <c r="AE29" s="17">
        <f t="shared" si="6"/>
        <v>2976</v>
      </c>
    </row>
    <row r="30" spans="1:31" ht="12.75">
      <c r="A30" s="6" t="s">
        <v>36</v>
      </c>
      <c r="B30" s="16">
        <v>0</v>
      </c>
      <c r="C30" s="18">
        <v>0</v>
      </c>
      <c r="D30" s="44">
        <v>0</v>
      </c>
      <c r="E30" s="16">
        <v>0</v>
      </c>
      <c r="F30" s="18">
        <v>0</v>
      </c>
      <c r="G30" s="44">
        <v>0</v>
      </c>
      <c r="H30" s="16">
        <v>0</v>
      </c>
      <c r="I30" s="18">
        <v>0</v>
      </c>
      <c r="J30" s="44">
        <v>0</v>
      </c>
      <c r="K30" s="16">
        <v>0</v>
      </c>
      <c r="L30" s="18">
        <v>0</v>
      </c>
      <c r="M30" s="44">
        <v>0</v>
      </c>
      <c r="N30" s="16">
        <v>0</v>
      </c>
      <c r="O30" s="18">
        <v>0</v>
      </c>
      <c r="P30" s="44">
        <v>0</v>
      </c>
      <c r="Q30" s="16">
        <v>0</v>
      </c>
      <c r="R30" s="18">
        <v>0</v>
      </c>
      <c r="S30" s="44">
        <v>0</v>
      </c>
      <c r="T30" s="16">
        <v>0</v>
      </c>
      <c r="U30" s="18">
        <v>0</v>
      </c>
      <c r="V30" s="44">
        <v>0</v>
      </c>
      <c r="W30" s="16">
        <v>0</v>
      </c>
      <c r="X30" s="18">
        <v>0</v>
      </c>
      <c r="Y30" s="44">
        <v>0</v>
      </c>
      <c r="Z30" s="16">
        <v>0</v>
      </c>
      <c r="AA30" s="18">
        <v>0</v>
      </c>
      <c r="AB30" s="44">
        <v>0</v>
      </c>
      <c r="AC30" s="16">
        <f t="shared" si="6"/>
        <v>0</v>
      </c>
      <c r="AD30" s="18">
        <f t="shared" si="6"/>
        <v>0</v>
      </c>
      <c r="AE30" s="17">
        <f t="shared" si="6"/>
        <v>0</v>
      </c>
    </row>
    <row r="31" spans="1:31" ht="12.75">
      <c r="A31" s="6" t="s">
        <v>37</v>
      </c>
      <c r="B31" s="16">
        <v>38</v>
      </c>
      <c r="C31" s="18">
        <v>36</v>
      </c>
      <c r="D31" s="44">
        <v>74</v>
      </c>
      <c r="E31" s="16">
        <v>19</v>
      </c>
      <c r="F31" s="18">
        <v>9</v>
      </c>
      <c r="G31" s="44">
        <v>28</v>
      </c>
      <c r="H31" s="16">
        <v>14</v>
      </c>
      <c r="I31" s="18">
        <v>2</v>
      </c>
      <c r="J31" s="44">
        <v>16</v>
      </c>
      <c r="K31" s="16">
        <v>0</v>
      </c>
      <c r="L31" s="18">
        <v>0</v>
      </c>
      <c r="M31" s="44">
        <v>0</v>
      </c>
      <c r="N31" s="16">
        <v>0</v>
      </c>
      <c r="O31" s="18">
        <v>0</v>
      </c>
      <c r="P31" s="44">
        <v>0</v>
      </c>
      <c r="Q31" s="16">
        <v>0</v>
      </c>
      <c r="R31" s="18">
        <v>0</v>
      </c>
      <c r="S31" s="44">
        <v>0</v>
      </c>
      <c r="T31" s="16">
        <v>74</v>
      </c>
      <c r="U31" s="18">
        <v>41</v>
      </c>
      <c r="V31" s="44">
        <v>115</v>
      </c>
      <c r="W31" s="16">
        <v>74</v>
      </c>
      <c r="X31" s="18">
        <v>18</v>
      </c>
      <c r="Y31" s="44">
        <v>92</v>
      </c>
      <c r="Z31" s="16">
        <v>94</v>
      </c>
      <c r="AA31" s="18">
        <v>64</v>
      </c>
      <c r="AB31" s="44">
        <v>158</v>
      </c>
      <c r="AC31" s="16">
        <f t="shared" si="6"/>
        <v>313</v>
      </c>
      <c r="AD31" s="18">
        <f t="shared" si="6"/>
        <v>170</v>
      </c>
      <c r="AE31" s="17">
        <f t="shared" si="6"/>
        <v>483</v>
      </c>
    </row>
    <row r="32" spans="1:31" s="14" customFormat="1" ht="12.75">
      <c r="A32" s="14" t="s">
        <v>31</v>
      </c>
      <c r="B32" s="20">
        <f aca="true" t="shared" si="7" ref="B32:AB32">SUM(B28:B31)</f>
        <v>290</v>
      </c>
      <c r="C32" s="21">
        <f t="shared" si="7"/>
        <v>278</v>
      </c>
      <c r="D32" s="21">
        <f t="shared" si="7"/>
        <v>568</v>
      </c>
      <c r="E32" s="20">
        <f t="shared" si="7"/>
        <v>413</v>
      </c>
      <c r="F32" s="21">
        <f t="shared" si="7"/>
        <v>230</v>
      </c>
      <c r="G32" s="21">
        <f t="shared" si="7"/>
        <v>643</v>
      </c>
      <c r="H32" s="20">
        <f t="shared" si="7"/>
        <v>353</v>
      </c>
      <c r="I32" s="21">
        <f t="shared" si="7"/>
        <v>94</v>
      </c>
      <c r="J32" s="21">
        <f t="shared" si="7"/>
        <v>447</v>
      </c>
      <c r="K32" s="20">
        <f t="shared" si="7"/>
        <v>131</v>
      </c>
      <c r="L32" s="21">
        <f t="shared" si="7"/>
        <v>52</v>
      </c>
      <c r="M32" s="21">
        <f t="shared" si="7"/>
        <v>183</v>
      </c>
      <c r="N32" s="20">
        <f t="shared" si="7"/>
        <v>25</v>
      </c>
      <c r="O32" s="21">
        <f t="shared" si="7"/>
        <v>22</v>
      </c>
      <c r="P32" s="21">
        <f t="shared" si="7"/>
        <v>47</v>
      </c>
      <c r="Q32" s="20">
        <f t="shared" si="7"/>
        <v>75</v>
      </c>
      <c r="R32" s="21">
        <f t="shared" si="7"/>
        <v>42</v>
      </c>
      <c r="S32" s="21">
        <f t="shared" si="7"/>
        <v>117</v>
      </c>
      <c r="T32" s="20">
        <f t="shared" si="7"/>
        <v>384</v>
      </c>
      <c r="U32" s="21">
        <f t="shared" si="7"/>
        <v>267</v>
      </c>
      <c r="V32" s="21">
        <f t="shared" si="7"/>
        <v>651</v>
      </c>
      <c r="W32" s="20">
        <f t="shared" si="7"/>
        <v>602</v>
      </c>
      <c r="X32" s="21">
        <f t="shared" si="7"/>
        <v>141</v>
      </c>
      <c r="Y32" s="21">
        <f t="shared" si="7"/>
        <v>743</v>
      </c>
      <c r="Z32" s="20">
        <f t="shared" si="7"/>
        <v>727</v>
      </c>
      <c r="AA32" s="21">
        <f t="shared" si="7"/>
        <v>522</v>
      </c>
      <c r="AB32" s="21">
        <f t="shared" si="7"/>
        <v>1249</v>
      </c>
      <c r="AC32" s="20">
        <f t="shared" si="6"/>
        <v>3000</v>
      </c>
      <c r="AD32" s="21">
        <f t="shared" si="6"/>
        <v>1648</v>
      </c>
      <c r="AE32" s="21">
        <f t="shared" si="6"/>
        <v>4648</v>
      </c>
    </row>
    <row r="33" spans="1:31" s="6" customFormat="1" ht="12.75">
      <c r="A33" s="7" t="s">
        <v>4</v>
      </c>
      <c r="B33" s="16"/>
      <c r="C33" s="17"/>
      <c r="D33" s="44"/>
      <c r="E33" s="16"/>
      <c r="F33" s="17"/>
      <c r="G33" s="44"/>
      <c r="H33" s="16"/>
      <c r="I33" s="17"/>
      <c r="J33" s="44"/>
      <c r="K33" s="16"/>
      <c r="L33" s="17"/>
      <c r="M33" s="44"/>
      <c r="N33" s="16"/>
      <c r="O33" s="17"/>
      <c r="P33" s="44"/>
      <c r="Q33" s="16"/>
      <c r="R33" s="17"/>
      <c r="S33" s="44"/>
      <c r="T33" s="16"/>
      <c r="U33" s="17"/>
      <c r="V33" s="44"/>
      <c r="W33" s="16"/>
      <c r="X33" s="17"/>
      <c r="Y33" s="44"/>
      <c r="Z33" s="16"/>
      <c r="AA33" s="17"/>
      <c r="AB33" s="44"/>
      <c r="AC33" s="16"/>
      <c r="AD33" s="17"/>
      <c r="AE33" s="17"/>
    </row>
    <row r="34" spans="1:31" ht="12.75">
      <c r="A34" s="6" t="s">
        <v>34</v>
      </c>
      <c r="B34" s="16">
        <v>89</v>
      </c>
      <c r="C34" s="17">
        <v>57</v>
      </c>
      <c r="D34" s="44">
        <v>146</v>
      </c>
      <c r="E34" s="16">
        <v>199</v>
      </c>
      <c r="F34" s="17">
        <v>83</v>
      </c>
      <c r="G34" s="44">
        <v>282</v>
      </c>
      <c r="H34" s="16">
        <v>63</v>
      </c>
      <c r="I34" s="17">
        <v>12</v>
      </c>
      <c r="J34" s="44">
        <v>75</v>
      </c>
      <c r="K34" s="16">
        <v>101</v>
      </c>
      <c r="L34" s="17">
        <v>37</v>
      </c>
      <c r="M34" s="44">
        <v>138</v>
      </c>
      <c r="N34" s="16">
        <v>0</v>
      </c>
      <c r="O34" s="17">
        <v>0</v>
      </c>
      <c r="P34" s="44">
        <v>0</v>
      </c>
      <c r="Q34" s="16">
        <v>0</v>
      </c>
      <c r="R34" s="17">
        <v>0</v>
      </c>
      <c r="S34" s="44">
        <v>0</v>
      </c>
      <c r="T34" s="16">
        <v>87</v>
      </c>
      <c r="U34" s="17">
        <v>49</v>
      </c>
      <c r="V34" s="44">
        <v>136</v>
      </c>
      <c r="W34" s="16">
        <v>167</v>
      </c>
      <c r="X34" s="17">
        <v>34</v>
      </c>
      <c r="Y34" s="44">
        <v>201</v>
      </c>
      <c r="Z34" s="16">
        <v>172</v>
      </c>
      <c r="AA34" s="17">
        <v>121</v>
      </c>
      <c r="AB34" s="44">
        <v>293</v>
      </c>
      <c r="AC34" s="16">
        <f aca="true" t="shared" si="8" ref="AC34:AE38">SUM(T34,Q34,N34,K34,H34,E34,B34,W34,Z34)</f>
        <v>878</v>
      </c>
      <c r="AD34" s="17">
        <f t="shared" si="8"/>
        <v>393</v>
      </c>
      <c r="AE34" s="17">
        <f t="shared" si="8"/>
        <v>1271</v>
      </c>
    </row>
    <row r="35" spans="1:31" ht="12.75">
      <c r="A35" s="6" t="s">
        <v>35</v>
      </c>
      <c r="B35" s="16">
        <v>232</v>
      </c>
      <c r="C35" s="18">
        <v>184</v>
      </c>
      <c r="D35" s="44">
        <v>416</v>
      </c>
      <c r="E35" s="16">
        <v>370</v>
      </c>
      <c r="F35" s="18">
        <v>160</v>
      </c>
      <c r="G35" s="44">
        <v>530</v>
      </c>
      <c r="H35" s="16">
        <v>236</v>
      </c>
      <c r="I35" s="18">
        <v>46</v>
      </c>
      <c r="J35" s="44">
        <v>282</v>
      </c>
      <c r="K35" s="16">
        <v>84</v>
      </c>
      <c r="L35" s="18">
        <v>52</v>
      </c>
      <c r="M35" s="44">
        <v>136</v>
      </c>
      <c r="N35" s="16">
        <v>0</v>
      </c>
      <c r="O35" s="18">
        <v>0</v>
      </c>
      <c r="P35" s="44">
        <v>0</v>
      </c>
      <c r="Q35" s="16">
        <v>103</v>
      </c>
      <c r="R35" s="18">
        <v>46</v>
      </c>
      <c r="S35" s="44">
        <v>149</v>
      </c>
      <c r="T35" s="16">
        <v>153</v>
      </c>
      <c r="U35" s="18">
        <v>115</v>
      </c>
      <c r="V35" s="44">
        <v>268</v>
      </c>
      <c r="W35" s="16">
        <v>280</v>
      </c>
      <c r="X35" s="18">
        <v>62</v>
      </c>
      <c r="Y35" s="44">
        <v>342</v>
      </c>
      <c r="Z35" s="16">
        <v>565</v>
      </c>
      <c r="AA35" s="18">
        <v>402</v>
      </c>
      <c r="AB35" s="44">
        <v>967</v>
      </c>
      <c r="AC35" s="16">
        <f t="shared" si="8"/>
        <v>2023</v>
      </c>
      <c r="AD35" s="18">
        <f t="shared" si="8"/>
        <v>1067</v>
      </c>
      <c r="AE35" s="17">
        <f t="shared" si="8"/>
        <v>3090</v>
      </c>
    </row>
    <row r="36" spans="1:31" ht="12.75">
      <c r="A36" s="6" t="s">
        <v>36</v>
      </c>
      <c r="B36" s="16">
        <v>41</v>
      </c>
      <c r="C36" s="18">
        <v>35</v>
      </c>
      <c r="D36" s="44">
        <v>76</v>
      </c>
      <c r="E36" s="16">
        <v>2</v>
      </c>
      <c r="F36" s="18">
        <v>0</v>
      </c>
      <c r="G36" s="44">
        <v>2</v>
      </c>
      <c r="H36" s="16">
        <v>0</v>
      </c>
      <c r="I36" s="18">
        <v>0</v>
      </c>
      <c r="J36" s="44">
        <v>0</v>
      </c>
      <c r="K36" s="16">
        <v>0</v>
      </c>
      <c r="L36" s="18">
        <v>0</v>
      </c>
      <c r="M36" s="44">
        <v>0</v>
      </c>
      <c r="N36" s="16">
        <v>0</v>
      </c>
      <c r="O36" s="18">
        <v>0</v>
      </c>
      <c r="P36" s="44">
        <v>0</v>
      </c>
      <c r="Q36" s="16">
        <v>0</v>
      </c>
      <c r="R36" s="18">
        <v>0</v>
      </c>
      <c r="S36" s="44">
        <v>0</v>
      </c>
      <c r="T36" s="16">
        <v>53</v>
      </c>
      <c r="U36" s="18">
        <v>41</v>
      </c>
      <c r="V36" s="44">
        <v>94</v>
      </c>
      <c r="W36" s="16">
        <v>84</v>
      </c>
      <c r="X36" s="18">
        <v>15</v>
      </c>
      <c r="Y36" s="44">
        <v>99</v>
      </c>
      <c r="Z36" s="16">
        <v>133</v>
      </c>
      <c r="AA36" s="18">
        <v>95</v>
      </c>
      <c r="AB36" s="44">
        <v>228</v>
      </c>
      <c r="AC36" s="16">
        <f t="shared" si="8"/>
        <v>313</v>
      </c>
      <c r="AD36" s="18">
        <f t="shared" si="8"/>
        <v>186</v>
      </c>
      <c r="AE36" s="17">
        <f t="shared" si="8"/>
        <v>499</v>
      </c>
    </row>
    <row r="37" spans="1:31" ht="12.75">
      <c r="A37" s="6" t="s">
        <v>37</v>
      </c>
      <c r="B37" s="16">
        <v>31</v>
      </c>
      <c r="C37" s="18">
        <v>16</v>
      </c>
      <c r="D37" s="44">
        <v>47</v>
      </c>
      <c r="E37" s="16">
        <v>70</v>
      </c>
      <c r="F37" s="18">
        <v>21</v>
      </c>
      <c r="G37" s="44">
        <v>91</v>
      </c>
      <c r="H37" s="16">
        <v>35</v>
      </c>
      <c r="I37" s="18">
        <v>4</v>
      </c>
      <c r="J37" s="44">
        <v>39</v>
      </c>
      <c r="K37" s="16">
        <v>0</v>
      </c>
      <c r="L37" s="18">
        <v>0</v>
      </c>
      <c r="M37" s="44">
        <v>0</v>
      </c>
      <c r="N37" s="16">
        <v>0</v>
      </c>
      <c r="O37" s="18">
        <v>0</v>
      </c>
      <c r="P37" s="44">
        <v>0</v>
      </c>
      <c r="Q37" s="16">
        <v>0</v>
      </c>
      <c r="R37" s="18">
        <v>0</v>
      </c>
      <c r="S37" s="44">
        <v>0</v>
      </c>
      <c r="T37" s="16">
        <v>24</v>
      </c>
      <c r="U37" s="18">
        <v>17</v>
      </c>
      <c r="V37" s="44">
        <v>41</v>
      </c>
      <c r="W37" s="16">
        <v>21</v>
      </c>
      <c r="X37" s="18">
        <v>2</v>
      </c>
      <c r="Y37" s="44">
        <v>23</v>
      </c>
      <c r="Z37" s="16">
        <v>55</v>
      </c>
      <c r="AA37" s="18">
        <v>58</v>
      </c>
      <c r="AB37" s="44">
        <v>113</v>
      </c>
      <c r="AC37" s="16">
        <f t="shared" si="8"/>
        <v>236</v>
      </c>
      <c r="AD37" s="18">
        <f t="shared" si="8"/>
        <v>118</v>
      </c>
      <c r="AE37" s="17">
        <f t="shared" si="8"/>
        <v>354</v>
      </c>
    </row>
    <row r="38" spans="1:31" s="14" customFormat="1" ht="12.75">
      <c r="A38" s="14" t="s">
        <v>31</v>
      </c>
      <c r="B38" s="20">
        <f aca="true" t="shared" si="9" ref="B38:AB38">SUM(B34:B37)</f>
        <v>393</v>
      </c>
      <c r="C38" s="21">
        <f t="shared" si="9"/>
        <v>292</v>
      </c>
      <c r="D38" s="21">
        <f t="shared" si="9"/>
        <v>685</v>
      </c>
      <c r="E38" s="20">
        <f t="shared" si="9"/>
        <v>641</v>
      </c>
      <c r="F38" s="21">
        <f t="shared" si="9"/>
        <v>264</v>
      </c>
      <c r="G38" s="21">
        <f t="shared" si="9"/>
        <v>905</v>
      </c>
      <c r="H38" s="20">
        <f t="shared" si="9"/>
        <v>334</v>
      </c>
      <c r="I38" s="21">
        <f t="shared" si="9"/>
        <v>62</v>
      </c>
      <c r="J38" s="21">
        <f t="shared" si="9"/>
        <v>396</v>
      </c>
      <c r="K38" s="20">
        <f t="shared" si="9"/>
        <v>185</v>
      </c>
      <c r="L38" s="21">
        <f t="shared" si="9"/>
        <v>89</v>
      </c>
      <c r="M38" s="21">
        <f t="shared" si="9"/>
        <v>274</v>
      </c>
      <c r="N38" s="20">
        <f t="shared" si="9"/>
        <v>0</v>
      </c>
      <c r="O38" s="21">
        <f t="shared" si="9"/>
        <v>0</v>
      </c>
      <c r="P38" s="21">
        <f t="shared" si="9"/>
        <v>0</v>
      </c>
      <c r="Q38" s="20">
        <f t="shared" si="9"/>
        <v>103</v>
      </c>
      <c r="R38" s="21">
        <f t="shared" si="9"/>
        <v>46</v>
      </c>
      <c r="S38" s="21">
        <f t="shared" si="9"/>
        <v>149</v>
      </c>
      <c r="T38" s="20">
        <f t="shared" si="9"/>
        <v>317</v>
      </c>
      <c r="U38" s="21">
        <f t="shared" si="9"/>
        <v>222</v>
      </c>
      <c r="V38" s="21">
        <f t="shared" si="9"/>
        <v>539</v>
      </c>
      <c r="W38" s="20">
        <f t="shared" si="9"/>
        <v>552</v>
      </c>
      <c r="X38" s="21">
        <f t="shared" si="9"/>
        <v>113</v>
      </c>
      <c r="Y38" s="21">
        <f t="shared" si="9"/>
        <v>665</v>
      </c>
      <c r="Z38" s="20">
        <f t="shared" si="9"/>
        <v>925</v>
      </c>
      <c r="AA38" s="21">
        <f t="shared" si="9"/>
        <v>676</v>
      </c>
      <c r="AB38" s="21">
        <f t="shared" si="9"/>
        <v>1601</v>
      </c>
      <c r="AC38" s="20">
        <f t="shared" si="8"/>
        <v>3450</v>
      </c>
      <c r="AD38" s="21">
        <f t="shared" si="8"/>
        <v>1764</v>
      </c>
      <c r="AE38" s="21">
        <f t="shared" si="8"/>
        <v>5214</v>
      </c>
    </row>
    <row r="39" spans="1:31" s="6" customFormat="1" ht="12.75">
      <c r="A39" s="7" t="s">
        <v>6</v>
      </c>
      <c r="B39" s="16"/>
      <c r="C39" s="17"/>
      <c r="D39" s="44"/>
      <c r="E39" s="16"/>
      <c r="F39" s="17"/>
      <c r="G39" s="44"/>
      <c r="H39" s="16"/>
      <c r="I39" s="17"/>
      <c r="J39" s="44"/>
      <c r="K39" s="16"/>
      <c r="L39" s="17"/>
      <c r="M39" s="44"/>
      <c r="N39" s="16"/>
      <c r="O39" s="17"/>
      <c r="P39" s="44"/>
      <c r="Q39" s="16"/>
      <c r="R39" s="17"/>
      <c r="S39" s="44"/>
      <c r="T39" s="16"/>
      <c r="U39" s="17"/>
      <c r="V39" s="44"/>
      <c r="W39" s="16"/>
      <c r="X39" s="17"/>
      <c r="Y39" s="44"/>
      <c r="Z39" s="16"/>
      <c r="AA39" s="17"/>
      <c r="AB39" s="44"/>
      <c r="AC39" s="16"/>
      <c r="AD39" s="17"/>
      <c r="AE39" s="17"/>
    </row>
    <row r="40" spans="1:31" ht="12.75">
      <c r="A40" s="6" t="s">
        <v>34</v>
      </c>
      <c r="B40" s="16">
        <v>51</v>
      </c>
      <c r="C40" s="17">
        <v>29</v>
      </c>
      <c r="D40" s="44">
        <v>80</v>
      </c>
      <c r="E40" s="16">
        <v>126</v>
      </c>
      <c r="F40" s="17">
        <v>68</v>
      </c>
      <c r="G40" s="44">
        <v>194</v>
      </c>
      <c r="H40" s="16">
        <v>32</v>
      </c>
      <c r="I40" s="17">
        <v>5</v>
      </c>
      <c r="J40" s="44">
        <v>37</v>
      </c>
      <c r="K40" s="16">
        <v>45</v>
      </c>
      <c r="L40" s="17">
        <v>16</v>
      </c>
      <c r="M40" s="44">
        <v>61</v>
      </c>
      <c r="N40" s="16">
        <v>0</v>
      </c>
      <c r="O40" s="17">
        <v>0</v>
      </c>
      <c r="P40" s="44">
        <v>0</v>
      </c>
      <c r="Q40" s="16">
        <v>0</v>
      </c>
      <c r="R40" s="17">
        <v>0</v>
      </c>
      <c r="S40" s="44">
        <v>0</v>
      </c>
      <c r="T40" s="16">
        <v>69</v>
      </c>
      <c r="U40" s="17">
        <v>50</v>
      </c>
      <c r="V40" s="44">
        <v>119</v>
      </c>
      <c r="W40" s="16">
        <v>111</v>
      </c>
      <c r="X40" s="17">
        <v>22</v>
      </c>
      <c r="Y40" s="44">
        <v>133</v>
      </c>
      <c r="Z40" s="16">
        <v>124</v>
      </c>
      <c r="AA40" s="17">
        <v>79</v>
      </c>
      <c r="AB40" s="44">
        <v>203</v>
      </c>
      <c r="AC40" s="16">
        <f aca="true" t="shared" si="10" ref="AC40:AE44">SUM(T40,Q40,N40,K40,H40,E40,B40,W40,Z40)</f>
        <v>558</v>
      </c>
      <c r="AD40" s="17">
        <f t="shared" si="10"/>
        <v>269</v>
      </c>
      <c r="AE40" s="17">
        <f t="shared" si="10"/>
        <v>827</v>
      </c>
    </row>
    <row r="41" spans="1:31" ht="12.75">
      <c r="A41" s="6" t="s">
        <v>35</v>
      </c>
      <c r="B41" s="16">
        <v>108</v>
      </c>
      <c r="C41" s="18">
        <v>83</v>
      </c>
      <c r="D41" s="44">
        <v>191</v>
      </c>
      <c r="E41" s="16">
        <v>244</v>
      </c>
      <c r="F41" s="18">
        <v>128</v>
      </c>
      <c r="G41" s="44">
        <v>372</v>
      </c>
      <c r="H41" s="16">
        <v>194</v>
      </c>
      <c r="I41" s="18">
        <v>59</v>
      </c>
      <c r="J41" s="44">
        <v>253</v>
      </c>
      <c r="K41" s="16">
        <v>42</v>
      </c>
      <c r="L41" s="18">
        <v>12</v>
      </c>
      <c r="M41" s="44">
        <v>54</v>
      </c>
      <c r="N41" s="16">
        <v>7</v>
      </c>
      <c r="O41" s="18">
        <v>3</v>
      </c>
      <c r="P41" s="44">
        <v>10</v>
      </c>
      <c r="Q41" s="16">
        <v>150</v>
      </c>
      <c r="R41" s="18">
        <v>68</v>
      </c>
      <c r="S41" s="44">
        <v>218</v>
      </c>
      <c r="T41" s="16">
        <v>359</v>
      </c>
      <c r="U41" s="18">
        <v>259</v>
      </c>
      <c r="V41" s="44">
        <v>618</v>
      </c>
      <c r="W41" s="16">
        <v>414</v>
      </c>
      <c r="X41" s="18">
        <v>94</v>
      </c>
      <c r="Y41" s="44">
        <v>508</v>
      </c>
      <c r="Z41" s="16">
        <v>582</v>
      </c>
      <c r="AA41" s="18">
        <v>385</v>
      </c>
      <c r="AB41" s="44">
        <v>967</v>
      </c>
      <c r="AC41" s="16">
        <f t="shared" si="10"/>
        <v>2100</v>
      </c>
      <c r="AD41" s="18">
        <f t="shared" si="10"/>
        <v>1091</v>
      </c>
      <c r="AE41" s="17">
        <f t="shared" si="10"/>
        <v>3191</v>
      </c>
    </row>
    <row r="42" spans="1:32" ht="12.75">
      <c r="A42" s="6" t="s">
        <v>36</v>
      </c>
      <c r="B42" s="16">
        <v>0</v>
      </c>
      <c r="C42" s="18">
        <v>0</v>
      </c>
      <c r="D42" s="44">
        <v>0</v>
      </c>
      <c r="E42" s="16">
        <v>0</v>
      </c>
      <c r="F42" s="18">
        <v>0</v>
      </c>
      <c r="G42" s="44">
        <v>0</v>
      </c>
      <c r="H42" s="16">
        <v>0</v>
      </c>
      <c r="I42" s="18">
        <v>0</v>
      </c>
      <c r="J42" s="44">
        <v>0</v>
      </c>
      <c r="K42" s="16">
        <v>0</v>
      </c>
      <c r="L42" s="18">
        <v>0</v>
      </c>
      <c r="M42" s="44">
        <v>0</v>
      </c>
      <c r="N42" s="16">
        <v>0</v>
      </c>
      <c r="O42" s="18">
        <v>0</v>
      </c>
      <c r="P42" s="44">
        <v>0</v>
      </c>
      <c r="Q42" s="16">
        <v>0</v>
      </c>
      <c r="R42" s="18">
        <v>0</v>
      </c>
      <c r="S42" s="44">
        <v>0</v>
      </c>
      <c r="T42" s="16">
        <v>0</v>
      </c>
      <c r="U42" s="18">
        <v>0</v>
      </c>
      <c r="V42" s="44">
        <v>0</v>
      </c>
      <c r="W42" s="16">
        <v>0</v>
      </c>
      <c r="X42" s="18">
        <v>0</v>
      </c>
      <c r="Y42" s="44">
        <v>0</v>
      </c>
      <c r="Z42" s="16">
        <v>0</v>
      </c>
      <c r="AA42" s="18">
        <v>0</v>
      </c>
      <c r="AB42" s="44">
        <v>0</v>
      </c>
      <c r="AC42" s="16">
        <f t="shared" si="10"/>
        <v>0</v>
      </c>
      <c r="AD42" s="18">
        <f t="shared" si="10"/>
        <v>0</v>
      </c>
      <c r="AE42" s="17">
        <f t="shared" si="10"/>
        <v>0</v>
      </c>
      <c r="AF42" s="63"/>
    </row>
    <row r="43" spans="1:31" ht="12.75">
      <c r="A43" s="6" t="s">
        <v>37</v>
      </c>
      <c r="B43" s="16">
        <v>3</v>
      </c>
      <c r="C43" s="18">
        <v>3</v>
      </c>
      <c r="D43" s="44">
        <v>6</v>
      </c>
      <c r="E43" s="16">
        <v>0</v>
      </c>
      <c r="F43" s="18">
        <v>0</v>
      </c>
      <c r="G43" s="44">
        <v>0</v>
      </c>
      <c r="H43" s="16">
        <v>0</v>
      </c>
      <c r="I43" s="18">
        <v>0</v>
      </c>
      <c r="J43" s="44">
        <v>0</v>
      </c>
      <c r="K43" s="16">
        <v>0</v>
      </c>
      <c r="L43" s="18">
        <v>0</v>
      </c>
      <c r="M43" s="44">
        <v>0</v>
      </c>
      <c r="N43" s="16">
        <v>0</v>
      </c>
      <c r="O43" s="18">
        <v>0</v>
      </c>
      <c r="P43" s="44">
        <v>0</v>
      </c>
      <c r="Q43" s="16">
        <v>0</v>
      </c>
      <c r="R43" s="18">
        <v>0</v>
      </c>
      <c r="S43" s="44">
        <v>0</v>
      </c>
      <c r="T43" s="16">
        <v>18</v>
      </c>
      <c r="U43" s="18">
        <v>12</v>
      </c>
      <c r="V43" s="44">
        <v>30</v>
      </c>
      <c r="W43" s="16">
        <v>7</v>
      </c>
      <c r="X43" s="18">
        <v>5</v>
      </c>
      <c r="Y43" s="44">
        <v>12</v>
      </c>
      <c r="Z43" s="16">
        <v>24</v>
      </c>
      <c r="AA43" s="18">
        <v>17</v>
      </c>
      <c r="AB43" s="44">
        <v>41</v>
      </c>
      <c r="AC43" s="16">
        <f t="shared" si="10"/>
        <v>52</v>
      </c>
      <c r="AD43" s="18">
        <f t="shared" si="10"/>
        <v>37</v>
      </c>
      <c r="AE43" s="17">
        <f t="shared" si="10"/>
        <v>89</v>
      </c>
    </row>
    <row r="44" spans="1:31" s="14" customFormat="1" ht="12.75">
      <c r="A44" s="14" t="s">
        <v>31</v>
      </c>
      <c r="B44" s="20">
        <f aca="true" t="shared" si="11" ref="B44:AB44">SUM(B40:B43)</f>
        <v>162</v>
      </c>
      <c r="C44" s="21">
        <f t="shared" si="11"/>
        <v>115</v>
      </c>
      <c r="D44" s="21">
        <f t="shared" si="11"/>
        <v>277</v>
      </c>
      <c r="E44" s="20">
        <f t="shared" si="11"/>
        <v>370</v>
      </c>
      <c r="F44" s="21">
        <f t="shared" si="11"/>
        <v>196</v>
      </c>
      <c r="G44" s="21">
        <f t="shared" si="11"/>
        <v>566</v>
      </c>
      <c r="H44" s="20">
        <f t="shared" si="11"/>
        <v>226</v>
      </c>
      <c r="I44" s="21">
        <f t="shared" si="11"/>
        <v>64</v>
      </c>
      <c r="J44" s="21">
        <f t="shared" si="11"/>
        <v>290</v>
      </c>
      <c r="K44" s="20">
        <f t="shared" si="11"/>
        <v>87</v>
      </c>
      <c r="L44" s="21">
        <f t="shared" si="11"/>
        <v>28</v>
      </c>
      <c r="M44" s="21">
        <f t="shared" si="11"/>
        <v>115</v>
      </c>
      <c r="N44" s="20">
        <f t="shared" si="11"/>
        <v>7</v>
      </c>
      <c r="O44" s="21">
        <f t="shared" si="11"/>
        <v>3</v>
      </c>
      <c r="P44" s="21">
        <f t="shared" si="11"/>
        <v>10</v>
      </c>
      <c r="Q44" s="20">
        <f t="shared" si="11"/>
        <v>150</v>
      </c>
      <c r="R44" s="21">
        <f t="shared" si="11"/>
        <v>68</v>
      </c>
      <c r="S44" s="21">
        <f t="shared" si="11"/>
        <v>218</v>
      </c>
      <c r="T44" s="20">
        <f t="shared" si="11"/>
        <v>446</v>
      </c>
      <c r="U44" s="21">
        <f t="shared" si="11"/>
        <v>321</v>
      </c>
      <c r="V44" s="21">
        <f t="shared" si="11"/>
        <v>767</v>
      </c>
      <c r="W44" s="20">
        <f t="shared" si="11"/>
        <v>532</v>
      </c>
      <c r="X44" s="21">
        <f t="shared" si="11"/>
        <v>121</v>
      </c>
      <c r="Y44" s="21">
        <f t="shared" si="11"/>
        <v>653</v>
      </c>
      <c r="Z44" s="20">
        <f t="shared" si="11"/>
        <v>730</v>
      </c>
      <c r="AA44" s="21">
        <f t="shared" si="11"/>
        <v>481</v>
      </c>
      <c r="AB44" s="21">
        <f t="shared" si="11"/>
        <v>1211</v>
      </c>
      <c r="AC44" s="20">
        <f t="shared" si="10"/>
        <v>2710</v>
      </c>
      <c r="AD44" s="21">
        <f t="shared" si="10"/>
        <v>1397</v>
      </c>
      <c r="AE44" s="21">
        <f t="shared" si="10"/>
        <v>4107</v>
      </c>
    </row>
    <row r="45" spans="1:31" s="6" customFormat="1" ht="12.75">
      <c r="A45" s="38" t="s">
        <v>33</v>
      </c>
      <c r="B45" s="33"/>
      <c r="C45" s="34"/>
      <c r="D45" s="37"/>
      <c r="E45" s="33"/>
      <c r="F45" s="34"/>
      <c r="G45" s="37"/>
      <c r="H45" s="33"/>
      <c r="I45" s="34"/>
      <c r="J45" s="37"/>
      <c r="K45" s="33"/>
      <c r="L45" s="34"/>
      <c r="M45" s="37"/>
      <c r="N45" s="33"/>
      <c r="O45" s="34"/>
      <c r="P45" s="37"/>
      <c r="Q45" s="33"/>
      <c r="R45" s="34"/>
      <c r="S45" s="37"/>
      <c r="T45" s="33"/>
      <c r="U45" s="34"/>
      <c r="V45" s="37"/>
      <c r="W45" s="33"/>
      <c r="X45" s="34"/>
      <c r="Y45" s="37"/>
      <c r="Z45" s="33"/>
      <c r="AA45" s="34"/>
      <c r="AB45" s="37"/>
      <c r="AC45" s="33"/>
      <c r="AD45" s="34"/>
      <c r="AE45" s="34"/>
    </row>
    <row r="46" spans="1:31" ht="12.75">
      <c r="A46" s="6" t="s">
        <v>34</v>
      </c>
      <c r="B46" s="16">
        <f>SUM(B10,B16,B22,B28,B34,B40)</f>
        <v>322</v>
      </c>
      <c r="C46" s="17">
        <f aca="true" t="shared" si="12" ref="C46:V46">SUM(C10,C16,C22,C28,C34,C40)</f>
        <v>240</v>
      </c>
      <c r="D46" s="44">
        <f t="shared" si="12"/>
        <v>562</v>
      </c>
      <c r="E46" s="16">
        <f t="shared" si="12"/>
        <v>668</v>
      </c>
      <c r="F46" s="17">
        <f t="shared" si="12"/>
        <v>333</v>
      </c>
      <c r="G46" s="44">
        <f t="shared" si="12"/>
        <v>1001</v>
      </c>
      <c r="H46" s="16">
        <f t="shared" si="12"/>
        <v>327</v>
      </c>
      <c r="I46" s="17">
        <f t="shared" si="12"/>
        <v>76</v>
      </c>
      <c r="J46" s="44">
        <f t="shared" si="12"/>
        <v>403</v>
      </c>
      <c r="K46" s="16">
        <f t="shared" si="12"/>
        <v>406</v>
      </c>
      <c r="L46" s="17">
        <f t="shared" si="12"/>
        <v>149</v>
      </c>
      <c r="M46" s="44">
        <f t="shared" si="12"/>
        <v>555</v>
      </c>
      <c r="N46" s="16">
        <f t="shared" si="12"/>
        <v>5</v>
      </c>
      <c r="O46" s="17">
        <f t="shared" si="12"/>
        <v>2</v>
      </c>
      <c r="P46" s="44">
        <f t="shared" si="12"/>
        <v>7</v>
      </c>
      <c r="Q46" s="16">
        <f t="shared" si="12"/>
        <v>154</v>
      </c>
      <c r="R46" s="17">
        <f t="shared" si="12"/>
        <v>50</v>
      </c>
      <c r="S46" s="44">
        <f t="shared" si="12"/>
        <v>204</v>
      </c>
      <c r="T46" s="16">
        <f t="shared" si="12"/>
        <v>427</v>
      </c>
      <c r="U46" s="17">
        <f t="shared" si="12"/>
        <v>290</v>
      </c>
      <c r="V46" s="44">
        <f t="shared" si="12"/>
        <v>717</v>
      </c>
      <c r="W46" s="16">
        <f aca="true" t="shared" si="13" ref="W46:AB46">SUM(W10,W16,W22,W28,W34,W40)</f>
        <v>771</v>
      </c>
      <c r="X46" s="17">
        <f t="shared" si="13"/>
        <v>140</v>
      </c>
      <c r="Y46" s="44">
        <f t="shared" si="13"/>
        <v>911</v>
      </c>
      <c r="Z46" s="16">
        <f t="shared" si="13"/>
        <v>854</v>
      </c>
      <c r="AA46" s="17">
        <f t="shared" si="13"/>
        <v>608</v>
      </c>
      <c r="AB46" s="44">
        <f t="shared" si="13"/>
        <v>1462</v>
      </c>
      <c r="AC46" s="16">
        <f aca="true" t="shared" si="14" ref="AC46:AC51">SUM(T46,Q46,N46,K46,H46,E46,B46,W46,Z46)</f>
        <v>3934</v>
      </c>
      <c r="AD46" s="17">
        <f aca="true" t="shared" si="15" ref="AD46:AD51">SUM(U46,R46,O46,L46,I46,F46,C46,X46,AA46)</f>
        <v>1888</v>
      </c>
      <c r="AE46" s="17">
        <f aca="true" t="shared" si="16" ref="AE46:AE51">SUM(V46,S46,P46,M46,J46,G46,D46,Y46,AB46)</f>
        <v>5822</v>
      </c>
    </row>
    <row r="47" spans="1:31" ht="12.75">
      <c r="A47" s="6" t="s">
        <v>35</v>
      </c>
      <c r="B47" s="16">
        <f>SUM(B11,B17,B23,B29,B35,B41)</f>
        <v>782</v>
      </c>
      <c r="C47" s="18">
        <f aca="true" t="shared" si="17" ref="C47:V47">SUM(C11,C17,C23,C29,C35,C41)</f>
        <v>628</v>
      </c>
      <c r="D47" s="44">
        <f t="shared" si="17"/>
        <v>1410</v>
      </c>
      <c r="E47" s="16">
        <f t="shared" si="17"/>
        <v>1528</v>
      </c>
      <c r="F47" s="18">
        <f t="shared" si="17"/>
        <v>795</v>
      </c>
      <c r="G47" s="44">
        <f t="shared" si="17"/>
        <v>2323</v>
      </c>
      <c r="H47" s="16">
        <f t="shared" si="17"/>
        <v>966</v>
      </c>
      <c r="I47" s="18">
        <f t="shared" si="17"/>
        <v>201</v>
      </c>
      <c r="J47" s="44">
        <f t="shared" si="17"/>
        <v>1167</v>
      </c>
      <c r="K47" s="16">
        <f t="shared" si="17"/>
        <v>349</v>
      </c>
      <c r="L47" s="18">
        <f t="shared" si="17"/>
        <v>201</v>
      </c>
      <c r="M47" s="44">
        <f t="shared" si="17"/>
        <v>550</v>
      </c>
      <c r="N47" s="16">
        <f t="shared" si="17"/>
        <v>53</v>
      </c>
      <c r="O47" s="18">
        <f t="shared" si="17"/>
        <v>37</v>
      </c>
      <c r="P47" s="44">
        <f t="shared" si="17"/>
        <v>90</v>
      </c>
      <c r="Q47" s="16">
        <f t="shared" si="17"/>
        <v>491</v>
      </c>
      <c r="R47" s="18">
        <f t="shared" si="17"/>
        <v>232</v>
      </c>
      <c r="S47" s="44">
        <f t="shared" si="17"/>
        <v>723</v>
      </c>
      <c r="T47" s="16">
        <f t="shared" si="17"/>
        <v>1243</v>
      </c>
      <c r="U47" s="18">
        <f t="shared" si="17"/>
        <v>897</v>
      </c>
      <c r="V47" s="44">
        <f t="shared" si="17"/>
        <v>2140</v>
      </c>
      <c r="W47" s="16">
        <f aca="true" t="shared" si="18" ref="W47:AB47">SUM(W11,W17,W23,W29,W35,W41)</f>
        <v>1647</v>
      </c>
      <c r="X47" s="18">
        <f t="shared" si="18"/>
        <v>397</v>
      </c>
      <c r="Y47" s="44">
        <f t="shared" si="18"/>
        <v>2044</v>
      </c>
      <c r="Z47" s="16">
        <f t="shared" si="18"/>
        <v>2474</v>
      </c>
      <c r="AA47" s="18">
        <f t="shared" si="18"/>
        <v>1763</v>
      </c>
      <c r="AB47" s="44">
        <f t="shared" si="18"/>
        <v>4237</v>
      </c>
      <c r="AC47" s="16">
        <f t="shared" si="14"/>
        <v>9533</v>
      </c>
      <c r="AD47" s="18">
        <f t="shared" si="15"/>
        <v>5151</v>
      </c>
      <c r="AE47" s="17">
        <f t="shared" si="16"/>
        <v>14684</v>
      </c>
    </row>
    <row r="48" spans="1:31" ht="12.75">
      <c r="A48" s="6" t="s">
        <v>36</v>
      </c>
      <c r="B48" s="16">
        <f>SUM(B12,B18,B30,B36,B42)</f>
        <v>53</v>
      </c>
      <c r="C48" s="18">
        <f aca="true" t="shared" si="19" ref="C48:V48">SUM(C12,C18,C30,C36,C42)</f>
        <v>41</v>
      </c>
      <c r="D48" s="44">
        <f t="shared" si="19"/>
        <v>94</v>
      </c>
      <c r="E48" s="16">
        <f t="shared" si="19"/>
        <v>6</v>
      </c>
      <c r="F48" s="18">
        <f t="shared" si="19"/>
        <v>4</v>
      </c>
      <c r="G48" s="44">
        <f t="shared" si="19"/>
        <v>10</v>
      </c>
      <c r="H48" s="16">
        <f t="shared" si="19"/>
        <v>0</v>
      </c>
      <c r="I48" s="18">
        <f t="shared" si="19"/>
        <v>0</v>
      </c>
      <c r="J48" s="44">
        <f t="shared" si="19"/>
        <v>0</v>
      </c>
      <c r="K48" s="16">
        <f t="shared" si="19"/>
        <v>0</v>
      </c>
      <c r="L48" s="18">
        <f t="shared" si="19"/>
        <v>0</v>
      </c>
      <c r="M48" s="44">
        <f t="shared" si="19"/>
        <v>0</v>
      </c>
      <c r="N48" s="16">
        <f t="shared" si="19"/>
        <v>0</v>
      </c>
      <c r="O48" s="18">
        <f t="shared" si="19"/>
        <v>0</v>
      </c>
      <c r="P48" s="44">
        <f t="shared" si="19"/>
        <v>0</v>
      </c>
      <c r="Q48" s="16">
        <f t="shared" si="19"/>
        <v>0</v>
      </c>
      <c r="R48" s="18">
        <f t="shared" si="19"/>
        <v>0</v>
      </c>
      <c r="S48" s="44">
        <f t="shared" si="19"/>
        <v>0</v>
      </c>
      <c r="T48" s="16">
        <f t="shared" si="19"/>
        <v>59</v>
      </c>
      <c r="U48" s="18">
        <f t="shared" si="19"/>
        <v>49</v>
      </c>
      <c r="V48" s="44">
        <f t="shared" si="19"/>
        <v>108</v>
      </c>
      <c r="W48" s="16">
        <f aca="true" t="shared" si="20" ref="W48:AB48">SUM(W12,W18,W30,W36,W42)</f>
        <v>84</v>
      </c>
      <c r="X48" s="18">
        <f t="shared" si="20"/>
        <v>15</v>
      </c>
      <c r="Y48" s="44">
        <f t="shared" si="20"/>
        <v>99</v>
      </c>
      <c r="Z48" s="16">
        <f t="shared" si="20"/>
        <v>154</v>
      </c>
      <c r="AA48" s="18">
        <f t="shared" si="20"/>
        <v>127</v>
      </c>
      <c r="AB48" s="44">
        <f t="shared" si="20"/>
        <v>281</v>
      </c>
      <c r="AC48" s="16">
        <f t="shared" si="14"/>
        <v>356</v>
      </c>
      <c r="AD48" s="18">
        <f t="shared" si="15"/>
        <v>236</v>
      </c>
      <c r="AE48" s="17">
        <f t="shared" si="16"/>
        <v>592</v>
      </c>
    </row>
    <row r="49" spans="1:31" ht="12.75">
      <c r="A49" s="6" t="s">
        <v>37</v>
      </c>
      <c r="B49" s="16">
        <f>SUM(B13,B19,B24,B31,B37,B43)</f>
        <v>236</v>
      </c>
      <c r="C49" s="18">
        <f aca="true" t="shared" si="21" ref="C49:V49">SUM(C13,C19,C24,C31,C37,C43)</f>
        <v>158</v>
      </c>
      <c r="D49" s="44">
        <f t="shared" si="21"/>
        <v>394</v>
      </c>
      <c r="E49" s="16">
        <f t="shared" si="21"/>
        <v>191</v>
      </c>
      <c r="F49" s="18">
        <f t="shared" si="21"/>
        <v>79</v>
      </c>
      <c r="G49" s="44">
        <f t="shared" si="21"/>
        <v>270</v>
      </c>
      <c r="H49" s="16">
        <f t="shared" si="21"/>
        <v>149</v>
      </c>
      <c r="I49" s="18">
        <f t="shared" si="21"/>
        <v>21</v>
      </c>
      <c r="J49" s="44">
        <f t="shared" si="21"/>
        <v>170</v>
      </c>
      <c r="K49" s="16">
        <f t="shared" si="21"/>
        <v>13</v>
      </c>
      <c r="L49" s="18">
        <f t="shared" si="21"/>
        <v>15</v>
      </c>
      <c r="M49" s="44">
        <f t="shared" si="21"/>
        <v>28</v>
      </c>
      <c r="N49" s="16">
        <f t="shared" si="21"/>
        <v>7</v>
      </c>
      <c r="O49" s="18">
        <f t="shared" si="21"/>
        <v>2</v>
      </c>
      <c r="P49" s="44">
        <f t="shared" si="21"/>
        <v>9</v>
      </c>
      <c r="Q49" s="16">
        <f t="shared" si="21"/>
        <v>79</v>
      </c>
      <c r="R49" s="18">
        <f t="shared" si="21"/>
        <v>17</v>
      </c>
      <c r="S49" s="44">
        <f t="shared" si="21"/>
        <v>96</v>
      </c>
      <c r="T49" s="16">
        <f t="shared" si="21"/>
        <v>319</v>
      </c>
      <c r="U49" s="18">
        <f t="shared" si="21"/>
        <v>224</v>
      </c>
      <c r="V49" s="44">
        <f t="shared" si="21"/>
        <v>543</v>
      </c>
      <c r="W49" s="16">
        <f aca="true" t="shared" si="22" ref="W49:AB49">SUM(W13,W19,W24,W31,W37,W43)</f>
        <v>331</v>
      </c>
      <c r="X49" s="18">
        <f t="shared" si="22"/>
        <v>73</v>
      </c>
      <c r="Y49" s="44">
        <f t="shared" si="22"/>
        <v>404</v>
      </c>
      <c r="Z49" s="16">
        <f t="shared" si="22"/>
        <v>721</v>
      </c>
      <c r="AA49" s="18">
        <f t="shared" si="22"/>
        <v>489</v>
      </c>
      <c r="AB49" s="44">
        <f t="shared" si="22"/>
        <v>1210</v>
      </c>
      <c r="AC49" s="16">
        <f t="shared" si="14"/>
        <v>2046</v>
      </c>
      <c r="AD49" s="18">
        <f t="shared" si="15"/>
        <v>1078</v>
      </c>
      <c r="AE49" s="17">
        <f t="shared" si="16"/>
        <v>3124</v>
      </c>
    </row>
    <row r="50" spans="1:31" ht="12.75">
      <c r="A50" s="6" t="s">
        <v>42</v>
      </c>
      <c r="B50" s="16">
        <f>SUM(B25)</f>
        <v>0</v>
      </c>
      <c r="C50" s="18">
        <f aca="true" t="shared" si="23" ref="C50:V50">SUM(C25)</f>
        <v>0</v>
      </c>
      <c r="D50" s="44">
        <f t="shared" si="23"/>
        <v>0</v>
      </c>
      <c r="E50" s="16">
        <f t="shared" si="23"/>
        <v>0</v>
      </c>
      <c r="F50" s="18">
        <f t="shared" si="23"/>
        <v>0</v>
      </c>
      <c r="G50" s="44">
        <f t="shared" si="23"/>
        <v>0</v>
      </c>
      <c r="H50" s="16">
        <f t="shared" si="23"/>
        <v>0</v>
      </c>
      <c r="I50" s="18">
        <f t="shared" si="23"/>
        <v>0</v>
      </c>
      <c r="J50" s="44">
        <f t="shared" si="23"/>
        <v>0</v>
      </c>
      <c r="K50" s="16">
        <f t="shared" si="23"/>
        <v>0</v>
      </c>
      <c r="L50" s="18">
        <f t="shared" si="23"/>
        <v>0</v>
      </c>
      <c r="M50" s="44">
        <f t="shared" si="23"/>
        <v>0</v>
      </c>
      <c r="N50" s="16">
        <f t="shared" si="23"/>
        <v>8</v>
      </c>
      <c r="O50" s="18">
        <f t="shared" si="23"/>
        <v>5</v>
      </c>
      <c r="P50" s="44">
        <f t="shared" si="23"/>
        <v>13</v>
      </c>
      <c r="Q50" s="16">
        <f t="shared" si="23"/>
        <v>79</v>
      </c>
      <c r="R50" s="18">
        <f t="shared" si="23"/>
        <v>41</v>
      </c>
      <c r="S50" s="44">
        <f t="shared" si="23"/>
        <v>120</v>
      </c>
      <c r="T50" s="16">
        <f t="shared" si="23"/>
        <v>0</v>
      </c>
      <c r="U50" s="18">
        <f t="shared" si="23"/>
        <v>0</v>
      </c>
      <c r="V50" s="44">
        <f t="shared" si="23"/>
        <v>0</v>
      </c>
      <c r="W50" s="16">
        <f aca="true" t="shared" si="24" ref="W50:AB50">SUM(W25)</f>
        <v>20</v>
      </c>
      <c r="X50" s="18">
        <f t="shared" si="24"/>
        <v>5</v>
      </c>
      <c r="Y50" s="44">
        <f t="shared" si="24"/>
        <v>25</v>
      </c>
      <c r="Z50" s="16">
        <f t="shared" si="24"/>
        <v>0</v>
      </c>
      <c r="AA50" s="18">
        <f t="shared" si="24"/>
        <v>0</v>
      </c>
      <c r="AB50" s="44">
        <f t="shared" si="24"/>
        <v>0</v>
      </c>
      <c r="AC50" s="16">
        <f t="shared" si="14"/>
        <v>107</v>
      </c>
      <c r="AD50" s="18">
        <f t="shared" si="15"/>
        <v>51</v>
      </c>
      <c r="AE50" s="17">
        <f t="shared" si="16"/>
        <v>158</v>
      </c>
    </row>
    <row r="51" spans="1:31" s="14" customFormat="1" ht="12.75">
      <c r="A51" s="14" t="s">
        <v>32</v>
      </c>
      <c r="B51" s="20">
        <f>SUM(B46:B50)</f>
        <v>1393</v>
      </c>
      <c r="C51" s="21">
        <f aca="true" t="shared" si="25" ref="C51:V51">SUM(C46:C50)</f>
        <v>1067</v>
      </c>
      <c r="D51" s="21">
        <f t="shared" si="25"/>
        <v>2460</v>
      </c>
      <c r="E51" s="20">
        <f t="shared" si="25"/>
        <v>2393</v>
      </c>
      <c r="F51" s="21">
        <f t="shared" si="25"/>
        <v>1211</v>
      </c>
      <c r="G51" s="21">
        <f t="shared" si="25"/>
        <v>3604</v>
      </c>
      <c r="H51" s="20">
        <f t="shared" si="25"/>
        <v>1442</v>
      </c>
      <c r="I51" s="21">
        <f t="shared" si="25"/>
        <v>298</v>
      </c>
      <c r="J51" s="21">
        <f t="shared" si="25"/>
        <v>1740</v>
      </c>
      <c r="K51" s="20">
        <f t="shared" si="25"/>
        <v>768</v>
      </c>
      <c r="L51" s="21">
        <f t="shared" si="25"/>
        <v>365</v>
      </c>
      <c r="M51" s="21">
        <f t="shared" si="25"/>
        <v>1133</v>
      </c>
      <c r="N51" s="20">
        <f t="shared" si="25"/>
        <v>73</v>
      </c>
      <c r="O51" s="21">
        <f t="shared" si="25"/>
        <v>46</v>
      </c>
      <c r="P51" s="21">
        <f t="shared" si="25"/>
        <v>119</v>
      </c>
      <c r="Q51" s="20">
        <f t="shared" si="25"/>
        <v>803</v>
      </c>
      <c r="R51" s="21">
        <f t="shared" si="25"/>
        <v>340</v>
      </c>
      <c r="S51" s="21">
        <f t="shared" si="25"/>
        <v>1143</v>
      </c>
      <c r="T51" s="20">
        <f t="shared" si="25"/>
        <v>2048</v>
      </c>
      <c r="U51" s="21">
        <f t="shared" si="25"/>
        <v>1460</v>
      </c>
      <c r="V51" s="21">
        <f t="shared" si="25"/>
        <v>3508</v>
      </c>
      <c r="W51" s="20">
        <f aca="true" t="shared" si="26" ref="W51:AB51">SUM(W46:W50)</f>
        <v>2853</v>
      </c>
      <c r="X51" s="21">
        <f t="shared" si="26"/>
        <v>630</v>
      </c>
      <c r="Y51" s="21">
        <f t="shared" si="26"/>
        <v>3483</v>
      </c>
      <c r="Z51" s="20">
        <f t="shared" si="26"/>
        <v>4203</v>
      </c>
      <c r="AA51" s="21">
        <f t="shared" si="26"/>
        <v>2987</v>
      </c>
      <c r="AB51" s="21">
        <f t="shared" si="26"/>
        <v>7190</v>
      </c>
      <c r="AC51" s="20">
        <f t="shared" si="14"/>
        <v>15976</v>
      </c>
      <c r="AD51" s="21">
        <f t="shared" si="15"/>
        <v>8404</v>
      </c>
      <c r="AE51" s="21">
        <f t="shared" si="16"/>
        <v>24380</v>
      </c>
    </row>
    <row r="52" spans="2:31" s="14" customFormat="1" ht="5.25" customHeight="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s="14" customFormat="1" ht="12.75">
      <c r="A53" s="114" t="s">
        <v>83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s="14" customFormat="1" ht="12.75">
      <c r="A54" s="115" t="s">
        <v>74</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5" ht="3.75" customHeight="1">
      <c r="A55" s="6"/>
    </row>
    <row r="56" spans="1:26" s="66" customFormat="1" ht="12.75">
      <c r="A56" s="116" t="s">
        <v>53</v>
      </c>
      <c r="B56" s="84"/>
      <c r="C56" s="84"/>
      <c r="D56" s="101"/>
      <c r="E56" s="84"/>
      <c r="F56" s="84"/>
      <c r="G56" s="101"/>
      <c r="H56" s="84"/>
      <c r="I56" s="84"/>
      <c r="K56" s="67"/>
      <c r="N56" s="67"/>
      <c r="Q56" s="67"/>
      <c r="R56" s="67"/>
      <c r="S56" s="67"/>
      <c r="T56" s="67"/>
      <c r="U56" s="67"/>
      <c r="V56" s="67"/>
      <c r="W56" s="67"/>
      <c r="Z56" s="67"/>
    </row>
    <row r="57" spans="1:26" s="66" customFormat="1" ht="12.75">
      <c r="A57" s="116" t="s">
        <v>107</v>
      </c>
      <c r="B57" s="117"/>
      <c r="C57" s="117"/>
      <c r="D57" s="118"/>
      <c r="E57" s="117"/>
      <c r="F57" s="117"/>
      <c r="G57" s="118"/>
      <c r="H57" s="117"/>
      <c r="I57" s="117"/>
      <c r="K57" s="67"/>
      <c r="N57" s="67"/>
      <c r="Q57" s="67"/>
      <c r="R57" s="67"/>
      <c r="S57" s="67"/>
      <c r="T57" s="67"/>
      <c r="U57" s="67"/>
      <c r="V57" s="67"/>
      <c r="W57" s="67"/>
      <c r="Z57" s="67"/>
    </row>
    <row r="58" spans="1:26" s="66" customFormat="1" ht="12.75">
      <c r="A58" s="116" t="s">
        <v>108</v>
      </c>
      <c r="B58" s="117"/>
      <c r="C58" s="117"/>
      <c r="D58" s="118"/>
      <c r="E58" s="117"/>
      <c r="F58" s="117"/>
      <c r="G58" s="118"/>
      <c r="H58" s="117"/>
      <c r="I58" s="117"/>
      <c r="K58" s="67"/>
      <c r="N58" s="67"/>
      <c r="Q58" s="67"/>
      <c r="R58" s="67"/>
      <c r="S58" s="67"/>
      <c r="T58" s="67"/>
      <c r="U58" s="67"/>
      <c r="V58" s="67"/>
      <c r="W58" s="67"/>
      <c r="Z58" s="67"/>
    </row>
    <row r="59" spans="1:26" s="66" customFormat="1" ht="12.75">
      <c r="A59" s="116" t="s">
        <v>109</v>
      </c>
      <c r="B59" s="117"/>
      <c r="C59" s="117"/>
      <c r="D59" s="118"/>
      <c r="E59" s="117"/>
      <c r="F59" s="117"/>
      <c r="G59" s="117"/>
      <c r="H59" s="117"/>
      <c r="I59" s="117"/>
      <c r="K59" s="67"/>
      <c r="N59" s="67"/>
      <c r="Q59" s="67"/>
      <c r="R59" s="67"/>
      <c r="S59" s="67"/>
      <c r="T59" s="67"/>
      <c r="U59" s="67"/>
      <c r="V59" s="67"/>
      <c r="W59" s="67"/>
      <c r="Z59" s="67"/>
    </row>
    <row r="60" spans="1:26" s="66" customFormat="1" ht="12.75">
      <c r="A60" s="116" t="s">
        <v>110</v>
      </c>
      <c r="B60" s="117"/>
      <c r="C60" s="117"/>
      <c r="D60" s="118"/>
      <c r="E60" s="117"/>
      <c r="F60" s="117"/>
      <c r="G60" s="117"/>
      <c r="H60" s="117"/>
      <c r="I60" s="117"/>
      <c r="K60" s="67"/>
      <c r="N60" s="67"/>
      <c r="Q60" s="67"/>
      <c r="R60" s="67"/>
      <c r="S60" s="67"/>
      <c r="T60" s="67"/>
      <c r="U60" s="67"/>
      <c r="V60" s="67"/>
      <c r="W60" s="67"/>
      <c r="Z60" s="67"/>
    </row>
    <row r="61" spans="10:31" ht="12.75">
      <c r="J61"/>
      <c r="K61" s="6"/>
      <c r="M61"/>
      <c r="N61" s="6"/>
      <c r="P61"/>
      <c r="Q61" s="6"/>
      <c r="R61" s="6"/>
      <c r="T61" s="6"/>
      <c r="U61" s="6"/>
      <c r="X61"/>
      <c r="Y61"/>
      <c r="AA61"/>
      <c r="AB61"/>
      <c r="AE61"/>
    </row>
    <row r="68" ht="12.75">
      <c r="Q68" s="67"/>
    </row>
    <row r="69" ht="12.75">
      <c r="Q69" s="67"/>
    </row>
    <row r="70" spans="8:30" ht="12.75">
      <c r="H70" s="67"/>
      <c r="I70" s="67"/>
      <c r="J70" s="67"/>
      <c r="K70" s="67"/>
      <c r="L70" s="67"/>
      <c r="M70" s="67"/>
      <c r="N70" s="67"/>
      <c r="O70" s="67"/>
      <c r="P70" s="67"/>
      <c r="Q70" s="67"/>
      <c r="R70" s="67"/>
      <c r="S70" s="67"/>
      <c r="T70" s="67"/>
      <c r="U70" s="67"/>
      <c r="V70" s="67"/>
      <c r="W70" s="67"/>
      <c r="X70" s="67"/>
      <c r="Y70" s="67"/>
      <c r="Z70" s="67"/>
      <c r="AA70" s="67"/>
      <c r="AB70" s="67"/>
      <c r="AC70" s="67"/>
      <c r="AD70" s="67"/>
    </row>
    <row r="74" spans="13:20" ht="12.75">
      <c r="M74" s="67"/>
      <c r="N74" s="67"/>
      <c r="O74" s="67"/>
      <c r="P74" s="67"/>
      <c r="Q74" s="67"/>
      <c r="R74" s="67"/>
      <c r="S74" s="67"/>
      <c r="T74" s="67"/>
    </row>
    <row r="75" spans="18:20" ht="12.75">
      <c r="R75" s="67"/>
      <c r="S75" s="67"/>
      <c r="T75" s="67"/>
    </row>
    <row r="76" spans="7:20" ht="12.75">
      <c r="G76" s="67"/>
      <c r="H76" s="67"/>
      <c r="I76" s="67"/>
      <c r="J76" s="67"/>
      <c r="K76" s="67"/>
      <c r="L76" s="67"/>
      <c r="M76" s="67"/>
      <c r="N76" s="67"/>
      <c r="P76" s="67"/>
      <c r="Q76" s="67"/>
      <c r="R76" s="67"/>
      <c r="S76" s="67"/>
      <c r="T76" s="67"/>
    </row>
    <row r="77" spans="7:20" ht="12.75">
      <c r="G77" s="67"/>
      <c r="H77" s="67"/>
      <c r="L77" s="67"/>
      <c r="M77" s="67"/>
      <c r="N77" s="67"/>
      <c r="P77" s="67"/>
      <c r="Q77" s="67"/>
      <c r="R77" s="67"/>
      <c r="S77" s="67"/>
      <c r="T77" s="67"/>
    </row>
    <row r="78" spans="18:20" ht="12.75">
      <c r="R78" s="67"/>
      <c r="S78" s="67"/>
      <c r="T78" s="67"/>
    </row>
    <row r="79" spans="18:20" ht="12.75">
      <c r="R79" s="67"/>
      <c r="S79" s="67"/>
      <c r="T79" s="67"/>
    </row>
    <row r="80" spans="4:29" ht="12.75">
      <c r="D80" s="67"/>
      <c r="J80" s="67"/>
      <c r="K80" s="67"/>
      <c r="P80" s="67"/>
      <c r="Q80" s="67"/>
      <c r="R80" s="67"/>
      <c r="S80" s="67"/>
      <c r="T80" s="67"/>
      <c r="U80" s="67"/>
      <c r="V80" s="67"/>
      <c r="W80" s="67"/>
      <c r="X80" s="67"/>
      <c r="Y80" s="67"/>
      <c r="Z80" s="67"/>
      <c r="AA80" s="67"/>
      <c r="AB80" s="67"/>
      <c r="AC80" s="67"/>
    </row>
    <row r="81" spans="10:17" ht="12.75">
      <c r="J81" s="67"/>
      <c r="K81" s="67"/>
      <c r="L81" s="67"/>
      <c r="M81" s="67"/>
      <c r="N81" s="67"/>
      <c r="P81" s="67"/>
      <c r="Q81" s="67"/>
    </row>
    <row r="82" spans="7:20" ht="12.75">
      <c r="G82" s="67"/>
      <c r="H82" s="67"/>
      <c r="J82" s="67"/>
      <c r="L82" s="67"/>
      <c r="M82" s="67"/>
      <c r="N82" s="67"/>
      <c r="P82" s="67"/>
      <c r="Q82" s="67"/>
      <c r="R82" s="67"/>
      <c r="S82" s="67"/>
      <c r="T82" s="67"/>
    </row>
    <row r="83" spans="4:29" ht="12.75">
      <c r="D83" s="67"/>
      <c r="G83" s="67"/>
      <c r="H83" s="67"/>
      <c r="I83" s="67"/>
      <c r="J83" s="67"/>
      <c r="K83" s="67"/>
      <c r="L83" s="67"/>
      <c r="M83" s="67"/>
      <c r="N83" s="67"/>
      <c r="V83" s="67"/>
      <c r="W83" s="67"/>
      <c r="X83" s="67"/>
      <c r="Y83" s="67"/>
      <c r="Z83" s="67"/>
      <c r="AA83" s="67"/>
      <c r="AB83" s="67"/>
      <c r="AC83" s="67"/>
    </row>
    <row r="84" ht="12.75">
      <c r="J84" s="67"/>
    </row>
    <row r="85" ht="12.75">
      <c r="J85" s="67"/>
    </row>
    <row r="86" spans="19:20" ht="12.75">
      <c r="S86" s="67"/>
      <c r="T86" s="67"/>
    </row>
    <row r="88" spans="4:30" ht="12.75">
      <c r="D88" s="67"/>
      <c r="G88" s="67"/>
      <c r="H88" s="67"/>
      <c r="I88" s="67"/>
      <c r="J88" s="67"/>
      <c r="K88" s="67"/>
      <c r="L88" s="67"/>
      <c r="M88" s="67"/>
      <c r="N88" s="67"/>
      <c r="P88" s="67"/>
      <c r="S88" s="67"/>
      <c r="T88" s="67"/>
      <c r="U88" s="67"/>
      <c r="V88" s="67"/>
      <c r="W88" s="67"/>
      <c r="X88" s="67"/>
      <c r="Y88" s="67"/>
      <c r="Z88" s="67"/>
      <c r="AA88" s="67"/>
      <c r="AB88" s="67"/>
      <c r="AC88" s="67"/>
      <c r="AD88" s="67"/>
    </row>
    <row r="89" spans="13:20" ht="12.75">
      <c r="M89" s="67"/>
      <c r="N89" s="67"/>
      <c r="P89" s="67"/>
      <c r="S89" s="67"/>
      <c r="T89" s="67"/>
    </row>
    <row r="92" spans="16:20" ht="12.75">
      <c r="P92" s="67"/>
      <c r="Q92" s="67"/>
      <c r="R92" s="67"/>
      <c r="S92" s="67"/>
      <c r="T92" s="67"/>
    </row>
    <row r="93" spans="16:17" ht="12.75">
      <c r="P93" s="67"/>
      <c r="Q93" s="67"/>
    </row>
    <row r="94" spans="7:20" ht="12.75">
      <c r="G94" s="67"/>
      <c r="H94" s="67"/>
      <c r="I94" s="67"/>
      <c r="J94" s="67"/>
      <c r="K94" s="67"/>
      <c r="L94" s="67"/>
      <c r="M94" s="67"/>
      <c r="N94" s="67"/>
      <c r="P94" s="67"/>
      <c r="Q94" s="67"/>
      <c r="R94" s="67"/>
      <c r="S94" s="67"/>
      <c r="T94" s="67"/>
    </row>
    <row r="95" spans="12:20" ht="12.75">
      <c r="L95" s="67"/>
      <c r="M95" s="67"/>
      <c r="N95" s="67"/>
      <c r="P95" s="67"/>
      <c r="Q95" s="67"/>
      <c r="R95" s="67"/>
      <c r="S95" s="67"/>
      <c r="T95" s="67"/>
    </row>
    <row r="96" spans="16:17" ht="12.75">
      <c r="P96" s="67"/>
      <c r="Q96" s="67"/>
    </row>
    <row r="97" spans="16:17" ht="12.75">
      <c r="P97" s="67"/>
      <c r="Q97" s="67"/>
    </row>
    <row r="98" spans="16:20" ht="12.75">
      <c r="P98" s="67"/>
      <c r="Q98" s="67"/>
      <c r="R98" s="67"/>
      <c r="S98" s="67"/>
      <c r="T98" s="67"/>
    </row>
    <row r="100" spans="4:30" ht="12.75">
      <c r="D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row>
    <row r="101" spans="7:20" ht="12.75">
      <c r="G101" s="67"/>
      <c r="H101" s="67"/>
      <c r="I101" s="67"/>
      <c r="J101" s="67"/>
      <c r="K101" s="67"/>
      <c r="L101" s="67"/>
      <c r="M101" s="67"/>
      <c r="N101" s="67"/>
      <c r="O101" s="67"/>
      <c r="P101" s="67"/>
      <c r="Q101" s="67"/>
      <c r="R101" s="67"/>
      <c r="S101" s="67"/>
      <c r="T101" s="67"/>
    </row>
    <row r="103" ht="12.75">
      <c r="AF103" s="67"/>
    </row>
  </sheetData>
  <sheetProtection/>
  <mergeCells count="30">
    <mergeCell ref="Q5:S5"/>
    <mergeCell ref="AC6:AE6"/>
    <mergeCell ref="B5:D5"/>
    <mergeCell ref="E5:G5"/>
    <mergeCell ref="H5:J5"/>
    <mergeCell ref="K5:M5"/>
    <mergeCell ref="B6:D6"/>
    <mergeCell ref="T5:V5"/>
    <mergeCell ref="W5:Y5"/>
    <mergeCell ref="W6:Y6"/>
    <mergeCell ref="Q7:S7"/>
    <mergeCell ref="B7:D7"/>
    <mergeCell ref="T6:V6"/>
    <mergeCell ref="T7:V7"/>
    <mergeCell ref="A2:AE2"/>
    <mergeCell ref="A3:AE3"/>
    <mergeCell ref="E6:G6"/>
    <mergeCell ref="H6:J6"/>
    <mergeCell ref="K6:M6"/>
    <mergeCell ref="N5:P5"/>
    <mergeCell ref="W7:Y7"/>
    <mergeCell ref="Z5:AB5"/>
    <mergeCell ref="Z6:AB6"/>
    <mergeCell ref="Z7:AB7"/>
    <mergeCell ref="E7:G7"/>
    <mergeCell ref="H7:J7"/>
    <mergeCell ref="K7:M7"/>
    <mergeCell ref="N7:P7"/>
    <mergeCell ref="N6:P6"/>
    <mergeCell ref="Q6:S6"/>
  </mergeCells>
  <printOptions horizontalCentered="1"/>
  <pageMargins left="0.1968503937007874" right="0.1968503937007874" top="0.7874015748031497" bottom="0.5905511811023623" header="0.5118110236220472" footer="0.5118110236220472"/>
  <pageSetup fitToWidth="2" horizontalDpi="600" verticalDpi="600" orientation="portrait" paperSize="9"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57"/>
  <sheetViews>
    <sheetView zoomScalePageLayoutView="0" workbookViewId="0" topLeftCell="A1">
      <selection activeCell="A71" sqref="A71"/>
    </sheetView>
  </sheetViews>
  <sheetFormatPr defaultColWidth="9.140625" defaultRowHeight="12.75"/>
  <cols>
    <col min="1" max="1" width="29.140625" style="7" bestFit="1" customWidth="1"/>
    <col min="2" max="2" width="10.7109375" style="0" customWidth="1"/>
    <col min="3"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 min="12" max="12" width="9.140625" style="119" customWidth="1"/>
    <col min="13" max="13" width="22.140625" style="119" bestFit="1" customWidth="1"/>
  </cols>
  <sheetData>
    <row r="1" ht="12.75">
      <c r="A1" s="7" t="s">
        <v>89</v>
      </c>
    </row>
    <row r="2" spans="1:22" s="5" customFormat="1" ht="12.75">
      <c r="A2" s="133" t="s">
        <v>27</v>
      </c>
      <c r="B2" s="133"/>
      <c r="C2" s="133"/>
      <c r="D2" s="133"/>
      <c r="E2" s="133"/>
      <c r="F2" s="133"/>
      <c r="G2" s="133"/>
      <c r="H2" s="133"/>
      <c r="I2" s="133"/>
      <c r="J2" s="133"/>
      <c r="L2" s="119"/>
      <c r="M2" s="119"/>
      <c r="N2"/>
      <c r="O2"/>
      <c r="P2"/>
      <c r="Q2"/>
      <c r="R2"/>
      <c r="S2"/>
      <c r="T2"/>
      <c r="U2"/>
      <c r="V2" s="6"/>
    </row>
    <row r="3" spans="12:21" ht="13.5" thickBot="1">
      <c r="L3" s="121"/>
      <c r="M3" s="121"/>
      <c r="N3" s="6"/>
      <c r="O3" s="6"/>
      <c r="P3" s="6"/>
      <c r="Q3" s="6"/>
      <c r="R3" s="6"/>
      <c r="S3" s="6"/>
      <c r="T3" s="6"/>
      <c r="U3" s="6"/>
    </row>
    <row r="4" spans="1:10" ht="12.75">
      <c r="A4" s="35"/>
      <c r="B4" s="130" t="s">
        <v>24</v>
      </c>
      <c r="C4" s="131"/>
      <c r="D4" s="131"/>
      <c r="E4" s="130" t="s">
        <v>25</v>
      </c>
      <c r="F4" s="131"/>
      <c r="G4" s="132"/>
      <c r="H4" s="131" t="s">
        <v>31</v>
      </c>
      <c r="I4" s="131"/>
      <c r="J4" s="131"/>
    </row>
    <row r="5" spans="1:10" ht="12.75">
      <c r="A5" s="36"/>
      <c r="B5" s="10" t="s">
        <v>8</v>
      </c>
      <c r="C5" s="11" t="s">
        <v>9</v>
      </c>
      <c r="D5" s="11" t="s">
        <v>31</v>
      </c>
      <c r="E5" s="10" t="s">
        <v>8</v>
      </c>
      <c r="F5" s="11" t="s">
        <v>9</v>
      </c>
      <c r="G5" s="11" t="s">
        <v>31</v>
      </c>
      <c r="H5" s="10" t="s">
        <v>8</v>
      </c>
      <c r="I5" s="11" t="s">
        <v>9</v>
      </c>
      <c r="J5" s="11" t="s">
        <v>31</v>
      </c>
    </row>
    <row r="6" spans="1:22" s="6" customFormat="1" ht="12.75">
      <c r="A6" s="13" t="s">
        <v>0</v>
      </c>
      <c r="B6" s="3"/>
      <c r="C6" s="4"/>
      <c r="E6" s="3"/>
      <c r="F6" s="4"/>
      <c r="H6" s="32"/>
      <c r="I6" s="1"/>
      <c r="L6" s="119"/>
      <c r="M6" s="119"/>
      <c r="N6"/>
      <c r="O6"/>
      <c r="P6"/>
      <c r="Q6"/>
      <c r="R6"/>
      <c r="S6"/>
      <c r="T6"/>
      <c r="U6"/>
      <c r="V6"/>
    </row>
    <row r="7" spans="1:22" ht="12.75">
      <c r="A7" s="6" t="s">
        <v>34</v>
      </c>
      <c r="B7" s="16">
        <v>5804</v>
      </c>
      <c r="C7" s="17">
        <v>5367</v>
      </c>
      <c r="D7" s="17">
        <v>11171</v>
      </c>
      <c r="E7" s="16">
        <v>138</v>
      </c>
      <c r="F7" s="17">
        <v>51</v>
      </c>
      <c r="G7" s="17">
        <v>189</v>
      </c>
      <c r="H7" s="16">
        <f>SUM(B7,E7)</f>
        <v>5942</v>
      </c>
      <c r="I7" s="17">
        <f aca="true" t="shared" si="0" ref="I7:J11">SUM(C7,F7)</f>
        <v>5418</v>
      </c>
      <c r="J7" s="17">
        <f t="shared" si="0"/>
        <v>11360</v>
      </c>
      <c r="V7" s="14"/>
    </row>
    <row r="8" spans="1:22" ht="12.75">
      <c r="A8" s="6" t="s">
        <v>35</v>
      </c>
      <c r="B8" s="16">
        <v>22017</v>
      </c>
      <c r="C8" s="18">
        <v>21335</v>
      </c>
      <c r="D8" s="17">
        <v>43352</v>
      </c>
      <c r="E8" s="16">
        <v>190</v>
      </c>
      <c r="F8" s="18">
        <v>94</v>
      </c>
      <c r="G8" s="17">
        <v>284</v>
      </c>
      <c r="H8" s="16">
        <f>SUM(B8,E8)</f>
        <v>22207</v>
      </c>
      <c r="I8" s="18">
        <f t="shared" si="0"/>
        <v>21429</v>
      </c>
      <c r="J8" s="17">
        <f t="shared" si="0"/>
        <v>43636</v>
      </c>
      <c r="K8" s="45"/>
      <c r="L8" s="122"/>
      <c r="M8" s="122"/>
      <c r="N8" s="14"/>
      <c r="O8" s="14"/>
      <c r="P8" s="14"/>
      <c r="Q8" s="14"/>
      <c r="R8" s="14"/>
      <c r="S8" s="14"/>
      <c r="T8" s="14"/>
      <c r="U8" s="14"/>
      <c r="V8" s="6"/>
    </row>
    <row r="9" spans="1:21" ht="12.75">
      <c r="A9" s="6" t="s">
        <v>36</v>
      </c>
      <c r="B9" s="16">
        <v>0</v>
      </c>
      <c r="C9" s="95">
        <v>0</v>
      </c>
      <c r="D9" s="63">
        <v>0</v>
      </c>
      <c r="E9" s="71">
        <v>0</v>
      </c>
      <c r="F9" s="95">
        <v>0</v>
      </c>
      <c r="G9" s="63">
        <v>0</v>
      </c>
      <c r="H9" s="71">
        <f>SUM(B9,E9)</f>
        <v>0</v>
      </c>
      <c r="I9" s="95">
        <f t="shared" si="0"/>
        <v>0</v>
      </c>
      <c r="J9" s="63">
        <f t="shared" si="0"/>
        <v>0</v>
      </c>
      <c r="K9" s="45"/>
      <c r="L9" s="122"/>
      <c r="M9" s="122"/>
      <c r="N9" s="14"/>
      <c r="O9" s="14"/>
      <c r="P9" s="14"/>
      <c r="Q9" s="14"/>
      <c r="R9" s="14"/>
      <c r="S9" s="14"/>
      <c r="T9" s="14"/>
      <c r="U9" s="14"/>
    </row>
    <row r="10" spans="1:21" ht="12.75">
      <c r="A10" s="6" t="s">
        <v>37</v>
      </c>
      <c r="B10" s="16">
        <v>10863</v>
      </c>
      <c r="C10" s="95">
        <v>10432</v>
      </c>
      <c r="D10" s="63">
        <v>21295</v>
      </c>
      <c r="E10" s="71">
        <v>65</v>
      </c>
      <c r="F10" s="95">
        <v>31</v>
      </c>
      <c r="G10" s="63">
        <v>96</v>
      </c>
      <c r="H10" s="71">
        <f>SUM(B10,E10)</f>
        <v>10928</v>
      </c>
      <c r="I10" s="95">
        <f t="shared" si="0"/>
        <v>10463</v>
      </c>
      <c r="J10" s="63">
        <f t="shared" si="0"/>
        <v>21391</v>
      </c>
      <c r="K10" s="45"/>
      <c r="L10" s="121"/>
      <c r="M10" s="121"/>
      <c r="N10" s="6"/>
      <c r="O10" s="6"/>
      <c r="P10" s="6"/>
      <c r="Q10" s="6"/>
      <c r="R10" s="6"/>
      <c r="S10" s="6"/>
      <c r="T10" s="6"/>
      <c r="U10" s="6"/>
    </row>
    <row r="11" spans="1:22" s="14" customFormat="1" ht="12.75">
      <c r="A11" s="14" t="s">
        <v>31</v>
      </c>
      <c r="B11" s="20">
        <v>38684</v>
      </c>
      <c r="C11" s="96">
        <v>37134</v>
      </c>
      <c r="D11" s="96">
        <v>75818</v>
      </c>
      <c r="E11" s="74">
        <v>393</v>
      </c>
      <c r="F11" s="96">
        <v>176</v>
      </c>
      <c r="G11" s="96">
        <v>569</v>
      </c>
      <c r="H11" s="74">
        <f>SUM(B11,E11)</f>
        <v>39077</v>
      </c>
      <c r="I11" s="96">
        <f t="shared" si="0"/>
        <v>37310</v>
      </c>
      <c r="J11" s="96">
        <f t="shared" si="0"/>
        <v>76387</v>
      </c>
      <c r="K11" s="111"/>
      <c r="L11" s="119"/>
      <c r="M11" s="119"/>
      <c r="N11"/>
      <c r="O11"/>
      <c r="P11"/>
      <c r="Q11"/>
      <c r="R11"/>
      <c r="S11"/>
      <c r="T11"/>
      <c r="U11"/>
      <c r="V11"/>
    </row>
    <row r="12" spans="1:22" s="6" customFormat="1" ht="12.75">
      <c r="A12" s="7" t="s">
        <v>1</v>
      </c>
      <c r="B12" s="16"/>
      <c r="C12" s="63"/>
      <c r="D12" s="63"/>
      <c r="E12" s="71"/>
      <c r="F12" s="63"/>
      <c r="G12" s="63"/>
      <c r="H12" s="71"/>
      <c r="I12" s="63"/>
      <c r="J12" s="63"/>
      <c r="K12" s="46"/>
      <c r="L12" s="119"/>
      <c r="M12" s="119"/>
      <c r="N12"/>
      <c r="O12"/>
      <c r="P12"/>
      <c r="Q12"/>
      <c r="R12"/>
      <c r="S12"/>
      <c r="T12"/>
      <c r="U12"/>
      <c r="V12"/>
    </row>
    <row r="13" spans="1:22" ht="12.75">
      <c r="A13" s="6" t="s">
        <v>34</v>
      </c>
      <c r="B13" s="16">
        <v>3476</v>
      </c>
      <c r="C13" s="63">
        <v>3197</v>
      </c>
      <c r="D13" s="63">
        <v>6673</v>
      </c>
      <c r="E13" s="71">
        <v>32</v>
      </c>
      <c r="F13" s="63">
        <v>5</v>
      </c>
      <c r="G13" s="63">
        <v>37</v>
      </c>
      <c r="H13" s="71">
        <f aca="true" t="shared" si="1" ref="H13:J17">SUM(B13,E13)</f>
        <v>3508</v>
      </c>
      <c r="I13" s="63">
        <f t="shared" si="1"/>
        <v>3202</v>
      </c>
      <c r="J13" s="63">
        <f t="shared" si="1"/>
        <v>6710</v>
      </c>
      <c r="K13" s="45"/>
      <c r="V13" s="14"/>
    </row>
    <row r="14" spans="1:22" ht="12.75">
      <c r="A14" s="6" t="s">
        <v>35</v>
      </c>
      <c r="B14" s="16">
        <v>11566</v>
      </c>
      <c r="C14" s="95">
        <v>11165</v>
      </c>
      <c r="D14" s="63">
        <v>22731</v>
      </c>
      <c r="E14" s="71">
        <v>76</v>
      </c>
      <c r="F14" s="95">
        <v>30</v>
      </c>
      <c r="G14" s="63">
        <v>106</v>
      </c>
      <c r="H14" s="71">
        <f t="shared" si="1"/>
        <v>11642</v>
      </c>
      <c r="I14" s="95">
        <f t="shared" si="1"/>
        <v>11195</v>
      </c>
      <c r="J14" s="63">
        <f t="shared" si="1"/>
        <v>22837</v>
      </c>
      <c r="K14" s="45"/>
      <c r="V14" s="6"/>
    </row>
    <row r="15" spans="1:11" ht="12.75">
      <c r="A15" s="6" t="s">
        <v>36</v>
      </c>
      <c r="B15" s="16">
        <v>0</v>
      </c>
      <c r="C15" s="95">
        <v>0</v>
      </c>
      <c r="D15" s="63">
        <v>0</v>
      </c>
      <c r="E15" s="71">
        <v>2</v>
      </c>
      <c r="F15" s="95">
        <v>6</v>
      </c>
      <c r="G15" s="63">
        <v>8</v>
      </c>
      <c r="H15" s="71">
        <f t="shared" si="1"/>
        <v>2</v>
      </c>
      <c r="I15" s="95">
        <f t="shared" si="1"/>
        <v>6</v>
      </c>
      <c r="J15" s="63">
        <f t="shared" si="1"/>
        <v>8</v>
      </c>
      <c r="K15" s="45"/>
    </row>
    <row r="16" spans="1:21" ht="12.75">
      <c r="A16" s="6" t="s">
        <v>37</v>
      </c>
      <c r="B16" s="16">
        <v>6388</v>
      </c>
      <c r="C16" s="95">
        <v>6016</v>
      </c>
      <c r="D16" s="63">
        <v>12404</v>
      </c>
      <c r="E16" s="71">
        <v>6</v>
      </c>
      <c r="F16" s="95">
        <v>0</v>
      </c>
      <c r="G16" s="63">
        <v>6</v>
      </c>
      <c r="H16" s="71">
        <f t="shared" si="1"/>
        <v>6394</v>
      </c>
      <c r="I16" s="95">
        <f t="shared" si="1"/>
        <v>6016</v>
      </c>
      <c r="J16" s="63">
        <f t="shared" si="1"/>
        <v>12410</v>
      </c>
      <c r="K16" s="45"/>
      <c r="L16" s="122"/>
      <c r="M16" s="122"/>
      <c r="N16" s="14"/>
      <c r="O16" s="14"/>
      <c r="P16" s="14"/>
      <c r="Q16" s="14"/>
      <c r="R16" s="14"/>
      <c r="S16" s="14"/>
      <c r="T16" s="14"/>
      <c r="U16" s="14"/>
    </row>
    <row r="17" spans="1:22" s="14" customFormat="1" ht="12.75">
      <c r="A17" s="14" t="s">
        <v>31</v>
      </c>
      <c r="B17" s="20">
        <v>21430</v>
      </c>
      <c r="C17" s="96">
        <v>20378</v>
      </c>
      <c r="D17" s="96">
        <v>41808</v>
      </c>
      <c r="E17" s="74">
        <f>SUM(E13:E16)</f>
        <v>116</v>
      </c>
      <c r="F17" s="96">
        <f>SUM(F13:F16)</f>
        <v>41</v>
      </c>
      <c r="G17" s="96">
        <f>SUM(G13:G16)</f>
        <v>157</v>
      </c>
      <c r="H17" s="74">
        <f t="shared" si="1"/>
        <v>21546</v>
      </c>
      <c r="I17" s="96">
        <f t="shared" si="1"/>
        <v>20419</v>
      </c>
      <c r="J17" s="96">
        <f t="shared" si="1"/>
        <v>41965</v>
      </c>
      <c r="K17" s="111"/>
      <c r="L17" s="121"/>
      <c r="M17" s="121"/>
      <c r="N17" s="6"/>
      <c r="O17" s="6"/>
      <c r="P17" s="6"/>
      <c r="Q17" s="6"/>
      <c r="R17" s="6"/>
      <c r="S17" s="6"/>
      <c r="T17" s="6"/>
      <c r="U17" s="6"/>
      <c r="V17"/>
    </row>
    <row r="18" spans="1:22" s="6" customFormat="1" ht="12.75">
      <c r="A18" s="7" t="s">
        <v>2</v>
      </c>
      <c r="B18" s="16"/>
      <c r="C18" s="63"/>
      <c r="D18" s="63"/>
      <c r="E18" s="71"/>
      <c r="F18" s="63"/>
      <c r="G18" s="63"/>
      <c r="H18" s="71"/>
      <c r="I18" s="63"/>
      <c r="J18" s="63"/>
      <c r="K18" s="46"/>
      <c r="L18" s="121"/>
      <c r="M18" s="121"/>
      <c r="V18"/>
    </row>
    <row r="19" spans="1:22" ht="12.75">
      <c r="A19" s="6" t="s">
        <v>34</v>
      </c>
      <c r="B19" s="16">
        <v>1954</v>
      </c>
      <c r="C19" s="63">
        <v>1798</v>
      </c>
      <c r="D19" s="63">
        <v>3752</v>
      </c>
      <c r="E19" s="71">
        <v>30</v>
      </c>
      <c r="F19" s="63">
        <v>12</v>
      </c>
      <c r="G19" s="63">
        <v>42</v>
      </c>
      <c r="H19" s="71">
        <f aca="true" t="shared" si="2" ref="H19:J23">SUM(B19,E19)</f>
        <v>1984</v>
      </c>
      <c r="I19" s="63">
        <f t="shared" si="2"/>
        <v>1810</v>
      </c>
      <c r="J19" s="63">
        <f t="shared" si="2"/>
        <v>3794</v>
      </c>
      <c r="K19" s="45"/>
      <c r="V19" s="14"/>
    </row>
    <row r="20" spans="1:22" ht="12.75">
      <c r="A20" s="6" t="s">
        <v>35</v>
      </c>
      <c r="B20" s="16">
        <v>3024</v>
      </c>
      <c r="C20" s="95">
        <v>2951</v>
      </c>
      <c r="D20" s="63">
        <v>5975</v>
      </c>
      <c r="E20" s="71">
        <v>46</v>
      </c>
      <c r="F20" s="95">
        <v>16</v>
      </c>
      <c r="G20" s="63">
        <v>62</v>
      </c>
      <c r="H20" s="71">
        <f t="shared" si="2"/>
        <v>3070</v>
      </c>
      <c r="I20" s="95">
        <f t="shared" si="2"/>
        <v>2967</v>
      </c>
      <c r="J20" s="63">
        <f t="shared" si="2"/>
        <v>6037</v>
      </c>
      <c r="K20" s="45"/>
      <c r="V20" s="6"/>
    </row>
    <row r="21" spans="1:11" ht="12.75">
      <c r="A21" s="6" t="s">
        <v>37</v>
      </c>
      <c r="B21" s="16">
        <v>1735</v>
      </c>
      <c r="C21" s="95">
        <v>1712</v>
      </c>
      <c r="D21" s="63">
        <v>3447</v>
      </c>
      <c r="E21" s="71">
        <v>0</v>
      </c>
      <c r="F21" s="95">
        <v>0</v>
      </c>
      <c r="G21" s="63">
        <v>0</v>
      </c>
      <c r="H21" s="71">
        <f t="shared" si="2"/>
        <v>1735</v>
      </c>
      <c r="I21" s="95">
        <f t="shared" si="2"/>
        <v>1712</v>
      </c>
      <c r="J21" s="63">
        <f t="shared" si="2"/>
        <v>3447</v>
      </c>
      <c r="K21" s="45"/>
    </row>
    <row r="22" spans="1:11" ht="12.75">
      <c r="A22" s="6" t="s">
        <v>42</v>
      </c>
      <c r="B22" s="16">
        <v>0</v>
      </c>
      <c r="C22" s="95">
        <v>0</v>
      </c>
      <c r="D22" s="63">
        <v>0</v>
      </c>
      <c r="E22" s="71">
        <v>31</v>
      </c>
      <c r="F22" s="95">
        <v>9</v>
      </c>
      <c r="G22" s="63">
        <v>40</v>
      </c>
      <c r="H22" s="71">
        <f t="shared" si="2"/>
        <v>31</v>
      </c>
      <c r="I22" s="95">
        <f t="shared" si="2"/>
        <v>9</v>
      </c>
      <c r="J22" s="63">
        <f t="shared" si="2"/>
        <v>40</v>
      </c>
      <c r="K22" s="45"/>
    </row>
    <row r="23" spans="1:22" s="14" customFormat="1" ht="12.75">
      <c r="A23" s="14" t="s">
        <v>31</v>
      </c>
      <c r="B23" s="20">
        <v>6713</v>
      </c>
      <c r="C23" s="96">
        <v>6461</v>
      </c>
      <c r="D23" s="96">
        <v>13174</v>
      </c>
      <c r="E23" s="74">
        <f>SUM(E19:E22)</f>
        <v>107</v>
      </c>
      <c r="F23" s="96">
        <f>SUM(F19:F22)</f>
        <v>37</v>
      </c>
      <c r="G23" s="96">
        <f>SUM(G19:G22)</f>
        <v>144</v>
      </c>
      <c r="H23" s="74">
        <f t="shared" si="2"/>
        <v>6820</v>
      </c>
      <c r="I23" s="96">
        <f t="shared" si="2"/>
        <v>6498</v>
      </c>
      <c r="J23" s="96">
        <f t="shared" si="2"/>
        <v>13318</v>
      </c>
      <c r="K23" s="111"/>
      <c r="L23" s="122"/>
      <c r="M23" s="122"/>
      <c r="V23"/>
    </row>
    <row r="24" spans="1:22" s="6" customFormat="1" ht="12.75">
      <c r="A24" s="7" t="s">
        <v>3</v>
      </c>
      <c r="B24" s="16"/>
      <c r="C24" s="63"/>
      <c r="D24" s="63"/>
      <c r="E24" s="71"/>
      <c r="F24" s="63"/>
      <c r="G24" s="63"/>
      <c r="H24" s="71"/>
      <c r="I24" s="63"/>
      <c r="J24" s="63"/>
      <c r="K24" s="46"/>
      <c r="L24" s="122"/>
      <c r="M24" s="122"/>
      <c r="N24" s="14"/>
      <c r="O24" s="14"/>
      <c r="P24" s="14"/>
      <c r="Q24" s="14"/>
      <c r="R24" s="14"/>
      <c r="S24" s="14"/>
      <c r="T24" s="14"/>
      <c r="U24" s="14"/>
      <c r="V24"/>
    </row>
    <row r="25" spans="1:22" ht="12.75">
      <c r="A25" s="6" t="s">
        <v>34</v>
      </c>
      <c r="B25" s="16">
        <v>3096</v>
      </c>
      <c r="C25" s="63">
        <v>2982</v>
      </c>
      <c r="D25" s="63">
        <v>6078</v>
      </c>
      <c r="E25" s="71">
        <v>75</v>
      </c>
      <c r="F25" s="63">
        <v>29</v>
      </c>
      <c r="G25" s="63">
        <v>104</v>
      </c>
      <c r="H25" s="71">
        <f aca="true" t="shared" si="3" ref="H25:J29">SUM(B25,E25)</f>
        <v>3171</v>
      </c>
      <c r="I25" s="63">
        <f t="shared" si="3"/>
        <v>3011</v>
      </c>
      <c r="J25" s="63">
        <f t="shared" si="3"/>
        <v>6182</v>
      </c>
      <c r="K25" s="45"/>
      <c r="L25" s="121"/>
      <c r="M25" s="121"/>
      <c r="N25" s="6"/>
      <c r="O25" s="6"/>
      <c r="P25" s="6"/>
      <c r="Q25" s="6"/>
      <c r="R25" s="6"/>
      <c r="S25" s="6"/>
      <c r="T25" s="6"/>
      <c r="U25" s="6"/>
      <c r="V25" s="14"/>
    </row>
    <row r="26" spans="1:22" ht="12.75">
      <c r="A26" s="6" t="s">
        <v>35</v>
      </c>
      <c r="B26" s="16">
        <v>15748</v>
      </c>
      <c r="C26" s="95">
        <v>14908</v>
      </c>
      <c r="D26" s="63">
        <v>30656</v>
      </c>
      <c r="E26" s="71">
        <v>145</v>
      </c>
      <c r="F26" s="95">
        <v>49</v>
      </c>
      <c r="G26" s="63">
        <v>194</v>
      </c>
      <c r="H26" s="71">
        <f t="shared" si="3"/>
        <v>15893</v>
      </c>
      <c r="I26" s="95">
        <f t="shared" si="3"/>
        <v>14957</v>
      </c>
      <c r="J26" s="63">
        <f t="shared" si="3"/>
        <v>30850</v>
      </c>
      <c r="K26" s="45"/>
      <c r="V26" s="6"/>
    </row>
    <row r="27" spans="1:11" ht="12.75">
      <c r="A27" s="6" t="s">
        <v>36</v>
      </c>
      <c r="B27" s="16">
        <v>0</v>
      </c>
      <c r="C27" s="95">
        <v>0</v>
      </c>
      <c r="D27" s="63">
        <v>0</v>
      </c>
      <c r="E27" s="71">
        <v>0</v>
      </c>
      <c r="F27" s="95">
        <v>0</v>
      </c>
      <c r="G27" s="63">
        <v>0</v>
      </c>
      <c r="H27" s="71">
        <f t="shared" si="3"/>
        <v>0</v>
      </c>
      <c r="I27" s="95">
        <f t="shared" si="3"/>
        <v>0</v>
      </c>
      <c r="J27" s="63">
        <f t="shared" si="3"/>
        <v>0</v>
      </c>
      <c r="K27" s="45"/>
    </row>
    <row r="28" spans="1:11" ht="12.75">
      <c r="A28" s="6" t="s">
        <v>37</v>
      </c>
      <c r="B28" s="16">
        <v>2803</v>
      </c>
      <c r="C28" s="95">
        <v>2599</v>
      </c>
      <c r="D28" s="63">
        <v>5402</v>
      </c>
      <c r="E28" s="71">
        <v>31</v>
      </c>
      <c r="F28" s="95">
        <v>11</v>
      </c>
      <c r="G28" s="63">
        <v>42</v>
      </c>
      <c r="H28" s="71">
        <f t="shared" si="3"/>
        <v>2834</v>
      </c>
      <c r="I28" s="95">
        <f t="shared" si="3"/>
        <v>2610</v>
      </c>
      <c r="J28" s="63">
        <f t="shared" si="3"/>
        <v>5444</v>
      </c>
      <c r="K28" s="45"/>
    </row>
    <row r="29" spans="1:22" s="14" customFormat="1" ht="12.75">
      <c r="A29" s="14" t="s">
        <v>31</v>
      </c>
      <c r="B29" s="20">
        <v>21647</v>
      </c>
      <c r="C29" s="96">
        <v>20489</v>
      </c>
      <c r="D29" s="96">
        <v>42136</v>
      </c>
      <c r="E29" s="74">
        <v>251</v>
      </c>
      <c r="F29" s="96">
        <v>89</v>
      </c>
      <c r="G29" s="96">
        <v>340</v>
      </c>
      <c r="H29" s="74">
        <f t="shared" si="3"/>
        <v>21898</v>
      </c>
      <c r="I29" s="96">
        <f t="shared" si="3"/>
        <v>20578</v>
      </c>
      <c r="J29" s="96">
        <f t="shared" si="3"/>
        <v>42476</v>
      </c>
      <c r="K29" s="111"/>
      <c r="L29" s="119"/>
      <c r="M29" s="119"/>
      <c r="N29"/>
      <c r="O29"/>
      <c r="P29"/>
      <c r="Q29"/>
      <c r="R29"/>
      <c r="S29"/>
      <c r="T29"/>
      <c r="U29"/>
      <c r="V29"/>
    </row>
    <row r="30" spans="1:22" s="6" customFormat="1" ht="12.75">
      <c r="A30" s="7" t="s">
        <v>4</v>
      </c>
      <c r="B30" s="16"/>
      <c r="C30" s="63"/>
      <c r="D30" s="63"/>
      <c r="E30" s="71"/>
      <c r="F30" s="63"/>
      <c r="G30" s="63"/>
      <c r="H30" s="71"/>
      <c r="I30" s="63"/>
      <c r="J30" s="63"/>
      <c r="K30" s="46"/>
      <c r="L30" s="119"/>
      <c r="M30" s="119"/>
      <c r="N30"/>
      <c r="O30"/>
      <c r="P30"/>
      <c r="Q30"/>
      <c r="R30"/>
      <c r="S30"/>
      <c r="T30"/>
      <c r="U30"/>
      <c r="V30"/>
    </row>
    <row r="31" spans="1:22" ht="12.75">
      <c r="A31" s="6" t="s">
        <v>34</v>
      </c>
      <c r="B31" s="16">
        <v>4536</v>
      </c>
      <c r="C31" s="63">
        <v>4202</v>
      </c>
      <c r="D31" s="63">
        <v>8738</v>
      </c>
      <c r="E31" s="71">
        <v>92</v>
      </c>
      <c r="F31" s="63">
        <v>26</v>
      </c>
      <c r="G31" s="63">
        <v>118</v>
      </c>
      <c r="H31" s="71">
        <f aca="true" t="shared" si="4" ref="H31:J35">SUM(B31,E31)</f>
        <v>4628</v>
      </c>
      <c r="I31" s="63">
        <f t="shared" si="4"/>
        <v>4228</v>
      </c>
      <c r="J31" s="63">
        <f t="shared" si="4"/>
        <v>8856</v>
      </c>
      <c r="K31" s="45"/>
      <c r="V31" s="14"/>
    </row>
    <row r="32" spans="1:22" ht="12.75">
      <c r="A32" s="6" t="s">
        <v>35</v>
      </c>
      <c r="B32" s="16">
        <v>18955</v>
      </c>
      <c r="C32" s="95">
        <v>18129</v>
      </c>
      <c r="D32" s="63">
        <v>37084</v>
      </c>
      <c r="E32" s="71">
        <v>197</v>
      </c>
      <c r="F32" s="95">
        <v>83</v>
      </c>
      <c r="G32" s="63">
        <v>280</v>
      </c>
      <c r="H32" s="71">
        <f t="shared" si="4"/>
        <v>19152</v>
      </c>
      <c r="I32" s="95">
        <f t="shared" si="4"/>
        <v>18212</v>
      </c>
      <c r="J32" s="63">
        <f t="shared" si="4"/>
        <v>37364</v>
      </c>
      <c r="K32" s="45"/>
      <c r="L32" s="122"/>
      <c r="M32" s="122"/>
      <c r="N32" s="14"/>
      <c r="O32" s="14"/>
      <c r="P32" s="14"/>
      <c r="Q32" s="14"/>
      <c r="R32" s="14"/>
      <c r="S32" s="14"/>
      <c r="T32" s="14"/>
      <c r="U32" s="14"/>
      <c r="V32" s="6"/>
    </row>
    <row r="33" spans="1:21" ht="12.75">
      <c r="A33" s="6" t="s">
        <v>36</v>
      </c>
      <c r="B33" s="16">
        <v>0</v>
      </c>
      <c r="C33" s="95">
        <v>0</v>
      </c>
      <c r="D33" s="63">
        <v>0</v>
      </c>
      <c r="E33" s="71">
        <v>0</v>
      </c>
      <c r="F33" s="95">
        <v>0</v>
      </c>
      <c r="G33" s="63">
        <v>0</v>
      </c>
      <c r="H33" s="71">
        <f t="shared" si="4"/>
        <v>0</v>
      </c>
      <c r="I33" s="95">
        <f t="shared" si="4"/>
        <v>0</v>
      </c>
      <c r="J33" s="63">
        <f t="shared" si="4"/>
        <v>0</v>
      </c>
      <c r="K33" s="45"/>
      <c r="L33" s="122"/>
      <c r="M33" s="122"/>
      <c r="N33" s="14"/>
      <c r="O33" s="14"/>
      <c r="P33" s="14"/>
      <c r="Q33" s="14"/>
      <c r="R33" s="14"/>
      <c r="S33" s="14"/>
      <c r="T33" s="14"/>
      <c r="U33" s="14"/>
    </row>
    <row r="34" spans="1:22" ht="12.75">
      <c r="A34" s="6" t="s">
        <v>37</v>
      </c>
      <c r="B34" s="16">
        <v>6564</v>
      </c>
      <c r="C34" s="95">
        <v>6315</v>
      </c>
      <c r="D34" s="63">
        <v>12879</v>
      </c>
      <c r="E34" s="71">
        <v>20</v>
      </c>
      <c r="F34" s="95">
        <v>6</v>
      </c>
      <c r="G34" s="63">
        <v>26</v>
      </c>
      <c r="H34" s="71">
        <f t="shared" si="4"/>
        <v>6584</v>
      </c>
      <c r="I34" s="95">
        <f t="shared" si="4"/>
        <v>6321</v>
      </c>
      <c r="J34" s="63">
        <f t="shared" si="4"/>
        <v>12905</v>
      </c>
      <c r="K34" s="45"/>
      <c r="L34" s="121"/>
      <c r="M34" s="121"/>
      <c r="N34" s="6"/>
      <c r="O34" s="6"/>
      <c r="P34" s="6"/>
      <c r="Q34" s="6"/>
      <c r="R34" s="6"/>
      <c r="S34" s="6"/>
      <c r="T34" s="6"/>
      <c r="U34" s="6"/>
      <c r="V34" s="14"/>
    </row>
    <row r="35" spans="1:22" s="14" customFormat="1" ht="12.75">
      <c r="A35" s="14" t="s">
        <v>31</v>
      </c>
      <c r="B35" s="20">
        <v>30055</v>
      </c>
      <c r="C35" s="96">
        <v>28646</v>
      </c>
      <c r="D35" s="96">
        <v>58701</v>
      </c>
      <c r="E35" s="74">
        <v>309</v>
      </c>
      <c r="F35" s="96">
        <v>115</v>
      </c>
      <c r="G35" s="96">
        <v>424</v>
      </c>
      <c r="H35" s="74">
        <f t="shared" si="4"/>
        <v>30364</v>
      </c>
      <c r="I35" s="96">
        <f t="shared" si="4"/>
        <v>28761</v>
      </c>
      <c r="J35" s="96">
        <f t="shared" si="4"/>
        <v>59125</v>
      </c>
      <c r="K35" s="45"/>
      <c r="L35" s="119"/>
      <c r="M35" s="119"/>
      <c r="N35"/>
      <c r="O35"/>
      <c r="P35"/>
      <c r="Q35"/>
      <c r="R35"/>
      <c r="S35"/>
      <c r="T35"/>
      <c r="U35"/>
      <c r="V35" s="6"/>
    </row>
    <row r="36" spans="1:22" s="6" customFormat="1" ht="12.75">
      <c r="A36" s="7" t="s">
        <v>5</v>
      </c>
      <c r="B36" s="16"/>
      <c r="C36" s="63"/>
      <c r="D36" s="63"/>
      <c r="E36" s="71"/>
      <c r="F36" s="63"/>
      <c r="G36" s="63"/>
      <c r="H36" s="71"/>
      <c r="I36" s="63"/>
      <c r="J36" s="63"/>
      <c r="K36" s="45"/>
      <c r="L36" s="119"/>
      <c r="M36" s="119"/>
      <c r="N36"/>
      <c r="O36"/>
      <c r="P36"/>
      <c r="Q36"/>
      <c r="R36"/>
      <c r="S36"/>
      <c r="T36"/>
      <c r="U36"/>
      <c r="V36"/>
    </row>
    <row r="37" spans="1:11" ht="12.75">
      <c r="A37" s="6" t="s">
        <v>34</v>
      </c>
      <c r="B37" s="16">
        <v>23</v>
      </c>
      <c r="C37" s="63">
        <v>30</v>
      </c>
      <c r="D37" s="63">
        <v>53</v>
      </c>
      <c r="E37" s="71">
        <v>0</v>
      </c>
      <c r="F37" s="63">
        <v>0</v>
      </c>
      <c r="G37" s="63">
        <v>0</v>
      </c>
      <c r="H37" s="71">
        <f aca="true" t="shared" si="5" ref="H37:J38">SUM(B37,E37)</f>
        <v>23</v>
      </c>
      <c r="I37" s="63">
        <f t="shared" si="5"/>
        <v>30</v>
      </c>
      <c r="J37" s="63">
        <f t="shared" si="5"/>
        <v>53</v>
      </c>
      <c r="K37" s="111"/>
    </row>
    <row r="38" spans="1:22" s="14" customFormat="1" ht="12.75">
      <c r="A38" s="14" t="s">
        <v>31</v>
      </c>
      <c r="B38" s="20">
        <v>23</v>
      </c>
      <c r="C38" s="96">
        <v>30</v>
      </c>
      <c r="D38" s="96">
        <v>53</v>
      </c>
      <c r="E38" s="74">
        <v>0</v>
      </c>
      <c r="F38" s="96">
        <v>0</v>
      </c>
      <c r="G38" s="96">
        <v>0</v>
      </c>
      <c r="H38" s="74">
        <f t="shared" si="5"/>
        <v>23</v>
      </c>
      <c r="I38" s="96">
        <f t="shared" si="5"/>
        <v>30</v>
      </c>
      <c r="J38" s="96">
        <f t="shared" si="5"/>
        <v>53</v>
      </c>
      <c r="K38" s="46"/>
      <c r="L38" s="119"/>
      <c r="M38" s="119"/>
      <c r="N38"/>
      <c r="O38"/>
      <c r="P38"/>
      <c r="Q38"/>
      <c r="R38"/>
      <c r="S38"/>
      <c r="T38"/>
      <c r="U38"/>
      <c r="V38"/>
    </row>
    <row r="39" spans="1:22" s="6" customFormat="1" ht="12.75">
      <c r="A39" s="7" t="s">
        <v>6</v>
      </c>
      <c r="B39" s="16"/>
      <c r="C39" s="63"/>
      <c r="D39" s="63"/>
      <c r="E39" s="71"/>
      <c r="F39" s="63"/>
      <c r="G39" s="63"/>
      <c r="H39" s="71"/>
      <c r="I39" s="63"/>
      <c r="J39" s="63"/>
      <c r="K39" s="46"/>
      <c r="L39" s="119"/>
      <c r="M39" s="119"/>
      <c r="N39"/>
      <c r="O39"/>
      <c r="P39"/>
      <c r="Q39"/>
      <c r="R39"/>
      <c r="S39"/>
      <c r="T39"/>
      <c r="U39"/>
      <c r="V39"/>
    </row>
    <row r="40" spans="1:22" ht="12.75">
      <c r="A40" s="6" t="s">
        <v>34</v>
      </c>
      <c r="B40" s="16">
        <v>2769</v>
      </c>
      <c r="C40" s="63">
        <v>2692</v>
      </c>
      <c r="D40" s="63">
        <v>5461</v>
      </c>
      <c r="E40" s="71">
        <v>70</v>
      </c>
      <c r="F40" s="63">
        <v>29</v>
      </c>
      <c r="G40" s="63">
        <v>99</v>
      </c>
      <c r="H40" s="71">
        <f aca="true" t="shared" si="6" ref="H40:J44">SUM(B40,E40)</f>
        <v>2839</v>
      </c>
      <c r="I40" s="63">
        <f t="shared" si="6"/>
        <v>2721</v>
      </c>
      <c r="J40" s="63">
        <f t="shared" si="6"/>
        <v>5560</v>
      </c>
      <c r="K40" s="45"/>
      <c r="V40" s="14"/>
    </row>
    <row r="41" spans="1:22" ht="12.75">
      <c r="A41" s="6" t="s">
        <v>35</v>
      </c>
      <c r="B41" s="16">
        <v>11457</v>
      </c>
      <c r="C41" s="95">
        <v>10965</v>
      </c>
      <c r="D41" s="63">
        <v>22422</v>
      </c>
      <c r="E41" s="71">
        <v>176</v>
      </c>
      <c r="F41" s="95">
        <v>77</v>
      </c>
      <c r="G41" s="63">
        <v>253</v>
      </c>
      <c r="H41" s="71">
        <f t="shared" si="6"/>
        <v>11633</v>
      </c>
      <c r="I41" s="95">
        <f t="shared" si="6"/>
        <v>11042</v>
      </c>
      <c r="J41" s="63">
        <f t="shared" si="6"/>
        <v>22675</v>
      </c>
      <c r="K41" s="111"/>
      <c r="L41" s="122"/>
      <c r="M41" s="122"/>
      <c r="N41" s="14"/>
      <c r="O41" s="14"/>
      <c r="P41" s="14"/>
      <c r="Q41" s="14"/>
      <c r="R41" s="14"/>
      <c r="S41" s="14"/>
      <c r="T41" s="14"/>
      <c r="U41" s="14"/>
      <c r="V41" s="6"/>
    </row>
    <row r="42" spans="1:21" ht="12.75">
      <c r="A42" s="6" t="s">
        <v>36</v>
      </c>
      <c r="B42" s="16">
        <v>55</v>
      </c>
      <c r="C42" s="95">
        <v>49</v>
      </c>
      <c r="D42" s="63">
        <v>104</v>
      </c>
      <c r="E42" s="71">
        <v>0</v>
      </c>
      <c r="F42" s="95">
        <v>0</v>
      </c>
      <c r="G42" s="63">
        <v>0</v>
      </c>
      <c r="H42" s="71">
        <f t="shared" si="6"/>
        <v>55</v>
      </c>
      <c r="I42" s="95">
        <f t="shared" si="6"/>
        <v>49</v>
      </c>
      <c r="J42" s="63">
        <f t="shared" si="6"/>
        <v>104</v>
      </c>
      <c r="K42" s="46"/>
      <c r="L42" s="121"/>
      <c r="M42" s="121"/>
      <c r="N42" s="6"/>
      <c r="O42" s="6"/>
      <c r="P42" s="6"/>
      <c r="Q42" s="67"/>
      <c r="R42" s="67"/>
      <c r="S42" s="67"/>
      <c r="T42" s="6"/>
      <c r="U42" s="6"/>
    </row>
    <row r="43" spans="1:19" ht="12.75">
      <c r="A43" s="6" t="s">
        <v>37</v>
      </c>
      <c r="B43" s="16">
        <v>2093</v>
      </c>
      <c r="C43" s="95">
        <v>2019</v>
      </c>
      <c r="D43" s="63">
        <v>4112</v>
      </c>
      <c r="E43" s="71">
        <v>0</v>
      </c>
      <c r="F43" s="95">
        <v>0</v>
      </c>
      <c r="G43" s="63">
        <v>0</v>
      </c>
      <c r="H43" s="71">
        <f t="shared" si="6"/>
        <v>2093</v>
      </c>
      <c r="I43" s="95">
        <f t="shared" si="6"/>
        <v>2019</v>
      </c>
      <c r="J43" s="63">
        <f t="shared" si="6"/>
        <v>4112</v>
      </c>
      <c r="K43" s="45"/>
      <c r="Q43" s="67"/>
      <c r="R43" s="67"/>
      <c r="S43" s="67"/>
    </row>
    <row r="44" spans="1:22" s="14" customFormat="1" ht="12.75">
      <c r="A44" s="14" t="s">
        <v>31</v>
      </c>
      <c r="B44" s="20">
        <v>16374</v>
      </c>
      <c r="C44" s="96">
        <v>15725</v>
      </c>
      <c r="D44" s="96">
        <v>32099</v>
      </c>
      <c r="E44" s="74">
        <v>246</v>
      </c>
      <c r="F44" s="96">
        <v>106</v>
      </c>
      <c r="G44" s="96">
        <v>352</v>
      </c>
      <c r="H44" s="74">
        <f t="shared" si="6"/>
        <v>16620</v>
      </c>
      <c r="I44" s="96">
        <f t="shared" si="6"/>
        <v>15831</v>
      </c>
      <c r="J44" s="96">
        <f t="shared" si="6"/>
        <v>32451</v>
      </c>
      <c r="K44" s="45"/>
      <c r="L44" s="122"/>
      <c r="M44" s="122"/>
      <c r="V44"/>
    </row>
    <row r="45" spans="1:22" s="6" customFormat="1" ht="12.75">
      <c r="A45" s="38" t="s">
        <v>33</v>
      </c>
      <c r="B45" s="33"/>
      <c r="C45" s="97"/>
      <c r="D45" s="97"/>
      <c r="E45" s="98"/>
      <c r="F45" s="97"/>
      <c r="G45" s="97"/>
      <c r="H45" s="98"/>
      <c r="I45" s="97"/>
      <c r="J45" s="97"/>
      <c r="K45" s="45"/>
      <c r="L45" s="121"/>
      <c r="M45" s="121"/>
      <c r="V45"/>
    </row>
    <row r="46" spans="1:11" ht="12.75">
      <c r="A46" s="6" t="s">
        <v>34</v>
      </c>
      <c r="B46" s="16">
        <f>SUM(B40,B37,B31,B25,B19,B13,B7)</f>
        <v>21658</v>
      </c>
      <c r="C46" s="63">
        <f aca="true" t="shared" si="7" ref="C46:J46">SUM(C40,C37,C31,C25,C19,C13,C7)</f>
        <v>20268</v>
      </c>
      <c r="D46" s="63">
        <f t="shared" si="7"/>
        <v>41926</v>
      </c>
      <c r="E46" s="71">
        <f t="shared" si="7"/>
        <v>437</v>
      </c>
      <c r="F46" s="63">
        <f t="shared" si="7"/>
        <v>152</v>
      </c>
      <c r="G46" s="63">
        <f t="shared" si="7"/>
        <v>589</v>
      </c>
      <c r="H46" s="71">
        <f t="shared" si="7"/>
        <v>22095</v>
      </c>
      <c r="I46" s="63">
        <f t="shared" si="7"/>
        <v>20420</v>
      </c>
      <c r="J46" s="63">
        <f t="shared" si="7"/>
        <v>42515</v>
      </c>
      <c r="K46" s="45"/>
    </row>
    <row r="47" spans="1:22" ht="12.75">
      <c r="A47" s="6" t="s">
        <v>35</v>
      </c>
      <c r="B47" s="16">
        <f>SUM(B8,B14,B20,B26,B32,B41)</f>
        <v>82767</v>
      </c>
      <c r="C47" s="95">
        <f aca="true" t="shared" si="8" ref="C47:J47">SUM(C8,C14,C20,C26,C32,C41)</f>
        <v>79453</v>
      </c>
      <c r="D47" s="63">
        <f t="shared" si="8"/>
        <v>162220</v>
      </c>
      <c r="E47" s="71">
        <f t="shared" si="8"/>
        <v>830</v>
      </c>
      <c r="F47" s="95">
        <f t="shared" si="8"/>
        <v>349</v>
      </c>
      <c r="G47" s="63">
        <f t="shared" si="8"/>
        <v>1179</v>
      </c>
      <c r="H47" s="71">
        <f t="shared" si="8"/>
        <v>83597</v>
      </c>
      <c r="I47" s="95">
        <f t="shared" si="8"/>
        <v>79802</v>
      </c>
      <c r="J47" s="63">
        <f t="shared" si="8"/>
        <v>163399</v>
      </c>
      <c r="K47" s="111"/>
      <c r="V47" s="14"/>
    </row>
    <row r="48" spans="1:11" ht="12.75">
      <c r="A48" s="6" t="s">
        <v>36</v>
      </c>
      <c r="B48" s="16">
        <f>SUM(B9,B15,B27,B33,B42)</f>
        <v>55</v>
      </c>
      <c r="C48" s="95">
        <f aca="true" t="shared" si="9" ref="C48:J48">SUM(C9,C15,C27,C33,C42)</f>
        <v>49</v>
      </c>
      <c r="D48" s="63">
        <f t="shared" si="9"/>
        <v>104</v>
      </c>
      <c r="E48" s="71">
        <f t="shared" si="9"/>
        <v>2</v>
      </c>
      <c r="F48" s="95">
        <f t="shared" si="9"/>
        <v>6</v>
      </c>
      <c r="G48" s="63">
        <f t="shared" si="9"/>
        <v>8</v>
      </c>
      <c r="H48" s="71">
        <f t="shared" si="9"/>
        <v>57</v>
      </c>
      <c r="I48" s="95">
        <f t="shared" si="9"/>
        <v>55</v>
      </c>
      <c r="J48" s="63">
        <f t="shared" si="9"/>
        <v>112</v>
      </c>
      <c r="K48" s="46"/>
    </row>
    <row r="49" spans="1:11" ht="12.75">
      <c r="A49" s="6" t="s">
        <v>37</v>
      </c>
      <c r="B49" s="16">
        <f>SUM(B10,B16,B21,B28,B34,B43)</f>
        <v>30446</v>
      </c>
      <c r="C49" s="95">
        <f aca="true" t="shared" si="10" ref="C49:J49">SUM(C10,C16,C21,C28,C34,C43)</f>
        <v>29093</v>
      </c>
      <c r="D49" s="63">
        <f t="shared" si="10"/>
        <v>59539</v>
      </c>
      <c r="E49" s="71">
        <f t="shared" si="10"/>
        <v>122</v>
      </c>
      <c r="F49" s="95">
        <f t="shared" si="10"/>
        <v>48</v>
      </c>
      <c r="G49" s="63">
        <f t="shared" si="10"/>
        <v>170</v>
      </c>
      <c r="H49" s="71">
        <f t="shared" si="10"/>
        <v>30568</v>
      </c>
      <c r="I49" s="95">
        <f t="shared" si="10"/>
        <v>29141</v>
      </c>
      <c r="J49" s="63">
        <f t="shared" si="10"/>
        <v>59709</v>
      </c>
      <c r="K49" s="45"/>
    </row>
    <row r="50" spans="1:21" ht="12.75">
      <c r="A50" s="6" t="s">
        <v>42</v>
      </c>
      <c r="B50" s="16">
        <f>SUM(B22)</f>
        <v>0</v>
      </c>
      <c r="C50" s="95">
        <f aca="true" t="shared" si="11" ref="C50:J50">SUM(C22)</f>
        <v>0</v>
      </c>
      <c r="D50" s="63">
        <f t="shared" si="11"/>
        <v>0</v>
      </c>
      <c r="E50" s="71">
        <f t="shared" si="11"/>
        <v>31</v>
      </c>
      <c r="F50" s="95">
        <f t="shared" si="11"/>
        <v>9</v>
      </c>
      <c r="G50" s="63">
        <f t="shared" si="11"/>
        <v>40</v>
      </c>
      <c r="H50" s="71">
        <f t="shared" si="11"/>
        <v>31</v>
      </c>
      <c r="I50" s="95">
        <f t="shared" si="11"/>
        <v>9</v>
      </c>
      <c r="J50" s="63">
        <f t="shared" si="11"/>
        <v>40</v>
      </c>
      <c r="K50" s="45"/>
      <c r="L50" s="122"/>
      <c r="M50" s="122"/>
      <c r="N50" s="14"/>
      <c r="O50" s="14"/>
      <c r="P50" s="14"/>
      <c r="Q50" s="14"/>
      <c r="R50" s="14"/>
      <c r="S50" s="14"/>
      <c r="T50" s="14"/>
      <c r="U50" s="14"/>
    </row>
    <row r="51" spans="1:22" s="14" customFormat="1" ht="12.75">
      <c r="A51" s="14" t="s">
        <v>32</v>
      </c>
      <c r="B51" s="20">
        <f>SUM(B46:B50)</f>
        <v>134926</v>
      </c>
      <c r="C51" s="96">
        <f aca="true" t="shared" si="12" ref="C51:J51">SUM(C46:C50)</f>
        <v>128863</v>
      </c>
      <c r="D51" s="96">
        <f t="shared" si="12"/>
        <v>263789</v>
      </c>
      <c r="E51" s="74">
        <f t="shared" si="12"/>
        <v>1422</v>
      </c>
      <c r="F51" s="96">
        <f t="shared" si="12"/>
        <v>564</v>
      </c>
      <c r="G51" s="96">
        <f t="shared" si="12"/>
        <v>1986</v>
      </c>
      <c r="H51" s="74">
        <f t="shared" si="12"/>
        <v>136348</v>
      </c>
      <c r="I51" s="96">
        <f t="shared" si="12"/>
        <v>129427</v>
      </c>
      <c r="J51" s="96">
        <f t="shared" si="12"/>
        <v>265775</v>
      </c>
      <c r="K51"/>
      <c r="L51" s="121"/>
      <c r="M51" s="121"/>
      <c r="N51" s="6"/>
      <c r="O51" s="6"/>
      <c r="P51" s="6"/>
      <c r="Q51" s="6"/>
      <c r="R51" s="6"/>
      <c r="S51" s="6"/>
      <c r="T51" s="6"/>
      <c r="U51" s="6"/>
      <c r="V51"/>
    </row>
    <row r="52" ht="12.75">
      <c r="A52" s="6"/>
    </row>
    <row r="53" spans="1:13" s="66" customFormat="1" ht="12.75">
      <c r="A53" s="116" t="s">
        <v>53</v>
      </c>
      <c r="D53" s="67"/>
      <c r="G53" s="67"/>
      <c r="J53" s="67"/>
      <c r="L53" s="126"/>
      <c r="M53" s="126"/>
    </row>
    <row r="54" spans="1:13" s="66" customFormat="1" ht="12.75">
      <c r="A54" s="116" t="s">
        <v>103</v>
      </c>
      <c r="D54" s="67"/>
      <c r="G54" s="67"/>
      <c r="J54" s="67"/>
      <c r="K54" s="80"/>
      <c r="L54" s="126"/>
      <c r="M54" s="126"/>
    </row>
    <row r="55" spans="1:13" s="66" customFormat="1" ht="12.75">
      <c r="A55" s="116" t="s">
        <v>104</v>
      </c>
      <c r="D55" s="67"/>
      <c r="G55" s="67"/>
      <c r="J55" s="67"/>
      <c r="L55" s="126"/>
      <c r="M55" s="126"/>
    </row>
    <row r="56" spans="1:13" s="66" customFormat="1" ht="12.75">
      <c r="A56" s="116" t="s">
        <v>105</v>
      </c>
      <c r="D56" s="67"/>
      <c r="G56" s="67"/>
      <c r="J56" s="67"/>
      <c r="L56" s="126"/>
      <c r="M56" s="126"/>
    </row>
    <row r="57" spans="1:21" s="66" customFormat="1" ht="12.75">
      <c r="A57" s="116" t="s">
        <v>106</v>
      </c>
      <c r="D57" s="67"/>
      <c r="G57" s="67"/>
      <c r="J57" s="67"/>
      <c r="L57" s="127"/>
      <c r="M57" s="127"/>
      <c r="N57" s="80"/>
      <c r="O57" s="80"/>
      <c r="P57" s="80"/>
      <c r="Q57" s="80"/>
      <c r="R57" s="80"/>
      <c r="S57" s="80"/>
      <c r="T57" s="80"/>
      <c r="U57" s="80"/>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3"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55" sqref="A55"/>
    </sheetView>
  </sheetViews>
  <sheetFormatPr defaultColWidth="9.140625" defaultRowHeight="12.75"/>
  <cols>
    <col min="1" max="1" width="32.421875" style="6" customWidth="1"/>
    <col min="2" max="2" width="8.28125" style="6" customWidth="1"/>
    <col min="3" max="9" width="8.28125" style="0" customWidth="1"/>
    <col min="10" max="10" width="8.28125" style="6" customWidth="1"/>
    <col min="11" max="12" width="10.8515625" style="0" customWidth="1"/>
  </cols>
  <sheetData>
    <row r="1" spans="1:2" ht="12.75">
      <c r="A1" s="7" t="s">
        <v>89</v>
      </c>
      <c r="B1" s="7"/>
    </row>
    <row r="2" spans="1:10" ht="12.75">
      <c r="A2" s="133" t="s">
        <v>30</v>
      </c>
      <c r="B2" s="133"/>
      <c r="C2" s="133"/>
      <c r="D2" s="133"/>
      <c r="E2" s="133"/>
      <c r="F2" s="133"/>
      <c r="G2" s="133"/>
      <c r="H2" s="133"/>
      <c r="I2" s="133"/>
      <c r="J2" s="133"/>
    </row>
    <row r="3" spans="1:10" ht="12.75">
      <c r="A3" s="133" t="s">
        <v>70</v>
      </c>
      <c r="B3" s="133"/>
      <c r="C3" s="133"/>
      <c r="D3" s="133"/>
      <c r="E3" s="133"/>
      <c r="F3" s="133"/>
      <c r="G3" s="133"/>
      <c r="H3" s="133"/>
      <c r="I3" s="133"/>
      <c r="J3" s="133"/>
    </row>
    <row r="4" ht="13.5" thickBot="1"/>
    <row r="5" spans="1:10" ht="26.25">
      <c r="A5" s="31"/>
      <c r="B5" s="112" t="str">
        <f>C5+1&amp;" "&amp;"en later"</f>
        <v>2015 en later</v>
      </c>
      <c r="C5" s="30">
        <v>2014</v>
      </c>
      <c r="D5" s="30">
        <f>C5-1</f>
        <v>2013</v>
      </c>
      <c r="E5" s="30">
        <f>D5-1</f>
        <v>2012</v>
      </c>
      <c r="F5" s="30">
        <f>E5-1</f>
        <v>2011</v>
      </c>
      <c r="G5" s="30">
        <f>F5-1</f>
        <v>2010</v>
      </c>
      <c r="H5" s="30">
        <f>G5-1</f>
        <v>2009</v>
      </c>
      <c r="I5" s="113" t="s">
        <v>102</v>
      </c>
      <c r="J5" s="30" t="s">
        <v>31</v>
      </c>
    </row>
    <row r="6" spans="3:10" ht="12.75">
      <c r="C6" s="39"/>
      <c r="D6" s="39"/>
      <c r="E6" s="39"/>
      <c r="F6" s="39"/>
      <c r="G6" s="39"/>
      <c r="H6" s="39"/>
      <c r="I6" s="39"/>
      <c r="J6" s="39"/>
    </row>
    <row r="7" spans="1:10" ht="12.75">
      <c r="A7" s="133" t="s">
        <v>8</v>
      </c>
      <c r="B7" s="133"/>
      <c r="C7" s="133"/>
      <c r="D7" s="133"/>
      <c r="E7" s="133"/>
      <c r="F7" s="133"/>
      <c r="G7" s="133"/>
      <c r="H7" s="133"/>
      <c r="I7" s="133"/>
      <c r="J7" s="133"/>
    </row>
    <row r="8" s="6" customFormat="1" ht="12.75"/>
    <row r="9" spans="1:10" ht="15" customHeight="1">
      <c r="A9" s="17" t="s">
        <v>38</v>
      </c>
      <c r="B9" s="24">
        <v>3213</v>
      </c>
      <c r="C9" s="24">
        <v>5984</v>
      </c>
      <c r="D9" s="24">
        <v>5856</v>
      </c>
      <c r="E9" s="24">
        <v>6136</v>
      </c>
      <c r="F9" s="24">
        <v>468</v>
      </c>
      <c r="G9" s="24">
        <v>1</v>
      </c>
      <c r="H9" s="24">
        <v>0</v>
      </c>
      <c r="I9" s="16">
        <v>0</v>
      </c>
      <c r="J9" s="16">
        <f>SUM(B9:I9)</f>
        <v>21658</v>
      </c>
    </row>
    <row r="10" spans="1:11" ht="15" customHeight="1">
      <c r="A10" s="17" t="s">
        <v>10</v>
      </c>
      <c r="B10" s="24">
        <v>12885</v>
      </c>
      <c r="C10" s="24">
        <v>22787</v>
      </c>
      <c r="D10" s="24">
        <v>22861</v>
      </c>
      <c r="E10" s="24">
        <v>23089</v>
      </c>
      <c r="F10" s="24">
        <v>1142</v>
      </c>
      <c r="G10" s="24">
        <v>3</v>
      </c>
      <c r="H10" s="24">
        <v>0</v>
      </c>
      <c r="I10" s="16">
        <v>0</v>
      </c>
      <c r="J10" s="16">
        <f>SUM(B10:I10)</f>
        <v>82767</v>
      </c>
      <c r="K10" s="18"/>
    </row>
    <row r="11" spans="1:10" ht="15" customHeight="1">
      <c r="A11" s="17" t="s">
        <v>12</v>
      </c>
      <c r="B11" s="24">
        <v>6</v>
      </c>
      <c r="C11" s="24">
        <v>15</v>
      </c>
      <c r="D11" s="24">
        <v>12</v>
      </c>
      <c r="E11" s="24">
        <v>19</v>
      </c>
      <c r="F11" s="24">
        <v>3</v>
      </c>
      <c r="G11" s="24">
        <v>0</v>
      </c>
      <c r="H11" s="24">
        <v>0</v>
      </c>
      <c r="I11" s="16">
        <v>0</v>
      </c>
      <c r="J11" s="16">
        <f>SUM(B11:I11)</f>
        <v>55</v>
      </c>
    </row>
    <row r="12" spans="1:10" ht="15" customHeight="1">
      <c r="A12" s="17" t="s">
        <v>11</v>
      </c>
      <c r="B12" s="24">
        <v>4719</v>
      </c>
      <c r="C12" s="24">
        <v>8426</v>
      </c>
      <c r="D12" s="24">
        <v>8470</v>
      </c>
      <c r="E12" s="24">
        <v>8429</v>
      </c>
      <c r="F12" s="24">
        <v>402</v>
      </c>
      <c r="G12" s="24">
        <v>0</v>
      </c>
      <c r="H12" s="24">
        <v>0</v>
      </c>
      <c r="I12" s="16">
        <v>0</v>
      </c>
      <c r="J12" s="16">
        <f>SUM(B12:I12)</f>
        <v>30446</v>
      </c>
    </row>
    <row r="13" spans="1:11" s="19" customFormat="1" ht="15" customHeight="1">
      <c r="A13" s="23" t="s">
        <v>31</v>
      </c>
      <c r="B13" s="25">
        <f>SUM(B9:B12)</f>
        <v>20823</v>
      </c>
      <c r="C13" s="25">
        <f aca="true" t="shared" si="0" ref="C13:J13">SUM(C9:C12)</f>
        <v>37212</v>
      </c>
      <c r="D13" s="25">
        <f t="shared" si="0"/>
        <v>37199</v>
      </c>
      <c r="E13" s="25">
        <f t="shared" si="0"/>
        <v>37673</v>
      </c>
      <c r="F13" s="25">
        <f t="shared" si="0"/>
        <v>2015</v>
      </c>
      <c r="G13" s="25">
        <f t="shared" si="0"/>
        <v>4</v>
      </c>
      <c r="H13" s="25">
        <f t="shared" si="0"/>
        <v>0</v>
      </c>
      <c r="I13" s="25">
        <f t="shared" si="0"/>
        <v>0</v>
      </c>
      <c r="J13" s="20">
        <f t="shared" si="0"/>
        <v>134926</v>
      </c>
      <c r="K13" s="64"/>
    </row>
    <row r="14" spans="1:10" s="19" customFormat="1" ht="15" customHeight="1">
      <c r="A14" s="23"/>
      <c r="B14" s="23"/>
      <c r="C14" s="23"/>
      <c r="D14" s="23"/>
      <c r="E14" s="23"/>
      <c r="F14" s="23"/>
      <c r="G14" s="23"/>
      <c r="H14" s="23"/>
      <c r="I14" s="23"/>
      <c r="J14" s="23"/>
    </row>
    <row r="15" spans="1:10" s="6" customFormat="1" ht="15" customHeight="1">
      <c r="A15" s="135" t="s">
        <v>9</v>
      </c>
      <c r="B15" s="135"/>
      <c r="C15" s="135"/>
      <c r="D15" s="135"/>
      <c r="E15" s="135"/>
      <c r="F15" s="135"/>
      <c r="G15" s="135"/>
      <c r="H15" s="135"/>
      <c r="I15" s="135"/>
      <c r="J15" s="135"/>
    </row>
    <row r="16" spans="1:10" s="6" customFormat="1" ht="15" customHeight="1">
      <c r="A16" s="17"/>
      <c r="B16" s="17"/>
      <c r="C16" s="17"/>
      <c r="D16" s="17"/>
      <c r="E16" s="17"/>
      <c r="F16" s="17"/>
      <c r="G16" s="17"/>
      <c r="H16" s="17"/>
      <c r="I16" s="17"/>
      <c r="J16" s="17"/>
    </row>
    <row r="17" spans="1:10" ht="15" customHeight="1">
      <c r="A17" s="63" t="s">
        <v>38</v>
      </c>
      <c r="B17" s="70">
        <v>3186</v>
      </c>
      <c r="C17" s="70">
        <v>5507</v>
      </c>
      <c r="D17" s="70">
        <v>5551</v>
      </c>
      <c r="E17" s="70">
        <v>5737</v>
      </c>
      <c r="F17" s="70">
        <v>285</v>
      </c>
      <c r="G17" s="70">
        <v>1</v>
      </c>
      <c r="H17" s="70">
        <v>0</v>
      </c>
      <c r="I17" s="71">
        <v>1</v>
      </c>
      <c r="J17" s="16">
        <f>SUM(B17:I17)</f>
        <v>20268</v>
      </c>
    </row>
    <row r="18" spans="1:10" ht="15" customHeight="1">
      <c r="A18" s="63" t="s">
        <v>10</v>
      </c>
      <c r="B18" s="70">
        <v>12245</v>
      </c>
      <c r="C18" s="70">
        <v>21995</v>
      </c>
      <c r="D18" s="70">
        <v>22026</v>
      </c>
      <c r="E18" s="70">
        <v>22475</v>
      </c>
      <c r="F18" s="70">
        <v>710</v>
      </c>
      <c r="G18" s="70">
        <v>2</v>
      </c>
      <c r="H18" s="70">
        <v>0</v>
      </c>
      <c r="I18" s="71">
        <v>0</v>
      </c>
      <c r="J18" s="16">
        <f>SUM(B18:I18)</f>
        <v>79453</v>
      </c>
    </row>
    <row r="19" spans="1:10" ht="15" customHeight="1">
      <c r="A19" s="63" t="s">
        <v>12</v>
      </c>
      <c r="B19" s="70">
        <v>8</v>
      </c>
      <c r="C19" s="70">
        <v>19</v>
      </c>
      <c r="D19" s="70">
        <v>8</v>
      </c>
      <c r="E19" s="70">
        <v>13</v>
      </c>
      <c r="F19" s="70">
        <v>1</v>
      </c>
      <c r="G19" s="70">
        <v>0</v>
      </c>
      <c r="H19" s="70">
        <v>0</v>
      </c>
      <c r="I19" s="71">
        <v>0</v>
      </c>
      <c r="J19" s="16">
        <f>SUM(B19:I19)</f>
        <v>49</v>
      </c>
    </row>
    <row r="20" spans="1:10" ht="15" customHeight="1">
      <c r="A20" s="63" t="s">
        <v>11</v>
      </c>
      <c r="B20" s="70">
        <v>4523</v>
      </c>
      <c r="C20" s="70">
        <v>8078</v>
      </c>
      <c r="D20" s="70">
        <v>8147</v>
      </c>
      <c r="E20" s="70">
        <v>8098</v>
      </c>
      <c r="F20" s="70">
        <v>247</v>
      </c>
      <c r="G20" s="70">
        <v>0</v>
      </c>
      <c r="H20" s="70">
        <v>0</v>
      </c>
      <c r="I20" s="71">
        <v>0</v>
      </c>
      <c r="J20" s="16">
        <f>SUM(B20:I20)</f>
        <v>29093</v>
      </c>
    </row>
    <row r="21" spans="1:10" s="19" customFormat="1" ht="15" customHeight="1">
      <c r="A21" s="92" t="s">
        <v>31</v>
      </c>
      <c r="B21" s="73">
        <f aca="true" t="shared" si="1" ref="B21:J21">SUM(B17:B20)</f>
        <v>19962</v>
      </c>
      <c r="C21" s="73">
        <f t="shared" si="1"/>
        <v>35599</v>
      </c>
      <c r="D21" s="73">
        <f t="shared" si="1"/>
        <v>35732</v>
      </c>
      <c r="E21" s="73">
        <f t="shared" si="1"/>
        <v>36323</v>
      </c>
      <c r="F21" s="73">
        <f t="shared" si="1"/>
        <v>1243</v>
      </c>
      <c r="G21" s="73">
        <f t="shared" si="1"/>
        <v>3</v>
      </c>
      <c r="H21" s="73">
        <f t="shared" si="1"/>
        <v>0</v>
      </c>
      <c r="I21" s="74">
        <f t="shared" si="1"/>
        <v>1</v>
      </c>
      <c r="J21" s="20">
        <f t="shared" si="1"/>
        <v>128863</v>
      </c>
    </row>
    <row r="22" spans="1:10" s="19" customFormat="1" ht="15" customHeight="1">
      <c r="A22" s="92"/>
      <c r="B22" s="92"/>
      <c r="C22" s="92"/>
      <c r="D22" s="92"/>
      <c r="E22" s="92"/>
      <c r="F22" s="92"/>
      <c r="G22" s="92"/>
      <c r="H22" s="92"/>
      <c r="I22" s="92"/>
      <c r="J22" s="92"/>
    </row>
    <row r="23" spans="1:10" s="6" customFormat="1" ht="15" customHeight="1">
      <c r="A23" s="134" t="s">
        <v>31</v>
      </c>
      <c r="B23" s="134"/>
      <c r="C23" s="134"/>
      <c r="D23" s="134"/>
      <c r="E23" s="134"/>
      <c r="F23" s="134"/>
      <c r="G23" s="134"/>
      <c r="H23" s="134"/>
      <c r="I23" s="134"/>
      <c r="J23" s="134"/>
    </row>
    <row r="24" spans="1:10" s="6" customFormat="1" ht="15" customHeight="1">
      <c r="A24" s="63"/>
      <c r="B24" s="63"/>
      <c r="C24" s="63"/>
      <c r="D24" s="63"/>
      <c r="E24" s="63"/>
      <c r="F24" s="63"/>
      <c r="G24" s="63"/>
      <c r="H24" s="63"/>
      <c r="I24" s="63"/>
      <c r="J24" s="63"/>
    </row>
    <row r="25" spans="1:11" ht="15" customHeight="1">
      <c r="A25" s="63" t="s">
        <v>38</v>
      </c>
      <c r="B25" s="70">
        <f>SUM(B9,B17)</f>
        <v>6399</v>
      </c>
      <c r="C25" s="70">
        <f aca="true" t="shared" si="2" ref="C25:J25">SUM(C9,C17)</f>
        <v>11491</v>
      </c>
      <c r="D25" s="70">
        <f t="shared" si="2"/>
        <v>11407</v>
      </c>
      <c r="E25" s="70">
        <f t="shared" si="2"/>
        <v>11873</v>
      </c>
      <c r="F25" s="70">
        <f t="shared" si="2"/>
        <v>753</v>
      </c>
      <c r="G25" s="70">
        <f t="shared" si="2"/>
        <v>2</v>
      </c>
      <c r="H25" s="70">
        <f t="shared" si="2"/>
        <v>0</v>
      </c>
      <c r="I25" s="71">
        <f t="shared" si="2"/>
        <v>1</v>
      </c>
      <c r="J25" s="71">
        <f t="shared" si="2"/>
        <v>41926</v>
      </c>
      <c r="K25" s="18"/>
    </row>
    <row r="26" spans="1:11" ht="15" customHeight="1">
      <c r="A26" s="63" t="s">
        <v>10</v>
      </c>
      <c r="B26" s="70">
        <f aca="true" t="shared" si="3" ref="B26:J26">SUM(B10,B18)</f>
        <v>25130</v>
      </c>
      <c r="C26" s="70">
        <f t="shared" si="3"/>
        <v>44782</v>
      </c>
      <c r="D26" s="70">
        <f t="shared" si="3"/>
        <v>44887</v>
      </c>
      <c r="E26" s="70">
        <f t="shared" si="3"/>
        <v>45564</v>
      </c>
      <c r="F26" s="70">
        <f t="shared" si="3"/>
        <v>1852</v>
      </c>
      <c r="G26" s="70">
        <f t="shared" si="3"/>
        <v>5</v>
      </c>
      <c r="H26" s="70">
        <f t="shared" si="3"/>
        <v>0</v>
      </c>
      <c r="I26" s="71">
        <f t="shared" si="3"/>
        <v>0</v>
      </c>
      <c r="J26" s="71">
        <f t="shared" si="3"/>
        <v>162220</v>
      </c>
      <c r="K26" s="18"/>
    </row>
    <row r="27" spans="1:11" ht="15" customHeight="1">
      <c r="A27" s="63" t="s">
        <v>12</v>
      </c>
      <c r="B27" s="70">
        <f aca="true" t="shared" si="4" ref="B27:J27">SUM(B11,B19)</f>
        <v>14</v>
      </c>
      <c r="C27" s="70">
        <f t="shared" si="4"/>
        <v>34</v>
      </c>
      <c r="D27" s="70">
        <f t="shared" si="4"/>
        <v>20</v>
      </c>
      <c r="E27" s="70">
        <f t="shared" si="4"/>
        <v>32</v>
      </c>
      <c r="F27" s="70">
        <f t="shared" si="4"/>
        <v>4</v>
      </c>
      <c r="G27" s="70">
        <f t="shared" si="4"/>
        <v>0</v>
      </c>
      <c r="H27" s="70">
        <f t="shared" si="4"/>
        <v>0</v>
      </c>
      <c r="I27" s="71">
        <f t="shared" si="4"/>
        <v>0</v>
      </c>
      <c r="J27" s="71">
        <f t="shared" si="4"/>
        <v>104</v>
      </c>
      <c r="K27" s="18"/>
    </row>
    <row r="28" spans="1:11" ht="15" customHeight="1">
      <c r="A28" s="63" t="s">
        <v>11</v>
      </c>
      <c r="B28" s="70">
        <f aca="true" t="shared" si="5" ref="B28:J28">SUM(B12,B20)</f>
        <v>9242</v>
      </c>
      <c r="C28" s="70">
        <f t="shared" si="5"/>
        <v>16504</v>
      </c>
      <c r="D28" s="70">
        <f t="shared" si="5"/>
        <v>16617</v>
      </c>
      <c r="E28" s="70">
        <f t="shared" si="5"/>
        <v>16527</v>
      </c>
      <c r="F28" s="70">
        <f t="shared" si="5"/>
        <v>649</v>
      </c>
      <c r="G28" s="70">
        <f t="shared" si="5"/>
        <v>0</v>
      </c>
      <c r="H28" s="70">
        <f t="shared" si="5"/>
        <v>0</v>
      </c>
      <c r="I28" s="71">
        <f t="shared" si="5"/>
        <v>0</v>
      </c>
      <c r="J28" s="71">
        <f t="shared" si="5"/>
        <v>59539</v>
      </c>
      <c r="K28" s="18"/>
    </row>
    <row r="29" spans="1:11" s="14" customFormat="1" ht="15" customHeight="1">
      <c r="A29" s="92" t="s">
        <v>31</v>
      </c>
      <c r="B29" s="73">
        <f aca="true" t="shared" si="6" ref="B29:J29">SUM(B13,B21)</f>
        <v>40785</v>
      </c>
      <c r="C29" s="73">
        <f t="shared" si="6"/>
        <v>72811</v>
      </c>
      <c r="D29" s="73">
        <f t="shared" si="6"/>
        <v>72931</v>
      </c>
      <c r="E29" s="73">
        <f t="shared" si="6"/>
        <v>73996</v>
      </c>
      <c r="F29" s="73">
        <f t="shared" si="6"/>
        <v>3258</v>
      </c>
      <c r="G29" s="73">
        <f t="shared" si="6"/>
        <v>7</v>
      </c>
      <c r="H29" s="73">
        <f t="shared" si="6"/>
        <v>0</v>
      </c>
      <c r="I29" s="74">
        <f t="shared" si="6"/>
        <v>1</v>
      </c>
      <c r="J29" s="74">
        <f t="shared" si="6"/>
        <v>263789</v>
      </c>
      <c r="K29" s="18"/>
    </row>
    <row r="30" spans="1:10" ht="12.75">
      <c r="A30" s="67"/>
      <c r="B30" s="67"/>
      <c r="C30" s="66"/>
      <c r="D30" s="66"/>
      <c r="E30" s="66"/>
      <c r="F30" s="66"/>
      <c r="G30" s="66"/>
      <c r="H30" s="66"/>
      <c r="I30" s="66"/>
      <c r="J30" s="67"/>
    </row>
    <row r="31" spans="3:10" ht="12.75">
      <c r="C31" s="18"/>
      <c r="D31" s="18"/>
      <c r="E31" s="18"/>
      <c r="F31" s="18"/>
      <c r="G31" s="18"/>
      <c r="H31" s="18"/>
      <c r="I31" s="18"/>
      <c r="J31" s="18"/>
    </row>
  </sheetData>
  <sheetProtection/>
  <mergeCells count="5">
    <mergeCell ref="A2:J2"/>
    <mergeCell ref="A3:J3"/>
    <mergeCell ref="A23:J23"/>
    <mergeCell ref="A15:J15"/>
    <mergeCell ref="A7:J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scale="90"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65" sqref="A65"/>
    </sheetView>
  </sheetViews>
  <sheetFormatPr defaultColWidth="9.140625" defaultRowHeight="12.75"/>
  <cols>
    <col min="1" max="1" width="30.00390625" style="6" customWidth="1"/>
    <col min="2" max="2" width="9.421875" style="6" customWidth="1"/>
    <col min="3" max="9" width="9.421875" style="0" customWidth="1"/>
    <col min="10" max="10" width="9.421875" style="6" customWidth="1"/>
    <col min="11" max="11" width="9.28125" style="0" customWidth="1"/>
  </cols>
  <sheetData>
    <row r="1" spans="1:2" ht="12.75">
      <c r="A1" s="7" t="s">
        <v>89</v>
      </c>
      <c r="B1" s="7"/>
    </row>
    <row r="2" spans="1:10" ht="12.75">
      <c r="A2" s="133" t="s">
        <v>13</v>
      </c>
      <c r="B2" s="133"/>
      <c r="C2" s="133"/>
      <c r="D2" s="133"/>
      <c r="E2" s="133"/>
      <c r="F2" s="133"/>
      <c r="G2" s="133"/>
      <c r="H2" s="133"/>
      <c r="I2" s="133"/>
      <c r="J2" s="133"/>
    </row>
    <row r="3" spans="1:10" ht="12.75">
      <c r="A3" s="133" t="s">
        <v>70</v>
      </c>
      <c r="B3" s="133"/>
      <c r="C3" s="133"/>
      <c r="D3" s="133"/>
      <c r="E3" s="133"/>
      <c r="F3" s="133"/>
      <c r="G3" s="133"/>
      <c r="H3" s="133"/>
      <c r="I3" s="133"/>
      <c r="J3" s="133"/>
    </row>
    <row r="4" ht="13.5" thickBot="1"/>
    <row r="5" spans="1:10" ht="26.25">
      <c r="A5" s="31"/>
      <c r="B5" s="112" t="str">
        <f>C5+1&amp;" "&amp;"en later"</f>
        <v>2015 en later</v>
      </c>
      <c r="C5" s="30">
        <v>2014</v>
      </c>
      <c r="D5" s="30">
        <f>C5-1</f>
        <v>2013</v>
      </c>
      <c r="E5" s="30">
        <f>D5-1</f>
        <v>2012</v>
      </c>
      <c r="F5" s="30">
        <f>E5-1</f>
        <v>2011</v>
      </c>
      <c r="G5" s="30">
        <f>F5-1</f>
        <v>2010</v>
      </c>
      <c r="H5" s="30">
        <f>G5-1</f>
        <v>2009</v>
      </c>
      <c r="I5" s="113" t="s">
        <v>102</v>
      </c>
      <c r="J5" s="30" t="s">
        <v>31</v>
      </c>
    </row>
    <row r="7" spans="1:10" ht="12.75">
      <c r="A7" s="133" t="s">
        <v>8</v>
      </c>
      <c r="B7" s="133"/>
      <c r="C7" s="133"/>
      <c r="D7" s="133"/>
      <c r="E7" s="133"/>
      <c r="F7" s="133"/>
      <c r="G7" s="133"/>
      <c r="H7" s="133"/>
      <c r="I7" s="133"/>
      <c r="J7" s="133"/>
    </row>
    <row r="8" spans="3:9" ht="12.75">
      <c r="C8" s="6"/>
      <c r="D8" s="6"/>
      <c r="E8" s="6"/>
      <c r="F8" s="6"/>
      <c r="G8" s="6"/>
      <c r="H8" s="6"/>
      <c r="I8" s="6"/>
    </row>
    <row r="9" spans="1:11" ht="12.75">
      <c r="A9" s="17" t="s">
        <v>38</v>
      </c>
      <c r="B9" s="24">
        <v>12</v>
      </c>
      <c r="C9" s="24">
        <v>68</v>
      </c>
      <c r="D9" s="24">
        <v>113</v>
      </c>
      <c r="E9" s="24">
        <v>154</v>
      </c>
      <c r="F9" s="24">
        <v>74</v>
      </c>
      <c r="G9" s="24">
        <v>16</v>
      </c>
      <c r="H9" s="24">
        <v>0</v>
      </c>
      <c r="I9" s="16">
        <v>0</v>
      </c>
      <c r="J9" s="16">
        <f>SUM(B9:I9)</f>
        <v>437</v>
      </c>
      <c r="K9" s="18"/>
    </row>
    <row r="10" spans="1:11" ht="12.75">
      <c r="A10" s="17" t="s">
        <v>10</v>
      </c>
      <c r="B10" s="24">
        <v>29</v>
      </c>
      <c r="C10" s="24">
        <v>133</v>
      </c>
      <c r="D10" s="24">
        <v>219</v>
      </c>
      <c r="E10" s="24">
        <v>289</v>
      </c>
      <c r="F10" s="24">
        <v>139</v>
      </c>
      <c r="G10" s="24">
        <v>21</v>
      </c>
      <c r="H10" s="24">
        <v>0</v>
      </c>
      <c r="I10" s="16">
        <v>0</v>
      </c>
      <c r="J10" s="16">
        <f>SUM(B10:I10)</f>
        <v>830</v>
      </c>
      <c r="K10" s="18"/>
    </row>
    <row r="11" spans="1:11" ht="12.75">
      <c r="A11" s="17" t="s">
        <v>12</v>
      </c>
      <c r="B11" s="24">
        <v>0</v>
      </c>
      <c r="C11" s="24">
        <v>0</v>
      </c>
      <c r="D11" s="24">
        <v>1</v>
      </c>
      <c r="E11" s="24">
        <v>1</v>
      </c>
      <c r="F11" s="24">
        <v>0</v>
      </c>
      <c r="G11" s="24">
        <v>0</v>
      </c>
      <c r="H11" s="24">
        <v>0</v>
      </c>
      <c r="I11" s="16">
        <v>0</v>
      </c>
      <c r="J11" s="16">
        <f>SUM(B11:I11)</f>
        <v>2</v>
      </c>
      <c r="K11" s="18"/>
    </row>
    <row r="12" spans="1:11" ht="12.75">
      <c r="A12" s="17" t="s">
        <v>11</v>
      </c>
      <c r="B12" s="24">
        <v>4</v>
      </c>
      <c r="C12" s="24">
        <v>23</v>
      </c>
      <c r="D12" s="24">
        <v>30</v>
      </c>
      <c r="E12" s="24">
        <v>38</v>
      </c>
      <c r="F12" s="24">
        <v>24</v>
      </c>
      <c r="G12" s="24">
        <v>3</v>
      </c>
      <c r="H12" s="24">
        <v>0</v>
      </c>
      <c r="I12" s="16">
        <v>0</v>
      </c>
      <c r="J12" s="16">
        <f>SUM(B12:I12)</f>
        <v>122</v>
      </c>
      <c r="K12" s="18"/>
    </row>
    <row r="13" spans="1:11" ht="12.75">
      <c r="A13" s="17" t="s">
        <v>41</v>
      </c>
      <c r="B13" s="24">
        <v>1</v>
      </c>
      <c r="C13" s="24">
        <v>8</v>
      </c>
      <c r="D13" s="24">
        <v>6</v>
      </c>
      <c r="E13" s="24">
        <v>6</v>
      </c>
      <c r="F13" s="24">
        <v>10</v>
      </c>
      <c r="G13" s="24">
        <v>0</v>
      </c>
      <c r="H13" s="24">
        <v>0</v>
      </c>
      <c r="I13" s="16">
        <v>0</v>
      </c>
      <c r="J13" s="16">
        <f>SUM(B13:I13)</f>
        <v>31</v>
      </c>
      <c r="K13" s="18"/>
    </row>
    <row r="14" spans="1:11" ht="12.75">
      <c r="A14" s="23" t="s">
        <v>31</v>
      </c>
      <c r="B14" s="25">
        <f>SUM(B9:B13)</f>
        <v>46</v>
      </c>
      <c r="C14" s="25">
        <f aca="true" t="shared" si="0" ref="C14:J14">SUM(C9:C13)</f>
        <v>232</v>
      </c>
      <c r="D14" s="25">
        <f t="shared" si="0"/>
        <v>369</v>
      </c>
      <c r="E14" s="25">
        <f t="shared" si="0"/>
        <v>488</v>
      </c>
      <c r="F14" s="25">
        <f t="shared" si="0"/>
        <v>247</v>
      </c>
      <c r="G14" s="25">
        <f t="shared" si="0"/>
        <v>40</v>
      </c>
      <c r="H14" s="25">
        <f t="shared" si="0"/>
        <v>0</v>
      </c>
      <c r="I14" s="25">
        <f t="shared" si="0"/>
        <v>0</v>
      </c>
      <c r="J14" s="20">
        <f t="shared" si="0"/>
        <v>1422</v>
      </c>
      <c r="K14" s="18"/>
    </row>
    <row r="15" spans="1:11" ht="12.75">
      <c r="A15" s="23"/>
      <c r="B15" s="23"/>
      <c r="C15" s="23"/>
      <c r="D15" s="23"/>
      <c r="E15" s="23"/>
      <c r="F15" s="23"/>
      <c r="G15" s="23"/>
      <c r="H15" s="23"/>
      <c r="I15" s="23"/>
      <c r="J15" s="23"/>
      <c r="K15" s="18"/>
    </row>
    <row r="16" spans="1:11" ht="12.75">
      <c r="A16" s="135" t="s">
        <v>9</v>
      </c>
      <c r="B16" s="135"/>
      <c r="C16" s="135"/>
      <c r="D16" s="135"/>
      <c r="E16" s="135"/>
      <c r="F16" s="135"/>
      <c r="G16" s="135"/>
      <c r="H16" s="135"/>
      <c r="I16" s="135"/>
      <c r="J16" s="135"/>
      <c r="K16" s="18"/>
    </row>
    <row r="17" spans="1:11" ht="12.75">
      <c r="A17" s="17"/>
      <c r="B17" s="17"/>
      <c r="C17" s="17"/>
      <c r="D17" s="17"/>
      <c r="E17" s="17"/>
      <c r="F17" s="17"/>
      <c r="G17" s="17"/>
      <c r="H17" s="17"/>
      <c r="I17" s="17"/>
      <c r="J17" s="17"/>
      <c r="K17" s="18"/>
    </row>
    <row r="18" spans="1:11" ht="12.75">
      <c r="A18" s="17" t="s">
        <v>38</v>
      </c>
      <c r="B18" s="24">
        <v>8</v>
      </c>
      <c r="C18" s="24">
        <v>25</v>
      </c>
      <c r="D18" s="24">
        <v>30</v>
      </c>
      <c r="E18" s="24">
        <v>52</v>
      </c>
      <c r="F18" s="24">
        <v>31</v>
      </c>
      <c r="G18" s="24">
        <v>6</v>
      </c>
      <c r="H18" s="24">
        <v>0</v>
      </c>
      <c r="I18" s="16">
        <v>0</v>
      </c>
      <c r="J18" s="16">
        <f>SUM(B18:I18)</f>
        <v>152</v>
      </c>
      <c r="K18" s="18"/>
    </row>
    <row r="19" spans="1:11" ht="12.75">
      <c r="A19" s="17" t="s">
        <v>10</v>
      </c>
      <c r="B19" s="24">
        <v>10</v>
      </c>
      <c r="C19" s="24">
        <v>57</v>
      </c>
      <c r="D19" s="24">
        <v>82</v>
      </c>
      <c r="E19" s="24">
        <v>133</v>
      </c>
      <c r="F19" s="24">
        <v>58</v>
      </c>
      <c r="G19" s="24">
        <v>9</v>
      </c>
      <c r="H19" s="24">
        <v>0</v>
      </c>
      <c r="I19" s="16">
        <v>0</v>
      </c>
      <c r="J19" s="16">
        <f>SUM(B19:I19)</f>
        <v>349</v>
      </c>
      <c r="K19" s="18"/>
    </row>
    <row r="20" spans="1:11" ht="12.75">
      <c r="A20" s="17" t="s">
        <v>12</v>
      </c>
      <c r="B20" s="24">
        <v>0</v>
      </c>
      <c r="C20" s="24">
        <v>1</v>
      </c>
      <c r="D20" s="24">
        <v>1</v>
      </c>
      <c r="E20" s="24">
        <v>1</v>
      </c>
      <c r="F20" s="24">
        <v>0</v>
      </c>
      <c r="G20" s="24">
        <v>3</v>
      </c>
      <c r="H20" s="24">
        <v>0</v>
      </c>
      <c r="I20" s="16">
        <v>0</v>
      </c>
      <c r="J20" s="16">
        <f>SUM(B20:I20)</f>
        <v>6</v>
      </c>
      <c r="K20" s="18"/>
    </row>
    <row r="21" spans="1:11" ht="12.75">
      <c r="A21" s="17" t="s">
        <v>11</v>
      </c>
      <c r="B21" s="24">
        <v>3</v>
      </c>
      <c r="C21" s="24">
        <v>9</v>
      </c>
      <c r="D21" s="24">
        <v>11</v>
      </c>
      <c r="E21" s="24">
        <v>12</v>
      </c>
      <c r="F21" s="24">
        <v>13</v>
      </c>
      <c r="G21" s="24">
        <v>0</v>
      </c>
      <c r="H21" s="24">
        <v>0</v>
      </c>
      <c r="I21" s="16">
        <v>0</v>
      </c>
      <c r="J21" s="16">
        <f>SUM(B21:I21)</f>
        <v>48</v>
      </c>
      <c r="K21" s="18"/>
    </row>
    <row r="22" spans="1:11" ht="12.75">
      <c r="A22" s="17" t="s">
        <v>41</v>
      </c>
      <c r="B22" s="24">
        <v>0</v>
      </c>
      <c r="C22" s="24">
        <v>1</v>
      </c>
      <c r="D22" s="24">
        <v>2</v>
      </c>
      <c r="E22" s="24">
        <v>4</v>
      </c>
      <c r="F22" s="24">
        <v>2</v>
      </c>
      <c r="G22" s="24">
        <v>0</v>
      </c>
      <c r="H22" s="24">
        <v>0</v>
      </c>
      <c r="I22" s="16">
        <v>0</v>
      </c>
      <c r="J22" s="16">
        <f>SUM(B22:I22)</f>
        <v>9</v>
      </c>
      <c r="K22" s="18"/>
    </row>
    <row r="23" spans="1:11" ht="12.75">
      <c r="A23" s="23" t="s">
        <v>31</v>
      </c>
      <c r="B23" s="25">
        <f aca="true" t="shared" si="1" ref="B23:J23">SUM(B18:B22)</f>
        <v>21</v>
      </c>
      <c r="C23" s="25">
        <f t="shared" si="1"/>
        <v>93</v>
      </c>
      <c r="D23" s="25">
        <f t="shared" si="1"/>
        <v>126</v>
      </c>
      <c r="E23" s="25">
        <f t="shared" si="1"/>
        <v>202</v>
      </c>
      <c r="F23" s="25">
        <f t="shared" si="1"/>
        <v>104</v>
      </c>
      <c r="G23" s="25">
        <f t="shared" si="1"/>
        <v>18</v>
      </c>
      <c r="H23" s="25">
        <f t="shared" si="1"/>
        <v>0</v>
      </c>
      <c r="I23" s="20">
        <f t="shared" si="1"/>
        <v>0</v>
      </c>
      <c r="J23" s="20">
        <f t="shared" si="1"/>
        <v>564</v>
      </c>
      <c r="K23" s="18"/>
    </row>
    <row r="24" spans="1:11" ht="12.75">
      <c r="A24" s="23"/>
      <c r="B24" s="23"/>
      <c r="C24" s="23"/>
      <c r="D24" s="23"/>
      <c r="E24" s="23"/>
      <c r="F24" s="23"/>
      <c r="G24" s="23"/>
      <c r="H24" s="23"/>
      <c r="I24" s="23"/>
      <c r="J24" s="23"/>
      <c r="K24" s="18"/>
    </row>
    <row r="25" spans="1:11" ht="12.75">
      <c r="A25" s="135" t="s">
        <v>31</v>
      </c>
      <c r="B25" s="135"/>
      <c r="C25" s="135"/>
      <c r="D25" s="135"/>
      <c r="E25" s="135"/>
      <c r="F25" s="135"/>
      <c r="G25" s="135"/>
      <c r="H25" s="135"/>
      <c r="I25" s="135"/>
      <c r="J25" s="135"/>
      <c r="K25" s="18"/>
    </row>
    <row r="26" spans="1:11" ht="12.75">
      <c r="A26" s="17"/>
      <c r="B26" s="17"/>
      <c r="C26" s="17"/>
      <c r="D26" s="17"/>
      <c r="E26" s="17"/>
      <c r="F26" s="17"/>
      <c r="G26" s="17"/>
      <c r="H26" s="17"/>
      <c r="I26" s="17"/>
      <c r="J26" s="17"/>
      <c r="K26" s="18"/>
    </row>
    <row r="27" spans="1:11" ht="12.75">
      <c r="A27" s="17" t="s">
        <v>38</v>
      </c>
      <c r="B27" s="24">
        <f aca="true" t="shared" si="2" ref="B27:B32">SUM(B9,B18)</f>
        <v>20</v>
      </c>
      <c r="C27" s="24">
        <f aca="true" t="shared" si="3" ref="C27:J27">SUM(C9,C18)</f>
        <v>93</v>
      </c>
      <c r="D27" s="24">
        <f t="shared" si="3"/>
        <v>143</v>
      </c>
      <c r="E27" s="24">
        <f t="shared" si="3"/>
        <v>206</v>
      </c>
      <c r="F27" s="24">
        <f t="shared" si="3"/>
        <v>105</v>
      </c>
      <c r="G27" s="24">
        <f t="shared" si="3"/>
        <v>22</v>
      </c>
      <c r="H27" s="24">
        <f t="shared" si="3"/>
        <v>0</v>
      </c>
      <c r="I27" s="16">
        <f t="shared" si="3"/>
        <v>0</v>
      </c>
      <c r="J27" s="16">
        <f t="shared" si="3"/>
        <v>589</v>
      </c>
      <c r="K27" s="18"/>
    </row>
    <row r="28" spans="1:11" ht="12.75">
      <c r="A28" s="17" t="s">
        <v>10</v>
      </c>
      <c r="B28" s="24">
        <f t="shared" si="2"/>
        <v>39</v>
      </c>
      <c r="C28" s="24">
        <f aca="true" t="shared" si="4" ref="C28:J32">SUM(C10,C19)</f>
        <v>190</v>
      </c>
      <c r="D28" s="24">
        <f t="shared" si="4"/>
        <v>301</v>
      </c>
      <c r="E28" s="24">
        <f t="shared" si="4"/>
        <v>422</v>
      </c>
      <c r="F28" s="24">
        <f t="shared" si="4"/>
        <v>197</v>
      </c>
      <c r="G28" s="24">
        <f t="shared" si="4"/>
        <v>30</v>
      </c>
      <c r="H28" s="24">
        <f t="shared" si="4"/>
        <v>0</v>
      </c>
      <c r="I28" s="16">
        <f t="shared" si="4"/>
        <v>0</v>
      </c>
      <c r="J28" s="16">
        <f t="shared" si="4"/>
        <v>1179</v>
      </c>
      <c r="K28" s="18"/>
    </row>
    <row r="29" spans="1:11" ht="12.75">
      <c r="A29" s="17" t="s">
        <v>12</v>
      </c>
      <c r="B29" s="24">
        <f t="shared" si="2"/>
        <v>0</v>
      </c>
      <c r="C29" s="24">
        <f t="shared" si="4"/>
        <v>1</v>
      </c>
      <c r="D29" s="24">
        <f t="shared" si="4"/>
        <v>2</v>
      </c>
      <c r="E29" s="24">
        <f t="shared" si="4"/>
        <v>2</v>
      </c>
      <c r="F29" s="24">
        <f t="shared" si="4"/>
        <v>0</v>
      </c>
      <c r="G29" s="24">
        <f t="shared" si="4"/>
        <v>3</v>
      </c>
      <c r="H29" s="24">
        <f t="shared" si="4"/>
        <v>0</v>
      </c>
      <c r="I29" s="16">
        <f t="shared" si="4"/>
        <v>0</v>
      </c>
      <c r="J29" s="16">
        <f t="shared" si="4"/>
        <v>8</v>
      </c>
      <c r="K29" s="18"/>
    </row>
    <row r="30" spans="1:11" ht="12.75">
      <c r="A30" s="17" t="s">
        <v>11</v>
      </c>
      <c r="B30" s="24">
        <f t="shared" si="2"/>
        <v>7</v>
      </c>
      <c r="C30" s="24">
        <f t="shared" si="4"/>
        <v>32</v>
      </c>
      <c r="D30" s="24">
        <f t="shared" si="4"/>
        <v>41</v>
      </c>
      <c r="E30" s="24">
        <f t="shared" si="4"/>
        <v>50</v>
      </c>
      <c r="F30" s="24">
        <f t="shared" si="4"/>
        <v>37</v>
      </c>
      <c r="G30" s="24">
        <f t="shared" si="4"/>
        <v>3</v>
      </c>
      <c r="H30" s="24">
        <f t="shared" si="4"/>
        <v>0</v>
      </c>
      <c r="I30" s="16">
        <f t="shared" si="4"/>
        <v>0</v>
      </c>
      <c r="J30" s="16">
        <f t="shared" si="4"/>
        <v>170</v>
      </c>
      <c r="K30" s="18"/>
    </row>
    <row r="31" spans="1:11" ht="12.75">
      <c r="A31" s="17" t="s">
        <v>41</v>
      </c>
      <c r="B31" s="24">
        <f t="shared" si="2"/>
        <v>1</v>
      </c>
      <c r="C31" s="24">
        <f t="shared" si="4"/>
        <v>9</v>
      </c>
      <c r="D31" s="24">
        <f t="shared" si="4"/>
        <v>8</v>
      </c>
      <c r="E31" s="24">
        <f t="shared" si="4"/>
        <v>10</v>
      </c>
      <c r="F31" s="24">
        <f t="shared" si="4"/>
        <v>12</v>
      </c>
      <c r="G31" s="24">
        <f t="shared" si="4"/>
        <v>0</v>
      </c>
      <c r="H31" s="24">
        <f t="shared" si="4"/>
        <v>0</v>
      </c>
      <c r="I31" s="16">
        <f t="shared" si="4"/>
        <v>0</v>
      </c>
      <c r="J31" s="16">
        <f t="shared" si="4"/>
        <v>40</v>
      </c>
      <c r="K31" s="18"/>
    </row>
    <row r="32" spans="1:11" ht="12.75">
      <c r="A32" s="23" t="s">
        <v>31</v>
      </c>
      <c r="B32" s="25">
        <f t="shared" si="2"/>
        <v>67</v>
      </c>
      <c r="C32" s="25">
        <f t="shared" si="4"/>
        <v>325</v>
      </c>
      <c r="D32" s="25">
        <f t="shared" si="4"/>
        <v>495</v>
      </c>
      <c r="E32" s="25">
        <f t="shared" si="4"/>
        <v>690</v>
      </c>
      <c r="F32" s="25">
        <f t="shared" si="4"/>
        <v>351</v>
      </c>
      <c r="G32" s="25">
        <f t="shared" si="4"/>
        <v>58</v>
      </c>
      <c r="H32" s="25">
        <f t="shared" si="4"/>
        <v>0</v>
      </c>
      <c r="I32" s="20">
        <f t="shared" si="4"/>
        <v>0</v>
      </c>
      <c r="J32" s="20">
        <f t="shared" si="4"/>
        <v>1986</v>
      </c>
      <c r="K32" s="18"/>
    </row>
    <row r="33" spans="1:10" ht="12.75">
      <c r="A33"/>
      <c r="B33"/>
      <c r="J33"/>
    </row>
    <row r="34" spans="1:10" s="66" customFormat="1" ht="12.75">
      <c r="A34" s="116" t="s">
        <v>53</v>
      </c>
      <c r="D34" s="67"/>
      <c r="G34" s="67"/>
      <c r="J34" s="67"/>
    </row>
    <row r="35" spans="1:10" s="117" customFormat="1" ht="12.75">
      <c r="A35" s="116" t="s">
        <v>103</v>
      </c>
      <c r="B35" s="66"/>
      <c r="C35" s="66"/>
      <c r="D35" s="67"/>
      <c r="E35" s="66"/>
      <c r="F35" s="66"/>
      <c r="G35" s="67"/>
      <c r="H35" s="66"/>
      <c r="I35" s="66"/>
      <c r="J35" s="118"/>
    </row>
    <row r="36" spans="1:10" s="117" customFormat="1" ht="12.75">
      <c r="A36" s="116" t="s">
        <v>104</v>
      </c>
      <c r="B36" s="66"/>
      <c r="C36" s="66"/>
      <c r="D36" s="67"/>
      <c r="E36" s="66"/>
      <c r="F36" s="66"/>
      <c r="G36" s="67"/>
      <c r="H36" s="66"/>
      <c r="I36" s="66"/>
      <c r="J36" s="118"/>
    </row>
    <row r="37" spans="1:10" s="117" customFormat="1" ht="12.75">
      <c r="A37" s="116" t="s">
        <v>105</v>
      </c>
      <c r="B37" s="66"/>
      <c r="C37" s="66"/>
      <c r="D37" s="67"/>
      <c r="E37" s="66"/>
      <c r="F37" s="66"/>
      <c r="G37" s="67"/>
      <c r="H37" s="66"/>
      <c r="I37" s="66"/>
      <c r="J37" s="118"/>
    </row>
    <row r="38" spans="1:10" s="117" customFormat="1" ht="12.75">
      <c r="A38" s="116" t="s">
        <v>106</v>
      </c>
      <c r="B38" s="66"/>
      <c r="C38" s="66"/>
      <c r="D38" s="67"/>
      <c r="E38" s="66"/>
      <c r="F38" s="66"/>
      <c r="G38" s="67"/>
      <c r="H38" s="66"/>
      <c r="I38" s="66"/>
      <c r="J38" s="118"/>
    </row>
    <row r="39" spans="3:10" ht="12.75">
      <c r="C39" s="18"/>
      <c r="D39" s="18"/>
      <c r="E39" s="95"/>
      <c r="F39" s="18"/>
      <c r="G39" s="18"/>
      <c r="H39" s="18"/>
      <c r="I39" s="18"/>
      <c r="J39" s="18"/>
    </row>
  </sheetData>
  <sheetProtection/>
  <mergeCells count="5">
    <mergeCell ref="A25:J25"/>
    <mergeCell ref="A7:J7"/>
    <mergeCell ref="A16:J16"/>
    <mergeCell ref="A2:J2"/>
    <mergeCell ref="A3:J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4"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62" sqref="A62"/>
    </sheetView>
  </sheetViews>
  <sheetFormatPr defaultColWidth="9.140625" defaultRowHeight="12.75"/>
  <cols>
    <col min="1" max="1" width="26.8515625" style="0" customWidth="1"/>
    <col min="2" max="9" width="10.421875" style="0" customWidth="1"/>
    <col min="10" max="10" width="10.421875" style="6" customWidth="1"/>
    <col min="11" max="12" width="10.8515625" style="0" customWidth="1"/>
  </cols>
  <sheetData>
    <row r="1" spans="1:2" ht="12.75">
      <c r="A1" s="7" t="s">
        <v>89</v>
      </c>
      <c r="B1" s="7"/>
    </row>
    <row r="2" spans="1:10" ht="12.75">
      <c r="A2" s="133" t="s">
        <v>29</v>
      </c>
      <c r="B2" s="133"/>
      <c r="C2" s="133"/>
      <c r="D2" s="133"/>
      <c r="E2" s="133"/>
      <c r="F2" s="133"/>
      <c r="G2" s="133"/>
      <c r="H2" s="133"/>
      <c r="I2" s="133"/>
      <c r="J2" s="133"/>
    </row>
    <row r="3" spans="1:10" ht="12.75">
      <c r="A3" s="133" t="s">
        <v>70</v>
      </c>
      <c r="B3" s="133"/>
      <c r="C3" s="133"/>
      <c r="D3" s="133"/>
      <c r="E3" s="133"/>
      <c r="F3" s="133"/>
      <c r="G3" s="133"/>
      <c r="H3" s="133"/>
      <c r="I3" s="133"/>
      <c r="J3" s="133"/>
    </row>
    <row r="4" ht="13.5" thickBot="1"/>
    <row r="5" spans="1:10" ht="26.25">
      <c r="A5" s="31"/>
      <c r="B5" s="112" t="str">
        <f>C5+1&amp;" "&amp;"en later"</f>
        <v>2015 en later</v>
      </c>
      <c r="C5" s="30">
        <v>2014</v>
      </c>
      <c r="D5" s="30">
        <f>C5-1</f>
        <v>2013</v>
      </c>
      <c r="E5" s="30">
        <f>D5-1</f>
        <v>2012</v>
      </c>
      <c r="F5" s="30">
        <f>E5-1</f>
        <v>2011</v>
      </c>
      <c r="G5" s="30">
        <f>F5-1</f>
        <v>2010</v>
      </c>
      <c r="H5" s="30">
        <f>G5-1</f>
        <v>2009</v>
      </c>
      <c r="I5" s="113" t="s">
        <v>102</v>
      </c>
      <c r="J5" s="30" t="s">
        <v>31</v>
      </c>
    </row>
    <row r="6" ht="12.75">
      <c r="C6" s="1"/>
    </row>
    <row r="7" spans="1:10" ht="12.75">
      <c r="A7" s="133" t="s">
        <v>8</v>
      </c>
      <c r="B7" s="133"/>
      <c r="C7" s="133"/>
      <c r="D7" s="133"/>
      <c r="E7" s="133"/>
      <c r="F7" s="133"/>
      <c r="G7" s="133"/>
      <c r="H7" s="133"/>
      <c r="I7" s="133"/>
      <c r="J7" s="133"/>
    </row>
    <row r="8" s="6" customFormat="1" ht="12.75"/>
    <row r="9" spans="1:10" ht="12.75">
      <c r="A9" s="17" t="s">
        <v>38</v>
      </c>
      <c r="B9" s="40">
        <f>SUM('17kleu03'!B9+'17kleu02'!B9)</f>
        <v>3225</v>
      </c>
      <c r="C9" s="40">
        <f>SUM('17kleu03'!C9+'17kleu02'!C9)</f>
        <v>6052</v>
      </c>
      <c r="D9" s="40">
        <f>SUM('17kleu03'!D9+'17kleu02'!D9)</f>
        <v>5969</v>
      </c>
      <c r="E9" s="40">
        <f>SUM('17kleu03'!E9+'17kleu02'!E9)</f>
        <v>6290</v>
      </c>
      <c r="F9" s="40">
        <f>SUM('17kleu03'!F9+'17kleu02'!F9)</f>
        <v>542</v>
      </c>
      <c r="G9" s="40">
        <f>SUM('17kleu03'!G9+'17kleu02'!G9)</f>
        <v>17</v>
      </c>
      <c r="H9" s="40">
        <f>SUM('17kleu03'!H9+'17kleu02'!H9)</f>
        <v>0</v>
      </c>
      <c r="I9" s="41">
        <f>SUM('17kleu03'!I9+'17kleu02'!I9)</f>
        <v>0</v>
      </c>
      <c r="J9" s="41">
        <f>SUM(B9:I9)</f>
        <v>22095</v>
      </c>
    </row>
    <row r="10" spans="1:10" ht="12.75">
      <c r="A10" s="6" t="s">
        <v>10</v>
      </c>
      <c r="B10" s="40">
        <f>SUM('17kleu03'!B10+'17kleu02'!B10)</f>
        <v>12914</v>
      </c>
      <c r="C10" s="40">
        <f>SUM('17kleu03'!C10+'17kleu02'!C10)</f>
        <v>22920</v>
      </c>
      <c r="D10" s="40">
        <f>SUM('17kleu03'!D10+'17kleu02'!D10)</f>
        <v>23080</v>
      </c>
      <c r="E10" s="40">
        <f>SUM('17kleu03'!E10+'17kleu02'!E10)</f>
        <v>23378</v>
      </c>
      <c r="F10" s="40">
        <f>SUM('17kleu03'!F10+'17kleu02'!F10)</f>
        <v>1281</v>
      </c>
      <c r="G10" s="40">
        <f>SUM('17kleu03'!G10+'17kleu02'!G10)</f>
        <v>24</v>
      </c>
      <c r="H10" s="40">
        <f>SUM('17kleu03'!H10+'17kleu02'!H10)</f>
        <v>0</v>
      </c>
      <c r="I10" s="41">
        <f>SUM('17kleu03'!I10+'17kleu02'!I10)</f>
        <v>0</v>
      </c>
      <c r="J10" s="41">
        <f>SUM(B10:I10)</f>
        <v>83597</v>
      </c>
    </row>
    <row r="11" spans="1:10" ht="12.75">
      <c r="A11" s="6" t="s">
        <v>12</v>
      </c>
      <c r="B11" s="40">
        <f>SUM('17kleu03'!B11+'17kleu02'!B11)</f>
        <v>6</v>
      </c>
      <c r="C11" s="40">
        <f>SUM('17kleu03'!C11+'17kleu02'!C11)</f>
        <v>15</v>
      </c>
      <c r="D11" s="40">
        <f>SUM('17kleu03'!D11+'17kleu02'!D11)</f>
        <v>13</v>
      </c>
      <c r="E11" s="40">
        <f>SUM('17kleu03'!E11+'17kleu02'!E11)</f>
        <v>20</v>
      </c>
      <c r="F11" s="40">
        <f>SUM('17kleu03'!F11+'17kleu02'!F11)</f>
        <v>3</v>
      </c>
      <c r="G11" s="40">
        <f>SUM('17kleu03'!G11+'17kleu02'!G11)</f>
        <v>0</v>
      </c>
      <c r="H11" s="40">
        <f>SUM('17kleu03'!H11+'17kleu02'!H11)</f>
        <v>0</v>
      </c>
      <c r="I11" s="41">
        <f>SUM('17kleu03'!I11+'17kleu02'!I11)</f>
        <v>0</v>
      </c>
      <c r="J11" s="41">
        <f>SUM(B11:I11)</f>
        <v>57</v>
      </c>
    </row>
    <row r="12" spans="1:10" ht="12.75">
      <c r="A12" s="6" t="s">
        <v>11</v>
      </c>
      <c r="B12" s="40">
        <f>SUM('17kleu03'!B12+'17kleu02'!B12)</f>
        <v>4723</v>
      </c>
      <c r="C12" s="40">
        <f>SUM('17kleu03'!C12+'17kleu02'!C12)</f>
        <v>8449</v>
      </c>
      <c r="D12" s="40">
        <f>SUM('17kleu03'!D12+'17kleu02'!D12)</f>
        <v>8500</v>
      </c>
      <c r="E12" s="40">
        <f>SUM('17kleu03'!E12+'17kleu02'!E12)</f>
        <v>8467</v>
      </c>
      <c r="F12" s="40">
        <f>SUM('17kleu03'!F12+'17kleu02'!F12)</f>
        <v>426</v>
      </c>
      <c r="G12" s="40">
        <f>SUM('17kleu03'!G12+'17kleu02'!G12)</f>
        <v>3</v>
      </c>
      <c r="H12" s="40">
        <f>SUM('17kleu03'!H12+'17kleu02'!H12)</f>
        <v>0</v>
      </c>
      <c r="I12" s="40">
        <f>SUM('17kleu03'!I12+'17kleu02'!I12)</f>
        <v>0</v>
      </c>
      <c r="J12" s="41">
        <f>SUM(B12:I12)</f>
        <v>30568</v>
      </c>
    </row>
    <row r="13" spans="1:10" ht="12.75">
      <c r="A13" s="6" t="s">
        <v>41</v>
      </c>
      <c r="B13" s="40">
        <f>SUM('17kleu03'!B13)</f>
        <v>1</v>
      </c>
      <c r="C13" s="40">
        <f>SUM('17kleu03'!C13)</f>
        <v>8</v>
      </c>
      <c r="D13" s="40">
        <f>SUM('17kleu03'!D13)</f>
        <v>6</v>
      </c>
      <c r="E13" s="40">
        <f>SUM('17kleu03'!E13)</f>
        <v>6</v>
      </c>
      <c r="F13" s="40">
        <f>SUM('17kleu03'!F13)</f>
        <v>10</v>
      </c>
      <c r="G13" s="40">
        <f>SUM('17kleu03'!G13)</f>
        <v>0</v>
      </c>
      <c r="H13" s="40">
        <f>SUM('17kleu03'!H13)</f>
        <v>0</v>
      </c>
      <c r="I13" s="40">
        <f>SUM('17kleu03'!I13)</f>
        <v>0</v>
      </c>
      <c r="J13" s="41">
        <f>SUM(B13:I13)</f>
        <v>31</v>
      </c>
    </row>
    <row r="14" spans="1:10" s="19" customFormat="1" ht="12.75">
      <c r="A14" s="14" t="s">
        <v>31</v>
      </c>
      <c r="B14" s="42">
        <f>SUM(B9:B13)</f>
        <v>20869</v>
      </c>
      <c r="C14" s="42">
        <f aca="true" t="shared" si="0" ref="C14:J14">SUM(C9:C13)</f>
        <v>37444</v>
      </c>
      <c r="D14" s="42">
        <f t="shared" si="0"/>
        <v>37568</v>
      </c>
      <c r="E14" s="42">
        <f t="shared" si="0"/>
        <v>38161</v>
      </c>
      <c r="F14" s="42">
        <f t="shared" si="0"/>
        <v>2262</v>
      </c>
      <c r="G14" s="42">
        <f t="shared" si="0"/>
        <v>44</v>
      </c>
      <c r="H14" s="42">
        <f t="shared" si="0"/>
        <v>0</v>
      </c>
      <c r="I14" s="42">
        <f t="shared" si="0"/>
        <v>0</v>
      </c>
      <c r="J14" s="43">
        <f t="shared" si="0"/>
        <v>136348</v>
      </c>
    </row>
    <row r="15" spans="1:10" s="19" customFormat="1" ht="12.75">
      <c r="A15" s="14"/>
      <c r="B15" s="14"/>
      <c r="C15" s="23"/>
      <c r="D15" s="23"/>
      <c r="E15" s="23"/>
      <c r="F15" s="23"/>
      <c r="G15" s="23"/>
      <c r="H15" s="23"/>
      <c r="I15" s="23"/>
      <c r="J15" s="23"/>
    </row>
    <row r="16" spans="1:10" s="6" customFormat="1" ht="12.75">
      <c r="A16" s="133" t="s">
        <v>9</v>
      </c>
      <c r="B16" s="133"/>
      <c r="C16" s="133"/>
      <c r="D16" s="133"/>
      <c r="E16" s="133"/>
      <c r="F16" s="133"/>
      <c r="G16" s="133"/>
      <c r="H16" s="133"/>
      <c r="I16" s="133"/>
      <c r="J16" s="133"/>
    </row>
    <row r="17" spans="3:10" s="6" customFormat="1" ht="12.75">
      <c r="C17" s="17"/>
      <c r="D17" s="17"/>
      <c r="E17" s="17"/>
      <c r="F17" s="17"/>
      <c r="G17" s="17"/>
      <c r="H17" s="17"/>
      <c r="I17" s="17"/>
      <c r="J17" s="17"/>
    </row>
    <row r="18" spans="1:10" ht="12.75">
      <c r="A18" s="17" t="s">
        <v>38</v>
      </c>
      <c r="B18" s="40">
        <f>SUM('17kleu03'!B18+'17kleu02'!B17)</f>
        <v>3194</v>
      </c>
      <c r="C18" s="40">
        <f>SUM('17kleu03'!C18+'17kleu02'!C17)</f>
        <v>5532</v>
      </c>
      <c r="D18" s="40">
        <f>SUM('17kleu03'!D18+'17kleu02'!D17)</f>
        <v>5581</v>
      </c>
      <c r="E18" s="40">
        <f>SUM('17kleu03'!E18+'17kleu02'!E17)</f>
        <v>5789</v>
      </c>
      <c r="F18" s="40">
        <f>SUM('17kleu03'!F18+'17kleu02'!F17)</f>
        <v>316</v>
      </c>
      <c r="G18" s="40">
        <f>SUM('17kleu03'!G18+'17kleu02'!G17)</f>
        <v>7</v>
      </c>
      <c r="H18" s="40">
        <f>SUM('17kleu03'!H18+'17kleu02'!H17)</f>
        <v>0</v>
      </c>
      <c r="I18" s="40">
        <f>SUM('17kleu03'!I18+'17kleu02'!I17)</f>
        <v>1</v>
      </c>
      <c r="J18" s="41">
        <f>SUM(B18:I18)</f>
        <v>20420</v>
      </c>
    </row>
    <row r="19" spans="1:10" ht="12.75">
      <c r="A19" s="6" t="s">
        <v>10</v>
      </c>
      <c r="B19" s="40">
        <f>SUM('17kleu03'!B19+'17kleu02'!B18)</f>
        <v>12255</v>
      </c>
      <c r="C19" s="40">
        <f>SUM('17kleu03'!C19+'17kleu02'!C18)</f>
        <v>22052</v>
      </c>
      <c r="D19" s="40">
        <f>SUM('17kleu03'!D19+'17kleu02'!D18)</f>
        <v>22108</v>
      </c>
      <c r="E19" s="40">
        <f>SUM('17kleu03'!E19+'17kleu02'!E18)</f>
        <v>22608</v>
      </c>
      <c r="F19" s="40">
        <f>SUM('17kleu03'!F19+'17kleu02'!F18)</f>
        <v>768</v>
      </c>
      <c r="G19" s="40">
        <f>SUM('17kleu03'!G19+'17kleu02'!G18)</f>
        <v>11</v>
      </c>
      <c r="H19" s="40">
        <f>SUM('17kleu03'!H19+'17kleu02'!H18)</f>
        <v>0</v>
      </c>
      <c r="I19" s="40">
        <f>SUM('17kleu03'!I19+'17kleu02'!I18)</f>
        <v>0</v>
      </c>
      <c r="J19" s="100">
        <f>SUM(B19:I19)</f>
        <v>79802</v>
      </c>
    </row>
    <row r="20" spans="1:10" ht="12.75">
      <c r="A20" s="6" t="s">
        <v>12</v>
      </c>
      <c r="B20" s="40">
        <f>SUM('17kleu03'!B20+'17kleu02'!B19)</f>
        <v>8</v>
      </c>
      <c r="C20" s="40">
        <f>SUM('17kleu03'!C20+'17kleu02'!C19)</f>
        <v>20</v>
      </c>
      <c r="D20" s="40">
        <f>SUM('17kleu03'!D20+'17kleu02'!D19)</f>
        <v>9</v>
      </c>
      <c r="E20" s="40">
        <f>SUM('17kleu03'!E20+'17kleu02'!E19)</f>
        <v>14</v>
      </c>
      <c r="F20" s="40">
        <f>SUM('17kleu03'!F20+'17kleu02'!F19)</f>
        <v>1</v>
      </c>
      <c r="G20" s="40">
        <f>SUM('17kleu03'!G20+'17kleu02'!G19)</f>
        <v>3</v>
      </c>
      <c r="H20" s="40">
        <f>SUM('17kleu03'!H20+'17kleu02'!H19)</f>
        <v>0</v>
      </c>
      <c r="I20" s="40">
        <f>SUM('17kleu03'!I20+'17kleu02'!I19)</f>
        <v>0</v>
      </c>
      <c r="J20" s="100">
        <f>SUM(B20:I20)</f>
        <v>55</v>
      </c>
    </row>
    <row r="21" spans="1:10" ht="12.75">
      <c r="A21" s="6" t="s">
        <v>11</v>
      </c>
      <c r="B21" s="40">
        <f>SUM('17kleu03'!B21+'17kleu02'!B20)</f>
        <v>4526</v>
      </c>
      <c r="C21" s="40">
        <f>SUM('17kleu03'!C21+'17kleu02'!C20)</f>
        <v>8087</v>
      </c>
      <c r="D21" s="40">
        <f>SUM('17kleu03'!D21+'17kleu02'!D20)</f>
        <v>8158</v>
      </c>
      <c r="E21" s="40">
        <f>SUM('17kleu03'!E21+'17kleu02'!E20)</f>
        <v>8110</v>
      </c>
      <c r="F21" s="40">
        <f>SUM('17kleu03'!F21+'17kleu02'!F20)</f>
        <v>260</v>
      </c>
      <c r="G21" s="40">
        <f>SUM('17kleu03'!G21+'17kleu02'!G20)</f>
        <v>0</v>
      </c>
      <c r="H21" s="40">
        <f>SUM('17kleu03'!H21+'17kleu02'!H20)</f>
        <v>0</v>
      </c>
      <c r="I21" s="40">
        <f>SUM('17kleu03'!I21+'17kleu02'!I20)</f>
        <v>0</v>
      </c>
      <c r="J21" s="100">
        <f>SUM(B21:I21)</f>
        <v>29141</v>
      </c>
    </row>
    <row r="22" spans="1:10" ht="12.75">
      <c r="A22" s="6" t="s">
        <v>41</v>
      </c>
      <c r="B22" s="40">
        <f>SUM('17kleu03'!B22)</f>
        <v>0</v>
      </c>
      <c r="C22" s="40">
        <f>SUM('17kleu03'!C22)</f>
        <v>1</v>
      </c>
      <c r="D22" s="40">
        <f>SUM('17kleu03'!D22)</f>
        <v>2</v>
      </c>
      <c r="E22" s="40">
        <f>SUM('17kleu03'!E22)</f>
        <v>4</v>
      </c>
      <c r="F22" s="40">
        <f>SUM('17kleu03'!F22)</f>
        <v>2</v>
      </c>
      <c r="G22" s="40">
        <f>SUM('17kleu03'!G22)</f>
        <v>0</v>
      </c>
      <c r="H22" s="40">
        <f>SUM('17kleu03'!H22)</f>
        <v>0</v>
      </c>
      <c r="I22" s="40">
        <f>SUM('17kleu03'!I22)</f>
        <v>0</v>
      </c>
      <c r="J22" s="100">
        <f>SUM(B22:I22)</f>
        <v>9</v>
      </c>
    </row>
    <row r="23" spans="1:10" s="19" customFormat="1" ht="12.75">
      <c r="A23" s="14" t="s">
        <v>31</v>
      </c>
      <c r="B23" s="42">
        <f aca="true" t="shared" si="1" ref="B23:J23">SUM(B18:B22)</f>
        <v>19983</v>
      </c>
      <c r="C23" s="42">
        <f t="shared" si="1"/>
        <v>35692</v>
      </c>
      <c r="D23" s="42">
        <f t="shared" si="1"/>
        <v>35858</v>
      </c>
      <c r="E23" s="42">
        <f t="shared" si="1"/>
        <v>36525</v>
      </c>
      <c r="F23" s="42">
        <f t="shared" si="1"/>
        <v>1347</v>
      </c>
      <c r="G23" s="42">
        <f t="shared" si="1"/>
        <v>21</v>
      </c>
      <c r="H23" s="42">
        <f t="shared" si="1"/>
        <v>0</v>
      </c>
      <c r="I23" s="42">
        <f t="shared" si="1"/>
        <v>1</v>
      </c>
      <c r="J23" s="43">
        <f t="shared" si="1"/>
        <v>129427</v>
      </c>
    </row>
    <row r="24" spans="1:10" s="19" customFormat="1" ht="12.75">
      <c r="A24" s="14"/>
      <c r="B24" s="94"/>
      <c r="C24" s="23"/>
      <c r="D24" s="92"/>
      <c r="E24" s="92"/>
      <c r="F24" s="92"/>
      <c r="G24" s="92"/>
      <c r="H24" s="92"/>
      <c r="I24" s="92"/>
      <c r="J24" s="92"/>
    </row>
    <row r="25" spans="1:10" s="6" customFormat="1" ht="12.75">
      <c r="A25" s="133" t="s">
        <v>31</v>
      </c>
      <c r="B25" s="133"/>
      <c r="C25" s="133"/>
      <c r="D25" s="133"/>
      <c r="E25" s="133"/>
      <c r="F25" s="133"/>
      <c r="G25" s="133"/>
      <c r="H25" s="133"/>
      <c r="I25" s="133"/>
      <c r="J25" s="133"/>
    </row>
    <row r="26" spans="2:10" s="6" customFormat="1" ht="12.75">
      <c r="B26" s="17"/>
      <c r="C26" s="17"/>
      <c r="D26" s="63"/>
      <c r="E26" s="63"/>
      <c r="F26" s="63"/>
      <c r="G26" s="63"/>
      <c r="H26" s="63"/>
      <c r="I26" s="63"/>
      <c r="J26" s="63"/>
    </row>
    <row r="27" spans="1:10" ht="12.75">
      <c r="A27" s="17" t="s">
        <v>38</v>
      </c>
      <c r="B27" s="40">
        <f>SUM(B18,B9)</f>
        <v>6419</v>
      </c>
      <c r="C27" s="40">
        <f aca="true" t="shared" si="2" ref="C27:J27">SUM(C18,C9)</f>
        <v>11584</v>
      </c>
      <c r="D27" s="99">
        <f t="shared" si="2"/>
        <v>11550</v>
      </c>
      <c r="E27" s="99">
        <f t="shared" si="2"/>
        <v>12079</v>
      </c>
      <c r="F27" s="99">
        <f t="shared" si="2"/>
        <v>858</v>
      </c>
      <c r="G27" s="99">
        <f t="shared" si="2"/>
        <v>24</v>
      </c>
      <c r="H27" s="99">
        <f t="shared" si="2"/>
        <v>0</v>
      </c>
      <c r="I27" s="100">
        <f t="shared" si="2"/>
        <v>1</v>
      </c>
      <c r="J27" s="100">
        <f t="shared" si="2"/>
        <v>42515</v>
      </c>
    </row>
    <row r="28" spans="1:10" ht="12.75">
      <c r="A28" s="6" t="s">
        <v>10</v>
      </c>
      <c r="B28" s="40">
        <f aca="true" t="shared" si="3" ref="B28:J28">SUM(B19,B10)</f>
        <v>25169</v>
      </c>
      <c r="C28" s="40">
        <f t="shared" si="3"/>
        <v>44972</v>
      </c>
      <c r="D28" s="99">
        <f t="shared" si="3"/>
        <v>45188</v>
      </c>
      <c r="E28" s="99">
        <f t="shared" si="3"/>
        <v>45986</v>
      </c>
      <c r="F28" s="99">
        <f t="shared" si="3"/>
        <v>2049</v>
      </c>
      <c r="G28" s="99">
        <f t="shared" si="3"/>
        <v>35</v>
      </c>
      <c r="H28" s="99">
        <f t="shared" si="3"/>
        <v>0</v>
      </c>
      <c r="I28" s="100">
        <f t="shared" si="3"/>
        <v>0</v>
      </c>
      <c r="J28" s="100">
        <f t="shared" si="3"/>
        <v>163399</v>
      </c>
    </row>
    <row r="29" spans="1:10" ht="12.75">
      <c r="A29" s="6" t="s">
        <v>12</v>
      </c>
      <c r="B29" s="40">
        <f aca="true" t="shared" si="4" ref="B29:J29">SUM(B20,B11)</f>
        <v>14</v>
      </c>
      <c r="C29" s="40">
        <f t="shared" si="4"/>
        <v>35</v>
      </c>
      <c r="D29" s="99">
        <f t="shared" si="4"/>
        <v>22</v>
      </c>
      <c r="E29" s="99">
        <f t="shared" si="4"/>
        <v>34</v>
      </c>
      <c r="F29" s="99">
        <f t="shared" si="4"/>
        <v>4</v>
      </c>
      <c r="G29" s="99">
        <f t="shared" si="4"/>
        <v>3</v>
      </c>
      <c r="H29" s="99">
        <f t="shared" si="4"/>
        <v>0</v>
      </c>
      <c r="I29" s="100">
        <f t="shared" si="4"/>
        <v>0</v>
      </c>
      <c r="J29" s="100">
        <f t="shared" si="4"/>
        <v>112</v>
      </c>
    </row>
    <row r="30" spans="1:10" ht="12.75">
      <c r="A30" s="6" t="s">
        <v>11</v>
      </c>
      <c r="B30" s="40">
        <f aca="true" t="shared" si="5" ref="B30:J30">SUM(B21,B12)</f>
        <v>9249</v>
      </c>
      <c r="C30" s="40">
        <f t="shared" si="5"/>
        <v>16536</v>
      </c>
      <c r="D30" s="99">
        <f t="shared" si="5"/>
        <v>16658</v>
      </c>
      <c r="E30" s="99">
        <f t="shared" si="5"/>
        <v>16577</v>
      </c>
      <c r="F30" s="99">
        <f t="shared" si="5"/>
        <v>686</v>
      </c>
      <c r="G30" s="99">
        <f t="shared" si="5"/>
        <v>3</v>
      </c>
      <c r="H30" s="99">
        <f t="shared" si="5"/>
        <v>0</v>
      </c>
      <c r="I30" s="100">
        <f t="shared" si="5"/>
        <v>0</v>
      </c>
      <c r="J30" s="100">
        <f t="shared" si="5"/>
        <v>59709</v>
      </c>
    </row>
    <row r="31" spans="1:10" ht="12.75">
      <c r="A31" s="6" t="s">
        <v>41</v>
      </c>
      <c r="B31" s="40">
        <f aca="true" t="shared" si="6" ref="B31:J31">SUM(B22,B13)</f>
        <v>1</v>
      </c>
      <c r="C31" s="40">
        <f t="shared" si="6"/>
        <v>9</v>
      </c>
      <c r="D31" s="99">
        <f t="shared" si="6"/>
        <v>8</v>
      </c>
      <c r="E31" s="99">
        <f t="shared" si="6"/>
        <v>10</v>
      </c>
      <c r="F31" s="99">
        <f t="shared" si="6"/>
        <v>12</v>
      </c>
      <c r="G31" s="99">
        <f t="shared" si="6"/>
        <v>0</v>
      </c>
      <c r="H31" s="99">
        <f t="shared" si="6"/>
        <v>0</v>
      </c>
      <c r="I31" s="100">
        <f t="shared" si="6"/>
        <v>0</v>
      </c>
      <c r="J31" s="100">
        <f t="shared" si="6"/>
        <v>40</v>
      </c>
    </row>
    <row r="32" spans="1:10" s="14" customFormat="1" ht="12.75">
      <c r="A32" s="14" t="s">
        <v>31</v>
      </c>
      <c r="B32" s="42">
        <f aca="true" t="shared" si="7" ref="B32:J32">SUM(B23,B14)</f>
        <v>40852</v>
      </c>
      <c r="C32" s="42">
        <f t="shared" si="7"/>
        <v>73136</v>
      </c>
      <c r="D32" s="42">
        <f t="shared" si="7"/>
        <v>73426</v>
      </c>
      <c r="E32" s="42">
        <f t="shared" si="7"/>
        <v>74686</v>
      </c>
      <c r="F32" s="42">
        <f t="shared" si="7"/>
        <v>3609</v>
      </c>
      <c r="G32" s="42">
        <f t="shared" si="7"/>
        <v>65</v>
      </c>
      <c r="H32" s="42">
        <f t="shared" si="7"/>
        <v>0</v>
      </c>
      <c r="I32" s="42">
        <f t="shared" si="7"/>
        <v>1</v>
      </c>
      <c r="J32" s="43">
        <f t="shared" si="7"/>
        <v>265775</v>
      </c>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row>
    <row r="39" spans="8:10" ht="12.75">
      <c r="H39" s="6"/>
      <c r="I39" s="6"/>
      <c r="J39"/>
    </row>
    <row r="40" spans="8:10" ht="12.75">
      <c r="H40" s="6"/>
      <c r="I40" s="6"/>
      <c r="J40"/>
    </row>
    <row r="41" spans="7:10" ht="12.75">
      <c r="G41" s="18"/>
      <c r="H41" s="17"/>
      <c r="I41" s="6"/>
      <c r="J41"/>
    </row>
    <row r="42" spans="8:10" ht="12.75">
      <c r="H42" s="6"/>
      <c r="I42" s="6"/>
      <c r="J42"/>
    </row>
    <row r="43" ht="12.75">
      <c r="H43" s="67"/>
    </row>
  </sheetData>
  <sheetProtection/>
  <mergeCells count="5">
    <mergeCell ref="A25:J25"/>
    <mergeCell ref="A2:J2"/>
    <mergeCell ref="A3:J3"/>
    <mergeCell ref="A7:J7"/>
    <mergeCell ref="A16:J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0"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104"/>
  <sheetViews>
    <sheetView zoomScalePageLayoutView="0" workbookViewId="0" topLeftCell="A1">
      <selection activeCell="A69" sqref="A69"/>
    </sheetView>
  </sheetViews>
  <sheetFormatPr defaultColWidth="9.140625" defaultRowHeight="12.75"/>
  <cols>
    <col min="1" max="1" width="29.00390625" style="6" customWidth="1"/>
    <col min="2" max="3" width="8.140625" style="0" customWidth="1"/>
    <col min="4" max="4" width="8.140625" style="6" customWidth="1"/>
    <col min="5" max="6" width="8.7109375" style="0" customWidth="1"/>
    <col min="7" max="7" width="8.710937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9" width="9.28125" style="6" customWidth="1"/>
    <col min="20" max="21" width="8.140625" style="0" customWidth="1"/>
    <col min="22" max="22" width="8.140625" style="6" customWidth="1"/>
  </cols>
  <sheetData>
    <row r="1" ht="12.75">
      <c r="A1" s="7" t="s">
        <v>89</v>
      </c>
    </row>
    <row r="2" spans="1:22" ht="12.75">
      <c r="A2" s="133" t="s">
        <v>13</v>
      </c>
      <c r="B2" s="133"/>
      <c r="C2" s="133"/>
      <c r="D2" s="133"/>
      <c r="E2" s="133"/>
      <c r="F2" s="133"/>
      <c r="G2" s="133"/>
      <c r="H2" s="133"/>
      <c r="I2" s="133"/>
      <c r="J2" s="133"/>
      <c r="K2" s="133"/>
      <c r="L2" s="133"/>
      <c r="M2" s="133"/>
      <c r="N2" s="133"/>
      <c r="O2" s="133"/>
      <c r="P2" s="133"/>
      <c r="Q2" s="133"/>
      <c r="R2" s="133"/>
      <c r="S2" s="133"/>
      <c r="T2" s="133"/>
      <c r="U2" s="133"/>
      <c r="V2" s="133"/>
    </row>
    <row r="3" spans="1:22" ht="12.75">
      <c r="A3" s="133" t="s">
        <v>14</v>
      </c>
      <c r="B3" s="133"/>
      <c r="C3" s="133"/>
      <c r="D3" s="133"/>
      <c r="E3" s="133"/>
      <c r="F3" s="133"/>
      <c r="G3" s="133"/>
      <c r="H3" s="133"/>
      <c r="I3" s="133"/>
      <c r="J3" s="133"/>
      <c r="K3" s="133"/>
      <c r="L3" s="133"/>
      <c r="M3" s="133"/>
      <c r="N3" s="133"/>
      <c r="O3" s="133"/>
      <c r="P3" s="133"/>
      <c r="Q3" s="133"/>
      <c r="R3" s="133"/>
      <c r="S3" s="133"/>
      <c r="T3" s="133"/>
      <c r="U3" s="133"/>
      <c r="V3" s="133"/>
    </row>
    <row r="4" ht="13.5" thickBot="1"/>
    <row r="5" spans="1:22" ht="12.75">
      <c r="A5" s="9"/>
      <c r="B5" s="144" t="s">
        <v>15</v>
      </c>
      <c r="C5" s="131"/>
      <c r="D5" s="145"/>
      <c r="E5" s="144" t="s">
        <v>16</v>
      </c>
      <c r="F5" s="131"/>
      <c r="G5" s="145"/>
      <c r="H5" s="144" t="s">
        <v>17</v>
      </c>
      <c r="I5" s="131"/>
      <c r="J5" s="145"/>
      <c r="K5" s="144" t="s">
        <v>18</v>
      </c>
      <c r="L5" s="131"/>
      <c r="M5" s="145"/>
      <c r="N5" s="144" t="s">
        <v>19</v>
      </c>
      <c r="O5" s="131"/>
      <c r="P5" s="145"/>
      <c r="Q5" s="152" t="s">
        <v>72</v>
      </c>
      <c r="R5" s="131"/>
      <c r="S5" s="145"/>
      <c r="T5" s="28"/>
      <c r="U5" s="29"/>
      <c r="V5" s="9"/>
    </row>
    <row r="6" spans="2:22" s="6" customFormat="1" ht="12.75">
      <c r="B6" s="138" t="s">
        <v>75</v>
      </c>
      <c r="C6" s="139"/>
      <c r="D6" s="140"/>
      <c r="E6" s="138" t="s">
        <v>78</v>
      </c>
      <c r="F6" s="139"/>
      <c r="G6" s="140"/>
      <c r="H6" s="138" t="s">
        <v>79</v>
      </c>
      <c r="I6" s="139"/>
      <c r="J6" s="140"/>
      <c r="K6" s="138" t="s">
        <v>39</v>
      </c>
      <c r="L6" s="139"/>
      <c r="M6" s="140"/>
      <c r="N6" s="138" t="s">
        <v>80</v>
      </c>
      <c r="O6" s="139"/>
      <c r="P6" s="140"/>
      <c r="Q6" s="149" t="s">
        <v>82</v>
      </c>
      <c r="R6" s="150"/>
      <c r="S6" s="151"/>
      <c r="T6" s="136" t="s">
        <v>32</v>
      </c>
      <c r="U6" s="137"/>
      <c r="V6" s="137"/>
    </row>
    <row r="7" spans="2:20" s="6" customFormat="1" ht="12.75">
      <c r="B7" s="141" t="s">
        <v>76</v>
      </c>
      <c r="C7" s="142"/>
      <c r="D7" s="143"/>
      <c r="E7" s="141" t="s">
        <v>77</v>
      </c>
      <c r="F7" s="142"/>
      <c r="G7" s="143"/>
      <c r="H7" s="141" t="s">
        <v>76</v>
      </c>
      <c r="I7" s="142"/>
      <c r="J7" s="143"/>
      <c r="K7" s="141" t="s">
        <v>76</v>
      </c>
      <c r="L7" s="142"/>
      <c r="M7" s="143"/>
      <c r="N7" s="141" t="s">
        <v>81</v>
      </c>
      <c r="O7" s="142"/>
      <c r="P7" s="143"/>
      <c r="Q7" s="146" t="s">
        <v>73</v>
      </c>
      <c r="R7" s="147"/>
      <c r="S7" s="148"/>
      <c r="T7" s="2"/>
    </row>
    <row r="8" spans="1:22" ht="12.75">
      <c r="A8" s="12"/>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row>
    <row r="9" spans="1:22" s="6" customFormat="1" ht="12.75">
      <c r="A9" s="13" t="s">
        <v>0</v>
      </c>
      <c r="B9" s="3"/>
      <c r="C9" s="4"/>
      <c r="D9" s="1"/>
      <c r="E9" s="3"/>
      <c r="F9" s="4"/>
      <c r="G9" s="1"/>
      <c r="H9" s="3"/>
      <c r="I9" s="4"/>
      <c r="J9" s="1"/>
      <c r="K9" s="3"/>
      <c r="L9" s="4"/>
      <c r="M9" s="1"/>
      <c r="N9" s="3"/>
      <c r="O9" s="4"/>
      <c r="P9" s="1"/>
      <c r="Q9" s="3"/>
      <c r="R9" s="4"/>
      <c r="S9" s="1"/>
      <c r="T9" s="32"/>
      <c r="U9" s="1"/>
      <c r="V9" s="1"/>
    </row>
    <row r="10" spans="1:22" ht="12.75">
      <c r="A10" s="6" t="s">
        <v>34</v>
      </c>
      <c r="B10" s="16">
        <v>74</v>
      </c>
      <c r="C10" s="17">
        <v>24</v>
      </c>
      <c r="D10" s="17">
        <v>98</v>
      </c>
      <c r="E10" s="16">
        <v>0</v>
      </c>
      <c r="F10" s="17">
        <v>0</v>
      </c>
      <c r="G10" s="17">
        <v>0</v>
      </c>
      <c r="H10" s="16">
        <v>17</v>
      </c>
      <c r="I10" s="17">
        <v>12</v>
      </c>
      <c r="J10" s="17">
        <v>29</v>
      </c>
      <c r="K10" s="16">
        <v>0</v>
      </c>
      <c r="L10" s="17">
        <v>0</v>
      </c>
      <c r="M10" s="17">
        <v>0</v>
      </c>
      <c r="N10" s="16">
        <v>7</v>
      </c>
      <c r="O10" s="17">
        <v>3</v>
      </c>
      <c r="P10" s="17">
        <v>10</v>
      </c>
      <c r="Q10" s="16">
        <v>40</v>
      </c>
      <c r="R10" s="17">
        <v>12</v>
      </c>
      <c r="S10" s="17">
        <v>52</v>
      </c>
      <c r="T10" s="16">
        <f aca="true" t="shared" si="0" ref="T10:V14">SUM(N10,K10,H10,E10,B10,Q10)</f>
        <v>138</v>
      </c>
      <c r="U10" s="17">
        <f t="shared" si="0"/>
        <v>51</v>
      </c>
      <c r="V10" s="17">
        <f t="shared" si="0"/>
        <v>189</v>
      </c>
    </row>
    <row r="11" spans="1:22" ht="12.75">
      <c r="A11" s="6" t="s">
        <v>35</v>
      </c>
      <c r="B11" s="16">
        <v>80</v>
      </c>
      <c r="C11" s="18">
        <v>45</v>
      </c>
      <c r="D11" s="17">
        <v>125</v>
      </c>
      <c r="E11" s="16">
        <v>6</v>
      </c>
      <c r="F11" s="18">
        <v>6</v>
      </c>
      <c r="G11" s="17">
        <v>12</v>
      </c>
      <c r="H11" s="16">
        <v>9</v>
      </c>
      <c r="I11" s="18">
        <v>11</v>
      </c>
      <c r="J11" s="17">
        <v>20</v>
      </c>
      <c r="K11" s="16">
        <v>0</v>
      </c>
      <c r="L11" s="18">
        <v>0</v>
      </c>
      <c r="M11" s="17">
        <v>0</v>
      </c>
      <c r="N11" s="16">
        <v>30</v>
      </c>
      <c r="O11" s="18">
        <v>18</v>
      </c>
      <c r="P11" s="17">
        <v>48</v>
      </c>
      <c r="Q11" s="16">
        <v>65</v>
      </c>
      <c r="R11" s="18">
        <v>14</v>
      </c>
      <c r="S11" s="17">
        <v>79</v>
      </c>
      <c r="T11" s="16">
        <f t="shared" si="0"/>
        <v>190</v>
      </c>
      <c r="U11" s="18">
        <f t="shared" si="0"/>
        <v>94</v>
      </c>
      <c r="V11" s="17">
        <f t="shared" si="0"/>
        <v>284</v>
      </c>
    </row>
    <row r="12" spans="1:23"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v>0</v>
      </c>
      <c r="R12" s="18">
        <v>0</v>
      </c>
      <c r="S12" s="17">
        <v>0</v>
      </c>
      <c r="T12" s="16">
        <f t="shared" si="0"/>
        <v>0</v>
      </c>
      <c r="U12" s="18">
        <f t="shared" si="0"/>
        <v>0</v>
      </c>
      <c r="V12" s="17">
        <f t="shared" si="0"/>
        <v>0</v>
      </c>
      <c r="W12" s="63"/>
    </row>
    <row r="13" spans="1:22" ht="12.75">
      <c r="A13" s="6" t="s">
        <v>37</v>
      </c>
      <c r="B13" s="16">
        <v>28</v>
      </c>
      <c r="C13" s="18">
        <v>14</v>
      </c>
      <c r="D13" s="17">
        <v>42</v>
      </c>
      <c r="E13" s="16">
        <v>4</v>
      </c>
      <c r="F13" s="18">
        <v>0</v>
      </c>
      <c r="G13" s="17">
        <v>4</v>
      </c>
      <c r="H13" s="16">
        <v>8</v>
      </c>
      <c r="I13" s="18">
        <v>4</v>
      </c>
      <c r="J13" s="17">
        <v>12</v>
      </c>
      <c r="K13" s="16">
        <v>0</v>
      </c>
      <c r="L13" s="18">
        <v>2</v>
      </c>
      <c r="M13" s="17">
        <v>2</v>
      </c>
      <c r="N13" s="16">
        <v>5</v>
      </c>
      <c r="O13" s="18">
        <v>4</v>
      </c>
      <c r="P13" s="17">
        <v>9</v>
      </c>
      <c r="Q13" s="16">
        <v>20</v>
      </c>
      <c r="R13" s="18">
        <v>7</v>
      </c>
      <c r="S13" s="17">
        <v>27</v>
      </c>
      <c r="T13" s="16">
        <f t="shared" si="0"/>
        <v>65</v>
      </c>
      <c r="U13" s="18">
        <f t="shared" si="0"/>
        <v>31</v>
      </c>
      <c r="V13" s="17">
        <f t="shared" si="0"/>
        <v>96</v>
      </c>
    </row>
    <row r="14" spans="1:22" s="14" customFormat="1" ht="12.75">
      <c r="A14" s="14" t="s">
        <v>31</v>
      </c>
      <c r="B14" s="20">
        <f>SUM(B10:B13)</f>
        <v>182</v>
      </c>
      <c r="C14" s="21">
        <f aca="true" t="shared" si="1" ref="C14:S14">SUM(C10:C13)</f>
        <v>83</v>
      </c>
      <c r="D14" s="21">
        <f t="shared" si="1"/>
        <v>265</v>
      </c>
      <c r="E14" s="20">
        <f t="shared" si="1"/>
        <v>10</v>
      </c>
      <c r="F14" s="21">
        <f t="shared" si="1"/>
        <v>6</v>
      </c>
      <c r="G14" s="21">
        <f t="shared" si="1"/>
        <v>16</v>
      </c>
      <c r="H14" s="20">
        <f t="shared" si="1"/>
        <v>34</v>
      </c>
      <c r="I14" s="21">
        <f t="shared" si="1"/>
        <v>27</v>
      </c>
      <c r="J14" s="21">
        <f t="shared" si="1"/>
        <v>61</v>
      </c>
      <c r="K14" s="20">
        <f t="shared" si="1"/>
        <v>0</v>
      </c>
      <c r="L14" s="21">
        <f t="shared" si="1"/>
        <v>2</v>
      </c>
      <c r="M14" s="21">
        <f t="shared" si="1"/>
        <v>2</v>
      </c>
      <c r="N14" s="20">
        <f t="shared" si="1"/>
        <v>42</v>
      </c>
      <c r="O14" s="21">
        <f t="shared" si="1"/>
        <v>25</v>
      </c>
      <c r="P14" s="21">
        <f t="shared" si="1"/>
        <v>67</v>
      </c>
      <c r="Q14" s="20">
        <f t="shared" si="1"/>
        <v>125</v>
      </c>
      <c r="R14" s="21">
        <f t="shared" si="1"/>
        <v>33</v>
      </c>
      <c r="S14" s="21">
        <f t="shared" si="1"/>
        <v>158</v>
      </c>
      <c r="T14" s="20">
        <f t="shared" si="0"/>
        <v>393</v>
      </c>
      <c r="U14" s="21">
        <f t="shared" si="0"/>
        <v>176</v>
      </c>
      <c r="V14" s="21">
        <f t="shared" si="0"/>
        <v>569</v>
      </c>
    </row>
    <row r="15" spans="1:22" s="6" customFormat="1" ht="12.75">
      <c r="A15" s="7" t="s">
        <v>1</v>
      </c>
      <c r="B15" s="16"/>
      <c r="C15" s="17"/>
      <c r="D15" s="17"/>
      <c r="E15" s="16"/>
      <c r="F15" s="17"/>
      <c r="G15" s="17"/>
      <c r="H15" s="16"/>
      <c r="I15" s="17"/>
      <c r="J15" s="17"/>
      <c r="K15" s="16"/>
      <c r="L15" s="17"/>
      <c r="M15" s="17"/>
      <c r="N15" s="16"/>
      <c r="O15" s="17"/>
      <c r="P15" s="17"/>
      <c r="Q15" s="16"/>
      <c r="R15" s="17"/>
      <c r="S15" s="17"/>
      <c r="T15" s="16"/>
      <c r="U15" s="17"/>
      <c r="V15" s="17"/>
    </row>
    <row r="16" spans="1:22" ht="12.75">
      <c r="A16" s="6" t="s">
        <v>34</v>
      </c>
      <c r="B16" s="16">
        <v>22</v>
      </c>
      <c r="C16" s="17">
        <v>3</v>
      </c>
      <c r="D16" s="17">
        <v>25</v>
      </c>
      <c r="E16" s="16">
        <v>0</v>
      </c>
      <c r="F16" s="17">
        <v>0</v>
      </c>
      <c r="G16" s="17">
        <v>0</v>
      </c>
      <c r="H16" s="16">
        <v>0</v>
      </c>
      <c r="I16" s="17">
        <v>0</v>
      </c>
      <c r="J16" s="17">
        <v>0</v>
      </c>
      <c r="K16" s="16">
        <v>0</v>
      </c>
      <c r="L16" s="17">
        <v>0</v>
      </c>
      <c r="M16" s="17">
        <v>0</v>
      </c>
      <c r="N16" s="16">
        <v>0</v>
      </c>
      <c r="O16" s="17">
        <v>0</v>
      </c>
      <c r="P16" s="17">
        <v>0</v>
      </c>
      <c r="Q16" s="16">
        <v>10</v>
      </c>
      <c r="R16" s="17">
        <v>2</v>
      </c>
      <c r="S16" s="17">
        <v>12</v>
      </c>
      <c r="T16" s="16">
        <f aca="true" t="shared" si="2" ref="T16:V20">SUM(N16,K16,H16,E16,B16,Q16)</f>
        <v>32</v>
      </c>
      <c r="U16" s="17">
        <f t="shared" si="2"/>
        <v>5</v>
      </c>
      <c r="V16" s="17">
        <f t="shared" si="2"/>
        <v>37</v>
      </c>
    </row>
    <row r="17" spans="1:22" ht="12.75">
      <c r="A17" s="6" t="s">
        <v>35</v>
      </c>
      <c r="B17" s="16">
        <v>37</v>
      </c>
      <c r="C17" s="18">
        <v>23</v>
      </c>
      <c r="D17" s="17">
        <v>60</v>
      </c>
      <c r="E17" s="16">
        <v>3</v>
      </c>
      <c r="F17" s="18">
        <v>1</v>
      </c>
      <c r="G17" s="17">
        <v>4</v>
      </c>
      <c r="H17" s="16">
        <v>12</v>
      </c>
      <c r="I17" s="18">
        <v>2</v>
      </c>
      <c r="J17" s="17">
        <v>14</v>
      </c>
      <c r="K17" s="16">
        <v>2</v>
      </c>
      <c r="L17" s="18">
        <v>0</v>
      </c>
      <c r="M17" s="17">
        <v>2</v>
      </c>
      <c r="N17" s="16">
        <v>0</v>
      </c>
      <c r="O17" s="18">
        <v>0</v>
      </c>
      <c r="P17" s="17">
        <v>0</v>
      </c>
      <c r="Q17" s="16">
        <v>22</v>
      </c>
      <c r="R17" s="18">
        <v>4</v>
      </c>
      <c r="S17" s="17">
        <v>26</v>
      </c>
      <c r="T17" s="16">
        <f t="shared" si="2"/>
        <v>76</v>
      </c>
      <c r="U17" s="18">
        <f t="shared" si="2"/>
        <v>30</v>
      </c>
      <c r="V17" s="17">
        <f t="shared" si="2"/>
        <v>106</v>
      </c>
    </row>
    <row r="18" spans="1:23" ht="12.75">
      <c r="A18" s="6" t="s">
        <v>36</v>
      </c>
      <c r="B18" s="16">
        <v>2</v>
      </c>
      <c r="C18" s="18">
        <v>6</v>
      </c>
      <c r="D18" s="17">
        <v>8</v>
      </c>
      <c r="E18" s="16">
        <v>0</v>
      </c>
      <c r="F18" s="18">
        <v>0</v>
      </c>
      <c r="G18" s="17">
        <v>0</v>
      </c>
      <c r="H18" s="16">
        <v>0</v>
      </c>
      <c r="I18" s="18">
        <v>0</v>
      </c>
      <c r="J18" s="17">
        <v>0</v>
      </c>
      <c r="K18" s="16">
        <v>0</v>
      </c>
      <c r="L18" s="18">
        <v>0</v>
      </c>
      <c r="M18" s="17">
        <v>0</v>
      </c>
      <c r="N18" s="16">
        <v>0</v>
      </c>
      <c r="O18" s="18">
        <v>0</v>
      </c>
      <c r="P18" s="17">
        <v>0</v>
      </c>
      <c r="Q18" s="16">
        <v>0</v>
      </c>
      <c r="R18" s="18">
        <v>0</v>
      </c>
      <c r="S18" s="17">
        <v>0</v>
      </c>
      <c r="T18" s="16">
        <f t="shared" si="2"/>
        <v>2</v>
      </c>
      <c r="U18" s="18">
        <f t="shared" si="2"/>
        <v>6</v>
      </c>
      <c r="V18" s="17">
        <f t="shared" si="2"/>
        <v>8</v>
      </c>
      <c r="W18" s="63"/>
    </row>
    <row r="19" spans="1:22" ht="12.75">
      <c r="A19" s="6" t="s">
        <v>37</v>
      </c>
      <c r="B19" s="16">
        <v>0</v>
      </c>
      <c r="C19" s="18">
        <v>0</v>
      </c>
      <c r="D19" s="17">
        <v>0</v>
      </c>
      <c r="E19" s="16">
        <v>0</v>
      </c>
      <c r="F19" s="18">
        <v>0</v>
      </c>
      <c r="G19" s="17">
        <v>0</v>
      </c>
      <c r="H19" s="16">
        <v>0</v>
      </c>
      <c r="I19" s="18">
        <v>0</v>
      </c>
      <c r="J19" s="17">
        <v>0</v>
      </c>
      <c r="K19" s="16">
        <v>0</v>
      </c>
      <c r="L19" s="18">
        <v>0</v>
      </c>
      <c r="M19" s="17">
        <v>0</v>
      </c>
      <c r="N19" s="16">
        <v>0</v>
      </c>
      <c r="O19" s="18">
        <v>0</v>
      </c>
      <c r="P19" s="17">
        <v>0</v>
      </c>
      <c r="Q19" s="16">
        <v>6</v>
      </c>
      <c r="R19" s="18">
        <v>0</v>
      </c>
      <c r="S19" s="17">
        <v>6</v>
      </c>
      <c r="T19" s="16">
        <f t="shared" si="2"/>
        <v>6</v>
      </c>
      <c r="U19" s="18">
        <f t="shared" si="2"/>
        <v>0</v>
      </c>
      <c r="V19" s="17">
        <f t="shared" si="2"/>
        <v>6</v>
      </c>
    </row>
    <row r="20" spans="1:22" s="14" customFormat="1" ht="12.75">
      <c r="A20" s="14" t="s">
        <v>31</v>
      </c>
      <c r="B20" s="20">
        <f aca="true" t="shared" si="3" ref="B20:S20">SUM(B16:B19)</f>
        <v>61</v>
      </c>
      <c r="C20" s="21">
        <f t="shared" si="3"/>
        <v>32</v>
      </c>
      <c r="D20" s="21">
        <f t="shared" si="3"/>
        <v>93</v>
      </c>
      <c r="E20" s="20">
        <f t="shared" si="3"/>
        <v>3</v>
      </c>
      <c r="F20" s="21">
        <f t="shared" si="3"/>
        <v>1</v>
      </c>
      <c r="G20" s="21">
        <f t="shared" si="3"/>
        <v>4</v>
      </c>
      <c r="H20" s="20">
        <f t="shared" si="3"/>
        <v>12</v>
      </c>
      <c r="I20" s="21">
        <f t="shared" si="3"/>
        <v>2</v>
      </c>
      <c r="J20" s="21">
        <f t="shared" si="3"/>
        <v>14</v>
      </c>
      <c r="K20" s="20">
        <f t="shared" si="3"/>
        <v>2</v>
      </c>
      <c r="L20" s="21">
        <f t="shared" si="3"/>
        <v>0</v>
      </c>
      <c r="M20" s="21">
        <f t="shared" si="3"/>
        <v>2</v>
      </c>
      <c r="N20" s="20">
        <f t="shared" si="3"/>
        <v>0</v>
      </c>
      <c r="O20" s="21">
        <f t="shared" si="3"/>
        <v>0</v>
      </c>
      <c r="P20" s="21">
        <f t="shared" si="3"/>
        <v>0</v>
      </c>
      <c r="Q20" s="20">
        <f t="shared" si="3"/>
        <v>38</v>
      </c>
      <c r="R20" s="21">
        <f t="shared" si="3"/>
        <v>6</v>
      </c>
      <c r="S20" s="21">
        <f t="shared" si="3"/>
        <v>44</v>
      </c>
      <c r="T20" s="20">
        <f t="shared" si="2"/>
        <v>116</v>
      </c>
      <c r="U20" s="21">
        <f t="shared" si="2"/>
        <v>41</v>
      </c>
      <c r="V20" s="21">
        <f t="shared" si="2"/>
        <v>157</v>
      </c>
    </row>
    <row r="21" spans="1:22" s="6" customFormat="1" ht="12.75">
      <c r="A21" s="7" t="s">
        <v>2</v>
      </c>
      <c r="B21" s="16"/>
      <c r="C21" s="17"/>
      <c r="D21" s="17"/>
      <c r="E21" s="16"/>
      <c r="F21" s="17"/>
      <c r="G21" s="17"/>
      <c r="H21" s="16"/>
      <c r="I21" s="17"/>
      <c r="J21" s="17"/>
      <c r="K21" s="16"/>
      <c r="L21" s="17"/>
      <c r="M21" s="17"/>
      <c r="N21" s="16"/>
      <c r="O21" s="17"/>
      <c r="P21" s="17"/>
      <c r="Q21" s="16"/>
      <c r="R21" s="17"/>
      <c r="S21" s="17"/>
      <c r="T21" s="16"/>
      <c r="U21" s="17"/>
      <c r="V21" s="17"/>
    </row>
    <row r="22" spans="1:22" ht="12.75">
      <c r="A22" s="6" t="s">
        <v>34</v>
      </c>
      <c r="B22" s="16">
        <v>19</v>
      </c>
      <c r="C22" s="17">
        <v>8</v>
      </c>
      <c r="D22" s="17">
        <v>27</v>
      </c>
      <c r="E22" s="16">
        <v>0</v>
      </c>
      <c r="F22" s="17">
        <v>0</v>
      </c>
      <c r="G22" s="17">
        <v>0</v>
      </c>
      <c r="H22" s="16">
        <v>11</v>
      </c>
      <c r="I22" s="17">
        <v>4</v>
      </c>
      <c r="J22" s="17">
        <v>15</v>
      </c>
      <c r="K22" s="16">
        <v>0</v>
      </c>
      <c r="L22" s="17">
        <v>0</v>
      </c>
      <c r="M22" s="17">
        <v>0</v>
      </c>
      <c r="N22" s="16">
        <v>0</v>
      </c>
      <c r="O22" s="17">
        <v>0</v>
      </c>
      <c r="P22" s="17">
        <v>0</v>
      </c>
      <c r="Q22" s="16">
        <v>0</v>
      </c>
      <c r="R22" s="17">
        <v>0</v>
      </c>
      <c r="S22" s="17">
        <v>0</v>
      </c>
      <c r="T22" s="16">
        <f aca="true" t="shared" si="4" ref="T22:V26">SUM(N22,K22,H22,E22,B22,Q22)</f>
        <v>30</v>
      </c>
      <c r="U22" s="17">
        <f t="shared" si="4"/>
        <v>12</v>
      </c>
      <c r="V22" s="17">
        <f t="shared" si="4"/>
        <v>42</v>
      </c>
    </row>
    <row r="23" spans="1:22" ht="12.75">
      <c r="A23" s="6" t="s">
        <v>35</v>
      </c>
      <c r="B23" s="16">
        <v>26</v>
      </c>
      <c r="C23" s="18">
        <v>12</v>
      </c>
      <c r="D23" s="17">
        <v>38</v>
      </c>
      <c r="E23" s="16">
        <v>0</v>
      </c>
      <c r="F23" s="18">
        <v>0</v>
      </c>
      <c r="G23" s="17">
        <v>0</v>
      </c>
      <c r="H23" s="16">
        <v>0</v>
      </c>
      <c r="I23" s="18">
        <v>0</v>
      </c>
      <c r="J23" s="17">
        <v>0</v>
      </c>
      <c r="K23" s="16">
        <v>0</v>
      </c>
      <c r="L23" s="18">
        <v>0</v>
      </c>
      <c r="M23" s="17">
        <v>0</v>
      </c>
      <c r="N23" s="16">
        <v>8</v>
      </c>
      <c r="O23" s="18">
        <v>3</v>
      </c>
      <c r="P23" s="17">
        <v>11</v>
      </c>
      <c r="Q23" s="16">
        <v>12</v>
      </c>
      <c r="R23" s="18">
        <v>1</v>
      </c>
      <c r="S23" s="17">
        <v>13</v>
      </c>
      <c r="T23" s="16">
        <f t="shared" si="4"/>
        <v>46</v>
      </c>
      <c r="U23" s="18">
        <f t="shared" si="4"/>
        <v>16</v>
      </c>
      <c r="V23" s="17">
        <f t="shared" si="4"/>
        <v>62</v>
      </c>
    </row>
    <row r="24" spans="1:23"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v>0</v>
      </c>
      <c r="R24" s="18">
        <v>0</v>
      </c>
      <c r="S24" s="17">
        <v>0</v>
      </c>
      <c r="T24" s="16">
        <f t="shared" si="4"/>
        <v>0</v>
      </c>
      <c r="U24" s="18">
        <f t="shared" si="4"/>
        <v>0</v>
      </c>
      <c r="V24" s="17">
        <f t="shared" si="4"/>
        <v>0</v>
      </c>
      <c r="W24" s="63"/>
    </row>
    <row r="25" spans="1:22" ht="12.75">
      <c r="A25" s="6" t="s">
        <v>42</v>
      </c>
      <c r="B25" s="16">
        <v>0</v>
      </c>
      <c r="C25" s="18">
        <v>0</v>
      </c>
      <c r="D25" s="17">
        <v>0</v>
      </c>
      <c r="E25" s="16">
        <v>0</v>
      </c>
      <c r="F25" s="18">
        <v>0</v>
      </c>
      <c r="G25" s="17">
        <v>0</v>
      </c>
      <c r="H25" s="16">
        <v>0</v>
      </c>
      <c r="I25" s="18">
        <v>0</v>
      </c>
      <c r="J25" s="17">
        <v>0</v>
      </c>
      <c r="K25" s="16">
        <v>2</v>
      </c>
      <c r="L25" s="18">
        <v>3</v>
      </c>
      <c r="M25" s="17">
        <v>5</v>
      </c>
      <c r="N25" s="16">
        <v>20</v>
      </c>
      <c r="O25" s="18">
        <v>3</v>
      </c>
      <c r="P25" s="17">
        <v>23</v>
      </c>
      <c r="Q25" s="16">
        <v>9</v>
      </c>
      <c r="R25" s="18">
        <v>3</v>
      </c>
      <c r="S25" s="17">
        <v>12</v>
      </c>
      <c r="T25" s="16">
        <f t="shared" si="4"/>
        <v>31</v>
      </c>
      <c r="U25" s="18">
        <f t="shared" si="4"/>
        <v>9</v>
      </c>
      <c r="V25" s="17">
        <f t="shared" si="4"/>
        <v>40</v>
      </c>
    </row>
    <row r="26" spans="1:22" s="14" customFormat="1" ht="12.75">
      <c r="A26" s="14" t="s">
        <v>31</v>
      </c>
      <c r="B26" s="20">
        <f aca="true" t="shared" si="5" ref="B26:S26">SUM(B22:B25)</f>
        <v>45</v>
      </c>
      <c r="C26" s="21">
        <f t="shared" si="5"/>
        <v>20</v>
      </c>
      <c r="D26" s="21">
        <f t="shared" si="5"/>
        <v>65</v>
      </c>
      <c r="E26" s="20">
        <f t="shared" si="5"/>
        <v>0</v>
      </c>
      <c r="F26" s="21">
        <f t="shared" si="5"/>
        <v>0</v>
      </c>
      <c r="G26" s="21">
        <f t="shared" si="5"/>
        <v>0</v>
      </c>
      <c r="H26" s="20">
        <f t="shared" si="5"/>
        <v>11</v>
      </c>
      <c r="I26" s="21">
        <f t="shared" si="5"/>
        <v>4</v>
      </c>
      <c r="J26" s="21">
        <f t="shared" si="5"/>
        <v>15</v>
      </c>
      <c r="K26" s="20">
        <f t="shared" si="5"/>
        <v>2</v>
      </c>
      <c r="L26" s="21">
        <f t="shared" si="5"/>
        <v>3</v>
      </c>
      <c r="M26" s="21">
        <f t="shared" si="5"/>
        <v>5</v>
      </c>
      <c r="N26" s="20">
        <f t="shared" si="5"/>
        <v>28</v>
      </c>
      <c r="O26" s="21">
        <f t="shared" si="5"/>
        <v>6</v>
      </c>
      <c r="P26" s="21">
        <f t="shared" si="5"/>
        <v>34</v>
      </c>
      <c r="Q26" s="20">
        <f t="shared" si="5"/>
        <v>21</v>
      </c>
      <c r="R26" s="21">
        <f t="shared" si="5"/>
        <v>4</v>
      </c>
      <c r="S26" s="21">
        <f t="shared" si="5"/>
        <v>25</v>
      </c>
      <c r="T26" s="20">
        <f t="shared" si="4"/>
        <v>107</v>
      </c>
      <c r="U26" s="21">
        <f t="shared" si="4"/>
        <v>37</v>
      </c>
      <c r="V26" s="21">
        <f t="shared" si="4"/>
        <v>144</v>
      </c>
    </row>
    <row r="27" spans="1:22" s="6" customFormat="1" ht="12.75">
      <c r="A27" s="7" t="s">
        <v>3</v>
      </c>
      <c r="B27" s="16"/>
      <c r="C27" s="17"/>
      <c r="D27" s="17"/>
      <c r="E27" s="16"/>
      <c r="F27" s="17"/>
      <c r="G27" s="17"/>
      <c r="H27" s="16"/>
      <c r="I27" s="17"/>
      <c r="J27" s="17"/>
      <c r="K27" s="16"/>
      <c r="L27" s="17"/>
      <c r="M27" s="17"/>
      <c r="N27" s="16"/>
      <c r="O27" s="17"/>
      <c r="P27" s="17"/>
      <c r="Q27" s="16"/>
      <c r="R27" s="17"/>
      <c r="S27" s="17"/>
      <c r="T27" s="16"/>
      <c r="U27" s="17"/>
      <c r="V27" s="17"/>
    </row>
    <row r="28" spans="1:22" ht="12.75">
      <c r="A28" s="6" t="s">
        <v>34</v>
      </c>
      <c r="B28" s="16">
        <v>36</v>
      </c>
      <c r="C28" s="17">
        <v>13</v>
      </c>
      <c r="D28" s="17">
        <v>49</v>
      </c>
      <c r="E28" s="16">
        <v>12</v>
      </c>
      <c r="F28" s="17">
        <v>4</v>
      </c>
      <c r="G28" s="17">
        <v>16</v>
      </c>
      <c r="H28" s="16">
        <v>4</v>
      </c>
      <c r="I28" s="17">
        <v>6</v>
      </c>
      <c r="J28" s="17">
        <v>10</v>
      </c>
      <c r="K28" s="16">
        <v>1</v>
      </c>
      <c r="L28" s="17">
        <v>0</v>
      </c>
      <c r="M28" s="17">
        <v>1</v>
      </c>
      <c r="N28" s="16">
        <v>0</v>
      </c>
      <c r="O28" s="17">
        <v>0</v>
      </c>
      <c r="P28" s="17">
        <v>0</v>
      </c>
      <c r="Q28" s="16">
        <v>22</v>
      </c>
      <c r="R28" s="17">
        <v>6</v>
      </c>
      <c r="S28" s="17">
        <v>28</v>
      </c>
      <c r="T28" s="16">
        <f aca="true" t="shared" si="6" ref="T28:V32">SUM(N28,K28,H28,E28,B28,Q28)</f>
        <v>75</v>
      </c>
      <c r="U28" s="17">
        <f t="shared" si="6"/>
        <v>29</v>
      </c>
      <c r="V28" s="17">
        <f t="shared" si="6"/>
        <v>104</v>
      </c>
    </row>
    <row r="29" spans="1:22" ht="12.75">
      <c r="A29" s="6" t="s">
        <v>35</v>
      </c>
      <c r="B29" s="16">
        <v>90</v>
      </c>
      <c r="C29" s="18">
        <v>33</v>
      </c>
      <c r="D29" s="17">
        <v>123</v>
      </c>
      <c r="E29" s="16">
        <v>6</v>
      </c>
      <c r="F29" s="18">
        <v>1</v>
      </c>
      <c r="G29" s="17">
        <v>7</v>
      </c>
      <c r="H29" s="16">
        <v>17</v>
      </c>
      <c r="I29" s="18">
        <v>7</v>
      </c>
      <c r="J29" s="17">
        <v>24</v>
      </c>
      <c r="K29" s="16">
        <v>1</v>
      </c>
      <c r="L29" s="18">
        <v>1</v>
      </c>
      <c r="M29" s="17">
        <v>2</v>
      </c>
      <c r="N29" s="16">
        <v>5</v>
      </c>
      <c r="O29" s="18">
        <v>2</v>
      </c>
      <c r="P29" s="17">
        <v>7</v>
      </c>
      <c r="Q29" s="16">
        <v>26</v>
      </c>
      <c r="R29" s="18">
        <v>5</v>
      </c>
      <c r="S29" s="17">
        <v>31</v>
      </c>
      <c r="T29" s="16">
        <f t="shared" si="6"/>
        <v>145</v>
      </c>
      <c r="U29" s="18">
        <f t="shared" si="6"/>
        <v>49</v>
      </c>
      <c r="V29" s="17">
        <f t="shared" si="6"/>
        <v>194</v>
      </c>
    </row>
    <row r="30" spans="1:22"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v>0</v>
      </c>
      <c r="R30" s="18">
        <v>0</v>
      </c>
      <c r="S30" s="17">
        <v>0</v>
      </c>
      <c r="T30" s="16">
        <f t="shared" si="6"/>
        <v>0</v>
      </c>
      <c r="U30" s="18">
        <f t="shared" si="6"/>
        <v>0</v>
      </c>
      <c r="V30" s="17">
        <f t="shared" si="6"/>
        <v>0</v>
      </c>
    </row>
    <row r="31" spans="1:22" ht="12.75">
      <c r="A31" s="6" t="s">
        <v>37</v>
      </c>
      <c r="B31" s="16">
        <v>18</v>
      </c>
      <c r="C31" s="18">
        <v>8</v>
      </c>
      <c r="D31" s="17">
        <v>26</v>
      </c>
      <c r="E31" s="16">
        <v>1</v>
      </c>
      <c r="F31" s="18">
        <v>0</v>
      </c>
      <c r="G31" s="17">
        <v>1</v>
      </c>
      <c r="H31" s="16">
        <v>0</v>
      </c>
      <c r="I31" s="18">
        <v>0</v>
      </c>
      <c r="J31" s="17">
        <v>0</v>
      </c>
      <c r="K31" s="16">
        <v>0</v>
      </c>
      <c r="L31" s="18">
        <v>0</v>
      </c>
      <c r="M31" s="17">
        <v>0</v>
      </c>
      <c r="N31" s="16">
        <v>0</v>
      </c>
      <c r="O31" s="18">
        <v>0</v>
      </c>
      <c r="P31" s="17">
        <v>0</v>
      </c>
      <c r="Q31" s="16">
        <v>12</v>
      </c>
      <c r="R31" s="18">
        <v>3</v>
      </c>
      <c r="S31" s="17">
        <v>15</v>
      </c>
      <c r="T31" s="16">
        <f t="shared" si="6"/>
        <v>31</v>
      </c>
      <c r="U31" s="18">
        <f t="shared" si="6"/>
        <v>11</v>
      </c>
      <c r="V31" s="17">
        <f t="shared" si="6"/>
        <v>42</v>
      </c>
    </row>
    <row r="32" spans="1:22" s="14" customFormat="1" ht="12.75">
      <c r="A32" s="14" t="s">
        <v>31</v>
      </c>
      <c r="B32" s="20">
        <f aca="true" t="shared" si="7" ref="B32:S32">SUM(B28:B31)</f>
        <v>144</v>
      </c>
      <c r="C32" s="21">
        <f t="shared" si="7"/>
        <v>54</v>
      </c>
      <c r="D32" s="21">
        <f t="shared" si="7"/>
        <v>198</v>
      </c>
      <c r="E32" s="20">
        <f t="shared" si="7"/>
        <v>19</v>
      </c>
      <c r="F32" s="21">
        <f t="shared" si="7"/>
        <v>5</v>
      </c>
      <c r="G32" s="21">
        <f t="shared" si="7"/>
        <v>24</v>
      </c>
      <c r="H32" s="20">
        <f t="shared" si="7"/>
        <v>21</v>
      </c>
      <c r="I32" s="21">
        <f t="shared" si="7"/>
        <v>13</v>
      </c>
      <c r="J32" s="21">
        <f t="shared" si="7"/>
        <v>34</v>
      </c>
      <c r="K32" s="20">
        <f t="shared" si="7"/>
        <v>2</v>
      </c>
      <c r="L32" s="21">
        <f t="shared" si="7"/>
        <v>1</v>
      </c>
      <c r="M32" s="21">
        <f t="shared" si="7"/>
        <v>3</v>
      </c>
      <c r="N32" s="20">
        <f t="shared" si="7"/>
        <v>5</v>
      </c>
      <c r="O32" s="21">
        <f t="shared" si="7"/>
        <v>2</v>
      </c>
      <c r="P32" s="21">
        <f t="shared" si="7"/>
        <v>7</v>
      </c>
      <c r="Q32" s="20">
        <f t="shared" si="7"/>
        <v>60</v>
      </c>
      <c r="R32" s="21">
        <f t="shared" si="7"/>
        <v>14</v>
      </c>
      <c r="S32" s="21">
        <f t="shared" si="7"/>
        <v>74</v>
      </c>
      <c r="T32" s="20">
        <f t="shared" si="6"/>
        <v>251</v>
      </c>
      <c r="U32" s="21">
        <f t="shared" si="6"/>
        <v>89</v>
      </c>
      <c r="V32" s="21">
        <f t="shared" si="6"/>
        <v>340</v>
      </c>
    </row>
    <row r="33" spans="1:22" s="6" customFormat="1" ht="12.75">
      <c r="A33" s="7" t="s">
        <v>4</v>
      </c>
      <c r="B33" s="16"/>
      <c r="C33" s="17"/>
      <c r="D33" s="17"/>
      <c r="E33" s="16"/>
      <c r="F33" s="17"/>
      <c r="G33" s="17"/>
      <c r="H33" s="16"/>
      <c r="I33" s="17"/>
      <c r="J33" s="17"/>
      <c r="K33" s="16"/>
      <c r="L33" s="17"/>
      <c r="M33" s="17"/>
      <c r="N33" s="16"/>
      <c r="O33" s="17"/>
      <c r="P33" s="17"/>
      <c r="Q33" s="16"/>
      <c r="R33" s="17"/>
      <c r="S33" s="17"/>
      <c r="T33" s="16"/>
      <c r="U33" s="17"/>
      <c r="V33" s="17"/>
    </row>
    <row r="34" spans="1:22" s="6" customFormat="1" ht="12.75">
      <c r="A34" s="6" t="s">
        <v>34</v>
      </c>
      <c r="B34" s="16">
        <v>58</v>
      </c>
      <c r="C34" s="17">
        <v>14</v>
      </c>
      <c r="D34" s="17">
        <v>72</v>
      </c>
      <c r="E34" s="16">
        <v>2</v>
      </c>
      <c r="F34" s="17">
        <v>1</v>
      </c>
      <c r="G34" s="17">
        <v>3</v>
      </c>
      <c r="H34" s="16">
        <v>7</v>
      </c>
      <c r="I34" s="17">
        <v>6</v>
      </c>
      <c r="J34" s="17">
        <v>13</v>
      </c>
      <c r="K34" s="16">
        <v>0</v>
      </c>
      <c r="L34" s="17">
        <v>0</v>
      </c>
      <c r="M34" s="17">
        <v>0</v>
      </c>
      <c r="N34" s="16">
        <v>0</v>
      </c>
      <c r="O34" s="17">
        <v>0</v>
      </c>
      <c r="P34" s="17">
        <v>0</v>
      </c>
      <c r="Q34" s="16">
        <v>25</v>
      </c>
      <c r="R34" s="17">
        <v>5</v>
      </c>
      <c r="S34" s="17">
        <v>30</v>
      </c>
      <c r="T34" s="16">
        <f aca="true" t="shared" si="8" ref="T34:V38">SUM(N34,K34,H34,E34,B34,Q34)</f>
        <v>92</v>
      </c>
      <c r="U34" s="17">
        <f t="shared" si="8"/>
        <v>26</v>
      </c>
      <c r="V34" s="17">
        <f t="shared" si="8"/>
        <v>118</v>
      </c>
    </row>
    <row r="35" spans="1:22" s="6" customFormat="1" ht="12.75">
      <c r="A35" s="6" t="s">
        <v>35</v>
      </c>
      <c r="B35" s="16">
        <v>86</v>
      </c>
      <c r="C35" s="17">
        <v>36</v>
      </c>
      <c r="D35" s="17">
        <v>122</v>
      </c>
      <c r="E35" s="16">
        <v>23</v>
      </c>
      <c r="F35" s="17">
        <v>5</v>
      </c>
      <c r="G35" s="17">
        <v>28</v>
      </c>
      <c r="H35" s="16">
        <v>14</v>
      </c>
      <c r="I35" s="17">
        <v>15</v>
      </c>
      <c r="J35" s="17">
        <v>29</v>
      </c>
      <c r="K35" s="16">
        <v>0</v>
      </c>
      <c r="L35" s="17">
        <v>0</v>
      </c>
      <c r="M35" s="17">
        <v>0</v>
      </c>
      <c r="N35" s="16">
        <v>25</v>
      </c>
      <c r="O35" s="17">
        <v>19</v>
      </c>
      <c r="P35" s="17">
        <v>44</v>
      </c>
      <c r="Q35" s="16">
        <v>49</v>
      </c>
      <c r="R35" s="17">
        <v>8</v>
      </c>
      <c r="S35" s="17">
        <v>57</v>
      </c>
      <c r="T35" s="16">
        <f t="shared" si="8"/>
        <v>197</v>
      </c>
      <c r="U35" s="17">
        <f t="shared" si="8"/>
        <v>83</v>
      </c>
      <c r="V35" s="17">
        <f t="shared" si="8"/>
        <v>280</v>
      </c>
    </row>
    <row r="36" spans="1:22" s="6" customFormat="1" ht="12.75">
      <c r="A36" s="6" t="s">
        <v>36</v>
      </c>
      <c r="B36" s="16">
        <v>0</v>
      </c>
      <c r="C36" s="17">
        <v>0</v>
      </c>
      <c r="D36" s="17">
        <v>0</v>
      </c>
      <c r="E36" s="16">
        <v>0</v>
      </c>
      <c r="F36" s="17">
        <v>0</v>
      </c>
      <c r="G36" s="17">
        <v>0</v>
      </c>
      <c r="H36" s="16">
        <v>0</v>
      </c>
      <c r="I36" s="17">
        <v>0</v>
      </c>
      <c r="J36" s="17">
        <v>0</v>
      </c>
      <c r="K36" s="16">
        <v>0</v>
      </c>
      <c r="L36" s="17">
        <v>0</v>
      </c>
      <c r="M36" s="17">
        <v>0</v>
      </c>
      <c r="N36" s="16">
        <v>0</v>
      </c>
      <c r="O36" s="17">
        <v>0</v>
      </c>
      <c r="P36" s="17">
        <v>0</v>
      </c>
      <c r="Q36" s="16">
        <v>0</v>
      </c>
      <c r="R36" s="17">
        <v>0</v>
      </c>
      <c r="S36" s="17">
        <v>0</v>
      </c>
      <c r="T36" s="16">
        <f t="shared" si="8"/>
        <v>0</v>
      </c>
      <c r="U36" s="17">
        <f t="shared" si="8"/>
        <v>0</v>
      </c>
      <c r="V36" s="17">
        <f t="shared" si="8"/>
        <v>0</v>
      </c>
    </row>
    <row r="37" spans="1:22" ht="12.75">
      <c r="A37" s="6" t="s">
        <v>37</v>
      </c>
      <c r="B37" s="16">
        <v>17</v>
      </c>
      <c r="C37" s="18">
        <v>3</v>
      </c>
      <c r="D37" s="17">
        <v>20</v>
      </c>
      <c r="E37" s="16">
        <v>1</v>
      </c>
      <c r="F37" s="18">
        <v>0</v>
      </c>
      <c r="G37" s="17">
        <v>1</v>
      </c>
      <c r="H37" s="16">
        <v>0</v>
      </c>
      <c r="I37" s="18">
        <v>0</v>
      </c>
      <c r="J37" s="17">
        <v>0</v>
      </c>
      <c r="K37" s="16">
        <v>0</v>
      </c>
      <c r="L37" s="18">
        <v>0</v>
      </c>
      <c r="M37" s="17">
        <v>0</v>
      </c>
      <c r="N37" s="16">
        <v>0</v>
      </c>
      <c r="O37" s="18">
        <v>0</v>
      </c>
      <c r="P37" s="17">
        <v>0</v>
      </c>
      <c r="Q37" s="16">
        <v>2</v>
      </c>
      <c r="R37" s="18">
        <v>3</v>
      </c>
      <c r="S37" s="17">
        <v>5</v>
      </c>
      <c r="T37" s="16">
        <f t="shared" si="8"/>
        <v>20</v>
      </c>
      <c r="U37" s="18">
        <f t="shared" si="8"/>
        <v>6</v>
      </c>
      <c r="V37" s="17">
        <f t="shared" si="8"/>
        <v>26</v>
      </c>
    </row>
    <row r="38" spans="1:22" s="14" customFormat="1" ht="12.75">
      <c r="A38" s="14" t="s">
        <v>31</v>
      </c>
      <c r="B38" s="20">
        <f aca="true" t="shared" si="9" ref="B38:S38">SUM(B34:B37)</f>
        <v>161</v>
      </c>
      <c r="C38" s="21">
        <f t="shared" si="9"/>
        <v>53</v>
      </c>
      <c r="D38" s="21">
        <f t="shared" si="9"/>
        <v>214</v>
      </c>
      <c r="E38" s="20">
        <f t="shared" si="9"/>
        <v>26</v>
      </c>
      <c r="F38" s="21">
        <f t="shared" si="9"/>
        <v>6</v>
      </c>
      <c r="G38" s="21">
        <f t="shared" si="9"/>
        <v>32</v>
      </c>
      <c r="H38" s="20">
        <f t="shared" si="9"/>
        <v>21</v>
      </c>
      <c r="I38" s="21">
        <f t="shared" si="9"/>
        <v>21</v>
      </c>
      <c r="J38" s="21">
        <f t="shared" si="9"/>
        <v>42</v>
      </c>
      <c r="K38" s="20">
        <f t="shared" si="9"/>
        <v>0</v>
      </c>
      <c r="L38" s="21">
        <f t="shared" si="9"/>
        <v>0</v>
      </c>
      <c r="M38" s="21">
        <f t="shared" si="9"/>
        <v>0</v>
      </c>
      <c r="N38" s="20">
        <f t="shared" si="9"/>
        <v>25</v>
      </c>
      <c r="O38" s="21">
        <f t="shared" si="9"/>
        <v>19</v>
      </c>
      <c r="P38" s="21">
        <f t="shared" si="9"/>
        <v>44</v>
      </c>
      <c r="Q38" s="20">
        <f t="shared" si="9"/>
        <v>76</v>
      </c>
      <c r="R38" s="21">
        <f t="shared" si="9"/>
        <v>16</v>
      </c>
      <c r="S38" s="21">
        <f t="shared" si="9"/>
        <v>92</v>
      </c>
      <c r="T38" s="20">
        <f t="shared" si="8"/>
        <v>309</v>
      </c>
      <c r="U38" s="21">
        <f t="shared" si="8"/>
        <v>115</v>
      </c>
      <c r="V38" s="21">
        <f t="shared" si="8"/>
        <v>424</v>
      </c>
    </row>
    <row r="39" spans="1:22" s="6" customFormat="1" ht="12.75">
      <c r="A39" s="7" t="s">
        <v>6</v>
      </c>
      <c r="B39" s="16"/>
      <c r="C39" s="17"/>
      <c r="D39" s="17"/>
      <c r="E39" s="16"/>
      <c r="F39" s="17"/>
      <c r="G39" s="17"/>
      <c r="H39" s="16"/>
      <c r="I39" s="17"/>
      <c r="J39" s="17"/>
      <c r="K39" s="16"/>
      <c r="L39" s="17"/>
      <c r="M39" s="17"/>
      <c r="N39" s="16"/>
      <c r="O39" s="17"/>
      <c r="P39" s="17"/>
      <c r="Q39" s="16"/>
      <c r="R39" s="17"/>
      <c r="S39" s="17"/>
      <c r="T39" s="16"/>
      <c r="U39" s="17"/>
      <c r="V39" s="17"/>
    </row>
    <row r="40" spans="1:22" ht="12.75">
      <c r="A40" s="6" t="s">
        <v>34</v>
      </c>
      <c r="B40" s="16">
        <v>29</v>
      </c>
      <c r="C40" s="17">
        <v>16</v>
      </c>
      <c r="D40" s="17">
        <v>45</v>
      </c>
      <c r="E40" s="16">
        <v>1</v>
      </c>
      <c r="F40" s="17">
        <v>1</v>
      </c>
      <c r="G40" s="17">
        <v>2</v>
      </c>
      <c r="H40" s="16">
        <v>9</v>
      </c>
      <c r="I40" s="17">
        <v>6</v>
      </c>
      <c r="J40" s="17">
        <v>15</v>
      </c>
      <c r="K40" s="16">
        <v>0</v>
      </c>
      <c r="L40" s="17">
        <v>0</v>
      </c>
      <c r="M40" s="17">
        <v>0</v>
      </c>
      <c r="N40" s="16">
        <v>0</v>
      </c>
      <c r="O40" s="17">
        <v>0</v>
      </c>
      <c r="P40" s="17">
        <v>0</v>
      </c>
      <c r="Q40" s="16">
        <v>31</v>
      </c>
      <c r="R40" s="17">
        <v>6</v>
      </c>
      <c r="S40" s="17">
        <v>37</v>
      </c>
      <c r="T40" s="16">
        <f aca="true" t="shared" si="10" ref="T40:V44">SUM(N40,K40,H40,E40,B40,Q40)</f>
        <v>70</v>
      </c>
      <c r="U40" s="17">
        <f t="shared" si="10"/>
        <v>29</v>
      </c>
      <c r="V40" s="17">
        <f t="shared" si="10"/>
        <v>99</v>
      </c>
    </row>
    <row r="41" spans="1:22" ht="12.75">
      <c r="A41" s="6" t="s">
        <v>35</v>
      </c>
      <c r="B41" s="16">
        <v>60</v>
      </c>
      <c r="C41" s="18">
        <v>34</v>
      </c>
      <c r="D41" s="17">
        <v>94</v>
      </c>
      <c r="E41" s="16">
        <v>10</v>
      </c>
      <c r="F41" s="18">
        <v>2</v>
      </c>
      <c r="G41" s="17">
        <v>12</v>
      </c>
      <c r="H41" s="16">
        <v>13</v>
      </c>
      <c r="I41" s="18">
        <v>8</v>
      </c>
      <c r="J41" s="17">
        <v>21</v>
      </c>
      <c r="K41" s="16">
        <v>0</v>
      </c>
      <c r="L41" s="18">
        <v>1</v>
      </c>
      <c r="M41" s="17">
        <v>1</v>
      </c>
      <c r="N41" s="16">
        <v>44</v>
      </c>
      <c r="O41" s="18">
        <v>22</v>
      </c>
      <c r="P41" s="17">
        <v>66</v>
      </c>
      <c r="Q41" s="16">
        <v>49</v>
      </c>
      <c r="R41" s="18">
        <v>10</v>
      </c>
      <c r="S41" s="17">
        <v>59</v>
      </c>
      <c r="T41" s="16">
        <f t="shared" si="10"/>
        <v>176</v>
      </c>
      <c r="U41" s="18">
        <f t="shared" si="10"/>
        <v>77</v>
      </c>
      <c r="V41" s="17">
        <f t="shared" si="10"/>
        <v>253</v>
      </c>
    </row>
    <row r="42" spans="1:23"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v>0</v>
      </c>
      <c r="R42" s="18">
        <v>0</v>
      </c>
      <c r="S42" s="17">
        <v>0</v>
      </c>
      <c r="T42" s="16">
        <f t="shared" si="10"/>
        <v>0</v>
      </c>
      <c r="U42" s="18">
        <f t="shared" si="10"/>
        <v>0</v>
      </c>
      <c r="V42" s="17">
        <f t="shared" si="10"/>
        <v>0</v>
      </c>
      <c r="W42" s="63"/>
    </row>
    <row r="43" spans="1:22"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v>0</v>
      </c>
      <c r="R43" s="18">
        <v>0</v>
      </c>
      <c r="S43" s="17">
        <v>0</v>
      </c>
      <c r="T43" s="16">
        <f t="shared" si="10"/>
        <v>0</v>
      </c>
      <c r="U43" s="18">
        <f t="shared" si="10"/>
        <v>0</v>
      </c>
      <c r="V43" s="17">
        <f t="shared" si="10"/>
        <v>0</v>
      </c>
    </row>
    <row r="44" spans="1:22" s="14" customFormat="1" ht="12.75">
      <c r="A44" s="14" t="s">
        <v>31</v>
      </c>
      <c r="B44" s="20">
        <f aca="true" t="shared" si="11" ref="B44:S44">SUM(B40:B43)</f>
        <v>89</v>
      </c>
      <c r="C44" s="21">
        <f t="shared" si="11"/>
        <v>50</v>
      </c>
      <c r="D44" s="21">
        <f t="shared" si="11"/>
        <v>139</v>
      </c>
      <c r="E44" s="20">
        <f t="shared" si="11"/>
        <v>11</v>
      </c>
      <c r="F44" s="21">
        <f t="shared" si="11"/>
        <v>3</v>
      </c>
      <c r="G44" s="21">
        <f t="shared" si="11"/>
        <v>14</v>
      </c>
      <c r="H44" s="20">
        <f t="shared" si="11"/>
        <v>22</v>
      </c>
      <c r="I44" s="21">
        <f t="shared" si="11"/>
        <v>14</v>
      </c>
      <c r="J44" s="21">
        <f t="shared" si="11"/>
        <v>36</v>
      </c>
      <c r="K44" s="20">
        <f t="shared" si="11"/>
        <v>0</v>
      </c>
      <c r="L44" s="21">
        <f t="shared" si="11"/>
        <v>1</v>
      </c>
      <c r="M44" s="21">
        <f t="shared" si="11"/>
        <v>1</v>
      </c>
      <c r="N44" s="20">
        <f t="shared" si="11"/>
        <v>44</v>
      </c>
      <c r="O44" s="21">
        <f t="shared" si="11"/>
        <v>22</v>
      </c>
      <c r="P44" s="21">
        <f t="shared" si="11"/>
        <v>66</v>
      </c>
      <c r="Q44" s="20">
        <f t="shared" si="11"/>
        <v>80</v>
      </c>
      <c r="R44" s="21">
        <f t="shared" si="11"/>
        <v>16</v>
      </c>
      <c r="S44" s="21">
        <f t="shared" si="11"/>
        <v>96</v>
      </c>
      <c r="T44" s="20">
        <f t="shared" si="10"/>
        <v>246</v>
      </c>
      <c r="U44" s="21">
        <f t="shared" si="10"/>
        <v>106</v>
      </c>
      <c r="V44" s="21">
        <f t="shared" si="10"/>
        <v>352</v>
      </c>
    </row>
    <row r="45" spans="1:22" s="6" customFormat="1" ht="12.75">
      <c r="A45" s="13" t="s">
        <v>33</v>
      </c>
      <c r="B45" s="33"/>
      <c r="C45" s="34"/>
      <c r="D45" s="34"/>
      <c r="E45" s="33"/>
      <c r="F45" s="34"/>
      <c r="G45" s="34"/>
      <c r="H45" s="33"/>
      <c r="I45" s="34"/>
      <c r="J45" s="34"/>
      <c r="K45" s="33"/>
      <c r="L45" s="34"/>
      <c r="M45" s="34"/>
      <c r="N45" s="33"/>
      <c r="O45" s="34"/>
      <c r="P45" s="34"/>
      <c r="Q45" s="33"/>
      <c r="R45" s="34"/>
      <c r="S45" s="34"/>
      <c r="T45" s="33"/>
      <c r="U45" s="34"/>
      <c r="V45" s="34"/>
    </row>
    <row r="46" spans="1:22" ht="12.75">
      <c r="A46" s="6" t="s">
        <v>34</v>
      </c>
      <c r="B46" s="16">
        <f>SUM(B10,B16,B22,B28,B34,B40)</f>
        <v>238</v>
      </c>
      <c r="C46" s="17">
        <f aca="true" t="shared" si="12" ref="C46:P46">SUM(C10,C16,C22,C28,C34,C40)</f>
        <v>78</v>
      </c>
      <c r="D46" s="17">
        <f t="shared" si="12"/>
        <v>316</v>
      </c>
      <c r="E46" s="16">
        <f t="shared" si="12"/>
        <v>15</v>
      </c>
      <c r="F46" s="17">
        <f t="shared" si="12"/>
        <v>6</v>
      </c>
      <c r="G46" s="17">
        <f t="shared" si="12"/>
        <v>21</v>
      </c>
      <c r="H46" s="16">
        <f t="shared" si="12"/>
        <v>48</v>
      </c>
      <c r="I46" s="17">
        <f t="shared" si="12"/>
        <v>34</v>
      </c>
      <c r="J46" s="17">
        <f t="shared" si="12"/>
        <v>82</v>
      </c>
      <c r="K46" s="16">
        <f t="shared" si="12"/>
        <v>1</v>
      </c>
      <c r="L46" s="17">
        <f t="shared" si="12"/>
        <v>0</v>
      </c>
      <c r="M46" s="17">
        <f t="shared" si="12"/>
        <v>1</v>
      </c>
      <c r="N46" s="16">
        <f t="shared" si="12"/>
        <v>7</v>
      </c>
      <c r="O46" s="17">
        <f t="shared" si="12"/>
        <v>3</v>
      </c>
      <c r="P46" s="17">
        <f t="shared" si="12"/>
        <v>10</v>
      </c>
      <c r="Q46" s="16">
        <f aca="true" t="shared" si="13" ref="Q46:S47">SUM(Q10,Q16,Q22,Q28,Q34,Q40)</f>
        <v>128</v>
      </c>
      <c r="R46" s="17">
        <f t="shared" si="13"/>
        <v>31</v>
      </c>
      <c r="S46" s="17">
        <f t="shared" si="13"/>
        <v>159</v>
      </c>
      <c r="T46" s="16">
        <f aca="true" t="shared" si="14" ref="T46:T51">SUM(N46,K46,H46,E46,B46,Q46)</f>
        <v>437</v>
      </c>
      <c r="U46" s="17">
        <f aca="true" t="shared" si="15" ref="U46:U51">SUM(O46,L46,I46,F46,C46,R46)</f>
        <v>152</v>
      </c>
      <c r="V46" s="17">
        <f aca="true" t="shared" si="16" ref="V46:V51">SUM(P46,M46,J46,G46,D46,S46)</f>
        <v>589</v>
      </c>
    </row>
    <row r="47" spans="1:22" ht="12.75">
      <c r="A47" s="6" t="s">
        <v>35</v>
      </c>
      <c r="B47" s="16">
        <f>SUM(B11,B17,B23,B29,B35,B41)</f>
        <v>379</v>
      </c>
      <c r="C47" s="18">
        <f aca="true" t="shared" si="17" ref="C47:P47">SUM(C11,C17,C23,C29,C35,C41)</f>
        <v>183</v>
      </c>
      <c r="D47" s="17">
        <f t="shared" si="17"/>
        <v>562</v>
      </c>
      <c r="E47" s="16">
        <f t="shared" si="17"/>
        <v>48</v>
      </c>
      <c r="F47" s="18">
        <f t="shared" si="17"/>
        <v>15</v>
      </c>
      <c r="G47" s="17">
        <f t="shared" si="17"/>
        <v>63</v>
      </c>
      <c r="H47" s="16">
        <f t="shared" si="17"/>
        <v>65</v>
      </c>
      <c r="I47" s="18">
        <f t="shared" si="17"/>
        <v>43</v>
      </c>
      <c r="J47" s="17">
        <f t="shared" si="17"/>
        <v>108</v>
      </c>
      <c r="K47" s="16">
        <f t="shared" si="17"/>
        <v>3</v>
      </c>
      <c r="L47" s="18">
        <f t="shared" si="17"/>
        <v>2</v>
      </c>
      <c r="M47" s="17">
        <f t="shared" si="17"/>
        <v>5</v>
      </c>
      <c r="N47" s="16">
        <f t="shared" si="17"/>
        <v>112</v>
      </c>
      <c r="O47" s="18">
        <f t="shared" si="17"/>
        <v>64</v>
      </c>
      <c r="P47" s="17">
        <f t="shared" si="17"/>
        <v>176</v>
      </c>
      <c r="Q47" s="16">
        <f t="shared" si="13"/>
        <v>223</v>
      </c>
      <c r="R47" s="18">
        <f t="shared" si="13"/>
        <v>42</v>
      </c>
      <c r="S47" s="17">
        <f t="shared" si="13"/>
        <v>265</v>
      </c>
      <c r="T47" s="16">
        <f t="shared" si="14"/>
        <v>830</v>
      </c>
      <c r="U47" s="18">
        <f t="shared" si="15"/>
        <v>349</v>
      </c>
      <c r="V47" s="17">
        <f t="shared" si="16"/>
        <v>1179</v>
      </c>
    </row>
    <row r="48" spans="1:23" ht="12.75">
      <c r="A48" s="6" t="s">
        <v>36</v>
      </c>
      <c r="B48" s="16">
        <f>SUM(B12,B18,B30,B36,B42)</f>
        <v>2</v>
      </c>
      <c r="C48" s="18">
        <f aca="true" t="shared" si="18" ref="C48:P48">SUM(C12,C18,C30,C36,C42)</f>
        <v>6</v>
      </c>
      <c r="D48" s="17">
        <f t="shared" si="18"/>
        <v>8</v>
      </c>
      <c r="E48" s="16">
        <f t="shared" si="18"/>
        <v>0</v>
      </c>
      <c r="F48" s="18">
        <f t="shared" si="18"/>
        <v>0</v>
      </c>
      <c r="G48" s="17">
        <f t="shared" si="18"/>
        <v>0</v>
      </c>
      <c r="H48" s="16">
        <f t="shared" si="18"/>
        <v>0</v>
      </c>
      <c r="I48" s="18">
        <f t="shared" si="18"/>
        <v>0</v>
      </c>
      <c r="J48" s="17">
        <f t="shared" si="18"/>
        <v>0</v>
      </c>
      <c r="K48" s="16">
        <f t="shared" si="18"/>
        <v>0</v>
      </c>
      <c r="L48" s="18">
        <f t="shared" si="18"/>
        <v>0</v>
      </c>
      <c r="M48" s="17">
        <f t="shared" si="18"/>
        <v>0</v>
      </c>
      <c r="N48" s="16">
        <f t="shared" si="18"/>
        <v>0</v>
      </c>
      <c r="O48" s="18">
        <f t="shared" si="18"/>
        <v>0</v>
      </c>
      <c r="P48" s="17">
        <f t="shared" si="18"/>
        <v>0</v>
      </c>
      <c r="Q48" s="16">
        <f>SUM(Q12,Q18,Q30,Q36,Q42)</f>
        <v>0</v>
      </c>
      <c r="R48" s="18">
        <f>SUM(R12,R18,R30,R36,R42)</f>
        <v>0</v>
      </c>
      <c r="S48" s="17">
        <f>SUM(S12,S18,S30,S36,S42)</f>
        <v>0</v>
      </c>
      <c r="T48" s="16">
        <f t="shared" si="14"/>
        <v>2</v>
      </c>
      <c r="U48" s="18">
        <f t="shared" si="15"/>
        <v>6</v>
      </c>
      <c r="V48" s="17">
        <f t="shared" si="16"/>
        <v>8</v>
      </c>
      <c r="W48" s="63"/>
    </row>
    <row r="49" spans="1:22" ht="12.75">
      <c r="A49" s="6" t="s">
        <v>37</v>
      </c>
      <c r="B49" s="16">
        <f>SUM(B13,B19,B24,B31,B37,B43)</f>
        <v>63</v>
      </c>
      <c r="C49" s="18">
        <f aca="true" t="shared" si="19" ref="C49:P49">SUM(C13,C19,C24,C31,C37,C43)</f>
        <v>25</v>
      </c>
      <c r="D49" s="17">
        <f t="shared" si="19"/>
        <v>88</v>
      </c>
      <c r="E49" s="16">
        <f t="shared" si="19"/>
        <v>6</v>
      </c>
      <c r="F49" s="18">
        <f t="shared" si="19"/>
        <v>0</v>
      </c>
      <c r="G49" s="17">
        <f t="shared" si="19"/>
        <v>6</v>
      </c>
      <c r="H49" s="16">
        <f t="shared" si="19"/>
        <v>8</v>
      </c>
      <c r="I49" s="18">
        <f t="shared" si="19"/>
        <v>4</v>
      </c>
      <c r="J49" s="17">
        <f t="shared" si="19"/>
        <v>12</v>
      </c>
      <c r="K49" s="16">
        <f t="shared" si="19"/>
        <v>0</v>
      </c>
      <c r="L49" s="18">
        <f t="shared" si="19"/>
        <v>2</v>
      </c>
      <c r="M49" s="17">
        <f t="shared" si="19"/>
        <v>2</v>
      </c>
      <c r="N49" s="16">
        <f t="shared" si="19"/>
        <v>5</v>
      </c>
      <c r="O49" s="18">
        <f t="shared" si="19"/>
        <v>4</v>
      </c>
      <c r="P49" s="17">
        <f t="shared" si="19"/>
        <v>9</v>
      </c>
      <c r="Q49" s="16">
        <f>SUM(Q13,Q19,Q24,Q31,Q37,Q43)</f>
        <v>40</v>
      </c>
      <c r="R49" s="18">
        <f>SUM(R13,R19,R24,R31,R37,R43)</f>
        <v>13</v>
      </c>
      <c r="S49" s="17">
        <f>SUM(S13,S19,S24,S31,S37,S43)</f>
        <v>53</v>
      </c>
      <c r="T49" s="16">
        <f t="shared" si="14"/>
        <v>122</v>
      </c>
      <c r="U49" s="18">
        <f t="shared" si="15"/>
        <v>48</v>
      </c>
      <c r="V49" s="17">
        <f t="shared" si="16"/>
        <v>170</v>
      </c>
    </row>
    <row r="50" spans="1:22" ht="12.75">
      <c r="A50" s="6" t="s">
        <v>42</v>
      </c>
      <c r="B50" s="16">
        <f>SUM(B25)</f>
        <v>0</v>
      </c>
      <c r="C50" s="18">
        <f aca="true" t="shared" si="20" ref="C50:P50">SUM(C25)</f>
        <v>0</v>
      </c>
      <c r="D50" s="17">
        <f t="shared" si="20"/>
        <v>0</v>
      </c>
      <c r="E50" s="16">
        <f t="shared" si="20"/>
        <v>0</v>
      </c>
      <c r="F50" s="18">
        <f t="shared" si="20"/>
        <v>0</v>
      </c>
      <c r="G50" s="17">
        <f t="shared" si="20"/>
        <v>0</v>
      </c>
      <c r="H50" s="16">
        <f t="shared" si="20"/>
        <v>0</v>
      </c>
      <c r="I50" s="18">
        <f t="shared" si="20"/>
        <v>0</v>
      </c>
      <c r="J50" s="17">
        <f t="shared" si="20"/>
        <v>0</v>
      </c>
      <c r="K50" s="16">
        <f t="shared" si="20"/>
        <v>2</v>
      </c>
      <c r="L50" s="18">
        <f t="shared" si="20"/>
        <v>3</v>
      </c>
      <c r="M50" s="17">
        <f t="shared" si="20"/>
        <v>5</v>
      </c>
      <c r="N50" s="16">
        <f t="shared" si="20"/>
        <v>20</v>
      </c>
      <c r="O50" s="18">
        <f t="shared" si="20"/>
        <v>3</v>
      </c>
      <c r="P50" s="17">
        <f t="shared" si="20"/>
        <v>23</v>
      </c>
      <c r="Q50" s="16">
        <f>SUM(Q25)</f>
        <v>9</v>
      </c>
      <c r="R50" s="18">
        <f>SUM(R25)</f>
        <v>3</v>
      </c>
      <c r="S50" s="17">
        <f>SUM(S25)</f>
        <v>12</v>
      </c>
      <c r="T50" s="16">
        <f t="shared" si="14"/>
        <v>31</v>
      </c>
      <c r="U50" s="18">
        <f t="shared" si="15"/>
        <v>9</v>
      </c>
      <c r="V50" s="17">
        <f t="shared" si="16"/>
        <v>40</v>
      </c>
    </row>
    <row r="51" spans="1:22" s="14" customFormat="1" ht="12.75">
      <c r="A51" s="15" t="s">
        <v>32</v>
      </c>
      <c r="B51" s="20">
        <f>SUM(B46:B50)</f>
        <v>682</v>
      </c>
      <c r="C51" s="21">
        <f aca="true" t="shared" si="21" ref="C51:P51">SUM(C46:C50)</f>
        <v>292</v>
      </c>
      <c r="D51" s="21">
        <f t="shared" si="21"/>
        <v>974</v>
      </c>
      <c r="E51" s="20">
        <f t="shared" si="21"/>
        <v>69</v>
      </c>
      <c r="F51" s="21">
        <f t="shared" si="21"/>
        <v>21</v>
      </c>
      <c r="G51" s="21">
        <f t="shared" si="21"/>
        <v>90</v>
      </c>
      <c r="H51" s="20">
        <f t="shared" si="21"/>
        <v>121</v>
      </c>
      <c r="I51" s="21">
        <f t="shared" si="21"/>
        <v>81</v>
      </c>
      <c r="J51" s="21">
        <f t="shared" si="21"/>
        <v>202</v>
      </c>
      <c r="K51" s="20">
        <f t="shared" si="21"/>
        <v>6</v>
      </c>
      <c r="L51" s="21">
        <f t="shared" si="21"/>
        <v>7</v>
      </c>
      <c r="M51" s="21">
        <f t="shared" si="21"/>
        <v>13</v>
      </c>
      <c r="N51" s="20">
        <f t="shared" si="21"/>
        <v>144</v>
      </c>
      <c r="O51" s="21">
        <f t="shared" si="21"/>
        <v>74</v>
      </c>
      <c r="P51" s="21">
        <f t="shared" si="21"/>
        <v>218</v>
      </c>
      <c r="Q51" s="20">
        <f>SUM(Q46:Q50)</f>
        <v>400</v>
      </c>
      <c r="R51" s="21">
        <f>SUM(R46:R50)</f>
        <v>89</v>
      </c>
      <c r="S51" s="21">
        <f>SUM(S46:S50)</f>
        <v>489</v>
      </c>
      <c r="T51" s="20">
        <f t="shared" si="14"/>
        <v>1422</v>
      </c>
      <c r="U51" s="21">
        <f t="shared" si="15"/>
        <v>564</v>
      </c>
      <c r="V51" s="21">
        <f t="shared" si="16"/>
        <v>1986</v>
      </c>
    </row>
    <row r="52" ht="4.5" customHeight="1">
      <c r="D52"/>
    </row>
    <row r="53" spans="1:4" ht="12" customHeight="1">
      <c r="A53" s="114" t="s">
        <v>83</v>
      </c>
      <c r="D53"/>
    </row>
    <row r="54" ht="4.5" customHeight="1">
      <c r="D54"/>
    </row>
    <row r="55" spans="1:18" s="66" customFormat="1" ht="12.75">
      <c r="A55" s="116" t="s">
        <v>53</v>
      </c>
      <c r="D55" s="67"/>
      <c r="G55" s="67"/>
      <c r="L55" s="67"/>
      <c r="M55" s="67"/>
      <c r="N55" s="67"/>
      <c r="O55" s="67"/>
      <c r="R55" s="67"/>
    </row>
    <row r="56" spans="1:18" s="66" customFormat="1" ht="12.75">
      <c r="A56" s="116" t="s">
        <v>103</v>
      </c>
      <c r="D56" s="67"/>
      <c r="G56" s="67"/>
      <c r="R56" s="67"/>
    </row>
    <row r="57" spans="1:18" s="66" customFormat="1" ht="12.75">
      <c r="A57" s="116" t="s">
        <v>104</v>
      </c>
      <c r="D57" s="67"/>
      <c r="G57" s="67"/>
      <c r="R57" s="67"/>
    </row>
    <row r="58" spans="1:18" s="66" customFormat="1" ht="12.75">
      <c r="A58" s="116" t="s">
        <v>105</v>
      </c>
      <c r="D58" s="67"/>
      <c r="G58" s="67"/>
      <c r="R58" s="67"/>
    </row>
    <row r="59" spans="1:18" s="66" customFormat="1" ht="12.75">
      <c r="A59" s="116" t="s">
        <v>106</v>
      </c>
      <c r="D59" s="67"/>
      <c r="G59" s="67"/>
      <c r="R59" s="67"/>
    </row>
    <row r="70" spans="3:23" ht="12.75">
      <c r="C70" s="109"/>
      <c r="D70" s="8"/>
      <c r="E70" s="109"/>
      <c r="F70" s="109"/>
      <c r="G70" s="8"/>
      <c r="H70" s="109"/>
      <c r="I70" s="109"/>
      <c r="J70" s="8"/>
      <c r="K70" s="109"/>
      <c r="L70" s="109"/>
      <c r="M70" s="8"/>
      <c r="N70" s="109"/>
      <c r="O70" s="109"/>
      <c r="P70" s="8"/>
      <c r="Q70" s="8"/>
      <c r="R70" s="8"/>
      <c r="S70" s="8"/>
      <c r="T70" s="109"/>
      <c r="U70" s="109"/>
      <c r="V70" s="8"/>
      <c r="W70" s="109"/>
    </row>
    <row r="71" spans="8:14" ht="12.75">
      <c r="H71" s="67"/>
      <c r="N71" s="67"/>
    </row>
    <row r="72" ht="12.75">
      <c r="N72" s="67"/>
    </row>
    <row r="74" ht="12.75">
      <c r="M74" s="67"/>
    </row>
    <row r="75" ht="12.75">
      <c r="M75" s="67"/>
    </row>
    <row r="76" spans="7:20" ht="12.75">
      <c r="G76" s="67"/>
      <c r="H76" s="67"/>
      <c r="I76" s="67"/>
      <c r="J76" s="67"/>
      <c r="K76" s="67"/>
      <c r="L76" s="67"/>
      <c r="M76" s="67"/>
      <c r="N76" s="67"/>
      <c r="O76" s="67"/>
      <c r="P76" s="67"/>
      <c r="Q76" s="67"/>
      <c r="R76" s="67"/>
      <c r="S76" s="67"/>
      <c r="T76" s="67"/>
    </row>
    <row r="77" spans="7:20" ht="12.75">
      <c r="G77" s="67"/>
      <c r="O77" s="67"/>
      <c r="P77" s="67"/>
      <c r="Q77" s="67"/>
      <c r="R77" s="67"/>
      <c r="S77" s="67"/>
      <c r="T77" s="67"/>
    </row>
    <row r="78" spans="4:21" ht="12.75">
      <c r="D78" s="67"/>
      <c r="G78" s="67"/>
      <c r="H78" s="67"/>
      <c r="I78" s="67"/>
      <c r="J78" s="67"/>
      <c r="K78" s="67"/>
      <c r="L78" s="67"/>
      <c r="M78" s="67"/>
      <c r="N78" s="67"/>
      <c r="O78" s="67"/>
      <c r="P78" s="67"/>
      <c r="Q78" s="67"/>
      <c r="R78" s="67"/>
      <c r="S78" s="67"/>
      <c r="T78" s="67"/>
      <c r="U78" s="67"/>
    </row>
    <row r="79" spans="4:21" ht="12.75">
      <c r="D79" s="67"/>
      <c r="G79" s="67"/>
      <c r="H79" s="67"/>
      <c r="I79" s="67"/>
      <c r="J79" s="67"/>
      <c r="K79" s="67"/>
      <c r="L79" s="67"/>
      <c r="M79" s="67"/>
      <c r="N79" s="67"/>
      <c r="O79" s="67"/>
      <c r="P79" s="67"/>
      <c r="Q79" s="67"/>
      <c r="R79" s="67"/>
      <c r="S79" s="67"/>
      <c r="T79" s="67"/>
      <c r="U79" s="67"/>
    </row>
    <row r="80" spans="7:20" ht="12.75">
      <c r="G80" s="67"/>
      <c r="O80" s="67"/>
      <c r="P80" s="67"/>
      <c r="Q80" s="67"/>
      <c r="R80" s="67"/>
      <c r="S80" s="67"/>
      <c r="T80" s="67"/>
    </row>
    <row r="81" spans="7:20" ht="12.75">
      <c r="G81" s="67"/>
      <c r="O81" s="67"/>
      <c r="P81" s="67"/>
      <c r="Q81" s="67"/>
      <c r="R81" s="67"/>
      <c r="S81" s="67"/>
      <c r="T81" s="67"/>
    </row>
    <row r="82" spans="7:20" ht="12.75">
      <c r="G82" s="67"/>
      <c r="H82" s="67"/>
      <c r="M82" s="67"/>
      <c r="N82" s="67"/>
      <c r="O82" s="67"/>
      <c r="P82" s="67"/>
      <c r="Q82" s="67"/>
      <c r="R82" s="67"/>
      <c r="S82" s="67"/>
      <c r="T82" s="67"/>
    </row>
    <row r="83" spans="7:14" ht="12.75">
      <c r="G83" s="67"/>
      <c r="H83" s="67"/>
      <c r="I83" s="67"/>
      <c r="J83" s="67"/>
      <c r="K83" s="67"/>
      <c r="L83" s="67"/>
      <c r="M83" s="67"/>
      <c r="N83" s="67"/>
    </row>
    <row r="84" spans="4:21" ht="12.75">
      <c r="D84" s="67"/>
      <c r="G84" s="67"/>
      <c r="H84" s="67"/>
      <c r="I84" s="67"/>
      <c r="J84" s="67"/>
      <c r="K84" s="67"/>
      <c r="L84" s="67"/>
      <c r="M84" s="67"/>
      <c r="N84" s="67"/>
      <c r="O84" s="67"/>
      <c r="P84" s="67"/>
      <c r="Q84" s="67"/>
      <c r="R84" s="67"/>
      <c r="S84" s="67"/>
      <c r="T84" s="67"/>
      <c r="U84" s="67"/>
    </row>
    <row r="85" spans="4:11" ht="12.75">
      <c r="D85" s="67"/>
      <c r="G85" s="67"/>
      <c r="H85" s="67"/>
      <c r="I85" s="67"/>
      <c r="J85" s="67"/>
      <c r="K85" s="67"/>
    </row>
    <row r="86" spans="7:8" ht="12.75">
      <c r="G86" s="67"/>
      <c r="H86" s="67"/>
    </row>
    <row r="87" spans="7:8" ht="12.75">
      <c r="G87" s="67"/>
      <c r="H87" s="67"/>
    </row>
    <row r="88" spans="13:20" ht="12.75">
      <c r="M88" s="67"/>
      <c r="N88" s="67"/>
      <c r="O88" s="67"/>
      <c r="P88" s="67"/>
      <c r="Q88" s="67"/>
      <c r="R88" s="67"/>
      <c r="S88" s="67"/>
      <c r="T88" s="67"/>
    </row>
    <row r="90" spans="4:21" ht="12.75">
      <c r="D90" s="67"/>
      <c r="G90" s="67"/>
      <c r="H90" s="67"/>
      <c r="I90" s="67"/>
      <c r="J90" s="67"/>
      <c r="K90" s="67"/>
      <c r="L90" s="67"/>
      <c r="M90" s="67"/>
      <c r="N90" s="67"/>
      <c r="O90" s="67"/>
      <c r="P90" s="67"/>
      <c r="Q90" s="67"/>
      <c r="R90" s="67"/>
      <c r="S90" s="67"/>
      <c r="T90" s="67"/>
      <c r="U90" s="67"/>
    </row>
    <row r="91" spans="7:20" ht="12.75">
      <c r="G91" s="67"/>
      <c r="I91" s="67"/>
      <c r="J91" s="67"/>
      <c r="K91" s="67"/>
      <c r="L91" s="67"/>
      <c r="M91" s="67"/>
      <c r="N91" s="67"/>
      <c r="O91" s="67"/>
      <c r="P91" s="67"/>
      <c r="Q91" s="67"/>
      <c r="R91" s="67"/>
      <c r="S91" s="67"/>
      <c r="T91" s="67"/>
    </row>
    <row r="94" spans="13:20" ht="12.75">
      <c r="M94" s="67"/>
      <c r="N94" s="67"/>
      <c r="O94" s="67"/>
      <c r="P94" s="67"/>
      <c r="Q94" s="67"/>
      <c r="R94" s="67"/>
      <c r="S94" s="67"/>
      <c r="T94" s="67"/>
    </row>
    <row r="95" spans="13:14" ht="12.75">
      <c r="M95" s="67"/>
      <c r="N95" s="67"/>
    </row>
    <row r="96" spans="4:21" ht="12.75">
      <c r="D96" s="67"/>
      <c r="G96" s="67"/>
      <c r="H96" s="67"/>
      <c r="I96" s="67"/>
      <c r="J96" s="67"/>
      <c r="K96" s="67"/>
      <c r="L96" s="67"/>
      <c r="M96" s="67"/>
      <c r="N96" s="67"/>
      <c r="O96" s="67"/>
      <c r="P96" s="67"/>
      <c r="Q96" s="67"/>
      <c r="R96" s="67"/>
      <c r="S96" s="67"/>
      <c r="T96" s="67"/>
      <c r="U96" s="67"/>
    </row>
    <row r="97" spans="9:20" ht="12.75">
      <c r="I97" s="67"/>
      <c r="J97" s="67"/>
      <c r="K97" s="67"/>
      <c r="L97" s="67"/>
      <c r="M97" s="67"/>
      <c r="N97" s="67"/>
      <c r="O97" s="67"/>
      <c r="P97" s="67"/>
      <c r="Q97" s="67"/>
      <c r="R97" s="67"/>
      <c r="S97" s="67"/>
      <c r="T97" s="67"/>
    </row>
    <row r="98" spans="12:14" ht="12.75">
      <c r="L98" s="67"/>
      <c r="M98" s="67"/>
      <c r="N98" s="67"/>
    </row>
    <row r="99" spans="12:14" ht="12.75">
      <c r="L99" s="67"/>
      <c r="M99" s="67"/>
      <c r="N99" s="67"/>
    </row>
    <row r="100" spans="7:20" ht="12.75">
      <c r="G100" s="67"/>
      <c r="L100" s="67"/>
      <c r="M100" s="67"/>
      <c r="N100" s="67"/>
      <c r="O100" s="67"/>
      <c r="P100" s="67"/>
      <c r="Q100" s="67"/>
      <c r="R100" s="67"/>
      <c r="S100" s="67"/>
      <c r="T100" s="67"/>
    </row>
    <row r="101" spans="12:14" ht="12.75">
      <c r="L101" s="67"/>
      <c r="M101" s="67"/>
      <c r="N101" s="67"/>
    </row>
    <row r="102" spans="4:21" ht="12.75">
      <c r="D102" s="67"/>
      <c r="G102" s="67"/>
      <c r="H102" s="67"/>
      <c r="I102" s="67"/>
      <c r="J102" s="67"/>
      <c r="K102" s="67"/>
      <c r="L102" s="67"/>
      <c r="M102" s="67"/>
      <c r="N102" s="67"/>
      <c r="O102" s="67"/>
      <c r="P102" s="67"/>
      <c r="Q102" s="67"/>
      <c r="R102" s="67"/>
      <c r="S102" s="67"/>
      <c r="T102" s="67"/>
      <c r="U102" s="67"/>
    </row>
    <row r="103" spans="4:21" ht="12.75">
      <c r="D103" s="67"/>
      <c r="G103" s="67"/>
      <c r="H103" s="67"/>
      <c r="I103" s="67"/>
      <c r="J103" s="67"/>
      <c r="K103" s="67"/>
      <c r="L103" s="67"/>
      <c r="M103" s="67"/>
      <c r="N103" s="67"/>
      <c r="O103" s="67"/>
      <c r="P103" s="67"/>
      <c r="Q103" s="67"/>
      <c r="R103" s="67"/>
      <c r="S103" s="67"/>
      <c r="T103" s="67"/>
      <c r="U103" s="67"/>
    </row>
    <row r="104" ht="12.75">
      <c r="N104" s="67"/>
    </row>
  </sheetData>
  <sheetProtection/>
  <mergeCells count="21">
    <mergeCell ref="A2:V2"/>
    <mergeCell ref="A3:V3"/>
    <mergeCell ref="B5:D5"/>
    <mergeCell ref="E5:G5"/>
    <mergeCell ref="H5:J5"/>
    <mergeCell ref="N5:P5"/>
    <mergeCell ref="Q5:S5"/>
    <mergeCell ref="B7:D7"/>
    <mergeCell ref="N7:P7"/>
    <mergeCell ref="K6:M6"/>
    <mergeCell ref="H6:J6"/>
    <mergeCell ref="B6:D6"/>
    <mergeCell ref="Q6:S6"/>
    <mergeCell ref="T6:V6"/>
    <mergeCell ref="E6:G6"/>
    <mergeCell ref="K7:M7"/>
    <mergeCell ref="H7:J7"/>
    <mergeCell ref="N6:P6"/>
    <mergeCell ref="K5:M5"/>
    <mergeCell ref="Q7:S7"/>
    <mergeCell ref="E7:G7"/>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1"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X433"/>
  <sheetViews>
    <sheetView zoomScalePageLayoutView="0" workbookViewId="0" topLeftCell="A1">
      <selection activeCell="A65" sqref="A65"/>
    </sheetView>
  </sheetViews>
  <sheetFormatPr defaultColWidth="9.140625" defaultRowHeight="12.75"/>
  <cols>
    <col min="1" max="1" width="30.8515625" style="46" customWidth="1"/>
    <col min="2" max="3" width="9.28125" style="45" customWidth="1"/>
    <col min="4" max="4" width="9.28125" style="46" customWidth="1"/>
    <col min="5" max="6" width="9.28125" style="45" customWidth="1"/>
    <col min="7" max="7" width="9.28125" style="46" customWidth="1"/>
    <col min="8" max="9" width="9.28125" style="45" customWidth="1"/>
    <col min="10" max="10" width="9.28125" style="46" customWidth="1"/>
    <col min="11" max="11" width="9.140625" style="45" customWidth="1"/>
    <col min="12" max="12" width="14.00390625" style="123" customWidth="1"/>
    <col min="13" max="13" width="24.140625" style="123" bestFit="1" customWidth="1"/>
    <col min="14" max="16384" width="9.140625" style="45" customWidth="1"/>
  </cols>
  <sheetData>
    <row r="1" ht="12.75">
      <c r="A1" s="7" t="s">
        <v>89</v>
      </c>
    </row>
    <row r="2" spans="1:13" s="5" customFormat="1" ht="12.75">
      <c r="A2" s="133" t="s">
        <v>7</v>
      </c>
      <c r="B2" s="133"/>
      <c r="C2" s="133"/>
      <c r="D2" s="133"/>
      <c r="E2" s="133"/>
      <c r="F2" s="133"/>
      <c r="G2" s="133"/>
      <c r="H2" s="133"/>
      <c r="I2" s="133"/>
      <c r="J2" s="133"/>
      <c r="L2" s="120"/>
      <c r="M2" s="120"/>
    </row>
    <row r="3" ht="13.5" thickBot="1">
      <c r="K3" s="5"/>
    </row>
    <row r="4" spans="1:10" ht="12.75">
      <c r="A4" s="47"/>
      <c r="B4" s="153" t="s">
        <v>24</v>
      </c>
      <c r="C4" s="154"/>
      <c r="D4" s="155"/>
      <c r="E4" s="154" t="s">
        <v>25</v>
      </c>
      <c r="F4" s="154"/>
      <c r="G4" s="155"/>
      <c r="H4" s="154" t="s">
        <v>31</v>
      </c>
      <c r="I4" s="154"/>
      <c r="J4" s="154"/>
    </row>
    <row r="5" spans="1:21" ht="12.75">
      <c r="A5" s="48"/>
      <c r="B5" s="49" t="s">
        <v>8</v>
      </c>
      <c r="C5" s="50" t="s">
        <v>9</v>
      </c>
      <c r="D5" s="50" t="s">
        <v>31</v>
      </c>
      <c r="E5" s="49" t="s">
        <v>8</v>
      </c>
      <c r="F5" s="50" t="s">
        <v>9</v>
      </c>
      <c r="G5" s="50" t="s">
        <v>31</v>
      </c>
      <c r="H5" s="49" t="s">
        <v>8</v>
      </c>
      <c r="I5" s="50" t="s">
        <v>9</v>
      </c>
      <c r="J5" s="50" t="s">
        <v>31</v>
      </c>
      <c r="L5" s="122"/>
      <c r="M5" s="122"/>
      <c r="N5" s="14"/>
      <c r="O5" s="14"/>
      <c r="P5" s="14"/>
      <c r="Q5" s="14"/>
      <c r="R5" s="14"/>
      <c r="S5" s="14"/>
      <c r="T5" s="14"/>
      <c r="U5" s="14"/>
    </row>
    <row r="6" spans="1:24" s="46" customFormat="1" ht="12.75">
      <c r="A6" s="13" t="s">
        <v>0</v>
      </c>
      <c r="B6" s="51"/>
      <c r="C6" s="52"/>
      <c r="D6" s="53"/>
      <c r="E6" s="51"/>
      <c r="F6" s="52"/>
      <c r="G6" s="53"/>
      <c r="H6" s="54"/>
      <c r="I6" s="53"/>
      <c r="J6" s="53"/>
      <c r="K6" s="45"/>
      <c r="L6" s="122"/>
      <c r="M6" s="122"/>
      <c r="N6" s="14"/>
      <c r="O6" s="14"/>
      <c r="P6" s="14"/>
      <c r="Q6" s="14"/>
      <c r="R6" s="14"/>
      <c r="S6" s="14"/>
      <c r="T6" s="14"/>
      <c r="U6" s="14"/>
      <c r="V6" s="45"/>
      <c r="W6" s="45"/>
      <c r="X6" s="45"/>
    </row>
    <row r="7" spans="1:24" ht="12.75">
      <c r="A7" s="46" t="s">
        <v>34</v>
      </c>
      <c r="B7" s="55">
        <v>8924</v>
      </c>
      <c r="C7" s="56">
        <v>8621</v>
      </c>
      <c r="D7" s="56">
        <v>17545</v>
      </c>
      <c r="E7" s="55">
        <v>1244</v>
      </c>
      <c r="F7" s="56">
        <v>631</v>
      </c>
      <c r="G7" s="56">
        <v>1875</v>
      </c>
      <c r="H7" s="55">
        <f>SUM(E7,B7)</f>
        <v>10168</v>
      </c>
      <c r="I7" s="56">
        <f aca="true" t="shared" si="0" ref="I7:J11">SUM(F7,C7)</f>
        <v>9252</v>
      </c>
      <c r="J7" s="56">
        <f t="shared" si="0"/>
        <v>19420</v>
      </c>
      <c r="K7" s="46"/>
      <c r="V7" s="14"/>
      <c r="W7" s="14"/>
      <c r="X7" s="14"/>
    </row>
    <row r="8" spans="1:24" ht="12.75">
      <c r="A8" s="46" t="s">
        <v>35</v>
      </c>
      <c r="B8" s="55">
        <v>35737</v>
      </c>
      <c r="C8" s="57">
        <v>35885</v>
      </c>
      <c r="D8" s="56">
        <v>71622</v>
      </c>
      <c r="E8" s="55">
        <v>2323</v>
      </c>
      <c r="F8" s="57">
        <v>1307</v>
      </c>
      <c r="G8" s="56">
        <v>3630</v>
      </c>
      <c r="H8" s="55">
        <f>SUM(E8,B8)</f>
        <v>38060</v>
      </c>
      <c r="I8" s="57">
        <f t="shared" si="0"/>
        <v>37192</v>
      </c>
      <c r="J8" s="56">
        <f t="shared" si="0"/>
        <v>75252</v>
      </c>
      <c r="V8" s="14"/>
      <c r="W8" s="14"/>
      <c r="X8" s="14"/>
    </row>
    <row r="9" spans="1:10" ht="12.75">
      <c r="A9" s="58" t="s">
        <v>36</v>
      </c>
      <c r="B9" s="55">
        <v>0</v>
      </c>
      <c r="C9" s="57">
        <v>0</v>
      </c>
      <c r="D9" s="56">
        <v>0</v>
      </c>
      <c r="E9" s="55">
        <v>0</v>
      </c>
      <c r="F9" s="57">
        <v>0</v>
      </c>
      <c r="G9" s="56">
        <v>0</v>
      </c>
      <c r="H9" s="55">
        <f>SUM(E9,B9)</f>
        <v>0</v>
      </c>
      <c r="I9" s="57">
        <f t="shared" si="0"/>
        <v>0</v>
      </c>
      <c r="J9" s="56">
        <f t="shared" si="0"/>
        <v>0</v>
      </c>
    </row>
    <row r="10" spans="1:10" ht="12.75">
      <c r="A10" s="58" t="s">
        <v>37</v>
      </c>
      <c r="B10" s="55">
        <v>17934</v>
      </c>
      <c r="C10" s="57">
        <v>17283</v>
      </c>
      <c r="D10" s="56">
        <v>35217</v>
      </c>
      <c r="E10" s="55">
        <v>930</v>
      </c>
      <c r="F10" s="57">
        <v>489</v>
      </c>
      <c r="G10" s="56">
        <v>1419</v>
      </c>
      <c r="H10" s="55">
        <f>SUM(E10,B10)</f>
        <v>18864</v>
      </c>
      <c r="I10" s="57">
        <f t="shared" si="0"/>
        <v>17772</v>
      </c>
      <c r="J10" s="56">
        <f t="shared" si="0"/>
        <v>36636</v>
      </c>
    </row>
    <row r="11" spans="1:24" s="14" customFormat="1" ht="12.75">
      <c r="A11" s="15" t="s">
        <v>31</v>
      </c>
      <c r="B11" s="20">
        <v>62595</v>
      </c>
      <c r="C11" s="21">
        <v>61789</v>
      </c>
      <c r="D11" s="21">
        <v>124384</v>
      </c>
      <c r="E11" s="20">
        <v>4497</v>
      </c>
      <c r="F11" s="21">
        <v>2427</v>
      </c>
      <c r="G11" s="21">
        <v>6924</v>
      </c>
      <c r="H11" s="20">
        <f>SUM(E11,B11)</f>
        <v>67092</v>
      </c>
      <c r="I11" s="21">
        <f t="shared" si="0"/>
        <v>64216</v>
      </c>
      <c r="J11" s="21">
        <f t="shared" si="0"/>
        <v>131308</v>
      </c>
      <c r="K11" s="45"/>
      <c r="L11" s="123"/>
      <c r="M11" s="123"/>
      <c r="N11" s="45"/>
      <c r="O11" s="45"/>
      <c r="P11" s="45"/>
      <c r="Q11" s="45"/>
      <c r="R11" s="45"/>
      <c r="S11" s="45"/>
      <c r="T11" s="45"/>
      <c r="U11" s="45"/>
      <c r="V11" s="45"/>
      <c r="W11" s="45"/>
      <c r="X11" s="45"/>
    </row>
    <row r="12" spans="1:24" s="14" customFormat="1" ht="12.75">
      <c r="A12" s="59" t="s">
        <v>1</v>
      </c>
      <c r="B12" s="60"/>
      <c r="C12" s="23"/>
      <c r="D12" s="23"/>
      <c r="E12" s="60"/>
      <c r="F12" s="23"/>
      <c r="G12" s="23"/>
      <c r="H12" s="60"/>
      <c r="I12" s="23"/>
      <c r="J12" s="23"/>
      <c r="L12" s="123"/>
      <c r="M12" s="123"/>
      <c r="N12" s="45"/>
      <c r="O12" s="45"/>
      <c r="P12" s="45"/>
      <c r="Q12" s="45"/>
      <c r="R12" s="45"/>
      <c r="S12" s="45"/>
      <c r="T12" s="45"/>
      <c r="V12" s="45"/>
      <c r="W12" s="45"/>
      <c r="X12" s="45"/>
    </row>
    <row r="13" spans="1:24" ht="12.75">
      <c r="A13" s="58" t="s">
        <v>34</v>
      </c>
      <c r="B13" s="55">
        <v>5584</v>
      </c>
      <c r="C13" s="56">
        <v>5521</v>
      </c>
      <c r="D13" s="56">
        <v>11105</v>
      </c>
      <c r="E13" s="55">
        <v>375</v>
      </c>
      <c r="F13" s="56">
        <v>197</v>
      </c>
      <c r="G13" s="56">
        <v>572</v>
      </c>
      <c r="H13" s="55">
        <f aca="true" t="shared" si="1" ref="H13:J17">SUM(E13,B13)</f>
        <v>5959</v>
      </c>
      <c r="I13" s="56">
        <f t="shared" si="1"/>
        <v>5718</v>
      </c>
      <c r="J13" s="56">
        <f t="shared" si="1"/>
        <v>11677</v>
      </c>
      <c r="K13" s="14"/>
      <c r="L13" s="122"/>
      <c r="M13" s="122"/>
      <c r="N13" s="14"/>
      <c r="O13" s="14"/>
      <c r="P13" s="14"/>
      <c r="Q13" s="14"/>
      <c r="R13" s="14"/>
      <c r="S13" s="14"/>
      <c r="T13" s="14"/>
      <c r="U13" s="14"/>
      <c r="V13" s="14"/>
      <c r="W13" s="14"/>
      <c r="X13" s="14"/>
    </row>
    <row r="14" spans="1:24" ht="12.75">
      <c r="A14" s="58" t="s">
        <v>35</v>
      </c>
      <c r="B14" s="55">
        <v>18520</v>
      </c>
      <c r="C14" s="57">
        <v>18246</v>
      </c>
      <c r="D14" s="56">
        <v>36766</v>
      </c>
      <c r="E14" s="55">
        <v>1036</v>
      </c>
      <c r="F14" s="57">
        <v>488</v>
      </c>
      <c r="G14" s="56">
        <v>1524</v>
      </c>
      <c r="H14" s="55">
        <f t="shared" si="1"/>
        <v>19556</v>
      </c>
      <c r="I14" s="57">
        <f t="shared" si="1"/>
        <v>18734</v>
      </c>
      <c r="J14" s="56">
        <f t="shared" si="1"/>
        <v>38290</v>
      </c>
      <c r="L14" s="122"/>
      <c r="M14" s="122"/>
      <c r="N14" s="14"/>
      <c r="O14" s="14"/>
      <c r="P14" s="14"/>
      <c r="Q14" s="14"/>
      <c r="R14" s="14"/>
      <c r="S14" s="14"/>
      <c r="T14" s="14"/>
      <c r="V14" s="14"/>
      <c r="W14" s="14"/>
      <c r="X14" s="14"/>
    </row>
    <row r="15" spans="1:10" ht="12.75">
      <c r="A15" s="58" t="s">
        <v>36</v>
      </c>
      <c r="B15" s="55">
        <v>0</v>
      </c>
      <c r="C15" s="57">
        <v>0</v>
      </c>
      <c r="D15" s="56">
        <v>0</v>
      </c>
      <c r="E15" s="55">
        <v>43</v>
      </c>
      <c r="F15" s="57">
        <v>50</v>
      </c>
      <c r="G15" s="56">
        <v>93</v>
      </c>
      <c r="H15" s="55">
        <f t="shared" si="1"/>
        <v>43</v>
      </c>
      <c r="I15" s="57">
        <f t="shared" si="1"/>
        <v>50</v>
      </c>
      <c r="J15" s="56">
        <f t="shared" si="1"/>
        <v>93</v>
      </c>
    </row>
    <row r="16" spans="1:10" ht="12.75">
      <c r="A16" s="58" t="s">
        <v>37</v>
      </c>
      <c r="B16" s="55">
        <v>11030</v>
      </c>
      <c r="C16" s="57">
        <v>10762</v>
      </c>
      <c r="D16" s="56">
        <v>21792</v>
      </c>
      <c r="E16" s="55">
        <v>442</v>
      </c>
      <c r="F16" s="57">
        <v>228</v>
      </c>
      <c r="G16" s="56">
        <v>670</v>
      </c>
      <c r="H16" s="55">
        <f t="shared" si="1"/>
        <v>11472</v>
      </c>
      <c r="I16" s="57">
        <f t="shared" si="1"/>
        <v>10990</v>
      </c>
      <c r="J16" s="56">
        <f t="shared" si="1"/>
        <v>22462</v>
      </c>
    </row>
    <row r="17" spans="1:24" s="14" customFormat="1" ht="12.75">
      <c r="A17" s="15" t="s">
        <v>31</v>
      </c>
      <c r="B17" s="20">
        <v>35134</v>
      </c>
      <c r="C17" s="21">
        <v>34529</v>
      </c>
      <c r="D17" s="21">
        <v>69663</v>
      </c>
      <c r="E17" s="20">
        <v>1896</v>
      </c>
      <c r="F17" s="21">
        <v>963</v>
      </c>
      <c r="G17" s="21">
        <v>2859</v>
      </c>
      <c r="H17" s="20">
        <f t="shared" si="1"/>
        <v>37030</v>
      </c>
      <c r="I17" s="21">
        <f t="shared" si="1"/>
        <v>35492</v>
      </c>
      <c r="J17" s="21">
        <f t="shared" si="1"/>
        <v>72522</v>
      </c>
      <c r="K17" s="45"/>
      <c r="L17" s="123"/>
      <c r="M17" s="123"/>
      <c r="N17" s="45"/>
      <c r="O17" s="45"/>
      <c r="P17" s="45"/>
      <c r="Q17" s="45"/>
      <c r="R17" s="45"/>
      <c r="S17" s="45"/>
      <c r="T17" s="45"/>
      <c r="U17" s="45"/>
      <c r="V17" s="45"/>
      <c r="W17" s="45"/>
      <c r="X17" s="45"/>
    </row>
    <row r="18" spans="1:24" s="14" customFormat="1" ht="12.75">
      <c r="A18" s="59" t="s">
        <v>2</v>
      </c>
      <c r="B18" s="60"/>
      <c r="C18" s="23"/>
      <c r="D18" s="23"/>
      <c r="E18" s="60"/>
      <c r="F18" s="23"/>
      <c r="G18" s="23"/>
      <c r="H18" s="60"/>
      <c r="I18" s="23"/>
      <c r="J18" s="23"/>
      <c r="L18" s="123"/>
      <c r="M18" s="123"/>
      <c r="N18" s="45"/>
      <c r="O18" s="45"/>
      <c r="P18" s="45"/>
      <c r="Q18" s="45"/>
      <c r="R18" s="45"/>
      <c r="S18" s="45"/>
      <c r="T18" s="45"/>
      <c r="V18" s="45"/>
      <c r="W18" s="45"/>
      <c r="X18" s="45"/>
    </row>
    <row r="19" spans="1:24" ht="12.75">
      <c r="A19" s="58" t="s">
        <v>34</v>
      </c>
      <c r="B19" s="55">
        <v>2390</v>
      </c>
      <c r="C19" s="56">
        <v>2483</v>
      </c>
      <c r="D19" s="56">
        <v>4873</v>
      </c>
      <c r="E19" s="55">
        <v>60</v>
      </c>
      <c r="F19" s="56">
        <v>28</v>
      </c>
      <c r="G19" s="56">
        <v>88</v>
      </c>
      <c r="H19" s="55">
        <f aca="true" t="shared" si="2" ref="H19:J23">SUM(E19,B19)</f>
        <v>2450</v>
      </c>
      <c r="I19" s="56">
        <f t="shared" si="2"/>
        <v>2511</v>
      </c>
      <c r="J19" s="56">
        <f t="shared" si="2"/>
        <v>4961</v>
      </c>
      <c r="K19" s="14"/>
      <c r="U19" s="14"/>
      <c r="V19" s="14"/>
      <c r="W19" s="14"/>
      <c r="X19" s="14"/>
    </row>
    <row r="20" spans="1:24" ht="12.75">
      <c r="A20" s="58" t="s">
        <v>35</v>
      </c>
      <c r="B20" s="55">
        <v>4416</v>
      </c>
      <c r="C20" s="57">
        <v>4380</v>
      </c>
      <c r="D20" s="56">
        <v>8796</v>
      </c>
      <c r="E20" s="55">
        <v>183</v>
      </c>
      <c r="F20" s="57">
        <v>90</v>
      </c>
      <c r="G20" s="56">
        <v>273</v>
      </c>
      <c r="H20" s="55">
        <f t="shared" si="2"/>
        <v>4599</v>
      </c>
      <c r="I20" s="57">
        <f t="shared" si="2"/>
        <v>4470</v>
      </c>
      <c r="J20" s="56">
        <f t="shared" si="2"/>
        <v>9069</v>
      </c>
      <c r="L20" s="122"/>
      <c r="M20" s="122"/>
      <c r="N20" s="14"/>
      <c r="O20" s="14"/>
      <c r="P20" s="14"/>
      <c r="Q20" s="14"/>
      <c r="R20" s="14"/>
      <c r="S20" s="14"/>
      <c r="T20" s="14"/>
      <c r="V20" s="14"/>
      <c r="W20" s="14"/>
      <c r="X20" s="14"/>
    </row>
    <row r="21" spans="1:20" ht="12.75">
      <c r="A21" s="58" t="s">
        <v>37</v>
      </c>
      <c r="B21" s="55">
        <v>2239</v>
      </c>
      <c r="C21" s="57">
        <v>2139</v>
      </c>
      <c r="D21" s="56">
        <v>4378</v>
      </c>
      <c r="E21" s="55">
        <v>73</v>
      </c>
      <c r="F21" s="57">
        <v>36</v>
      </c>
      <c r="G21" s="56">
        <v>109</v>
      </c>
      <c r="H21" s="55">
        <f t="shared" si="2"/>
        <v>2312</v>
      </c>
      <c r="I21" s="57">
        <f t="shared" si="2"/>
        <v>2175</v>
      </c>
      <c r="J21" s="56">
        <f t="shared" si="2"/>
        <v>4487</v>
      </c>
      <c r="L21" s="122"/>
      <c r="M21" s="122"/>
      <c r="N21" s="14"/>
      <c r="O21" s="14"/>
      <c r="P21" s="14"/>
      <c r="Q21" s="14"/>
      <c r="R21" s="14"/>
      <c r="S21" s="14"/>
      <c r="T21" s="14"/>
    </row>
    <row r="22" spans="1:10" ht="12.75">
      <c r="A22" s="58" t="s">
        <v>42</v>
      </c>
      <c r="B22" s="55">
        <v>0</v>
      </c>
      <c r="C22" s="57">
        <v>0</v>
      </c>
      <c r="D22" s="56">
        <v>0</v>
      </c>
      <c r="E22" s="55">
        <v>107</v>
      </c>
      <c r="F22" s="57">
        <v>51</v>
      </c>
      <c r="G22" s="56">
        <v>158</v>
      </c>
      <c r="H22" s="55">
        <f t="shared" si="2"/>
        <v>107</v>
      </c>
      <c r="I22" s="57">
        <f t="shared" si="2"/>
        <v>51</v>
      </c>
      <c r="J22" s="56">
        <f t="shared" si="2"/>
        <v>158</v>
      </c>
    </row>
    <row r="23" spans="1:24" s="14" customFormat="1" ht="12.75">
      <c r="A23" s="15" t="s">
        <v>31</v>
      </c>
      <c r="B23" s="20">
        <v>9045</v>
      </c>
      <c r="C23" s="21">
        <v>9002</v>
      </c>
      <c r="D23" s="21">
        <v>18047</v>
      </c>
      <c r="E23" s="20">
        <v>423</v>
      </c>
      <c r="F23" s="21">
        <v>205</v>
      </c>
      <c r="G23" s="21">
        <v>628</v>
      </c>
      <c r="H23" s="20">
        <f t="shared" si="2"/>
        <v>9468</v>
      </c>
      <c r="I23" s="21">
        <f t="shared" si="2"/>
        <v>9207</v>
      </c>
      <c r="J23" s="21">
        <f t="shared" si="2"/>
        <v>18675</v>
      </c>
      <c r="K23" s="45"/>
      <c r="L23" s="123"/>
      <c r="M23" s="123"/>
      <c r="N23" s="45"/>
      <c r="O23" s="45"/>
      <c r="P23" s="45"/>
      <c r="Q23" s="45"/>
      <c r="R23" s="45"/>
      <c r="S23" s="45"/>
      <c r="T23" s="45"/>
      <c r="U23" s="45"/>
      <c r="V23" s="45"/>
      <c r="W23" s="45"/>
      <c r="X23" s="45"/>
    </row>
    <row r="24" spans="1:24" s="14" customFormat="1" ht="12.75">
      <c r="A24" s="59" t="s">
        <v>3</v>
      </c>
      <c r="B24" s="60"/>
      <c r="C24" s="23"/>
      <c r="D24" s="23"/>
      <c r="E24" s="60"/>
      <c r="F24" s="23"/>
      <c r="G24" s="23"/>
      <c r="H24" s="60"/>
      <c r="I24" s="23"/>
      <c r="J24" s="23"/>
      <c r="L24" s="123"/>
      <c r="M24" s="123"/>
      <c r="N24" s="45"/>
      <c r="O24" s="45"/>
      <c r="P24" s="45"/>
      <c r="Q24" s="45"/>
      <c r="R24" s="45"/>
      <c r="S24" s="45"/>
      <c r="T24" s="45"/>
      <c r="U24" s="45"/>
      <c r="V24" s="45"/>
      <c r="W24" s="45"/>
      <c r="X24" s="45"/>
    </row>
    <row r="25" spans="1:24" ht="12.75">
      <c r="A25" s="58" t="s">
        <v>34</v>
      </c>
      <c r="B25" s="55">
        <v>5063</v>
      </c>
      <c r="C25" s="56">
        <v>4862</v>
      </c>
      <c r="D25" s="56">
        <v>9925</v>
      </c>
      <c r="E25" s="55">
        <v>819</v>
      </c>
      <c r="F25" s="56">
        <v>370</v>
      </c>
      <c r="G25" s="56">
        <v>1189</v>
      </c>
      <c r="H25" s="55">
        <f aca="true" t="shared" si="3" ref="H25:J29">SUM(E25,B25)</f>
        <v>5882</v>
      </c>
      <c r="I25" s="56">
        <f t="shared" si="3"/>
        <v>5232</v>
      </c>
      <c r="J25" s="56">
        <f t="shared" si="3"/>
        <v>11114</v>
      </c>
      <c r="K25" s="14"/>
      <c r="U25" s="14"/>
      <c r="V25" s="14"/>
      <c r="W25" s="14"/>
      <c r="X25" s="14"/>
    </row>
    <row r="26" spans="1:24" ht="12.75">
      <c r="A26" s="58" t="s">
        <v>35</v>
      </c>
      <c r="B26" s="55">
        <v>26191</v>
      </c>
      <c r="C26" s="57">
        <v>25806</v>
      </c>
      <c r="D26" s="56">
        <v>51997</v>
      </c>
      <c r="E26" s="55">
        <v>1868</v>
      </c>
      <c r="F26" s="57">
        <v>1108</v>
      </c>
      <c r="G26" s="56">
        <v>2976</v>
      </c>
      <c r="H26" s="55">
        <f t="shared" si="3"/>
        <v>28059</v>
      </c>
      <c r="I26" s="57">
        <f t="shared" si="3"/>
        <v>26914</v>
      </c>
      <c r="J26" s="56">
        <f t="shared" si="3"/>
        <v>54973</v>
      </c>
      <c r="U26" s="14"/>
      <c r="V26" s="14"/>
      <c r="W26" s="14"/>
      <c r="X26" s="14"/>
    </row>
    <row r="27" spans="1:10" ht="12.75">
      <c r="A27" s="58" t="s">
        <v>36</v>
      </c>
      <c r="B27" s="55">
        <v>0</v>
      </c>
      <c r="C27" s="57">
        <v>0</v>
      </c>
      <c r="D27" s="56">
        <v>0</v>
      </c>
      <c r="E27" s="55">
        <v>0</v>
      </c>
      <c r="F27" s="57">
        <v>0</v>
      </c>
      <c r="G27" s="56">
        <v>0</v>
      </c>
      <c r="H27" s="55">
        <f>SUM(E27,B27)</f>
        <v>0</v>
      </c>
      <c r="I27" s="57">
        <f>SUM(F27,C27)</f>
        <v>0</v>
      </c>
      <c r="J27" s="56">
        <f>SUM(G27,D27)</f>
        <v>0</v>
      </c>
    </row>
    <row r="28" spans="1:20" ht="12.75">
      <c r="A28" s="58" t="s">
        <v>37</v>
      </c>
      <c r="B28" s="55">
        <v>5098</v>
      </c>
      <c r="C28" s="57">
        <v>4842</v>
      </c>
      <c r="D28" s="56">
        <v>9940</v>
      </c>
      <c r="E28" s="55">
        <v>313</v>
      </c>
      <c r="F28" s="57">
        <v>170</v>
      </c>
      <c r="G28" s="56">
        <v>483</v>
      </c>
      <c r="H28" s="55">
        <f t="shared" si="3"/>
        <v>5411</v>
      </c>
      <c r="I28" s="57">
        <f t="shared" si="3"/>
        <v>5012</v>
      </c>
      <c r="J28" s="56">
        <f t="shared" si="3"/>
        <v>10423</v>
      </c>
      <c r="L28" s="122"/>
      <c r="M28" s="122"/>
      <c r="N28" s="14"/>
      <c r="O28" s="14"/>
      <c r="P28" s="14"/>
      <c r="Q28" s="14"/>
      <c r="R28" s="14"/>
      <c r="S28" s="14"/>
      <c r="T28" s="14"/>
    </row>
    <row r="29" spans="1:24" s="14" customFormat="1" ht="12.75">
      <c r="A29" s="15" t="s">
        <v>31</v>
      </c>
      <c r="B29" s="20">
        <v>36352</v>
      </c>
      <c r="C29" s="21">
        <v>35510</v>
      </c>
      <c r="D29" s="21">
        <v>71862</v>
      </c>
      <c r="E29" s="20">
        <v>3000</v>
      </c>
      <c r="F29" s="21">
        <v>1648</v>
      </c>
      <c r="G29" s="21">
        <v>4648</v>
      </c>
      <c r="H29" s="20">
        <f t="shared" si="3"/>
        <v>39352</v>
      </c>
      <c r="I29" s="21">
        <f t="shared" si="3"/>
        <v>37158</v>
      </c>
      <c r="J29" s="21">
        <f t="shared" si="3"/>
        <v>76510</v>
      </c>
      <c r="K29" s="45"/>
      <c r="L29" s="122"/>
      <c r="M29" s="122"/>
      <c r="U29" s="45"/>
      <c r="V29" s="45"/>
      <c r="W29" s="45"/>
      <c r="X29" s="45"/>
    </row>
    <row r="30" spans="1:24" s="14" customFormat="1" ht="12.75">
      <c r="A30" s="59" t="s">
        <v>4</v>
      </c>
      <c r="B30" s="60"/>
      <c r="C30" s="23"/>
      <c r="D30" s="23"/>
      <c r="E30" s="60"/>
      <c r="F30" s="23"/>
      <c r="G30" s="23"/>
      <c r="H30" s="60"/>
      <c r="I30" s="23"/>
      <c r="J30" s="23"/>
      <c r="L30" s="122"/>
      <c r="M30" s="122"/>
      <c r="U30" s="45"/>
      <c r="V30" s="45"/>
      <c r="W30" s="45"/>
      <c r="X30" s="45"/>
    </row>
    <row r="31" spans="1:24" ht="12.75">
      <c r="A31" s="58" t="s">
        <v>34</v>
      </c>
      <c r="B31" s="55">
        <v>7459</v>
      </c>
      <c r="C31" s="56">
        <v>7373</v>
      </c>
      <c r="D31" s="56">
        <v>14832</v>
      </c>
      <c r="E31" s="55">
        <v>878</v>
      </c>
      <c r="F31" s="56">
        <v>393</v>
      </c>
      <c r="G31" s="56">
        <v>1271</v>
      </c>
      <c r="H31" s="55">
        <f aca="true" t="shared" si="4" ref="H31:J35">SUM(E31,B31)</f>
        <v>8337</v>
      </c>
      <c r="I31" s="56">
        <f t="shared" si="4"/>
        <v>7766</v>
      </c>
      <c r="J31" s="56">
        <f t="shared" si="4"/>
        <v>16103</v>
      </c>
      <c r="K31" s="14"/>
      <c r="V31" s="14"/>
      <c r="W31" s="14"/>
      <c r="X31" s="14"/>
    </row>
    <row r="32" spans="1:24" ht="12.75">
      <c r="A32" s="58" t="s">
        <v>35</v>
      </c>
      <c r="B32" s="55">
        <v>31792</v>
      </c>
      <c r="C32" s="57">
        <v>31810</v>
      </c>
      <c r="D32" s="56">
        <v>63602</v>
      </c>
      <c r="E32" s="55">
        <v>2023</v>
      </c>
      <c r="F32" s="57">
        <v>1067</v>
      </c>
      <c r="G32" s="56">
        <v>3090</v>
      </c>
      <c r="H32" s="55">
        <f t="shared" si="4"/>
        <v>33815</v>
      </c>
      <c r="I32" s="57">
        <f t="shared" si="4"/>
        <v>32877</v>
      </c>
      <c r="J32" s="56">
        <f t="shared" si="4"/>
        <v>66692</v>
      </c>
      <c r="U32" s="14"/>
      <c r="V32" s="14"/>
      <c r="W32" s="14"/>
      <c r="X32" s="14"/>
    </row>
    <row r="33" spans="1:21" ht="12.75">
      <c r="A33" s="58" t="s">
        <v>36</v>
      </c>
      <c r="B33" s="55">
        <v>0</v>
      </c>
      <c r="C33" s="57">
        <v>0</v>
      </c>
      <c r="D33" s="56">
        <v>0</v>
      </c>
      <c r="E33" s="55">
        <v>313</v>
      </c>
      <c r="F33" s="57">
        <v>186</v>
      </c>
      <c r="G33" s="56">
        <v>499</v>
      </c>
      <c r="H33" s="55">
        <f t="shared" si="4"/>
        <v>313</v>
      </c>
      <c r="I33" s="57">
        <f t="shared" si="4"/>
        <v>186</v>
      </c>
      <c r="J33" s="56">
        <f t="shared" si="4"/>
        <v>499</v>
      </c>
      <c r="N33" s="80"/>
      <c r="O33" s="80"/>
      <c r="P33" s="80"/>
      <c r="U33" s="14"/>
    </row>
    <row r="34" spans="1:24" ht="12.75">
      <c r="A34" s="58" t="s">
        <v>37</v>
      </c>
      <c r="B34" s="55">
        <v>11128</v>
      </c>
      <c r="C34" s="57">
        <v>10691</v>
      </c>
      <c r="D34" s="56">
        <v>21819</v>
      </c>
      <c r="E34" s="55">
        <v>236</v>
      </c>
      <c r="F34" s="57">
        <v>118</v>
      </c>
      <c r="G34" s="56">
        <v>354</v>
      </c>
      <c r="H34" s="55">
        <f t="shared" si="4"/>
        <v>11364</v>
      </c>
      <c r="I34" s="57">
        <f t="shared" si="4"/>
        <v>10809</v>
      </c>
      <c r="J34" s="56">
        <f t="shared" si="4"/>
        <v>22173</v>
      </c>
      <c r="U34" s="14"/>
      <c r="V34" s="14"/>
      <c r="W34" s="14"/>
      <c r="X34" s="14"/>
    </row>
    <row r="35" spans="1:21" s="14" customFormat="1" ht="12.75">
      <c r="A35" s="15" t="s">
        <v>31</v>
      </c>
      <c r="B35" s="20">
        <v>50379</v>
      </c>
      <c r="C35" s="21">
        <v>49874</v>
      </c>
      <c r="D35" s="21">
        <v>100253</v>
      </c>
      <c r="E35" s="20">
        <v>3450</v>
      </c>
      <c r="F35" s="21">
        <v>1764</v>
      </c>
      <c r="G35" s="21">
        <v>5214</v>
      </c>
      <c r="H35" s="20">
        <f t="shared" si="4"/>
        <v>53829</v>
      </c>
      <c r="I35" s="21">
        <f t="shared" si="4"/>
        <v>51638</v>
      </c>
      <c r="J35" s="21">
        <f t="shared" si="4"/>
        <v>105467</v>
      </c>
      <c r="K35" s="45"/>
      <c r="L35" s="122"/>
      <c r="M35" s="122"/>
      <c r="U35" s="45"/>
    </row>
    <row r="36" spans="1:24" s="14" customFormat="1" ht="12.75">
      <c r="A36" s="59" t="s">
        <v>5</v>
      </c>
      <c r="B36" s="60"/>
      <c r="C36" s="23"/>
      <c r="D36" s="23"/>
      <c r="E36" s="60"/>
      <c r="F36" s="23"/>
      <c r="G36" s="23"/>
      <c r="H36" s="60"/>
      <c r="I36" s="23"/>
      <c r="J36" s="23"/>
      <c r="L36" s="122"/>
      <c r="M36" s="122"/>
      <c r="V36" s="45"/>
      <c r="W36" s="45"/>
      <c r="X36" s="45"/>
    </row>
    <row r="37" spans="1:21" ht="12.75">
      <c r="A37" s="58" t="s">
        <v>34</v>
      </c>
      <c r="B37" s="55">
        <v>26</v>
      </c>
      <c r="C37" s="56">
        <v>31</v>
      </c>
      <c r="D37" s="56">
        <v>57</v>
      </c>
      <c r="E37" s="55">
        <v>0</v>
      </c>
      <c r="F37" s="56">
        <v>0</v>
      </c>
      <c r="G37" s="56">
        <v>0</v>
      </c>
      <c r="H37" s="55">
        <f aca="true" t="shared" si="5" ref="H37:J38">SUM(E37,B37)</f>
        <v>26</v>
      </c>
      <c r="I37" s="56">
        <f t="shared" si="5"/>
        <v>31</v>
      </c>
      <c r="J37" s="56">
        <f t="shared" si="5"/>
        <v>57</v>
      </c>
      <c r="K37" s="14"/>
      <c r="L37" s="122"/>
      <c r="M37" s="122"/>
      <c r="N37" s="14"/>
      <c r="O37" s="14"/>
      <c r="P37" s="14"/>
      <c r="Q37" s="14"/>
      <c r="R37" s="14"/>
      <c r="S37" s="14"/>
      <c r="T37" s="14"/>
      <c r="U37" s="14"/>
    </row>
    <row r="38" spans="1:24" s="14" customFormat="1" ht="12.75">
      <c r="A38" s="15" t="s">
        <v>31</v>
      </c>
      <c r="B38" s="20">
        <v>26</v>
      </c>
      <c r="C38" s="21">
        <v>31</v>
      </c>
      <c r="D38" s="21">
        <v>57</v>
      </c>
      <c r="E38" s="20">
        <v>0</v>
      </c>
      <c r="F38" s="21">
        <v>0</v>
      </c>
      <c r="G38" s="21">
        <v>0</v>
      </c>
      <c r="H38" s="20">
        <f t="shared" si="5"/>
        <v>26</v>
      </c>
      <c r="I38" s="21">
        <f t="shared" si="5"/>
        <v>31</v>
      </c>
      <c r="J38" s="21">
        <f t="shared" si="5"/>
        <v>57</v>
      </c>
      <c r="K38" s="45"/>
      <c r="L38" s="123"/>
      <c r="M38" s="123"/>
      <c r="N38" s="45"/>
      <c r="O38" s="45"/>
      <c r="P38" s="45"/>
      <c r="Q38" s="80"/>
      <c r="R38" s="80"/>
      <c r="S38" s="80"/>
      <c r="T38" s="45"/>
      <c r="U38" s="45"/>
      <c r="V38" s="45"/>
      <c r="W38" s="45"/>
      <c r="X38" s="45"/>
    </row>
    <row r="39" spans="1:24" s="14" customFormat="1" ht="12.75">
      <c r="A39" s="59" t="s">
        <v>6</v>
      </c>
      <c r="B39" s="60"/>
      <c r="C39" s="23"/>
      <c r="D39" s="23"/>
      <c r="E39" s="60"/>
      <c r="F39" s="23"/>
      <c r="G39" s="23"/>
      <c r="H39" s="60"/>
      <c r="I39" s="23"/>
      <c r="J39" s="23"/>
      <c r="L39" s="123"/>
      <c r="M39" s="123"/>
      <c r="N39" s="45"/>
      <c r="O39" s="45"/>
      <c r="P39" s="45"/>
      <c r="Q39" s="45"/>
      <c r="R39" s="45"/>
      <c r="S39" s="45"/>
      <c r="T39" s="45"/>
      <c r="U39" s="45"/>
      <c r="V39" s="45"/>
      <c r="W39" s="45"/>
      <c r="X39" s="45"/>
    </row>
    <row r="40" spans="1:24" ht="12.75">
      <c r="A40" s="58" t="s">
        <v>34</v>
      </c>
      <c r="B40" s="55">
        <v>4864</v>
      </c>
      <c r="C40" s="56">
        <v>4744</v>
      </c>
      <c r="D40" s="56">
        <v>9608</v>
      </c>
      <c r="E40" s="55">
        <v>558</v>
      </c>
      <c r="F40" s="56">
        <v>269</v>
      </c>
      <c r="G40" s="56">
        <v>827</v>
      </c>
      <c r="H40" s="55">
        <f aca="true" t="shared" si="6" ref="H40:J44">SUM(E40,B40)</f>
        <v>5422</v>
      </c>
      <c r="I40" s="56">
        <f t="shared" si="6"/>
        <v>5013</v>
      </c>
      <c r="J40" s="56">
        <f t="shared" si="6"/>
        <v>10435</v>
      </c>
      <c r="K40" s="14"/>
      <c r="L40" s="122"/>
      <c r="M40" s="122"/>
      <c r="N40" s="14"/>
      <c r="O40" s="14"/>
      <c r="P40" s="14"/>
      <c r="Q40" s="14"/>
      <c r="R40" s="14"/>
      <c r="S40" s="14"/>
      <c r="T40" s="14"/>
      <c r="V40" s="14"/>
      <c r="W40" s="14"/>
      <c r="X40" s="14"/>
    </row>
    <row r="41" spans="1:24" ht="12.75">
      <c r="A41" s="58" t="s">
        <v>35</v>
      </c>
      <c r="B41" s="55">
        <v>18529</v>
      </c>
      <c r="C41" s="57">
        <v>18521</v>
      </c>
      <c r="D41" s="56">
        <v>37050</v>
      </c>
      <c r="E41" s="55">
        <v>2100</v>
      </c>
      <c r="F41" s="57">
        <v>1091</v>
      </c>
      <c r="G41" s="56">
        <v>3191</v>
      </c>
      <c r="H41" s="55">
        <f t="shared" si="6"/>
        <v>20629</v>
      </c>
      <c r="I41" s="57">
        <f t="shared" si="6"/>
        <v>19612</v>
      </c>
      <c r="J41" s="56">
        <f t="shared" si="6"/>
        <v>40241</v>
      </c>
      <c r="L41" s="122"/>
      <c r="M41" s="122"/>
      <c r="N41" s="14"/>
      <c r="O41" s="14"/>
      <c r="P41" s="14"/>
      <c r="Q41" s="14"/>
      <c r="R41" s="14"/>
      <c r="S41" s="14"/>
      <c r="T41" s="14"/>
      <c r="V41" s="46"/>
      <c r="W41" s="46"/>
      <c r="X41" s="46"/>
    </row>
    <row r="42" spans="1:21" ht="12.75">
      <c r="A42" s="58" t="s">
        <v>36</v>
      </c>
      <c r="B42" s="55">
        <v>101</v>
      </c>
      <c r="C42" s="57">
        <v>107</v>
      </c>
      <c r="D42" s="56">
        <v>208</v>
      </c>
      <c r="E42" s="55">
        <v>0</v>
      </c>
      <c r="F42" s="57">
        <v>0</v>
      </c>
      <c r="G42" s="56">
        <v>0</v>
      </c>
      <c r="H42" s="55">
        <f t="shared" si="6"/>
        <v>101</v>
      </c>
      <c r="I42" s="57">
        <f t="shared" si="6"/>
        <v>107</v>
      </c>
      <c r="J42" s="56">
        <f t="shared" si="6"/>
        <v>208</v>
      </c>
      <c r="Q42" s="80"/>
      <c r="R42" s="80"/>
      <c r="S42" s="80"/>
      <c r="U42" s="14"/>
    </row>
    <row r="43" spans="1:21" ht="12.75">
      <c r="A43" s="58" t="s">
        <v>37</v>
      </c>
      <c r="B43" s="55">
        <v>3824</v>
      </c>
      <c r="C43" s="57">
        <v>3823</v>
      </c>
      <c r="D43" s="56">
        <v>7647</v>
      </c>
      <c r="E43" s="55">
        <v>52</v>
      </c>
      <c r="F43" s="57">
        <v>37</v>
      </c>
      <c r="G43" s="56">
        <v>89</v>
      </c>
      <c r="H43" s="55">
        <f t="shared" si="6"/>
        <v>3876</v>
      </c>
      <c r="I43" s="57">
        <f t="shared" si="6"/>
        <v>3860</v>
      </c>
      <c r="J43" s="56">
        <f t="shared" si="6"/>
        <v>7736</v>
      </c>
      <c r="U43" s="46"/>
    </row>
    <row r="44" spans="1:24" s="14" customFormat="1" ht="12.75">
      <c r="A44" s="15" t="s">
        <v>31</v>
      </c>
      <c r="B44" s="20">
        <v>27318</v>
      </c>
      <c r="C44" s="21">
        <v>27195</v>
      </c>
      <c r="D44" s="21">
        <v>54513</v>
      </c>
      <c r="E44" s="20">
        <v>2710</v>
      </c>
      <c r="F44" s="21">
        <v>1397</v>
      </c>
      <c r="G44" s="21">
        <v>4107</v>
      </c>
      <c r="H44" s="20">
        <f t="shared" si="6"/>
        <v>30028</v>
      </c>
      <c r="I44" s="21">
        <f t="shared" si="6"/>
        <v>28592</v>
      </c>
      <c r="J44" s="21">
        <f t="shared" si="6"/>
        <v>58620</v>
      </c>
      <c r="K44" s="45"/>
      <c r="L44" s="123"/>
      <c r="M44" s="123"/>
      <c r="N44" s="45"/>
      <c r="O44" s="45"/>
      <c r="P44" s="45"/>
      <c r="Q44" s="45"/>
      <c r="R44" s="45"/>
      <c r="S44" s="45"/>
      <c r="T44" s="45"/>
      <c r="U44" s="45"/>
      <c r="V44" s="45"/>
      <c r="W44" s="45"/>
      <c r="X44" s="45"/>
    </row>
    <row r="45" spans="1:24" s="46" customFormat="1" ht="12.75">
      <c r="A45" s="13" t="s">
        <v>33</v>
      </c>
      <c r="B45" s="61"/>
      <c r="C45" s="62"/>
      <c r="D45" s="62"/>
      <c r="E45" s="61"/>
      <c r="F45" s="62"/>
      <c r="G45" s="62"/>
      <c r="H45" s="61"/>
      <c r="I45" s="62"/>
      <c r="J45" s="62"/>
      <c r="K45" s="14"/>
      <c r="L45" s="123"/>
      <c r="M45" s="123"/>
      <c r="N45" s="45"/>
      <c r="O45" s="45"/>
      <c r="P45" s="45"/>
      <c r="Q45" s="45"/>
      <c r="R45" s="45"/>
      <c r="S45" s="45"/>
      <c r="T45" s="45"/>
      <c r="U45" s="45"/>
      <c r="V45" s="45"/>
      <c r="W45" s="45"/>
      <c r="X45" s="45"/>
    </row>
    <row r="46" spans="1:20" ht="12.75">
      <c r="A46" s="46" t="s">
        <v>34</v>
      </c>
      <c r="B46" s="55">
        <f aca="true" t="shared" si="7" ref="B46:G46">SUM(B40,B37,B31,B25,B19,B13,B7)</f>
        <v>34310</v>
      </c>
      <c r="C46" s="56">
        <f t="shared" si="7"/>
        <v>33635</v>
      </c>
      <c r="D46" s="56">
        <f t="shared" si="7"/>
        <v>67945</v>
      </c>
      <c r="E46" s="55">
        <f t="shared" si="7"/>
        <v>3934</v>
      </c>
      <c r="F46" s="56">
        <f t="shared" si="7"/>
        <v>1888</v>
      </c>
      <c r="G46" s="56">
        <f t="shared" si="7"/>
        <v>5822</v>
      </c>
      <c r="H46" s="55">
        <f aca="true" t="shared" si="8" ref="H46:H51">SUM(E46,B46)</f>
        <v>38244</v>
      </c>
      <c r="I46" s="56">
        <f aca="true" t="shared" si="9" ref="I46:I51">SUM(F46,C46)</f>
        <v>35523</v>
      </c>
      <c r="J46" s="56">
        <f aca="true" t="shared" si="10" ref="J46:J51">SUM(G46,D46)</f>
        <v>73767</v>
      </c>
      <c r="K46" s="46"/>
      <c r="L46" s="122"/>
      <c r="M46" s="122"/>
      <c r="N46" s="14"/>
      <c r="O46" s="14"/>
      <c r="P46" s="14"/>
      <c r="Q46" s="14"/>
      <c r="R46" s="14"/>
      <c r="S46" s="14"/>
      <c r="T46" s="14"/>
    </row>
    <row r="47" spans="1:24" ht="12.75">
      <c r="A47" s="46" t="s">
        <v>35</v>
      </c>
      <c r="B47" s="55">
        <f aca="true" t="shared" si="11" ref="B47:G47">SUM(B8,B14,B20,B26,B32,B41)</f>
        <v>135185</v>
      </c>
      <c r="C47" s="57">
        <f t="shared" si="11"/>
        <v>134648</v>
      </c>
      <c r="D47" s="56">
        <f t="shared" si="11"/>
        <v>269833</v>
      </c>
      <c r="E47" s="55">
        <f t="shared" si="11"/>
        <v>9533</v>
      </c>
      <c r="F47" s="57">
        <f t="shared" si="11"/>
        <v>5151</v>
      </c>
      <c r="G47" s="56">
        <f t="shared" si="11"/>
        <v>14684</v>
      </c>
      <c r="H47" s="55">
        <f t="shared" si="8"/>
        <v>144718</v>
      </c>
      <c r="I47" s="57">
        <f t="shared" si="9"/>
        <v>139799</v>
      </c>
      <c r="J47" s="56">
        <f t="shared" si="10"/>
        <v>284517</v>
      </c>
      <c r="L47" s="124"/>
      <c r="M47" s="124"/>
      <c r="N47" s="46"/>
      <c r="O47" s="46"/>
      <c r="P47" s="46"/>
      <c r="Q47" s="46"/>
      <c r="R47" s="46"/>
      <c r="S47" s="46"/>
      <c r="T47" s="46"/>
      <c r="V47" s="14"/>
      <c r="W47" s="14"/>
      <c r="X47" s="14"/>
    </row>
    <row r="48" spans="1:10" ht="12.75">
      <c r="A48" s="46" t="s">
        <v>36</v>
      </c>
      <c r="B48" s="55">
        <f aca="true" t="shared" si="12" ref="B48:G48">SUM(B9,B15,B27,B33,B42)</f>
        <v>101</v>
      </c>
      <c r="C48" s="57">
        <f t="shared" si="12"/>
        <v>107</v>
      </c>
      <c r="D48" s="56">
        <f t="shared" si="12"/>
        <v>208</v>
      </c>
      <c r="E48" s="55">
        <f t="shared" si="12"/>
        <v>356</v>
      </c>
      <c r="F48" s="57">
        <f t="shared" si="12"/>
        <v>236</v>
      </c>
      <c r="G48" s="56">
        <f t="shared" si="12"/>
        <v>592</v>
      </c>
      <c r="H48" s="55">
        <f t="shared" si="8"/>
        <v>457</v>
      </c>
      <c r="I48" s="57">
        <f t="shared" si="9"/>
        <v>343</v>
      </c>
      <c r="J48" s="56">
        <f t="shared" si="10"/>
        <v>800</v>
      </c>
    </row>
    <row r="49" spans="1:21" ht="12.75">
      <c r="A49" s="46" t="s">
        <v>37</v>
      </c>
      <c r="B49" s="55">
        <f aca="true" t="shared" si="13" ref="B49:G49">SUM(B10,B16,B21,B28,B34,B43)</f>
        <v>51253</v>
      </c>
      <c r="C49" s="57">
        <f t="shared" si="13"/>
        <v>49540</v>
      </c>
      <c r="D49" s="56">
        <f t="shared" si="13"/>
        <v>100793</v>
      </c>
      <c r="E49" s="55">
        <f t="shared" si="13"/>
        <v>2046</v>
      </c>
      <c r="F49" s="57">
        <f t="shared" si="13"/>
        <v>1078</v>
      </c>
      <c r="G49" s="56">
        <f t="shared" si="13"/>
        <v>3124</v>
      </c>
      <c r="H49" s="55">
        <f t="shared" si="8"/>
        <v>53299</v>
      </c>
      <c r="I49" s="57">
        <f t="shared" si="9"/>
        <v>50618</v>
      </c>
      <c r="J49" s="56">
        <f t="shared" si="10"/>
        <v>103917</v>
      </c>
      <c r="U49" s="14"/>
    </row>
    <row r="50" spans="1:24" ht="12.75">
      <c r="A50" s="46" t="s">
        <v>42</v>
      </c>
      <c r="B50" s="55">
        <f aca="true" t="shared" si="14" ref="B50:G50">SUM(B22)</f>
        <v>0</v>
      </c>
      <c r="C50" s="57">
        <f t="shared" si="14"/>
        <v>0</v>
      </c>
      <c r="D50" s="56">
        <f t="shared" si="14"/>
        <v>0</v>
      </c>
      <c r="E50" s="55">
        <f t="shared" si="14"/>
        <v>107</v>
      </c>
      <c r="F50" s="57">
        <f t="shared" si="14"/>
        <v>51</v>
      </c>
      <c r="G50" s="56">
        <f t="shared" si="14"/>
        <v>158</v>
      </c>
      <c r="H50" s="55">
        <f t="shared" si="8"/>
        <v>107</v>
      </c>
      <c r="I50" s="57">
        <f t="shared" si="9"/>
        <v>51</v>
      </c>
      <c r="J50" s="56">
        <f t="shared" si="10"/>
        <v>158</v>
      </c>
      <c r="V50" s="107"/>
      <c r="W50" s="107"/>
      <c r="X50" s="107"/>
    </row>
    <row r="51" spans="1:24" s="14" customFormat="1" ht="12.75">
      <c r="A51" s="15" t="s">
        <v>32</v>
      </c>
      <c r="B51" s="20">
        <f aca="true" t="shared" si="15" ref="B51:G51">SUM(B46:B50)</f>
        <v>220849</v>
      </c>
      <c r="C51" s="21">
        <f t="shared" si="15"/>
        <v>217930</v>
      </c>
      <c r="D51" s="21">
        <f t="shared" si="15"/>
        <v>438779</v>
      </c>
      <c r="E51" s="20">
        <f t="shared" si="15"/>
        <v>15976</v>
      </c>
      <c r="F51" s="21">
        <f t="shared" si="15"/>
        <v>8404</v>
      </c>
      <c r="G51" s="21">
        <f t="shared" si="15"/>
        <v>24380</v>
      </c>
      <c r="H51" s="20">
        <f t="shared" si="8"/>
        <v>236825</v>
      </c>
      <c r="I51" s="21">
        <f t="shared" si="9"/>
        <v>226334</v>
      </c>
      <c r="J51" s="21">
        <f t="shared" si="10"/>
        <v>463159</v>
      </c>
      <c r="K51" s="45"/>
      <c r="L51" s="123"/>
      <c r="M51" s="123"/>
      <c r="N51" s="45"/>
      <c r="O51" s="45"/>
      <c r="P51" s="45"/>
      <c r="Q51" s="45"/>
      <c r="R51" s="45"/>
      <c r="S51" s="45"/>
      <c r="T51" s="45"/>
      <c r="U51" s="45"/>
      <c r="V51" s="107"/>
      <c r="W51" s="107"/>
      <c r="X51" s="107"/>
    </row>
    <row r="52" spans="11:24" ht="12.75">
      <c r="K52" s="14"/>
      <c r="U52" s="107"/>
      <c r="V52" s="107"/>
      <c r="W52" s="107"/>
      <c r="X52" s="107"/>
    </row>
    <row r="53" spans="1:24" s="84" customFormat="1" ht="12.75">
      <c r="A53" s="116" t="s">
        <v>53</v>
      </c>
      <c r="D53" s="101"/>
      <c r="G53" s="101"/>
      <c r="J53" s="101"/>
      <c r="L53" s="127"/>
      <c r="M53" s="127"/>
      <c r="N53" s="80"/>
      <c r="O53" s="80"/>
      <c r="P53" s="80"/>
      <c r="Q53" s="80"/>
      <c r="R53" s="80"/>
      <c r="S53" s="80"/>
      <c r="T53" s="80"/>
      <c r="U53" s="117"/>
      <c r="V53" s="117"/>
      <c r="W53" s="117"/>
      <c r="X53" s="117"/>
    </row>
    <row r="54" spans="1:24" s="117" customFormat="1" ht="12.75">
      <c r="A54" s="116" t="s">
        <v>107</v>
      </c>
      <c r="D54" s="118"/>
      <c r="G54" s="118"/>
      <c r="J54" s="118"/>
      <c r="K54" s="84"/>
      <c r="L54" s="128"/>
      <c r="M54" s="128"/>
      <c r="N54" s="84"/>
      <c r="O54" s="84"/>
      <c r="P54" s="84"/>
      <c r="Q54" s="84"/>
      <c r="R54" s="84"/>
      <c r="S54" s="84"/>
      <c r="T54" s="84"/>
      <c r="V54" s="84"/>
      <c r="W54" s="84"/>
      <c r="X54" s="84"/>
    </row>
    <row r="55" spans="1:24" s="117" customFormat="1" ht="12.75">
      <c r="A55" s="116" t="s">
        <v>108</v>
      </c>
      <c r="D55" s="118"/>
      <c r="G55" s="118"/>
      <c r="J55" s="118"/>
      <c r="L55" s="128"/>
      <c r="M55" s="128"/>
      <c r="N55" s="84"/>
      <c r="O55" s="84"/>
      <c r="P55" s="84"/>
      <c r="Q55" s="84"/>
      <c r="R55" s="84"/>
      <c r="S55" s="84"/>
      <c r="T55" s="84"/>
      <c r="V55" s="84"/>
      <c r="W55" s="84"/>
      <c r="X55" s="84"/>
    </row>
    <row r="56" spans="1:24" s="117" customFormat="1" ht="12.75">
      <c r="A56" s="116" t="s">
        <v>109</v>
      </c>
      <c r="D56" s="118"/>
      <c r="J56" s="118"/>
      <c r="L56" s="129"/>
      <c r="M56" s="129"/>
      <c r="U56" s="84"/>
      <c r="V56" s="84"/>
      <c r="W56" s="84"/>
      <c r="X56" s="84"/>
    </row>
    <row r="57" spans="1:24" s="117" customFormat="1" ht="12.75">
      <c r="A57" s="116" t="s">
        <v>110</v>
      </c>
      <c r="D57" s="118"/>
      <c r="J57" s="118"/>
      <c r="L57" s="129"/>
      <c r="M57" s="129"/>
      <c r="U57" s="84"/>
      <c r="V57" s="84"/>
      <c r="W57" s="84"/>
      <c r="X57" s="84"/>
    </row>
    <row r="58" spans="1:20" ht="12.75">
      <c r="A58" s="5"/>
      <c r="G58" s="45"/>
      <c r="K58" s="107"/>
      <c r="L58" s="125"/>
      <c r="M58" s="125"/>
      <c r="N58" s="107"/>
      <c r="O58" s="107"/>
      <c r="P58" s="107"/>
      <c r="Q58" s="107"/>
      <c r="R58" s="107"/>
      <c r="S58" s="107"/>
      <c r="T58" s="107"/>
    </row>
    <row r="59" spans="1:20" ht="12.75">
      <c r="A59" s="7"/>
      <c r="D59" s="108"/>
      <c r="L59" s="125"/>
      <c r="M59" s="125"/>
      <c r="N59" s="107"/>
      <c r="O59" s="107"/>
      <c r="P59" s="107"/>
      <c r="Q59" s="107"/>
      <c r="R59" s="107"/>
      <c r="S59" s="107"/>
      <c r="T59" s="107"/>
    </row>
    <row r="60" ht="12.75">
      <c r="A60" s="7"/>
    </row>
    <row r="61" ht="12.75">
      <c r="A61" s="7"/>
    </row>
    <row r="62" ht="12.75">
      <c r="A62" s="7"/>
    </row>
    <row r="63" ht="12.75">
      <c r="A63" s="7"/>
    </row>
    <row r="64" spans="1:7" ht="12.75">
      <c r="A64" s="7"/>
      <c r="C64" s="110"/>
      <c r="D64" s="111"/>
      <c r="E64" s="110"/>
      <c r="F64" s="110"/>
      <c r="G64" s="111"/>
    </row>
    <row r="65" ht="12.75">
      <c r="A65" s="7"/>
    </row>
    <row r="66" ht="12.75">
      <c r="A66" s="7"/>
    </row>
    <row r="67" spans="1:9" ht="12.75">
      <c r="A67" s="7"/>
      <c r="H67" s="101"/>
      <c r="I67" s="101"/>
    </row>
    <row r="68" ht="12.75">
      <c r="A68" s="7"/>
    </row>
    <row r="69" ht="12.75">
      <c r="A69" s="7"/>
    </row>
    <row r="70" ht="12.75">
      <c r="A70" s="7"/>
    </row>
    <row r="71" ht="12.75">
      <c r="A71" s="7"/>
    </row>
    <row r="72" ht="12.75">
      <c r="A72" s="7"/>
    </row>
    <row r="73" spans="1:4" ht="12.75">
      <c r="A73" s="7"/>
      <c r="D73" s="101"/>
    </row>
    <row r="74" ht="12.75">
      <c r="A74" s="7"/>
    </row>
    <row r="75" ht="12.75">
      <c r="A75" s="7"/>
    </row>
    <row r="76" ht="12.75">
      <c r="A76" s="7"/>
    </row>
    <row r="77" ht="12.75">
      <c r="A77" s="7"/>
    </row>
    <row r="78" ht="12.75">
      <c r="A78" s="7"/>
    </row>
    <row r="79" ht="12.75">
      <c r="A79" s="7"/>
    </row>
    <row r="80" spans="1:4" ht="12.75">
      <c r="A80" s="7"/>
      <c r="D80" s="101"/>
    </row>
    <row r="81" ht="12.75">
      <c r="A81" s="7"/>
    </row>
    <row r="82" ht="12.75">
      <c r="A82" s="7"/>
    </row>
    <row r="83" ht="12.75">
      <c r="A83" s="7"/>
    </row>
    <row r="84" ht="12.75">
      <c r="A84" s="7"/>
    </row>
    <row r="85" spans="1:9" ht="12.75">
      <c r="A85" s="7"/>
      <c r="D85" s="101"/>
      <c r="G85" s="101"/>
      <c r="H85" s="101"/>
      <c r="I85" s="101"/>
    </row>
    <row r="86" ht="12.75">
      <c r="A86" s="7"/>
    </row>
    <row r="87" ht="12.75">
      <c r="A87" s="7"/>
    </row>
    <row r="88" ht="12.75">
      <c r="A88" s="7"/>
    </row>
    <row r="89" ht="12.75">
      <c r="A89" s="7"/>
    </row>
    <row r="90" ht="12.75">
      <c r="A90" s="7"/>
    </row>
    <row r="91" spans="1:4" ht="12.75">
      <c r="A91" s="7"/>
      <c r="D91" s="101"/>
    </row>
    <row r="92" ht="12.75">
      <c r="A92" s="7"/>
    </row>
    <row r="93" ht="12.75">
      <c r="A93" s="7"/>
    </row>
    <row r="94" ht="12.75">
      <c r="A94" s="7"/>
    </row>
    <row r="95" spans="1:8" ht="12.75">
      <c r="A95" s="7"/>
      <c r="G95" s="101"/>
      <c r="H95" s="101"/>
    </row>
    <row r="96" spans="1:8" ht="12.75">
      <c r="A96" s="7"/>
      <c r="G96" s="101"/>
      <c r="H96" s="101"/>
    </row>
    <row r="97" spans="1:8" ht="12.75">
      <c r="A97" s="7"/>
      <c r="G97" s="101"/>
      <c r="H97" s="101"/>
    </row>
    <row r="98" ht="12.75">
      <c r="A98" s="7"/>
    </row>
    <row r="99" ht="12.75">
      <c r="A99" s="7"/>
    </row>
    <row r="100" spans="1:8" ht="12.75">
      <c r="A100" s="7"/>
      <c r="G100" s="101"/>
      <c r="H100" s="101"/>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row r="426" ht="12.75">
      <c r="A426" s="7"/>
    </row>
    <row r="427" ht="12.75">
      <c r="A427" s="7"/>
    </row>
    <row r="428" ht="12.75">
      <c r="A428" s="7"/>
    </row>
    <row r="429" ht="12.75">
      <c r="A429" s="7"/>
    </row>
    <row r="430" ht="12.75">
      <c r="A430" s="7"/>
    </row>
    <row r="431" ht="12.75">
      <c r="A431" s="7"/>
    </row>
    <row r="432" ht="12.75">
      <c r="A432" s="7"/>
    </row>
    <row r="433" ht="12.75">
      <c r="A433"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5"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45" sqref="A45"/>
    </sheetView>
  </sheetViews>
  <sheetFormatPr defaultColWidth="9.140625" defaultRowHeight="12.75"/>
  <cols>
    <col min="1" max="1" width="22.140625" style="6" bestFit="1" customWidth="1"/>
    <col min="3" max="10" width="9.00390625" style="0" customWidth="1"/>
    <col min="11" max="11" width="8.140625" style="0" customWidth="1"/>
    <col min="12" max="12" width="8.7109375" style="6" customWidth="1"/>
  </cols>
  <sheetData>
    <row r="1" ht="12.75">
      <c r="A1" s="7" t="s">
        <v>89</v>
      </c>
    </row>
    <row r="2" spans="1:12" ht="12.75">
      <c r="A2" s="133" t="s">
        <v>26</v>
      </c>
      <c r="B2" s="133"/>
      <c r="C2" s="133"/>
      <c r="D2" s="133"/>
      <c r="E2" s="133"/>
      <c r="F2" s="133"/>
      <c r="G2" s="133"/>
      <c r="H2" s="133"/>
      <c r="I2" s="133"/>
      <c r="J2" s="133"/>
      <c r="K2" s="133"/>
      <c r="L2" s="133"/>
    </row>
    <row r="3" spans="1:12" ht="12.75">
      <c r="A3" s="133" t="s">
        <v>70</v>
      </c>
      <c r="B3" s="133"/>
      <c r="C3" s="133"/>
      <c r="D3" s="133"/>
      <c r="E3" s="133"/>
      <c r="F3" s="133"/>
      <c r="G3" s="133"/>
      <c r="H3" s="133"/>
      <c r="I3" s="133"/>
      <c r="J3" s="133"/>
      <c r="K3" s="133"/>
      <c r="L3" s="133"/>
    </row>
    <row r="4" ht="13.5" thickBot="1"/>
    <row r="5" spans="1:12" ht="26.25">
      <c r="A5" s="31"/>
      <c r="B5" s="104" t="str">
        <f>C5+1&amp;" "&amp;"en later"</f>
        <v>2012 en later</v>
      </c>
      <c r="C5" s="105">
        <v>2011</v>
      </c>
      <c r="D5" s="105">
        <f aca="true" t="shared" si="0" ref="D5:J5">C5-1</f>
        <v>2010</v>
      </c>
      <c r="E5" s="105">
        <f t="shared" si="0"/>
        <v>2009</v>
      </c>
      <c r="F5" s="105">
        <f t="shared" si="0"/>
        <v>2008</v>
      </c>
      <c r="G5" s="105">
        <f t="shared" si="0"/>
        <v>2007</v>
      </c>
      <c r="H5" s="105">
        <f t="shared" si="0"/>
        <v>2006</v>
      </c>
      <c r="I5" s="105">
        <f t="shared" si="0"/>
        <v>2005</v>
      </c>
      <c r="J5" s="105">
        <f t="shared" si="0"/>
        <v>2004</v>
      </c>
      <c r="K5" s="106" t="str">
        <f>J5-1&amp;" "&amp;"en vroeger"</f>
        <v>2003 en vroeger</v>
      </c>
      <c r="L5" s="105" t="s">
        <v>31</v>
      </c>
    </row>
    <row r="6" spans="1:12" ht="12.75">
      <c r="A6" s="1"/>
      <c r="L6"/>
    </row>
    <row r="7" spans="1:12" ht="12.75">
      <c r="A7" s="133" t="s">
        <v>8</v>
      </c>
      <c r="B7" s="133"/>
      <c r="C7" s="133"/>
      <c r="D7" s="133"/>
      <c r="E7" s="133"/>
      <c r="F7" s="133"/>
      <c r="G7" s="133"/>
      <c r="H7" s="133"/>
      <c r="I7" s="133"/>
      <c r="J7" s="133"/>
      <c r="K7" s="133"/>
      <c r="L7" s="133"/>
    </row>
    <row r="8" s="6" customFormat="1" ht="12.75"/>
    <row r="9" spans="1:12" ht="12.75">
      <c r="A9" s="6" t="s">
        <v>38</v>
      </c>
      <c r="B9" s="24">
        <v>60</v>
      </c>
      <c r="C9" s="24">
        <v>5464</v>
      </c>
      <c r="D9" s="24">
        <v>5798</v>
      </c>
      <c r="E9" s="24">
        <v>5577</v>
      </c>
      <c r="F9" s="24">
        <v>5751</v>
      </c>
      <c r="G9" s="24">
        <v>5387</v>
      </c>
      <c r="H9" s="24">
        <v>5135</v>
      </c>
      <c r="I9" s="24">
        <v>1044</v>
      </c>
      <c r="J9" s="24">
        <v>92</v>
      </c>
      <c r="K9" s="24">
        <v>2</v>
      </c>
      <c r="L9" s="16">
        <f>SUM(B9:K9)</f>
        <v>34310</v>
      </c>
    </row>
    <row r="10" spans="1:12" ht="12.75">
      <c r="A10" s="6" t="s">
        <v>10</v>
      </c>
      <c r="B10" s="24">
        <v>131</v>
      </c>
      <c r="C10" s="24">
        <v>21869</v>
      </c>
      <c r="D10" s="24">
        <v>22901</v>
      </c>
      <c r="E10" s="24">
        <v>22661</v>
      </c>
      <c r="F10" s="24">
        <v>22635</v>
      </c>
      <c r="G10" s="24">
        <v>21577</v>
      </c>
      <c r="H10" s="24">
        <v>20894</v>
      </c>
      <c r="I10" s="24">
        <v>2383</v>
      </c>
      <c r="J10" s="24">
        <v>130</v>
      </c>
      <c r="K10" s="24">
        <v>4</v>
      </c>
      <c r="L10" s="16">
        <f>SUM(B10:K10)</f>
        <v>135185</v>
      </c>
    </row>
    <row r="11" spans="1:12" ht="12.75">
      <c r="A11" s="6" t="s">
        <v>12</v>
      </c>
      <c r="B11" s="24">
        <v>0</v>
      </c>
      <c r="C11" s="24">
        <v>17</v>
      </c>
      <c r="D11" s="24">
        <v>24</v>
      </c>
      <c r="E11" s="24">
        <v>6</v>
      </c>
      <c r="F11" s="24">
        <v>21</v>
      </c>
      <c r="G11" s="24">
        <v>9</v>
      </c>
      <c r="H11" s="24">
        <v>19</v>
      </c>
      <c r="I11" s="24">
        <v>5</v>
      </c>
      <c r="J11" s="24">
        <v>0</v>
      </c>
      <c r="K11" s="24">
        <v>0</v>
      </c>
      <c r="L11" s="16">
        <f>SUM(B11:K11)</f>
        <v>101</v>
      </c>
    </row>
    <row r="12" spans="1:12" ht="12.75">
      <c r="A12" s="6" t="s">
        <v>11</v>
      </c>
      <c r="B12" s="24">
        <v>56</v>
      </c>
      <c r="C12" s="24">
        <v>8343</v>
      </c>
      <c r="D12" s="24">
        <v>8892</v>
      </c>
      <c r="E12" s="24">
        <v>8566</v>
      </c>
      <c r="F12" s="24">
        <v>8336</v>
      </c>
      <c r="G12" s="24">
        <v>8129</v>
      </c>
      <c r="H12" s="24">
        <v>7824</v>
      </c>
      <c r="I12" s="24">
        <v>1061</v>
      </c>
      <c r="J12" s="24">
        <v>45</v>
      </c>
      <c r="K12" s="24">
        <v>1</v>
      </c>
      <c r="L12" s="16">
        <f>SUM(B12:K12)</f>
        <v>51253</v>
      </c>
    </row>
    <row r="13" spans="1:12" s="19" customFormat="1" ht="12.75">
      <c r="A13" s="14" t="s">
        <v>31</v>
      </c>
      <c r="B13" s="25">
        <f>SUM(B9:B12)</f>
        <v>247</v>
      </c>
      <c r="C13" s="25">
        <f aca="true" t="shared" si="1" ref="C13:L13">SUM(C9:C12)</f>
        <v>35693</v>
      </c>
      <c r="D13" s="25">
        <f t="shared" si="1"/>
        <v>37615</v>
      </c>
      <c r="E13" s="25">
        <f t="shared" si="1"/>
        <v>36810</v>
      </c>
      <c r="F13" s="25">
        <f t="shared" si="1"/>
        <v>36743</v>
      </c>
      <c r="G13" s="25">
        <f t="shared" si="1"/>
        <v>35102</v>
      </c>
      <c r="H13" s="25">
        <f t="shared" si="1"/>
        <v>33872</v>
      </c>
      <c r="I13" s="25">
        <f t="shared" si="1"/>
        <v>4493</v>
      </c>
      <c r="J13" s="25">
        <f t="shared" si="1"/>
        <v>267</v>
      </c>
      <c r="K13" s="25">
        <f t="shared" si="1"/>
        <v>7</v>
      </c>
      <c r="L13" s="20">
        <f t="shared" si="1"/>
        <v>220849</v>
      </c>
    </row>
    <row r="14" spans="1:12" s="19" customFormat="1" ht="12.75">
      <c r="A14" s="14"/>
      <c r="B14" s="23"/>
      <c r="C14" s="23"/>
      <c r="D14" s="23"/>
      <c r="E14" s="23"/>
      <c r="F14" s="23"/>
      <c r="G14" s="23"/>
      <c r="H14" s="23"/>
      <c r="I14" s="23"/>
      <c r="J14" s="23"/>
      <c r="K14" s="23"/>
      <c r="L14" s="23"/>
    </row>
    <row r="15" spans="1:12" s="6" customFormat="1" ht="12.75">
      <c r="A15" s="133" t="s">
        <v>9</v>
      </c>
      <c r="B15" s="133"/>
      <c r="C15" s="133"/>
      <c r="D15" s="133"/>
      <c r="E15" s="133"/>
      <c r="F15" s="133"/>
      <c r="G15" s="133"/>
      <c r="H15" s="133"/>
      <c r="I15" s="133"/>
      <c r="J15" s="133"/>
      <c r="K15" s="133"/>
      <c r="L15" s="133"/>
    </row>
    <row r="16" spans="2:12" s="6" customFormat="1" ht="12.75">
      <c r="B16" s="17"/>
      <c r="C16" s="17"/>
      <c r="D16" s="17"/>
      <c r="E16" s="17"/>
      <c r="F16" s="17"/>
      <c r="G16" s="17"/>
      <c r="H16" s="17"/>
      <c r="I16" s="17"/>
      <c r="J16" s="17"/>
      <c r="K16" s="17"/>
      <c r="L16" s="17"/>
    </row>
    <row r="17" spans="1:12" ht="12.75">
      <c r="A17" s="6" t="s">
        <v>38</v>
      </c>
      <c r="B17" s="24">
        <v>49</v>
      </c>
      <c r="C17" s="24">
        <v>5404</v>
      </c>
      <c r="D17" s="24">
        <v>5793</v>
      </c>
      <c r="E17" s="24">
        <v>5430</v>
      </c>
      <c r="F17" s="24">
        <v>5410</v>
      </c>
      <c r="G17" s="24">
        <v>5376</v>
      </c>
      <c r="H17" s="24">
        <v>5089</v>
      </c>
      <c r="I17" s="24">
        <v>989</v>
      </c>
      <c r="J17" s="24">
        <v>93</v>
      </c>
      <c r="K17" s="24">
        <v>2</v>
      </c>
      <c r="L17" s="16">
        <f>SUM(B17:K17)</f>
        <v>33635</v>
      </c>
    </row>
    <row r="18" spans="1:12" ht="12.75">
      <c r="A18" s="6" t="s">
        <v>10</v>
      </c>
      <c r="B18" s="24">
        <v>160</v>
      </c>
      <c r="C18" s="24">
        <v>21767</v>
      </c>
      <c r="D18" s="24">
        <v>22751</v>
      </c>
      <c r="E18" s="24">
        <v>22308</v>
      </c>
      <c r="F18" s="24">
        <v>22432</v>
      </c>
      <c r="G18" s="24">
        <v>21822</v>
      </c>
      <c r="H18" s="24">
        <v>21056</v>
      </c>
      <c r="I18" s="24">
        <v>2236</v>
      </c>
      <c r="J18" s="24">
        <v>114</v>
      </c>
      <c r="K18" s="24">
        <v>2</v>
      </c>
      <c r="L18" s="16">
        <f>SUM(B18:K18)</f>
        <v>134648</v>
      </c>
    </row>
    <row r="19" spans="1:12" ht="12.75">
      <c r="A19" s="6" t="s">
        <v>12</v>
      </c>
      <c r="B19" s="24">
        <v>0</v>
      </c>
      <c r="C19" s="24">
        <v>12</v>
      </c>
      <c r="D19" s="24">
        <v>15</v>
      </c>
      <c r="E19" s="24">
        <v>12</v>
      </c>
      <c r="F19" s="24">
        <v>23</v>
      </c>
      <c r="G19" s="24">
        <v>22</v>
      </c>
      <c r="H19" s="24">
        <v>23</v>
      </c>
      <c r="I19" s="24">
        <v>0</v>
      </c>
      <c r="J19" s="24">
        <v>0</v>
      </c>
      <c r="K19" s="24">
        <v>0</v>
      </c>
      <c r="L19" s="16">
        <f>SUM(B19:K19)</f>
        <v>107</v>
      </c>
    </row>
    <row r="20" spans="1:12" ht="12.75">
      <c r="A20" s="6" t="s">
        <v>11</v>
      </c>
      <c r="B20" s="24">
        <v>55</v>
      </c>
      <c r="C20" s="24">
        <v>8152</v>
      </c>
      <c r="D20" s="24">
        <v>8327</v>
      </c>
      <c r="E20" s="24">
        <v>8337</v>
      </c>
      <c r="F20" s="24">
        <v>8263</v>
      </c>
      <c r="G20" s="24">
        <v>7864</v>
      </c>
      <c r="H20" s="24">
        <v>7626</v>
      </c>
      <c r="I20" s="24">
        <v>873</v>
      </c>
      <c r="J20" s="24">
        <v>43</v>
      </c>
      <c r="K20" s="24">
        <v>0</v>
      </c>
      <c r="L20" s="16">
        <f>SUM(B20:K20)</f>
        <v>49540</v>
      </c>
    </row>
    <row r="21" spans="1:12" s="19" customFormat="1" ht="12.75">
      <c r="A21" s="14" t="s">
        <v>31</v>
      </c>
      <c r="B21" s="25">
        <f aca="true" t="shared" si="2" ref="B21:L21">SUM(B17:B20)</f>
        <v>264</v>
      </c>
      <c r="C21" s="25">
        <f t="shared" si="2"/>
        <v>35335</v>
      </c>
      <c r="D21" s="25">
        <f t="shared" si="2"/>
        <v>36886</v>
      </c>
      <c r="E21" s="25">
        <f t="shared" si="2"/>
        <v>36087</v>
      </c>
      <c r="F21" s="25">
        <f t="shared" si="2"/>
        <v>36128</v>
      </c>
      <c r="G21" s="25">
        <f t="shared" si="2"/>
        <v>35084</v>
      </c>
      <c r="H21" s="25">
        <f t="shared" si="2"/>
        <v>33794</v>
      </c>
      <c r="I21" s="25">
        <f t="shared" si="2"/>
        <v>4098</v>
      </c>
      <c r="J21" s="25">
        <f t="shared" si="2"/>
        <v>250</v>
      </c>
      <c r="K21" s="25">
        <f t="shared" si="2"/>
        <v>4</v>
      </c>
      <c r="L21" s="20">
        <f t="shared" si="2"/>
        <v>217930</v>
      </c>
    </row>
    <row r="22" spans="1:12" s="6" customFormat="1" ht="12.75">
      <c r="A22" s="14"/>
      <c r="B22" s="23"/>
      <c r="C22" s="23"/>
      <c r="D22" s="23"/>
      <c r="E22" s="23"/>
      <c r="F22" s="23"/>
      <c r="G22" s="23"/>
      <c r="H22" s="23"/>
      <c r="I22" s="23"/>
      <c r="J22" s="23"/>
      <c r="K22" s="23"/>
      <c r="L22" s="23"/>
    </row>
    <row r="23" spans="1:12" s="6" customFormat="1" ht="12.75">
      <c r="A23" s="133" t="s">
        <v>31</v>
      </c>
      <c r="B23" s="133"/>
      <c r="C23" s="133"/>
      <c r="D23" s="133"/>
      <c r="E23" s="133"/>
      <c r="F23" s="133"/>
      <c r="G23" s="133"/>
      <c r="H23" s="133"/>
      <c r="I23" s="133"/>
      <c r="J23" s="133"/>
      <c r="K23" s="133"/>
      <c r="L23" s="133"/>
    </row>
    <row r="24" spans="2:12" ht="12.75">
      <c r="B24" s="17"/>
      <c r="C24" s="17"/>
      <c r="D24" s="17"/>
      <c r="E24" s="17"/>
      <c r="F24" s="17"/>
      <c r="G24" s="17"/>
      <c r="H24" s="17"/>
      <c r="I24" s="17"/>
      <c r="J24" s="17"/>
      <c r="K24" s="17"/>
      <c r="L24" s="17"/>
    </row>
    <row r="25" spans="1:12" ht="12.75">
      <c r="A25" s="6" t="s">
        <v>38</v>
      </c>
      <c r="B25" s="24">
        <f>SUM(B9,B17)</f>
        <v>109</v>
      </c>
      <c r="C25" s="24">
        <f aca="true" t="shared" si="3" ref="C25:L25">SUM(C9,C17)</f>
        <v>10868</v>
      </c>
      <c r="D25" s="24">
        <f t="shared" si="3"/>
        <v>11591</v>
      </c>
      <c r="E25" s="24">
        <f t="shared" si="3"/>
        <v>11007</v>
      </c>
      <c r="F25" s="24">
        <f t="shared" si="3"/>
        <v>11161</v>
      </c>
      <c r="G25" s="24">
        <f t="shared" si="3"/>
        <v>10763</v>
      </c>
      <c r="H25" s="24">
        <f t="shared" si="3"/>
        <v>10224</v>
      </c>
      <c r="I25" s="24">
        <f t="shared" si="3"/>
        <v>2033</v>
      </c>
      <c r="J25" s="24">
        <f t="shared" si="3"/>
        <v>185</v>
      </c>
      <c r="K25" s="24">
        <f t="shared" si="3"/>
        <v>4</v>
      </c>
      <c r="L25" s="16">
        <f t="shared" si="3"/>
        <v>67945</v>
      </c>
    </row>
    <row r="26" spans="1:12" ht="12.75">
      <c r="A26" s="6" t="s">
        <v>10</v>
      </c>
      <c r="B26" s="24">
        <f>SUM(B10,B18)</f>
        <v>291</v>
      </c>
      <c r="C26" s="24">
        <f aca="true" t="shared" si="4" ref="C26:L26">SUM(C10,C18)</f>
        <v>43636</v>
      </c>
      <c r="D26" s="24">
        <f t="shared" si="4"/>
        <v>45652</v>
      </c>
      <c r="E26" s="24">
        <f t="shared" si="4"/>
        <v>44969</v>
      </c>
      <c r="F26" s="24">
        <f t="shared" si="4"/>
        <v>45067</v>
      </c>
      <c r="G26" s="24">
        <f t="shared" si="4"/>
        <v>43399</v>
      </c>
      <c r="H26" s="24">
        <f t="shared" si="4"/>
        <v>41950</v>
      </c>
      <c r="I26" s="24">
        <f t="shared" si="4"/>
        <v>4619</v>
      </c>
      <c r="J26" s="24">
        <f t="shared" si="4"/>
        <v>244</v>
      </c>
      <c r="K26" s="24">
        <f t="shared" si="4"/>
        <v>6</v>
      </c>
      <c r="L26" s="16">
        <f t="shared" si="4"/>
        <v>269833</v>
      </c>
    </row>
    <row r="27" spans="1:12" ht="12.75">
      <c r="A27" s="6" t="s">
        <v>12</v>
      </c>
      <c r="B27" s="24">
        <f>SUM(B11,B19)</f>
        <v>0</v>
      </c>
      <c r="C27" s="24">
        <f aca="true" t="shared" si="5" ref="C27:L27">SUM(C11,C19)</f>
        <v>29</v>
      </c>
      <c r="D27" s="24">
        <f t="shared" si="5"/>
        <v>39</v>
      </c>
      <c r="E27" s="24">
        <f t="shared" si="5"/>
        <v>18</v>
      </c>
      <c r="F27" s="24">
        <f t="shared" si="5"/>
        <v>44</v>
      </c>
      <c r="G27" s="24">
        <f t="shared" si="5"/>
        <v>31</v>
      </c>
      <c r="H27" s="24">
        <f t="shared" si="5"/>
        <v>42</v>
      </c>
      <c r="I27" s="24">
        <f t="shared" si="5"/>
        <v>5</v>
      </c>
      <c r="J27" s="24">
        <f t="shared" si="5"/>
        <v>0</v>
      </c>
      <c r="K27" s="24">
        <f t="shared" si="5"/>
        <v>0</v>
      </c>
      <c r="L27" s="16">
        <f t="shared" si="5"/>
        <v>208</v>
      </c>
    </row>
    <row r="28" spans="1:12" s="14" customFormat="1" ht="12.75">
      <c r="A28" s="6" t="s">
        <v>11</v>
      </c>
      <c r="B28" s="24">
        <f>SUM(B12,B20)</f>
        <v>111</v>
      </c>
      <c r="C28" s="24">
        <f aca="true" t="shared" si="6" ref="C28:L28">SUM(C12,C20)</f>
        <v>16495</v>
      </c>
      <c r="D28" s="24">
        <f t="shared" si="6"/>
        <v>17219</v>
      </c>
      <c r="E28" s="24">
        <f t="shared" si="6"/>
        <v>16903</v>
      </c>
      <c r="F28" s="24">
        <f t="shared" si="6"/>
        <v>16599</v>
      </c>
      <c r="G28" s="24">
        <f t="shared" si="6"/>
        <v>15993</v>
      </c>
      <c r="H28" s="24">
        <f t="shared" si="6"/>
        <v>15450</v>
      </c>
      <c r="I28" s="24">
        <f t="shared" si="6"/>
        <v>1934</v>
      </c>
      <c r="J28" s="24">
        <f t="shared" si="6"/>
        <v>88</v>
      </c>
      <c r="K28" s="24">
        <f t="shared" si="6"/>
        <v>1</v>
      </c>
      <c r="L28" s="16">
        <f t="shared" si="6"/>
        <v>100793</v>
      </c>
    </row>
    <row r="29" spans="1:12" ht="12.75">
      <c r="A29" s="14" t="s">
        <v>31</v>
      </c>
      <c r="B29" s="25">
        <f>SUM(B25:B28)</f>
        <v>511</v>
      </c>
      <c r="C29" s="25">
        <f aca="true" t="shared" si="7" ref="C29:L29">SUM(C25:C28)</f>
        <v>71028</v>
      </c>
      <c r="D29" s="25">
        <f t="shared" si="7"/>
        <v>74501</v>
      </c>
      <c r="E29" s="25">
        <f t="shared" si="7"/>
        <v>72897</v>
      </c>
      <c r="F29" s="25">
        <f t="shared" si="7"/>
        <v>72871</v>
      </c>
      <c r="G29" s="25">
        <f t="shared" si="7"/>
        <v>70186</v>
      </c>
      <c r="H29" s="25">
        <f t="shared" si="7"/>
        <v>67666</v>
      </c>
      <c r="I29" s="25">
        <f t="shared" si="7"/>
        <v>8591</v>
      </c>
      <c r="J29" s="25">
        <f t="shared" si="7"/>
        <v>517</v>
      </c>
      <c r="K29" s="25">
        <f t="shared" si="7"/>
        <v>11</v>
      </c>
      <c r="L29" s="20">
        <f t="shared" si="7"/>
        <v>438779</v>
      </c>
    </row>
    <row r="30" ht="12.75">
      <c r="L30"/>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8" spans="3:12" ht="12.75">
      <c r="C38" s="18"/>
      <c r="K38" s="18"/>
      <c r="L38" s="17"/>
    </row>
    <row r="39" ht="12.75">
      <c r="L39" s="63"/>
    </row>
    <row r="43" ht="12.75">
      <c r="L43" s="67"/>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1"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51" sqref="A51"/>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s>
  <sheetData>
    <row r="1" ht="12.75">
      <c r="A1" s="7" t="s">
        <v>89</v>
      </c>
    </row>
    <row r="2" spans="1:12" ht="12.75">
      <c r="A2" s="133" t="s">
        <v>20</v>
      </c>
      <c r="B2" s="133"/>
      <c r="C2" s="133"/>
      <c r="D2" s="133"/>
      <c r="E2" s="133"/>
      <c r="F2" s="133"/>
      <c r="G2" s="133"/>
      <c r="H2" s="133"/>
      <c r="I2" s="133"/>
      <c r="J2" s="133"/>
      <c r="K2" s="133"/>
      <c r="L2" s="133"/>
    </row>
    <row r="3" spans="1:12" ht="12.75">
      <c r="A3" s="133" t="s">
        <v>70</v>
      </c>
      <c r="B3" s="133"/>
      <c r="C3" s="133"/>
      <c r="D3" s="133"/>
      <c r="E3" s="133"/>
      <c r="F3" s="133"/>
      <c r="G3" s="133"/>
      <c r="H3" s="133"/>
      <c r="I3" s="133"/>
      <c r="J3" s="133"/>
      <c r="K3" s="133"/>
      <c r="L3" s="133"/>
    </row>
    <row r="4" ht="13.5" thickBot="1"/>
    <row r="5" spans="1:12" ht="28.5" customHeight="1">
      <c r="A5" s="31"/>
      <c r="B5" s="104" t="str">
        <f>C5+1&amp;" "&amp;"en later"</f>
        <v>2012 en later</v>
      </c>
      <c r="C5" s="105">
        <v>2011</v>
      </c>
      <c r="D5" s="105">
        <f aca="true" t="shared" si="0" ref="D5:J5">C5-1</f>
        <v>2010</v>
      </c>
      <c r="E5" s="105">
        <f t="shared" si="0"/>
        <v>2009</v>
      </c>
      <c r="F5" s="105">
        <f t="shared" si="0"/>
        <v>2008</v>
      </c>
      <c r="G5" s="105">
        <f t="shared" si="0"/>
        <v>2007</v>
      </c>
      <c r="H5" s="105">
        <f t="shared" si="0"/>
        <v>2006</v>
      </c>
      <c r="I5" s="105">
        <f t="shared" si="0"/>
        <v>2005</v>
      </c>
      <c r="J5" s="105">
        <f t="shared" si="0"/>
        <v>2004</v>
      </c>
      <c r="K5" s="106" t="str">
        <f>J5-1&amp;" "&amp;"en vroeger"</f>
        <v>2003 en vroeger</v>
      </c>
      <c r="L5" s="105" t="s">
        <v>31</v>
      </c>
    </row>
    <row r="6" spans="1:12" ht="12.75">
      <c r="A6" s="1"/>
      <c r="K6" s="6"/>
      <c r="L6"/>
    </row>
    <row r="7" spans="1:12" s="6" customFormat="1" ht="12.75">
      <c r="A7" s="133" t="s">
        <v>8</v>
      </c>
      <c r="B7" s="133"/>
      <c r="C7" s="133"/>
      <c r="D7" s="133"/>
      <c r="E7" s="133"/>
      <c r="F7" s="133"/>
      <c r="G7" s="133"/>
      <c r="H7" s="133"/>
      <c r="I7" s="133"/>
      <c r="J7" s="133"/>
      <c r="K7" s="133"/>
      <c r="L7" s="133"/>
    </row>
    <row r="8" s="6" customFormat="1" ht="12.75"/>
    <row r="9" spans="1:13" ht="12.75">
      <c r="A9" s="6" t="s">
        <v>38</v>
      </c>
      <c r="B9" s="24">
        <v>3</v>
      </c>
      <c r="C9" s="24">
        <v>195</v>
      </c>
      <c r="D9" s="24">
        <v>392</v>
      </c>
      <c r="E9" s="24">
        <v>512</v>
      </c>
      <c r="F9" s="24">
        <v>659</v>
      </c>
      <c r="G9" s="24">
        <v>664</v>
      </c>
      <c r="H9" s="24">
        <v>706</v>
      </c>
      <c r="I9" s="24">
        <v>686</v>
      </c>
      <c r="J9" s="24">
        <v>93</v>
      </c>
      <c r="K9" s="24">
        <v>24</v>
      </c>
      <c r="L9" s="16">
        <f>SUM(B9:K9)</f>
        <v>3934</v>
      </c>
      <c r="M9" s="18"/>
    </row>
    <row r="10" spans="1:13" ht="12.75">
      <c r="A10" s="6" t="s">
        <v>10</v>
      </c>
      <c r="B10" s="24">
        <v>4</v>
      </c>
      <c r="C10" s="24">
        <v>524</v>
      </c>
      <c r="D10" s="24">
        <v>908</v>
      </c>
      <c r="E10" s="24">
        <v>1257</v>
      </c>
      <c r="F10" s="24">
        <v>1542</v>
      </c>
      <c r="G10" s="24">
        <v>1704</v>
      </c>
      <c r="H10" s="24">
        <v>1860</v>
      </c>
      <c r="I10" s="24">
        <v>1597</v>
      </c>
      <c r="J10" s="24">
        <v>105</v>
      </c>
      <c r="K10" s="24">
        <v>32</v>
      </c>
      <c r="L10" s="16">
        <f>SUM(B10:K10)</f>
        <v>9533</v>
      </c>
      <c r="M10" s="18"/>
    </row>
    <row r="11" spans="1:13" ht="12.75">
      <c r="A11" s="6" t="s">
        <v>12</v>
      </c>
      <c r="B11" s="24">
        <v>0</v>
      </c>
      <c r="C11" s="24">
        <v>15</v>
      </c>
      <c r="D11" s="24">
        <v>35</v>
      </c>
      <c r="E11" s="24">
        <v>47</v>
      </c>
      <c r="F11" s="24">
        <v>57</v>
      </c>
      <c r="G11" s="24">
        <v>66</v>
      </c>
      <c r="H11" s="24">
        <v>70</v>
      </c>
      <c r="I11" s="24">
        <v>66</v>
      </c>
      <c r="J11" s="24">
        <v>0</v>
      </c>
      <c r="K11" s="24">
        <v>0</v>
      </c>
      <c r="L11" s="16">
        <f>SUM(B11:K11)</f>
        <v>356</v>
      </c>
      <c r="M11" s="18"/>
    </row>
    <row r="12" spans="1:13" ht="12.75">
      <c r="A12" s="6" t="s">
        <v>11</v>
      </c>
      <c r="B12" s="24">
        <v>2</v>
      </c>
      <c r="C12" s="24">
        <v>91</v>
      </c>
      <c r="D12" s="24">
        <v>208</v>
      </c>
      <c r="E12" s="24">
        <v>246</v>
      </c>
      <c r="F12" s="24">
        <v>332</v>
      </c>
      <c r="G12" s="24">
        <v>386</v>
      </c>
      <c r="H12" s="24">
        <v>427</v>
      </c>
      <c r="I12" s="24">
        <v>338</v>
      </c>
      <c r="J12" s="24">
        <v>16</v>
      </c>
      <c r="K12" s="24">
        <v>0</v>
      </c>
      <c r="L12" s="16">
        <f>SUM(B12:K12)</f>
        <v>2046</v>
      </c>
      <c r="M12" s="18"/>
    </row>
    <row r="13" spans="1:13" ht="12.75">
      <c r="A13" s="6" t="s">
        <v>41</v>
      </c>
      <c r="B13" s="24">
        <v>0</v>
      </c>
      <c r="C13" s="24">
        <v>6</v>
      </c>
      <c r="D13" s="24">
        <v>19</v>
      </c>
      <c r="E13" s="24">
        <v>14</v>
      </c>
      <c r="F13" s="24">
        <v>26</v>
      </c>
      <c r="G13" s="24">
        <v>14</v>
      </c>
      <c r="H13" s="24">
        <v>13</v>
      </c>
      <c r="I13" s="24">
        <v>15</v>
      </c>
      <c r="J13" s="24">
        <v>0</v>
      </c>
      <c r="K13" s="24">
        <v>0</v>
      </c>
      <c r="L13" s="16">
        <f>SUM(B13:K13)</f>
        <v>107</v>
      </c>
      <c r="M13" s="18"/>
    </row>
    <row r="14" spans="1:13" s="19" customFormat="1" ht="12.75">
      <c r="A14" s="15" t="s">
        <v>31</v>
      </c>
      <c r="B14" s="25">
        <f>SUM(B9:B13)</f>
        <v>9</v>
      </c>
      <c r="C14" s="25">
        <f aca="true" t="shared" si="1" ref="C14:L14">SUM(C9:C13)</f>
        <v>831</v>
      </c>
      <c r="D14" s="25">
        <f t="shared" si="1"/>
        <v>1562</v>
      </c>
      <c r="E14" s="25">
        <f t="shared" si="1"/>
        <v>2076</v>
      </c>
      <c r="F14" s="25">
        <f t="shared" si="1"/>
        <v>2616</v>
      </c>
      <c r="G14" s="25">
        <f t="shared" si="1"/>
        <v>2834</v>
      </c>
      <c r="H14" s="25">
        <f t="shared" si="1"/>
        <v>3076</v>
      </c>
      <c r="I14" s="25">
        <f t="shared" si="1"/>
        <v>2702</v>
      </c>
      <c r="J14" s="25">
        <f t="shared" si="1"/>
        <v>214</v>
      </c>
      <c r="K14" s="25">
        <f t="shared" si="1"/>
        <v>56</v>
      </c>
      <c r="L14" s="20">
        <f t="shared" si="1"/>
        <v>15976</v>
      </c>
      <c r="M14" s="18"/>
    </row>
    <row r="15" spans="1:13" s="19" customFormat="1" ht="12.75">
      <c r="A15" s="14"/>
      <c r="B15" s="23"/>
      <c r="C15" s="23"/>
      <c r="D15" s="23"/>
      <c r="E15" s="23"/>
      <c r="F15" s="23"/>
      <c r="G15" s="23"/>
      <c r="H15" s="23"/>
      <c r="I15" s="23"/>
      <c r="J15" s="23"/>
      <c r="K15" s="23"/>
      <c r="L15" s="23"/>
      <c r="M15" s="18"/>
    </row>
    <row r="16" spans="1:13" s="6" customFormat="1" ht="12.75">
      <c r="A16" s="133" t="s">
        <v>9</v>
      </c>
      <c r="B16" s="133"/>
      <c r="C16" s="133"/>
      <c r="D16" s="133"/>
      <c r="E16" s="133"/>
      <c r="F16" s="133"/>
      <c r="G16" s="133"/>
      <c r="H16" s="133"/>
      <c r="I16" s="133"/>
      <c r="J16" s="133"/>
      <c r="K16" s="133"/>
      <c r="L16" s="133"/>
      <c r="M16" s="18"/>
    </row>
    <row r="17" spans="2:13" s="6" customFormat="1" ht="12.75">
      <c r="B17" s="22"/>
      <c r="C17" s="22"/>
      <c r="D17" s="22"/>
      <c r="E17" s="22"/>
      <c r="F17" s="22"/>
      <c r="G17" s="22"/>
      <c r="H17" s="22"/>
      <c r="I17" s="22"/>
      <c r="J17" s="22"/>
      <c r="K17" s="22"/>
      <c r="L17" s="22"/>
      <c r="M17" s="18"/>
    </row>
    <row r="18" spans="1:13" ht="12.75">
      <c r="A18" s="6" t="s">
        <v>38</v>
      </c>
      <c r="B18" s="24">
        <v>1</v>
      </c>
      <c r="C18" s="24">
        <v>74</v>
      </c>
      <c r="D18" s="24">
        <v>159</v>
      </c>
      <c r="E18" s="24">
        <v>210</v>
      </c>
      <c r="F18" s="24">
        <v>284</v>
      </c>
      <c r="G18" s="24">
        <v>337</v>
      </c>
      <c r="H18" s="24">
        <v>384</v>
      </c>
      <c r="I18" s="24">
        <v>374</v>
      </c>
      <c r="J18" s="24">
        <v>44</v>
      </c>
      <c r="K18" s="24">
        <v>21</v>
      </c>
      <c r="L18" s="16">
        <f>SUM(B18:K18)</f>
        <v>1888</v>
      </c>
      <c r="M18" s="18"/>
    </row>
    <row r="19" spans="1:13" ht="12.75">
      <c r="A19" s="6" t="s">
        <v>10</v>
      </c>
      <c r="B19" s="24">
        <v>4</v>
      </c>
      <c r="C19" s="24">
        <v>226</v>
      </c>
      <c r="D19" s="24">
        <v>450</v>
      </c>
      <c r="E19" s="24">
        <v>597</v>
      </c>
      <c r="F19" s="24">
        <v>863</v>
      </c>
      <c r="G19" s="24">
        <v>941</v>
      </c>
      <c r="H19" s="24">
        <v>1017</v>
      </c>
      <c r="I19" s="24">
        <v>953</v>
      </c>
      <c r="J19" s="24">
        <v>77</v>
      </c>
      <c r="K19" s="24">
        <v>23</v>
      </c>
      <c r="L19" s="16">
        <f>SUM(B19:K19)</f>
        <v>5151</v>
      </c>
      <c r="M19" s="18"/>
    </row>
    <row r="20" spans="1:13" ht="12.75">
      <c r="A20" s="6" t="s">
        <v>12</v>
      </c>
      <c r="B20" s="24">
        <v>0</v>
      </c>
      <c r="C20" s="24">
        <v>11</v>
      </c>
      <c r="D20" s="24">
        <v>25</v>
      </c>
      <c r="E20" s="24">
        <v>21</v>
      </c>
      <c r="F20" s="24">
        <v>33</v>
      </c>
      <c r="G20" s="24">
        <v>42</v>
      </c>
      <c r="H20" s="24">
        <v>49</v>
      </c>
      <c r="I20" s="24">
        <v>53</v>
      </c>
      <c r="J20" s="24">
        <v>2</v>
      </c>
      <c r="K20" s="24">
        <v>0</v>
      </c>
      <c r="L20" s="16">
        <f>SUM(B20:K20)</f>
        <v>236</v>
      </c>
      <c r="M20" s="18"/>
    </row>
    <row r="21" spans="1:13" ht="12.75">
      <c r="A21" s="6" t="s">
        <v>11</v>
      </c>
      <c r="B21" s="24">
        <v>0</v>
      </c>
      <c r="C21" s="24">
        <v>43</v>
      </c>
      <c r="D21" s="24">
        <v>79</v>
      </c>
      <c r="E21" s="24">
        <v>107</v>
      </c>
      <c r="F21" s="24">
        <v>165</v>
      </c>
      <c r="G21" s="24">
        <v>200</v>
      </c>
      <c r="H21" s="24">
        <v>238</v>
      </c>
      <c r="I21" s="24">
        <v>238</v>
      </c>
      <c r="J21" s="24">
        <v>6</v>
      </c>
      <c r="K21" s="24">
        <v>2</v>
      </c>
      <c r="L21" s="16">
        <f>SUM(B21:K21)</f>
        <v>1078</v>
      </c>
      <c r="M21" s="18"/>
    </row>
    <row r="22" spans="1:13" ht="12.75">
      <c r="A22" s="6" t="s">
        <v>41</v>
      </c>
      <c r="B22" s="24">
        <v>0</v>
      </c>
      <c r="C22" s="24">
        <v>3</v>
      </c>
      <c r="D22" s="24">
        <v>7</v>
      </c>
      <c r="E22" s="24">
        <v>11</v>
      </c>
      <c r="F22" s="24">
        <v>9</v>
      </c>
      <c r="G22" s="24">
        <v>7</v>
      </c>
      <c r="H22" s="24">
        <v>8</v>
      </c>
      <c r="I22" s="24">
        <v>6</v>
      </c>
      <c r="J22" s="24">
        <v>0</v>
      </c>
      <c r="K22" s="24">
        <v>0</v>
      </c>
      <c r="L22" s="16">
        <f>SUM(B22:K22)</f>
        <v>51</v>
      </c>
      <c r="M22" s="18"/>
    </row>
    <row r="23" spans="1:13" s="19" customFormat="1" ht="12.75">
      <c r="A23" s="15" t="s">
        <v>31</v>
      </c>
      <c r="B23" s="25">
        <f aca="true" t="shared" si="2" ref="B23:L23">SUM(B18:B22)</f>
        <v>5</v>
      </c>
      <c r="C23" s="25">
        <f t="shared" si="2"/>
        <v>357</v>
      </c>
      <c r="D23" s="25">
        <f t="shared" si="2"/>
        <v>720</v>
      </c>
      <c r="E23" s="25">
        <f t="shared" si="2"/>
        <v>946</v>
      </c>
      <c r="F23" s="25">
        <f t="shared" si="2"/>
        <v>1354</v>
      </c>
      <c r="G23" s="25">
        <f t="shared" si="2"/>
        <v>1527</v>
      </c>
      <c r="H23" s="25">
        <f t="shared" si="2"/>
        <v>1696</v>
      </c>
      <c r="I23" s="25">
        <f t="shared" si="2"/>
        <v>1624</v>
      </c>
      <c r="J23" s="25">
        <f t="shared" si="2"/>
        <v>129</v>
      </c>
      <c r="K23" s="25">
        <f t="shared" si="2"/>
        <v>46</v>
      </c>
      <c r="L23" s="20">
        <f t="shared" si="2"/>
        <v>8404</v>
      </c>
      <c r="M23" s="18"/>
    </row>
    <row r="24" spans="1:13" s="19" customFormat="1" ht="12.75">
      <c r="A24" s="14"/>
      <c r="B24" s="23"/>
      <c r="C24" s="23"/>
      <c r="D24" s="23"/>
      <c r="E24" s="23"/>
      <c r="F24" s="23"/>
      <c r="G24" s="23"/>
      <c r="H24" s="23"/>
      <c r="I24" s="23"/>
      <c r="J24" s="23"/>
      <c r="K24" s="23"/>
      <c r="L24" s="23"/>
      <c r="M24" s="18"/>
    </row>
    <row r="25" spans="1:13" s="6" customFormat="1" ht="12.75">
      <c r="A25" s="133" t="s">
        <v>31</v>
      </c>
      <c r="B25" s="133"/>
      <c r="C25" s="133"/>
      <c r="D25" s="133"/>
      <c r="E25" s="133"/>
      <c r="F25" s="133"/>
      <c r="G25" s="133"/>
      <c r="H25" s="133"/>
      <c r="I25" s="133"/>
      <c r="J25" s="133"/>
      <c r="K25" s="133"/>
      <c r="L25" s="133"/>
      <c r="M25" s="18"/>
    </row>
    <row r="26" spans="2:13" s="6" customFormat="1" ht="12.75">
      <c r="B26" s="22"/>
      <c r="C26" s="22"/>
      <c r="D26" s="22"/>
      <c r="E26" s="22"/>
      <c r="F26" s="22"/>
      <c r="G26" s="22"/>
      <c r="H26" s="22"/>
      <c r="I26" s="22"/>
      <c r="J26" s="22"/>
      <c r="K26" s="22"/>
      <c r="L26" s="22"/>
      <c r="M26" s="18"/>
    </row>
    <row r="27" spans="1:13" ht="12.75">
      <c r="A27" s="6" t="s">
        <v>38</v>
      </c>
      <c r="B27" s="24">
        <f>SUM(B18,B9)</f>
        <v>4</v>
      </c>
      <c r="C27" s="24">
        <f aca="true" t="shared" si="3" ref="C27:L27">SUM(C18,C9)</f>
        <v>269</v>
      </c>
      <c r="D27" s="24">
        <f t="shared" si="3"/>
        <v>551</v>
      </c>
      <c r="E27" s="24">
        <f t="shared" si="3"/>
        <v>722</v>
      </c>
      <c r="F27" s="24">
        <f t="shared" si="3"/>
        <v>943</v>
      </c>
      <c r="G27" s="24">
        <f t="shared" si="3"/>
        <v>1001</v>
      </c>
      <c r="H27" s="24">
        <f t="shared" si="3"/>
        <v>1090</v>
      </c>
      <c r="I27" s="24">
        <f t="shared" si="3"/>
        <v>1060</v>
      </c>
      <c r="J27" s="24">
        <f t="shared" si="3"/>
        <v>137</v>
      </c>
      <c r="K27" s="24">
        <f t="shared" si="3"/>
        <v>45</v>
      </c>
      <c r="L27" s="16">
        <f t="shared" si="3"/>
        <v>5822</v>
      </c>
      <c r="M27" s="18"/>
    </row>
    <row r="28" spans="1:13" ht="12.75">
      <c r="A28" s="6" t="s">
        <v>10</v>
      </c>
      <c r="B28" s="24">
        <f aca="true" t="shared" si="4" ref="B28:L31">SUM(B19,B10)</f>
        <v>8</v>
      </c>
      <c r="C28" s="24">
        <f t="shared" si="4"/>
        <v>750</v>
      </c>
      <c r="D28" s="24">
        <f t="shared" si="4"/>
        <v>1358</v>
      </c>
      <c r="E28" s="24">
        <f t="shared" si="4"/>
        <v>1854</v>
      </c>
      <c r="F28" s="24">
        <f t="shared" si="4"/>
        <v>2405</v>
      </c>
      <c r="G28" s="24">
        <f t="shared" si="4"/>
        <v>2645</v>
      </c>
      <c r="H28" s="24">
        <f t="shared" si="4"/>
        <v>2877</v>
      </c>
      <c r="I28" s="24">
        <f t="shared" si="4"/>
        <v>2550</v>
      </c>
      <c r="J28" s="24">
        <f t="shared" si="4"/>
        <v>182</v>
      </c>
      <c r="K28" s="24">
        <f t="shared" si="4"/>
        <v>55</v>
      </c>
      <c r="L28" s="16">
        <f t="shared" si="4"/>
        <v>14684</v>
      </c>
      <c r="M28" s="18"/>
    </row>
    <row r="29" spans="1:13" ht="12.75">
      <c r="A29" s="6" t="s">
        <v>12</v>
      </c>
      <c r="B29" s="24">
        <f t="shared" si="4"/>
        <v>0</v>
      </c>
      <c r="C29" s="24">
        <f t="shared" si="4"/>
        <v>26</v>
      </c>
      <c r="D29" s="24">
        <f t="shared" si="4"/>
        <v>60</v>
      </c>
      <c r="E29" s="24">
        <f t="shared" si="4"/>
        <v>68</v>
      </c>
      <c r="F29" s="24">
        <f t="shared" si="4"/>
        <v>90</v>
      </c>
      <c r="G29" s="24">
        <f t="shared" si="4"/>
        <v>108</v>
      </c>
      <c r="H29" s="24">
        <f t="shared" si="4"/>
        <v>119</v>
      </c>
      <c r="I29" s="24">
        <f t="shared" si="4"/>
        <v>119</v>
      </c>
      <c r="J29" s="24">
        <f t="shared" si="4"/>
        <v>2</v>
      </c>
      <c r="K29" s="24">
        <f t="shared" si="4"/>
        <v>0</v>
      </c>
      <c r="L29" s="16">
        <f t="shared" si="4"/>
        <v>592</v>
      </c>
      <c r="M29" s="18"/>
    </row>
    <row r="30" spans="1:13" ht="12.75">
      <c r="A30" s="6" t="s">
        <v>11</v>
      </c>
      <c r="B30" s="24">
        <f t="shared" si="4"/>
        <v>2</v>
      </c>
      <c r="C30" s="24">
        <f t="shared" si="4"/>
        <v>134</v>
      </c>
      <c r="D30" s="24">
        <f t="shared" si="4"/>
        <v>287</v>
      </c>
      <c r="E30" s="24">
        <f t="shared" si="4"/>
        <v>353</v>
      </c>
      <c r="F30" s="24">
        <f t="shared" si="4"/>
        <v>497</v>
      </c>
      <c r="G30" s="24">
        <f t="shared" si="4"/>
        <v>586</v>
      </c>
      <c r="H30" s="24">
        <f t="shared" si="4"/>
        <v>665</v>
      </c>
      <c r="I30" s="24">
        <f t="shared" si="4"/>
        <v>576</v>
      </c>
      <c r="J30" s="24">
        <f t="shared" si="4"/>
        <v>22</v>
      </c>
      <c r="K30" s="24">
        <f t="shared" si="4"/>
        <v>2</v>
      </c>
      <c r="L30" s="16">
        <f t="shared" si="4"/>
        <v>3124</v>
      </c>
      <c r="M30" s="18"/>
    </row>
    <row r="31" spans="1:13" ht="12.75">
      <c r="A31" s="6" t="s">
        <v>41</v>
      </c>
      <c r="B31" s="24">
        <f t="shared" si="4"/>
        <v>0</v>
      </c>
      <c r="C31" s="24">
        <f t="shared" si="4"/>
        <v>9</v>
      </c>
      <c r="D31" s="24">
        <f t="shared" si="4"/>
        <v>26</v>
      </c>
      <c r="E31" s="24">
        <f t="shared" si="4"/>
        <v>25</v>
      </c>
      <c r="F31" s="24">
        <f t="shared" si="4"/>
        <v>35</v>
      </c>
      <c r="G31" s="24">
        <f t="shared" si="4"/>
        <v>21</v>
      </c>
      <c r="H31" s="24">
        <f t="shared" si="4"/>
        <v>21</v>
      </c>
      <c r="I31" s="24">
        <f t="shared" si="4"/>
        <v>21</v>
      </c>
      <c r="J31" s="24">
        <f t="shared" si="4"/>
        <v>0</v>
      </c>
      <c r="K31" s="24">
        <f t="shared" si="4"/>
        <v>0</v>
      </c>
      <c r="L31" s="16">
        <f t="shared" si="4"/>
        <v>158</v>
      </c>
      <c r="M31" s="18"/>
    </row>
    <row r="32" spans="1:13" s="14" customFormat="1" ht="12.75">
      <c r="A32" s="15" t="s">
        <v>31</v>
      </c>
      <c r="B32" s="25">
        <f>SUM(B27:B31)</f>
        <v>14</v>
      </c>
      <c r="C32" s="25">
        <f aca="true" t="shared" si="5" ref="C32:L32">SUM(C27:C31)</f>
        <v>1188</v>
      </c>
      <c r="D32" s="25">
        <f t="shared" si="5"/>
        <v>2282</v>
      </c>
      <c r="E32" s="25">
        <f t="shared" si="5"/>
        <v>3022</v>
      </c>
      <c r="F32" s="25">
        <f t="shared" si="5"/>
        <v>3970</v>
      </c>
      <c r="G32" s="25">
        <f t="shared" si="5"/>
        <v>4361</v>
      </c>
      <c r="H32" s="25">
        <f t="shared" si="5"/>
        <v>4772</v>
      </c>
      <c r="I32" s="25">
        <f t="shared" si="5"/>
        <v>4326</v>
      </c>
      <c r="J32" s="25">
        <f t="shared" si="5"/>
        <v>343</v>
      </c>
      <c r="K32" s="25">
        <f t="shared" si="5"/>
        <v>102</v>
      </c>
      <c r="L32" s="20">
        <f t="shared" si="5"/>
        <v>24380</v>
      </c>
      <c r="M32" s="18"/>
    </row>
    <row r="33" spans="1:13" ht="12.75">
      <c r="A33"/>
      <c r="L33"/>
      <c r="M33" s="18"/>
    </row>
    <row r="34" spans="1:12" ht="12.75">
      <c r="A34" s="116" t="s">
        <v>53</v>
      </c>
      <c r="B34" s="84"/>
      <c r="C34" s="84"/>
      <c r="D34" s="101"/>
      <c r="E34" s="84"/>
      <c r="F34" s="84"/>
      <c r="G34" s="101"/>
      <c r="H34" s="84"/>
      <c r="I34" s="84"/>
      <c r="J34" s="18"/>
      <c r="L34"/>
    </row>
    <row r="35" spans="1:12" ht="12.75">
      <c r="A35" s="116" t="s">
        <v>107</v>
      </c>
      <c r="B35" s="117"/>
      <c r="C35" s="117"/>
      <c r="D35" s="118"/>
      <c r="E35" s="117"/>
      <c r="F35" s="117"/>
      <c r="G35" s="118"/>
      <c r="H35" s="117"/>
      <c r="I35" s="117"/>
      <c r="L35"/>
    </row>
    <row r="36" spans="1:12" ht="12.75">
      <c r="A36" s="116" t="s">
        <v>108</v>
      </c>
      <c r="B36" s="117"/>
      <c r="C36" s="117"/>
      <c r="D36" s="118"/>
      <c r="E36" s="117"/>
      <c r="F36" s="117"/>
      <c r="G36" s="118"/>
      <c r="H36" s="117"/>
      <c r="I36" s="117"/>
      <c r="L36"/>
    </row>
    <row r="37" spans="1:12" ht="12.75">
      <c r="A37" s="116" t="s">
        <v>109</v>
      </c>
      <c r="B37" s="117"/>
      <c r="C37" s="117"/>
      <c r="D37" s="118"/>
      <c r="E37" s="117"/>
      <c r="F37" s="117"/>
      <c r="G37" s="117"/>
      <c r="H37" s="117"/>
      <c r="I37" s="117"/>
      <c r="L37"/>
    </row>
    <row r="38" spans="1:12" ht="12.75">
      <c r="A38" s="116" t="s">
        <v>110</v>
      </c>
      <c r="B38" s="117"/>
      <c r="C38" s="117"/>
      <c r="D38" s="118"/>
      <c r="E38" s="117"/>
      <c r="F38" s="117"/>
      <c r="G38" s="117"/>
      <c r="H38" s="117"/>
      <c r="I38" s="117"/>
      <c r="L3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row r="48" spans="3:12" ht="12.75">
      <c r="C48" s="18"/>
      <c r="L48" s="17"/>
    </row>
    <row r="49" spans="3:12" ht="12.75">
      <c r="C49" s="18"/>
      <c r="L49" s="63"/>
    </row>
    <row r="50" spans="3:12" ht="12.75">
      <c r="C50" s="18"/>
      <c r="L50" s="63"/>
    </row>
    <row r="52" ht="12.75">
      <c r="C52" s="18"/>
    </row>
    <row r="54" spans="3:12" ht="12.75">
      <c r="C54" s="18"/>
      <c r="L54" s="67"/>
    </row>
    <row r="55" ht="12.75">
      <c r="L55" s="67"/>
    </row>
    <row r="56" spans="3:12" ht="12.75">
      <c r="C56" s="18"/>
      <c r="L56" s="67"/>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7"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2018-08-21T09:24:23Z</cp:lastPrinted>
  <dcterms:created xsi:type="dcterms:W3CDTF">2002-06-10T08:21:55Z</dcterms:created>
  <dcterms:modified xsi:type="dcterms:W3CDTF">2018-08-21T15:07:58Z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