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80" activeTab="0"/>
  </bookViews>
  <sheets>
    <sheet name="INHOUD" sheetId="1" r:id="rId1"/>
    <sheet name="SV_LO_1718_1a" sheetId="2" r:id="rId2"/>
    <sheet name="SV_LO_1718_1b" sheetId="3" r:id="rId3"/>
    <sheet name="ZBL_LO_1718_1" sheetId="4" r:id="rId4"/>
  </sheets>
  <definedNames>
    <definedName name="_p412">#REF!</definedName>
    <definedName name="_p413">#REF!</definedName>
    <definedName name="_xlnm.Print_Area" localSheetId="3">'ZBL_LO_1718_1'!$A$1:$Q$54</definedName>
    <definedName name="eentabel">#REF!</definedName>
    <definedName name="jaarboek_per_land">#REF!</definedName>
  </definedNames>
  <calcPr fullCalcOnLoad="1"/>
</workbook>
</file>

<file path=xl/sharedStrings.xml><?xml version="1.0" encoding="utf-8"?>
<sst xmlns="http://schemas.openxmlformats.org/spreadsheetml/2006/main" count="338" uniqueCount="50">
  <si>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</si>
  <si>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</si>
  <si>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</si>
  <si>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</si>
  <si>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</si>
  <si>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</si>
  <si>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</si>
  <si>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</si>
  <si>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</si>
  <si>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</si>
  <si>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</si>
  <si>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</si>
  <si>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</si>
  <si>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</si>
  <si>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</si>
  <si>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</si>
  <si>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</si>
  <si>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</si>
  <si>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</si>
  <si>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</si>
  <si>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</si>
  <si>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</si>
  <si>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</si>
  <si>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</si>
  <si>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</si>
  <si>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</si>
  <si>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</si>
  <si>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</si>
  <si>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</si>
  <si>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</si>
  <si>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</si>
  <si>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</si>
  <si>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</si>
  <si>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</si>
  <si>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</si>
  <si>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</si>
  <si>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</si>
  <si>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</si>
  <si>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</si>
  <si>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</si>
  <si>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</si>
  <si>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</si>
  <si>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</si>
  <si>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</si>
  <si>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SCHOOLSE VORDERINGEN EN ZITTENBLIJVEN IN HET GEWOON LAGER ONDERWIJS</t>
  </si>
  <si>
    <t>Schooljaar 2017-2018</t>
  </si>
  <si>
    <t>SV_LO_1718_1a</t>
  </si>
  <si>
    <t>SV_LO_1718_1b</t>
  </si>
  <si>
    <t>ZBL_LO_1718_1</t>
  </si>
  <si>
    <t>Tabellen met een combinatie van schoolse vorderingen en leerlingenkenmerken zijn beschikbaar in het hoofdstuk 'Leerlingenkenmerken basisonderwijs 2016-2017' van Deel 1: Schoolbevolking. Het gaat daarbij telkens om data van het voorgaande schooljaar.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</si>
</sst>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00000"/>
    <numFmt numFmtId="174" formatCode="0.0"/>
    <numFmt numFmtId="175" formatCode="0.0%"/>
    <numFmt numFmtId="176" formatCode="#,##0.0"/>
    <numFmt numFmtId="177" formatCode="0.000%"/>
    <numFmt numFmtId="178" formatCode="0.0000%"/>
  </numFmts>
  <fonts count="53">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u val="single"/>
      <sz val="10"/>
      <color indexed="12"/>
      <name val="Arial"/>
      <family val="0"/>
    </font>
    <font>
      <u val="single"/>
      <sz val="10"/>
      <color indexed="2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medium"/>
      <bottom style="thin"/>
    </border>
    <border>
      <left/>
      <right/>
      <top style="medium"/>
      <bottom style="thin"/>
    </border>
    <border>
      <left/>
      <right/>
      <top style="thin"/>
      <bottom style="thin">
        <color indexed="8"/>
      </bottom>
    </border>
    <border>
      <left/>
      <right style="thin">
        <color indexed="8"/>
      </right>
      <top style="thin"/>
      <bottom style="thin">
        <color indexed="8"/>
      </bottom>
    </border>
    <border>
      <left/>
      <right style="thin">
        <color indexed="8"/>
      </right>
      <top/>
      <bottom style="thin">
        <color indexed="8"/>
      </bottom>
    </border>
    <border>
      <left/>
      <right style="thin"/>
      <top style="medium"/>
      <bottom style="thin"/>
    </border>
    <border>
      <left style="thin"/>
      <right/>
      <top style="thin"/>
      <bottom style="thin">
        <color indexed="8"/>
      </bottom>
    </border>
    <border>
      <left style="thin"/>
      <right/>
      <top style="medium"/>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4" fontId="5" fillId="0" borderId="0" applyFont="0" applyFill="0" applyBorder="0" applyAlignment="0" applyProtection="0"/>
    <xf numFmtId="173" fontId="5"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3" fontId="7" fillId="1" borderId="4" applyBorder="0">
      <alignment/>
      <protection/>
    </xf>
    <xf numFmtId="0" fontId="42"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6" fillId="0" borderId="0" applyFont="0" applyFill="0" applyBorder="0" applyAlignment="0" applyProtection="0"/>
    <xf numFmtId="2"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8" fillId="1" borderId="8">
      <alignment horizontal="center" vertical="top" textRotation="90"/>
      <protection/>
    </xf>
    <xf numFmtId="0" fontId="47"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8" fillId="32" borderId="0" applyNumberFormat="0" applyBorder="0" applyAlignment="0" applyProtection="0"/>
    <xf numFmtId="175" fontId="6" fillId="0" borderId="0" applyFont="0" applyFill="0" applyBorder="0" applyAlignment="0" applyProtection="0"/>
    <xf numFmtId="10" fontId="6" fillId="0" borderId="0">
      <alignment/>
      <protection/>
    </xf>
    <xf numFmtId="177" fontId="6" fillId="0" borderId="0" applyFont="0" applyFill="0" applyBorder="0" applyAlignment="0" applyProtection="0"/>
    <xf numFmtId="178"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9"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49">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72" fontId="13" fillId="0" borderId="21" xfId="0" applyNumberFormat="1" applyFont="1" applyFill="1" applyBorder="1" applyAlignment="1">
      <alignment horizontal="right" vertical="top"/>
    </xf>
    <xf numFmtId="172" fontId="13" fillId="0" borderId="0" xfId="0" applyNumberFormat="1" applyFont="1" applyFill="1" applyBorder="1" applyAlignment="1">
      <alignment horizontal="right" vertical="top"/>
    </xf>
    <xf numFmtId="172" fontId="13" fillId="0" borderId="28" xfId="0" applyNumberFormat="1" applyFont="1" applyFill="1" applyBorder="1" applyAlignment="1">
      <alignment horizontal="right" vertical="top"/>
    </xf>
    <xf numFmtId="2" fontId="0" fillId="0" borderId="0" xfId="0" applyNumberFormat="1" applyFont="1" applyFill="1" applyAlignment="1">
      <alignment/>
    </xf>
    <xf numFmtId="172" fontId="13" fillId="0" borderId="29" xfId="0" applyNumberFormat="1" applyFont="1" applyFill="1" applyBorder="1" applyAlignment="1">
      <alignment horizontal="right" vertical="top"/>
    </xf>
    <xf numFmtId="172" fontId="13" fillId="0" borderId="23" xfId="0" applyNumberFormat="1" applyFont="1" applyFill="1" applyBorder="1" applyAlignment="1">
      <alignment horizontal="right" vertical="top"/>
    </xf>
    <xf numFmtId="172"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72" fontId="2" fillId="0" borderId="4" xfId="0" applyNumberFormat="1" applyFont="1" applyFill="1" applyBorder="1" applyAlignment="1">
      <alignment/>
    </xf>
    <xf numFmtId="172" fontId="2" fillId="0" borderId="18" xfId="0" applyNumberFormat="1" applyFont="1" applyFill="1" applyBorder="1" applyAlignment="1">
      <alignment/>
    </xf>
    <xf numFmtId="172"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72" fontId="14" fillId="0" borderId="4" xfId="0" applyNumberFormat="1" applyFont="1" applyFill="1" applyBorder="1" applyAlignment="1">
      <alignment horizontal="right" vertical="top"/>
    </xf>
    <xf numFmtId="172" fontId="14" fillId="0" borderId="18" xfId="0" applyNumberFormat="1" applyFont="1" applyFill="1" applyBorder="1" applyAlignment="1">
      <alignment horizontal="right" vertical="top"/>
    </xf>
    <xf numFmtId="172" fontId="14" fillId="0" borderId="31" xfId="0" applyNumberFormat="1" applyFont="1" applyFill="1" applyBorder="1" applyAlignment="1">
      <alignment horizontal="right" vertical="top"/>
    </xf>
    <xf numFmtId="172"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72" fontId="0" fillId="0" borderId="4" xfId="0" applyNumberFormat="1" applyFill="1" applyBorder="1" applyAlignment="1">
      <alignment/>
    </xf>
    <xf numFmtId="172" fontId="0" fillId="0" borderId="18" xfId="0" applyNumberFormat="1" applyFill="1" applyBorder="1" applyAlignment="1">
      <alignment/>
    </xf>
    <xf numFmtId="172" fontId="0" fillId="0" borderId="18" xfId="0" applyNumberFormat="1" applyFill="1" applyBorder="1" applyAlignment="1">
      <alignment horizontal="right"/>
    </xf>
    <xf numFmtId="172" fontId="0" fillId="0" borderId="21" xfId="0" applyNumberFormat="1" applyFill="1" applyBorder="1" applyAlignment="1">
      <alignment/>
    </xf>
    <xf numFmtId="172" fontId="0" fillId="0" borderId="0" xfId="0" applyNumberFormat="1" applyFill="1" applyBorder="1" applyAlignment="1">
      <alignment/>
    </xf>
    <xf numFmtId="172" fontId="0" fillId="0" borderId="0" xfId="0" applyNumberFormat="1" applyFill="1" applyAlignment="1">
      <alignment/>
    </xf>
    <xf numFmtId="172" fontId="0" fillId="0" borderId="0" xfId="0" applyNumberFormat="1" applyFill="1" applyBorder="1" applyAlignment="1">
      <alignment horizontal="right"/>
    </xf>
    <xf numFmtId="172" fontId="2" fillId="0" borderId="4" xfId="0" applyNumberFormat="1" applyFont="1" applyFill="1" applyBorder="1" applyAlignment="1">
      <alignment horizontal="right"/>
    </xf>
    <xf numFmtId="172" fontId="2" fillId="0" borderId="15" xfId="0" applyNumberFormat="1" applyFont="1" applyFill="1" applyBorder="1" applyAlignment="1">
      <alignment/>
    </xf>
    <xf numFmtId="172" fontId="2" fillId="0" borderId="38" xfId="0" applyNumberFormat="1" applyFont="1" applyFill="1" applyBorder="1" applyAlignment="1">
      <alignment/>
    </xf>
    <xf numFmtId="172" fontId="2" fillId="0" borderId="15" xfId="0" applyNumberFormat="1" applyFont="1" applyFill="1" applyBorder="1" applyAlignment="1">
      <alignment horizontal="right"/>
    </xf>
    <xf numFmtId="172" fontId="0" fillId="0" borderId="17" xfId="0" applyNumberFormat="1" applyFill="1" applyBorder="1" applyAlignment="1">
      <alignment/>
    </xf>
    <xf numFmtId="172" fontId="0" fillId="0" borderId="14" xfId="0" applyNumberFormat="1" applyFill="1" applyBorder="1" applyAlignment="1">
      <alignment/>
    </xf>
    <xf numFmtId="172" fontId="2" fillId="0" borderId="39" xfId="0" applyNumberFormat="1" applyFont="1" applyFill="1" applyBorder="1" applyAlignment="1">
      <alignment/>
    </xf>
    <xf numFmtId="172" fontId="0" fillId="0" borderId="4" xfId="0" applyNumberFormat="1" applyFill="1" applyBorder="1" applyAlignment="1">
      <alignment horizontal="right"/>
    </xf>
    <xf numFmtId="172" fontId="0" fillId="0" borderId="21" xfId="0" applyNumberFormat="1" applyFill="1" applyBorder="1" applyAlignment="1">
      <alignment horizontal="right"/>
    </xf>
    <xf numFmtId="172"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72" fontId="0" fillId="0" borderId="40" xfId="0" applyNumberFormat="1" applyFill="1" applyBorder="1" applyAlignment="1">
      <alignment/>
    </xf>
    <xf numFmtId="172" fontId="0" fillId="0" borderId="27" xfId="0" applyNumberFormat="1" applyFill="1" applyBorder="1" applyAlignment="1">
      <alignment/>
    </xf>
    <xf numFmtId="172"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11" fillId="0" borderId="0" xfId="0" applyFont="1" applyAlignment="1">
      <alignment/>
    </xf>
    <xf numFmtId="3" fontId="0" fillId="0" borderId="42" xfId="0" applyNumberFormat="1" applyFill="1" applyBorder="1" applyAlignment="1">
      <alignment/>
    </xf>
    <xf numFmtId="0" fontId="42" fillId="0" borderId="0" xfId="50" applyAlignment="1">
      <alignment/>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0" fontId="52" fillId="0" borderId="26" xfId="0" applyFont="1" applyBorder="1" applyAlignment="1">
      <alignment horizontal="left" vertical="top" wrapText="1"/>
    </xf>
    <xf numFmtId="0" fontId="0" fillId="0" borderId="29" xfId="0" applyFill="1" applyBorder="1" applyAlignment="1">
      <alignment horizontal="center"/>
    </xf>
    <xf numFmtId="0" fontId="0" fillId="0" borderId="23"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0" xfId="0" applyFont="1" applyFill="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19"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13" fillId="0" borderId="44"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cellXfs>
  <cellStyles count="6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ubtotaal" xfId="71"/>
    <cellStyle name="Titel" xfId="72"/>
    <cellStyle name="Totaal" xfId="73"/>
    <cellStyle name="Uitvoer" xfId="74"/>
    <cellStyle name="Currency" xfId="75"/>
    <cellStyle name="Currency [0]" xfId="76"/>
    <cellStyle name="Verklarende tekst" xfId="77"/>
    <cellStyle name="Waarschuwingsteks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21</xdr:col>
      <xdr:colOff>504825</xdr:colOff>
      <xdr:row>61</xdr:row>
      <xdr:rowOff>19050</xdr:rowOff>
    </xdr:to>
    <xdr:sp>
      <xdr:nvSpPr>
        <xdr:cNvPr id="1" name="Text Box 2"/>
        <xdr:cNvSpPr txBox="1">
          <a:spLocks noChangeArrowheads="1"/>
        </xdr:cNvSpPr>
      </xdr:nvSpPr>
      <xdr:spPr>
        <a:xfrm>
          <a:off x="28575" y="8286750"/>
          <a:ext cx="127539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485775</xdr:colOff>
      <xdr:row>64</xdr:row>
      <xdr:rowOff>104775</xdr:rowOff>
    </xdr:to>
    <xdr:sp>
      <xdr:nvSpPr>
        <xdr:cNvPr id="2" name="Tekstvak 1"/>
        <xdr:cNvSpPr txBox="1">
          <a:spLocks noChangeArrowheads="1"/>
        </xdr:cNvSpPr>
      </xdr:nvSpPr>
      <xdr:spPr>
        <a:xfrm>
          <a:off x="19050" y="10001250"/>
          <a:ext cx="127444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7061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438150</xdr:colOff>
      <xdr:row>56</xdr:row>
      <xdr:rowOff>47625</xdr:rowOff>
    </xdr:to>
    <xdr:sp>
      <xdr:nvSpPr>
        <xdr:cNvPr id="2" name="Text Box 3"/>
        <xdr:cNvSpPr txBox="1">
          <a:spLocks noChangeArrowheads="1"/>
        </xdr:cNvSpPr>
      </xdr:nvSpPr>
      <xdr:spPr>
        <a:xfrm>
          <a:off x="28575" y="7315200"/>
          <a:ext cx="12201525"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192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343775"/>
          <a:ext cx="10915650"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114300</xdr:rowOff>
    </xdr:from>
    <xdr:to>
      <xdr:col>16</xdr:col>
      <xdr:colOff>514350</xdr:colOff>
      <xdr:row>60</xdr:row>
      <xdr:rowOff>142875</xdr:rowOff>
    </xdr:to>
    <xdr:sp>
      <xdr:nvSpPr>
        <xdr:cNvPr id="2" name="Tekstvak 1"/>
        <xdr:cNvSpPr txBox="1">
          <a:spLocks noChangeArrowheads="1"/>
        </xdr:cNvSpPr>
      </xdr:nvSpPr>
      <xdr:spPr>
        <a:xfrm>
          <a:off x="9525" y="9172575"/>
          <a:ext cx="10877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A37" sqref="A37"/>
    </sheetView>
  </sheetViews>
  <sheetFormatPr defaultColWidth="9.140625" defaultRowHeight="12.75"/>
  <cols>
    <col min="1" max="1" width="19.421875" style="0" customWidth="1"/>
    <col min="2" max="2" width="33.57421875" style="0" customWidth="1"/>
  </cols>
  <sheetData>
    <row r="1" ht="15">
      <c r="A1" s="127" t="s">
        <v>44</v>
      </c>
    </row>
    <row r="2" ht="15">
      <c r="A2" s="127" t="s">
        <v>45</v>
      </c>
    </row>
    <row r="4" ht="13.5">
      <c r="A4" s="69" t="s">
        <v>37</v>
      </c>
    </row>
    <row r="5" spans="1:2" ht="12.75">
      <c r="A5" s="129" t="s">
        <v>46</v>
      </c>
      <c r="B5" t="s">
        <v>40</v>
      </c>
    </row>
    <row r="6" spans="1:2" ht="12.75">
      <c r="A6" s="129" t="s">
        <v>47</v>
      </c>
      <c r="B6" t="s">
        <v>41</v>
      </c>
    </row>
    <row r="9" ht="13.5">
      <c r="A9" s="69" t="s">
        <v>23</v>
      </c>
    </row>
    <row r="10" spans="1:2" ht="12.75">
      <c r="A10" s="129" t="s">
        <v>48</v>
      </c>
      <c r="B10" t="s">
        <v>42</v>
      </c>
    </row>
    <row r="13" spans="1:7" ht="41.25" customHeight="1">
      <c r="A13" s="130" t="s">
        <v>49</v>
      </c>
      <c r="B13" s="131"/>
      <c r="C13" s="131"/>
      <c r="D13" s="131"/>
      <c r="E13" s="131"/>
      <c r="F13" s="131"/>
      <c r="G13" s="132"/>
    </row>
  </sheetData>
  <sheetProtection/>
  <mergeCells count="1">
    <mergeCell ref="A13:G13"/>
  </mergeCells>
  <hyperlinks>
    <hyperlink ref="A5" location="SV_LO_1718_1a!A1" display="SV_LO_1718_1a"/>
    <hyperlink ref="A6" location="SV_LO_1718_1b!A1" display="SV_LO_1718_1b"/>
    <hyperlink ref="A10" location="ZBL_LO_1718_1!A1" display="ZBL_LO_1718_1"/>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A1" sqref="A1"/>
    </sheetView>
  </sheetViews>
  <sheetFormatPr defaultColWidth="9.140625" defaultRowHeight="12.75"/>
  <cols>
    <col min="1" max="1" width="17.8515625" style="3" customWidth="1"/>
    <col min="2" max="3" width="8.140625" style="3" customWidth="1"/>
    <col min="4" max="4" width="9.140625" style="3" customWidth="1"/>
    <col min="5" max="7" width="7.8515625" style="3" customWidth="1"/>
    <col min="8" max="8" width="8.28125" style="3" customWidth="1"/>
    <col min="9" max="9" width="9.140625" style="3" customWidth="1"/>
    <col min="10" max="10" width="7.7109375" style="3" customWidth="1"/>
    <col min="11" max="11" width="9.140625" style="3" customWidth="1"/>
    <col min="12" max="14" width="8.140625" style="3" customWidth="1"/>
    <col min="15" max="15" width="8.8515625" style="3" customWidth="1"/>
    <col min="16" max="19" width="8.28125" style="3" customWidth="1"/>
    <col min="20" max="22" width="8.28125" style="22" customWidth="1"/>
    <col min="23" max="47" width="9.140625" style="22" customWidth="1"/>
    <col min="48" max="52" width="9.140625" style="24" customWidth="1"/>
    <col min="53" max="16384" width="9.140625" style="3" customWidth="1"/>
  </cols>
  <sheetData>
    <row r="1" spans="1:19" ht="12.75">
      <c r="A1" s="1" t="s">
        <v>45</v>
      </c>
      <c r="B1" s="2"/>
      <c r="Q1" s="2"/>
      <c r="S1" s="2"/>
    </row>
    <row r="2" spans="1:22" ht="12.75">
      <c r="A2" s="137" t="s">
        <v>0</v>
      </c>
      <c r="B2" s="137"/>
      <c r="C2" s="137"/>
      <c r="D2" s="137"/>
      <c r="E2" s="137"/>
      <c r="F2" s="137"/>
      <c r="G2" s="137"/>
      <c r="H2" s="137"/>
      <c r="I2" s="137"/>
      <c r="J2" s="137"/>
      <c r="K2" s="137"/>
      <c r="L2" s="137"/>
      <c r="M2" s="137"/>
      <c r="N2" s="137"/>
      <c r="O2" s="137"/>
      <c r="P2" s="137"/>
      <c r="Q2" s="137"/>
      <c r="R2" s="137"/>
      <c r="S2" s="137"/>
      <c r="T2" s="137"/>
      <c r="U2" s="137"/>
      <c r="V2" s="137"/>
    </row>
    <row r="3" spans="1:22" ht="12.75">
      <c r="A3" s="137" t="s">
        <v>37</v>
      </c>
      <c r="B3" s="137"/>
      <c r="C3" s="137"/>
      <c r="D3" s="137"/>
      <c r="E3" s="137"/>
      <c r="F3" s="137"/>
      <c r="G3" s="137"/>
      <c r="H3" s="137"/>
      <c r="I3" s="137"/>
      <c r="J3" s="137"/>
      <c r="K3" s="137"/>
      <c r="L3" s="137"/>
      <c r="M3" s="137"/>
      <c r="N3" s="137"/>
      <c r="O3" s="137"/>
      <c r="P3" s="137"/>
      <c r="Q3" s="137"/>
      <c r="R3" s="137"/>
      <c r="S3" s="137"/>
      <c r="T3" s="137"/>
      <c r="U3" s="137"/>
      <c r="V3" s="137"/>
    </row>
    <row r="4" spans="1:19" ht="12.75">
      <c r="A4" s="4"/>
      <c r="B4" s="4"/>
      <c r="C4" s="70"/>
      <c r="D4" s="4"/>
      <c r="E4" s="4"/>
      <c r="F4" s="4"/>
      <c r="G4" s="4"/>
      <c r="H4" s="4"/>
      <c r="I4" s="4"/>
      <c r="J4" s="4"/>
      <c r="K4" s="4"/>
      <c r="L4" s="4"/>
      <c r="M4" s="4"/>
      <c r="N4" s="4"/>
      <c r="O4" s="4"/>
      <c r="P4" s="4"/>
      <c r="Q4" s="4"/>
      <c r="R4" s="4"/>
      <c r="S4" s="4"/>
    </row>
    <row r="5" spans="1:22" ht="12.75">
      <c r="A5" s="137" t="s">
        <v>1</v>
      </c>
      <c r="B5" s="137"/>
      <c r="C5" s="137"/>
      <c r="D5" s="137"/>
      <c r="E5" s="137"/>
      <c r="F5" s="137"/>
      <c r="G5" s="137"/>
      <c r="H5" s="137"/>
      <c r="I5" s="137"/>
      <c r="J5" s="137"/>
      <c r="K5" s="137"/>
      <c r="L5" s="137"/>
      <c r="M5" s="137"/>
      <c r="N5" s="137"/>
      <c r="O5" s="137"/>
      <c r="P5" s="137"/>
      <c r="Q5" s="137"/>
      <c r="R5" s="137"/>
      <c r="S5" s="137"/>
      <c r="T5" s="137"/>
      <c r="U5" s="137"/>
      <c r="V5" s="137"/>
    </row>
    <row r="6" spans="1:19" ht="13.5" thickBot="1">
      <c r="A6" s="4"/>
      <c r="B6" s="4"/>
      <c r="C6" s="4"/>
      <c r="D6" s="4"/>
      <c r="E6" s="4"/>
      <c r="F6" s="4"/>
      <c r="G6" s="4"/>
      <c r="H6" s="4"/>
      <c r="I6" s="4"/>
      <c r="J6" s="4"/>
      <c r="K6" s="4"/>
      <c r="L6" s="4"/>
      <c r="M6" s="4"/>
      <c r="N6" s="4"/>
      <c r="O6" s="4"/>
      <c r="P6" s="4"/>
      <c r="Q6" s="4"/>
      <c r="R6" s="4"/>
      <c r="S6" s="4"/>
    </row>
    <row r="7" spans="1:22" ht="12.75">
      <c r="A7" s="5"/>
      <c r="B7" s="135" t="s">
        <v>2</v>
      </c>
      <c r="C7" s="136"/>
      <c r="D7" s="136"/>
      <c r="E7" s="136"/>
      <c r="F7" s="136"/>
      <c r="G7" s="136"/>
      <c r="H7" s="142"/>
      <c r="I7" s="135" t="s">
        <v>3</v>
      </c>
      <c r="J7" s="136"/>
      <c r="K7" s="136"/>
      <c r="L7" s="136"/>
      <c r="M7" s="136"/>
      <c r="N7" s="136"/>
      <c r="O7" s="142"/>
      <c r="P7" s="135" t="s">
        <v>4</v>
      </c>
      <c r="Q7" s="136"/>
      <c r="R7" s="136"/>
      <c r="S7" s="136"/>
      <c r="T7" s="136"/>
      <c r="U7" s="136"/>
      <c r="V7" s="136"/>
    </row>
    <row r="8" spans="1:55" ht="12.75">
      <c r="A8" s="2"/>
      <c r="B8" s="143" t="s">
        <v>5</v>
      </c>
      <c r="C8" s="139"/>
      <c r="D8" s="71" t="s">
        <v>6</v>
      </c>
      <c r="E8" s="134" t="s">
        <v>7</v>
      </c>
      <c r="F8" s="134"/>
      <c r="G8" s="134"/>
      <c r="H8" s="7" t="s">
        <v>4</v>
      </c>
      <c r="I8" s="143" t="s">
        <v>5</v>
      </c>
      <c r="J8" s="139"/>
      <c r="K8" s="2" t="s">
        <v>6</v>
      </c>
      <c r="L8" s="133" t="s">
        <v>7</v>
      </c>
      <c r="M8" s="134"/>
      <c r="N8" s="134"/>
      <c r="O8" s="101" t="s">
        <v>4</v>
      </c>
      <c r="P8" s="138" t="s">
        <v>5</v>
      </c>
      <c r="Q8" s="139"/>
      <c r="R8" s="2" t="s">
        <v>6</v>
      </c>
      <c r="S8" s="133" t="s">
        <v>7</v>
      </c>
      <c r="T8" s="134"/>
      <c r="U8" s="134"/>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1</v>
      </c>
      <c r="C10" s="85">
        <v>208</v>
      </c>
      <c r="D10" s="84">
        <v>31108</v>
      </c>
      <c r="E10" s="84">
        <v>2547</v>
      </c>
      <c r="F10" s="85">
        <v>92</v>
      </c>
      <c r="G10" s="85">
        <v>1</v>
      </c>
      <c r="H10" s="84">
        <f>SUM(B10:G10)</f>
        <v>33957</v>
      </c>
      <c r="I10" s="84">
        <v>1</v>
      </c>
      <c r="J10" s="85">
        <v>217</v>
      </c>
      <c r="K10" s="84">
        <v>30596</v>
      </c>
      <c r="L10" s="84">
        <v>1932</v>
      </c>
      <c r="M10" s="85">
        <v>57</v>
      </c>
      <c r="N10" s="85">
        <v>3</v>
      </c>
      <c r="O10" s="103">
        <f aca="true" t="shared" si="0" ref="O10:O16">SUM(I10:N10)</f>
        <v>32806</v>
      </c>
      <c r="P10" s="86">
        <f aca="true" t="shared" si="1" ref="P10:U10">SUM(I10,B10)</f>
        <v>2</v>
      </c>
      <c r="Q10" s="86">
        <f t="shared" si="1"/>
        <v>425</v>
      </c>
      <c r="R10" s="84">
        <f t="shared" si="1"/>
        <v>61704</v>
      </c>
      <c r="S10" s="84">
        <f t="shared" si="1"/>
        <v>4479</v>
      </c>
      <c r="T10" s="85">
        <f t="shared" si="1"/>
        <v>149</v>
      </c>
      <c r="U10" s="85">
        <f t="shared" si="1"/>
        <v>4</v>
      </c>
      <c r="V10" s="84">
        <f aca="true" t="shared" si="2" ref="V10:V16">SUM(P10:U10)</f>
        <v>66763</v>
      </c>
      <c r="AV10" s="22"/>
      <c r="AW10" s="22"/>
      <c r="AX10" s="22"/>
      <c r="BA10" s="24"/>
      <c r="BB10" s="24"/>
      <c r="BC10" s="24"/>
    </row>
    <row r="11" spans="1:55" ht="12.75">
      <c r="A11" s="2" t="s">
        <v>14</v>
      </c>
      <c r="B11" s="87">
        <v>1</v>
      </c>
      <c r="C11" s="88">
        <v>219</v>
      </c>
      <c r="D11" s="87">
        <v>29763</v>
      </c>
      <c r="E11" s="87">
        <v>2980</v>
      </c>
      <c r="F11" s="89">
        <v>151</v>
      </c>
      <c r="G11" s="89">
        <v>2</v>
      </c>
      <c r="H11" s="87">
        <f aca="true" t="shared" si="3" ref="H11:H16">SUM(B11:G11)</f>
        <v>33116</v>
      </c>
      <c r="I11" s="87">
        <v>3</v>
      </c>
      <c r="J11" s="88">
        <v>252</v>
      </c>
      <c r="K11" s="87">
        <v>29813</v>
      </c>
      <c r="L11" s="87">
        <v>2561</v>
      </c>
      <c r="M11" s="88">
        <v>104</v>
      </c>
      <c r="N11" s="89">
        <v>7</v>
      </c>
      <c r="O11" s="104">
        <f t="shared" si="0"/>
        <v>32740</v>
      </c>
      <c r="P11" s="90">
        <f aca="true" t="shared" si="4" ref="P11:P16">SUM(I11,B11)</f>
        <v>4</v>
      </c>
      <c r="Q11" s="90">
        <f aca="true" t="shared" si="5" ref="Q11:U16">SUM(J11,C11)</f>
        <v>471</v>
      </c>
      <c r="R11" s="87">
        <f t="shared" si="5"/>
        <v>59576</v>
      </c>
      <c r="S11" s="87">
        <f t="shared" si="5"/>
        <v>5541</v>
      </c>
      <c r="T11" s="89">
        <f t="shared" si="5"/>
        <v>255</v>
      </c>
      <c r="U11" s="89">
        <f t="shared" si="5"/>
        <v>9</v>
      </c>
      <c r="V11" s="87">
        <f t="shared" si="2"/>
        <v>65856</v>
      </c>
      <c r="AV11" s="22"/>
      <c r="AW11" s="22"/>
      <c r="AX11" s="22"/>
      <c r="BA11" s="24"/>
      <c r="BB11" s="24"/>
      <c r="BC11" s="24"/>
    </row>
    <row r="12" spans="1:55" ht="12.75">
      <c r="A12" s="2" t="s">
        <v>15</v>
      </c>
      <c r="B12" s="87">
        <v>2</v>
      </c>
      <c r="C12" s="88">
        <v>326</v>
      </c>
      <c r="D12" s="87">
        <v>28762</v>
      </c>
      <c r="E12" s="87">
        <v>3233</v>
      </c>
      <c r="F12" s="89">
        <v>187</v>
      </c>
      <c r="G12" s="89">
        <v>12</v>
      </c>
      <c r="H12" s="87">
        <f t="shared" si="3"/>
        <v>32522</v>
      </c>
      <c r="I12" s="87">
        <v>1</v>
      </c>
      <c r="J12" s="88">
        <v>323</v>
      </c>
      <c r="K12" s="87">
        <v>28450</v>
      </c>
      <c r="L12" s="87">
        <v>2800</v>
      </c>
      <c r="M12" s="88">
        <v>200</v>
      </c>
      <c r="N12" s="89">
        <v>4</v>
      </c>
      <c r="O12" s="104">
        <f t="shared" si="0"/>
        <v>31778</v>
      </c>
      <c r="P12" s="90">
        <f t="shared" si="4"/>
        <v>3</v>
      </c>
      <c r="Q12" s="90">
        <f t="shared" si="5"/>
        <v>649</v>
      </c>
      <c r="R12" s="87">
        <f t="shared" si="5"/>
        <v>57212</v>
      </c>
      <c r="S12" s="87">
        <f t="shared" si="5"/>
        <v>6033</v>
      </c>
      <c r="T12" s="89">
        <f t="shared" si="5"/>
        <v>387</v>
      </c>
      <c r="U12" s="89">
        <f t="shared" si="5"/>
        <v>16</v>
      </c>
      <c r="V12" s="87">
        <f t="shared" si="2"/>
        <v>64300</v>
      </c>
      <c r="AV12" s="22"/>
      <c r="AW12" s="22"/>
      <c r="AX12" s="22"/>
      <c r="BA12" s="24"/>
      <c r="BB12" s="24"/>
      <c r="BC12" s="24"/>
    </row>
    <row r="13" spans="1:55" ht="12.75">
      <c r="A13" s="2" t="s">
        <v>16</v>
      </c>
      <c r="B13" s="87">
        <v>6</v>
      </c>
      <c r="C13" s="88">
        <v>385</v>
      </c>
      <c r="D13" s="87">
        <v>28245</v>
      </c>
      <c r="E13" s="87">
        <v>3440</v>
      </c>
      <c r="F13" s="89">
        <v>293</v>
      </c>
      <c r="G13" s="89">
        <v>9</v>
      </c>
      <c r="H13" s="87">
        <f t="shared" si="3"/>
        <v>32378</v>
      </c>
      <c r="I13" s="87">
        <v>3</v>
      </c>
      <c r="J13" s="88">
        <v>326</v>
      </c>
      <c r="K13" s="87">
        <v>28397</v>
      </c>
      <c r="L13" s="87">
        <v>3186</v>
      </c>
      <c r="M13" s="88">
        <v>223</v>
      </c>
      <c r="N13" s="89">
        <v>5</v>
      </c>
      <c r="O13" s="104">
        <f t="shared" si="0"/>
        <v>32140</v>
      </c>
      <c r="P13" s="90">
        <f t="shared" si="4"/>
        <v>9</v>
      </c>
      <c r="Q13" s="90">
        <f t="shared" si="5"/>
        <v>711</v>
      </c>
      <c r="R13" s="87">
        <f t="shared" si="5"/>
        <v>56642</v>
      </c>
      <c r="S13" s="87">
        <f t="shared" si="5"/>
        <v>6626</v>
      </c>
      <c r="T13" s="89">
        <f t="shared" si="5"/>
        <v>516</v>
      </c>
      <c r="U13" s="89">
        <f t="shared" si="5"/>
        <v>14</v>
      </c>
      <c r="V13" s="87">
        <f t="shared" si="2"/>
        <v>64518</v>
      </c>
      <c r="AV13" s="22"/>
      <c r="AW13" s="22"/>
      <c r="AX13" s="22"/>
      <c r="BA13" s="24"/>
      <c r="BB13" s="24"/>
      <c r="BC13" s="24"/>
    </row>
    <row r="14" spans="1:55" ht="12.75">
      <c r="A14" s="2" t="s">
        <v>17</v>
      </c>
      <c r="B14" s="87">
        <v>6</v>
      </c>
      <c r="C14" s="88">
        <v>493</v>
      </c>
      <c r="D14" s="87">
        <v>26704</v>
      </c>
      <c r="E14" s="87">
        <v>3753</v>
      </c>
      <c r="F14" s="89">
        <v>199</v>
      </c>
      <c r="G14" s="89">
        <v>2</v>
      </c>
      <c r="H14" s="87">
        <f t="shared" si="3"/>
        <v>31157</v>
      </c>
      <c r="I14" s="87">
        <v>5</v>
      </c>
      <c r="J14" s="88">
        <v>399</v>
      </c>
      <c r="K14" s="87">
        <v>27119</v>
      </c>
      <c r="L14" s="87">
        <v>3345</v>
      </c>
      <c r="M14" s="88">
        <v>170</v>
      </c>
      <c r="N14" s="89">
        <v>7</v>
      </c>
      <c r="O14" s="104">
        <f t="shared" si="0"/>
        <v>31045</v>
      </c>
      <c r="P14" s="90">
        <f t="shared" si="4"/>
        <v>11</v>
      </c>
      <c r="Q14" s="90">
        <f t="shared" si="5"/>
        <v>892</v>
      </c>
      <c r="R14" s="87">
        <f t="shared" si="5"/>
        <v>53823</v>
      </c>
      <c r="S14" s="87">
        <f t="shared" si="5"/>
        <v>7098</v>
      </c>
      <c r="T14" s="89">
        <f t="shared" si="5"/>
        <v>369</v>
      </c>
      <c r="U14" s="89">
        <f t="shared" si="5"/>
        <v>9</v>
      </c>
      <c r="V14" s="87">
        <f t="shared" si="2"/>
        <v>62202</v>
      </c>
      <c r="AV14" s="22"/>
      <c r="AW14" s="22"/>
      <c r="AX14" s="22"/>
      <c r="BA14" s="24"/>
      <c r="BB14" s="24"/>
      <c r="BC14" s="24"/>
    </row>
    <row r="15" spans="1:55" ht="12.75">
      <c r="A15" s="2" t="s">
        <v>18</v>
      </c>
      <c r="B15" s="87">
        <v>10</v>
      </c>
      <c r="C15" s="88">
        <v>514</v>
      </c>
      <c r="D15" s="87">
        <v>25922</v>
      </c>
      <c r="E15" s="87">
        <v>3032</v>
      </c>
      <c r="F15" s="89">
        <v>134</v>
      </c>
      <c r="G15" s="89">
        <v>2</v>
      </c>
      <c r="H15" s="87">
        <f t="shared" si="3"/>
        <v>29614</v>
      </c>
      <c r="I15" s="87">
        <v>5</v>
      </c>
      <c r="J15" s="88">
        <v>389</v>
      </c>
      <c r="K15" s="87">
        <v>26421</v>
      </c>
      <c r="L15" s="87">
        <v>2762</v>
      </c>
      <c r="M15" s="88">
        <v>135</v>
      </c>
      <c r="N15" s="89">
        <v>1</v>
      </c>
      <c r="O15" s="104">
        <f t="shared" si="0"/>
        <v>29713</v>
      </c>
      <c r="P15" s="90">
        <f t="shared" si="4"/>
        <v>15</v>
      </c>
      <c r="Q15" s="90">
        <f t="shared" si="5"/>
        <v>903</v>
      </c>
      <c r="R15" s="87">
        <f t="shared" si="5"/>
        <v>52343</v>
      </c>
      <c r="S15" s="87">
        <f t="shared" si="5"/>
        <v>5794</v>
      </c>
      <c r="T15" s="89">
        <f t="shared" si="5"/>
        <v>269</v>
      </c>
      <c r="U15" s="89">
        <f t="shared" si="5"/>
        <v>3</v>
      </c>
      <c r="V15" s="87">
        <f t="shared" si="2"/>
        <v>59327</v>
      </c>
      <c r="AV15" s="22"/>
      <c r="AW15" s="22"/>
      <c r="AX15" s="22"/>
      <c r="BA15" s="24"/>
      <c r="BB15" s="24"/>
      <c r="BC15" s="24"/>
    </row>
    <row r="16" spans="1:55" ht="12.75">
      <c r="A16" s="12"/>
      <c r="B16" s="91">
        <f aca="true" t="shared" si="6" ref="B16:G16">SUM(B10:B15)</f>
        <v>26</v>
      </c>
      <c r="C16" s="92">
        <f t="shared" si="6"/>
        <v>2145</v>
      </c>
      <c r="D16" s="93">
        <f t="shared" si="6"/>
        <v>170504</v>
      </c>
      <c r="E16" s="93">
        <f t="shared" si="6"/>
        <v>18985</v>
      </c>
      <c r="F16" s="92">
        <f t="shared" si="6"/>
        <v>1056</v>
      </c>
      <c r="G16" s="92">
        <f t="shared" si="6"/>
        <v>28</v>
      </c>
      <c r="H16" s="93">
        <f t="shared" si="3"/>
        <v>192744</v>
      </c>
      <c r="I16" s="93">
        <f aca="true" t="shared" si="7" ref="I16:N16">SUM(I10:I15)</f>
        <v>18</v>
      </c>
      <c r="J16" s="92">
        <f t="shared" si="7"/>
        <v>1906</v>
      </c>
      <c r="K16" s="93">
        <f t="shared" si="7"/>
        <v>170796</v>
      </c>
      <c r="L16" s="93">
        <f t="shared" si="7"/>
        <v>16586</v>
      </c>
      <c r="M16" s="92">
        <f t="shared" si="7"/>
        <v>889</v>
      </c>
      <c r="N16" s="92">
        <f t="shared" si="7"/>
        <v>27</v>
      </c>
      <c r="O16" s="105">
        <f t="shared" si="0"/>
        <v>190222</v>
      </c>
      <c r="P16" s="86">
        <f t="shared" si="4"/>
        <v>44</v>
      </c>
      <c r="Q16" s="94">
        <f t="shared" si="5"/>
        <v>4051</v>
      </c>
      <c r="R16" s="93">
        <f t="shared" si="5"/>
        <v>341300</v>
      </c>
      <c r="S16" s="93">
        <f t="shared" si="5"/>
        <v>35571</v>
      </c>
      <c r="T16" s="92">
        <f t="shared" si="5"/>
        <v>1945</v>
      </c>
      <c r="U16" s="92">
        <f t="shared" si="5"/>
        <v>55</v>
      </c>
      <c r="V16" s="93">
        <f t="shared" si="2"/>
        <v>382966</v>
      </c>
      <c r="AV16" s="22"/>
      <c r="AW16" s="22"/>
      <c r="AX16" s="22"/>
      <c r="BA16" s="24"/>
      <c r="BB16" s="24"/>
      <c r="BC16" s="24"/>
    </row>
    <row r="17" spans="1:55" ht="12.75">
      <c r="A17" s="14" t="s">
        <v>19</v>
      </c>
      <c r="B17" s="75"/>
      <c r="C17" s="16"/>
      <c r="D17" s="16"/>
      <c r="E17" s="16"/>
      <c r="F17" s="16"/>
      <c r="G17" s="16"/>
      <c r="H17" s="15">
        <v>7852</v>
      </c>
      <c r="I17" s="15"/>
      <c r="J17" s="16"/>
      <c r="K17" s="16"/>
      <c r="L17" s="16"/>
      <c r="M17" s="16"/>
      <c r="N17" s="16"/>
      <c r="O17" s="128">
        <v>7573</v>
      </c>
      <c r="P17" s="16"/>
      <c r="Q17" s="78"/>
      <c r="R17" s="16"/>
      <c r="S17" s="16"/>
      <c r="T17" s="16"/>
      <c r="U17" s="16"/>
      <c r="V17" s="15">
        <f>SUM(O17,H17)</f>
        <v>15425</v>
      </c>
      <c r="AV17" s="22"/>
      <c r="AW17" s="22"/>
      <c r="AX17" s="22"/>
      <c r="BA17" s="24"/>
      <c r="BB17" s="24"/>
      <c r="BC17" s="24"/>
    </row>
    <row r="18" spans="1:55" ht="12.75">
      <c r="A18" s="12" t="s">
        <v>4</v>
      </c>
      <c r="B18" s="76"/>
      <c r="C18" s="18"/>
      <c r="D18" s="13"/>
      <c r="E18" s="18"/>
      <c r="F18" s="19"/>
      <c r="G18" s="19"/>
      <c r="H18" s="17">
        <f>SUM(H16:H17)</f>
        <v>200596</v>
      </c>
      <c r="I18" s="17"/>
      <c r="J18" s="18"/>
      <c r="K18" s="13"/>
      <c r="L18" s="18"/>
      <c r="M18" s="18"/>
      <c r="N18" s="19"/>
      <c r="O18" s="106">
        <f>SUM(O16:O17)</f>
        <v>197795</v>
      </c>
      <c r="P18" s="18"/>
      <c r="Q18" s="79"/>
      <c r="R18" s="13"/>
      <c r="S18" s="18"/>
      <c r="T18" s="19"/>
      <c r="U18" s="19"/>
      <c r="V18" s="17">
        <f>SUM(O18,H18)</f>
        <v>398391</v>
      </c>
      <c r="AV18" s="22"/>
      <c r="AW18" s="22"/>
      <c r="AX18" s="22"/>
      <c r="BA18" s="24"/>
      <c r="BB18" s="24"/>
      <c r="BC18" s="24"/>
    </row>
    <row r="19" spans="13:17" ht="12.75">
      <c r="M19" s="2"/>
      <c r="P19" s="20"/>
      <c r="Q19" s="21"/>
    </row>
    <row r="20" spans="13:17" ht="12.75">
      <c r="M20" s="2"/>
      <c r="P20" s="20"/>
      <c r="Q20" s="21"/>
    </row>
    <row r="21" spans="1:22" ht="12.75">
      <c r="A21" s="137" t="s">
        <v>20</v>
      </c>
      <c r="B21" s="137"/>
      <c r="C21" s="137"/>
      <c r="D21" s="137"/>
      <c r="E21" s="137"/>
      <c r="F21" s="137"/>
      <c r="G21" s="137"/>
      <c r="H21" s="137"/>
      <c r="I21" s="137"/>
      <c r="J21" s="137"/>
      <c r="K21" s="137"/>
      <c r="L21" s="137"/>
      <c r="M21" s="137"/>
      <c r="N21" s="137"/>
      <c r="O21" s="137"/>
      <c r="P21" s="137"/>
      <c r="Q21" s="137"/>
      <c r="R21" s="137"/>
      <c r="S21" s="137"/>
      <c r="T21" s="137"/>
      <c r="U21" s="137"/>
      <c r="V21" s="137"/>
    </row>
    <row r="22" spans="1:19" ht="13.5" thickBot="1">
      <c r="A22" s="2"/>
      <c r="B22" s="2"/>
      <c r="Q22" s="2"/>
      <c r="S22" s="2"/>
    </row>
    <row r="23" spans="1:22" ht="12.75">
      <c r="A23" s="5"/>
      <c r="B23" s="135" t="s">
        <v>2</v>
      </c>
      <c r="C23" s="136"/>
      <c r="D23" s="136"/>
      <c r="E23" s="136"/>
      <c r="F23" s="136"/>
      <c r="G23" s="136"/>
      <c r="H23" s="142"/>
      <c r="I23" s="135" t="s">
        <v>3</v>
      </c>
      <c r="J23" s="136"/>
      <c r="K23" s="136"/>
      <c r="L23" s="136"/>
      <c r="M23" s="136"/>
      <c r="N23" s="136"/>
      <c r="O23" s="142"/>
      <c r="P23" s="135" t="s">
        <v>4</v>
      </c>
      <c r="Q23" s="136"/>
      <c r="R23" s="136"/>
      <c r="S23" s="136"/>
      <c r="T23" s="136"/>
      <c r="U23" s="136"/>
      <c r="V23" s="136"/>
    </row>
    <row r="24" spans="1:55" ht="12.75">
      <c r="A24" s="2"/>
      <c r="B24" s="143" t="s">
        <v>5</v>
      </c>
      <c r="C24" s="139"/>
      <c r="D24" s="6" t="s">
        <v>6</v>
      </c>
      <c r="E24" s="134" t="s">
        <v>7</v>
      </c>
      <c r="F24" s="134"/>
      <c r="G24" s="134"/>
      <c r="H24" s="7" t="s">
        <v>4</v>
      </c>
      <c r="I24" s="143" t="s">
        <v>5</v>
      </c>
      <c r="J24" s="139"/>
      <c r="K24" s="2" t="s">
        <v>6</v>
      </c>
      <c r="L24" s="133" t="s">
        <v>7</v>
      </c>
      <c r="M24" s="134"/>
      <c r="N24" s="134"/>
      <c r="O24" s="101" t="s">
        <v>4</v>
      </c>
      <c r="P24" s="138" t="s">
        <v>5</v>
      </c>
      <c r="Q24" s="139"/>
      <c r="R24" s="2" t="s">
        <v>6</v>
      </c>
      <c r="S24" s="133" t="s">
        <v>7</v>
      </c>
      <c r="T24" s="134"/>
      <c r="U24" s="134"/>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17</v>
      </c>
      <c r="D26" s="84">
        <v>3003</v>
      </c>
      <c r="E26" s="84">
        <v>916</v>
      </c>
      <c r="F26" s="85">
        <v>123</v>
      </c>
      <c r="G26" s="85">
        <v>35</v>
      </c>
      <c r="H26" s="84">
        <f aca="true" t="shared" si="8" ref="H26:H32">SUM(B26:G26)</f>
        <v>4094</v>
      </c>
      <c r="I26" s="95">
        <v>0</v>
      </c>
      <c r="J26" s="85">
        <v>21</v>
      </c>
      <c r="K26" s="84">
        <v>3126</v>
      </c>
      <c r="L26" s="84">
        <v>781</v>
      </c>
      <c r="M26" s="85">
        <v>96</v>
      </c>
      <c r="N26" s="85">
        <v>29</v>
      </c>
      <c r="O26" s="103">
        <f aca="true" t="shared" si="9" ref="O26:O32">SUM(I26:N26)</f>
        <v>4053</v>
      </c>
      <c r="P26" s="86">
        <f aca="true" t="shared" si="10" ref="P26:U31">SUM(I26,B26)</f>
        <v>0</v>
      </c>
      <c r="Q26" s="86">
        <f t="shared" si="10"/>
        <v>38</v>
      </c>
      <c r="R26" s="84">
        <f t="shared" si="10"/>
        <v>6129</v>
      </c>
      <c r="S26" s="84">
        <f t="shared" si="10"/>
        <v>1697</v>
      </c>
      <c r="T26" s="85">
        <f t="shared" si="10"/>
        <v>219</v>
      </c>
      <c r="U26" s="85">
        <f t="shared" si="10"/>
        <v>64</v>
      </c>
      <c r="V26" s="84">
        <f aca="true" t="shared" si="11" ref="V26:V32">SUM(P26:U26)</f>
        <v>8147</v>
      </c>
      <c r="AV26" s="22"/>
      <c r="AW26" s="22"/>
      <c r="AX26" s="22"/>
      <c r="BA26" s="24"/>
      <c r="BB26" s="24"/>
      <c r="BC26" s="24"/>
    </row>
    <row r="27" spans="1:55" ht="12.75">
      <c r="A27" s="2" t="s">
        <v>14</v>
      </c>
      <c r="B27" s="96">
        <v>0</v>
      </c>
      <c r="C27" s="88">
        <v>16</v>
      </c>
      <c r="D27" s="87">
        <v>2471</v>
      </c>
      <c r="E27" s="87">
        <v>959</v>
      </c>
      <c r="F27" s="89">
        <v>176</v>
      </c>
      <c r="G27" s="89">
        <v>15</v>
      </c>
      <c r="H27" s="87">
        <f t="shared" si="8"/>
        <v>3637</v>
      </c>
      <c r="I27" s="96">
        <v>0</v>
      </c>
      <c r="J27" s="88">
        <v>20</v>
      </c>
      <c r="K27" s="87">
        <v>2558</v>
      </c>
      <c r="L27" s="87">
        <v>911</v>
      </c>
      <c r="M27" s="88">
        <v>124</v>
      </c>
      <c r="N27" s="89">
        <v>19</v>
      </c>
      <c r="O27" s="104">
        <f t="shared" si="9"/>
        <v>3632</v>
      </c>
      <c r="P27" s="90">
        <f t="shared" si="10"/>
        <v>0</v>
      </c>
      <c r="Q27" s="90">
        <f t="shared" si="10"/>
        <v>36</v>
      </c>
      <c r="R27" s="87">
        <f t="shared" si="10"/>
        <v>5029</v>
      </c>
      <c r="S27" s="87">
        <f t="shared" si="10"/>
        <v>1870</v>
      </c>
      <c r="T27" s="89">
        <f t="shared" si="10"/>
        <v>300</v>
      </c>
      <c r="U27" s="89">
        <f t="shared" si="10"/>
        <v>34</v>
      </c>
      <c r="V27" s="87">
        <f t="shared" si="11"/>
        <v>7269</v>
      </c>
      <c r="AV27" s="22"/>
      <c r="AW27" s="22"/>
      <c r="AX27" s="22"/>
      <c r="BA27" s="24"/>
      <c r="BB27" s="24"/>
      <c r="BC27" s="24"/>
    </row>
    <row r="28" spans="1:55" ht="12.75">
      <c r="A28" s="2" t="s">
        <v>15</v>
      </c>
      <c r="B28" s="96">
        <v>0</v>
      </c>
      <c r="C28" s="88">
        <v>16</v>
      </c>
      <c r="D28" s="87">
        <v>2136</v>
      </c>
      <c r="E28" s="87">
        <v>1065</v>
      </c>
      <c r="F28" s="89">
        <v>191</v>
      </c>
      <c r="G28" s="89">
        <v>15</v>
      </c>
      <c r="H28" s="87">
        <f t="shared" si="8"/>
        <v>3423</v>
      </c>
      <c r="I28" s="96">
        <v>0</v>
      </c>
      <c r="J28" s="88">
        <v>20</v>
      </c>
      <c r="K28" s="87">
        <v>2217</v>
      </c>
      <c r="L28" s="87">
        <v>945</v>
      </c>
      <c r="M28" s="88">
        <v>168</v>
      </c>
      <c r="N28" s="89">
        <v>16</v>
      </c>
      <c r="O28" s="104">
        <f t="shared" si="9"/>
        <v>3366</v>
      </c>
      <c r="P28" s="90">
        <f t="shared" si="10"/>
        <v>0</v>
      </c>
      <c r="Q28" s="90">
        <f t="shared" si="10"/>
        <v>36</v>
      </c>
      <c r="R28" s="87">
        <f t="shared" si="10"/>
        <v>4353</v>
      </c>
      <c r="S28" s="87">
        <f t="shared" si="10"/>
        <v>2010</v>
      </c>
      <c r="T28" s="89">
        <f t="shared" si="10"/>
        <v>359</v>
      </c>
      <c r="U28" s="89">
        <f t="shared" si="10"/>
        <v>31</v>
      </c>
      <c r="V28" s="87">
        <f t="shared" si="11"/>
        <v>6789</v>
      </c>
      <c r="AV28" s="22"/>
      <c r="AW28" s="22"/>
      <c r="AX28" s="22"/>
      <c r="BA28" s="24"/>
      <c r="BB28" s="24"/>
      <c r="BC28" s="24"/>
    </row>
    <row r="29" spans="1:55" ht="12.75">
      <c r="A29" s="2" t="s">
        <v>16</v>
      </c>
      <c r="B29" s="96">
        <v>0</v>
      </c>
      <c r="C29" s="88">
        <v>23</v>
      </c>
      <c r="D29" s="87">
        <v>1851</v>
      </c>
      <c r="E29" s="87">
        <v>1112</v>
      </c>
      <c r="F29" s="89">
        <v>236</v>
      </c>
      <c r="G29" s="89">
        <v>22</v>
      </c>
      <c r="H29" s="87">
        <f t="shared" si="8"/>
        <v>3244</v>
      </c>
      <c r="I29" s="96">
        <v>0</v>
      </c>
      <c r="J29" s="88">
        <v>28</v>
      </c>
      <c r="K29" s="87">
        <v>1935</v>
      </c>
      <c r="L29" s="87">
        <v>1012</v>
      </c>
      <c r="M29" s="88">
        <v>214</v>
      </c>
      <c r="N29" s="89">
        <v>13</v>
      </c>
      <c r="O29" s="104">
        <f t="shared" si="9"/>
        <v>3202</v>
      </c>
      <c r="P29" s="90">
        <f t="shared" si="10"/>
        <v>0</v>
      </c>
      <c r="Q29" s="90">
        <f t="shared" si="10"/>
        <v>51</v>
      </c>
      <c r="R29" s="87">
        <f t="shared" si="10"/>
        <v>3786</v>
      </c>
      <c r="S29" s="87">
        <f t="shared" si="10"/>
        <v>2124</v>
      </c>
      <c r="T29" s="89">
        <f t="shared" si="10"/>
        <v>450</v>
      </c>
      <c r="U29" s="89">
        <f t="shared" si="10"/>
        <v>35</v>
      </c>
      <c r="V29" s="87">
        <f t="shared" si="11"/>
        <v>6446</v>
      </c>
      <c r="AV29" s="22"/>
      <c r="AW29" s="22"/>
      <c r="AX29" s="22"/>
      <c r="BA29" s="24"/>
      <c r="BB29" s="24"/>
      <c r="BC29" s="24"/>
    </row>
    <row r="30" spans="1:55" ht="12.75">
      <c r="A30" s="2" t="s">
        <v>17</v>
      </c>
      <c r="B30" s="96">
        <v>1</v>
      </c>
      <c r="C30" s="88">
        <v>24</v>
      </c>
      <c r="D30" s="87">
        <v>1592</v>
      </c>
      <c r="E30" s="87">
        <v>1062</v>
      </c>
      <c r="F30" s="89">
        <v>160</v>
      </c>
      <c r="G30" s="89">
        <v>11</v>
      </c>
      <c r="H30" s="87">
        <f t="shared" si="8"/>
        <v>2850</v>
      </c>
      <c r="I30" s="96">
        <v>0</v>
      </c>
      <c r="J30" s="88">
        <v>15</v>
      </c>
      <c r="K30" s="87">
        <v>1674</v>
      </c>
      <c r="L30" s="87">
        <v>940</v>
      </c>
      <c r="M30" s="88">
        <v>157</v>
      </c>
      <c r="N30" s="89">
        <v>2</v>
      </c>
      <c r="O30" s="104">
        <f t="shared" si="9"/>
        <v>2788</v>
      </c>
      <c r="P30" s="90">
        <f t="shared" si="10"/>
        <v>1</v>
      </c>
      <c r="Q30" s="90">
        <f t="shared" si="10"/>
        <v>39</v>
      </c>
      <c r="R30" s="87">
        <f t="shared" si="10"/>
        <v>3266</v>
      </c>
      <c r="S30" s="87">
        <f t="shared" si="10"/>
        <v>2002</v>
      </c>
      <c r="T30" s="89">
        <f t="shared" si="10"/>
        <v>317</v>
      </c>
      <c r="U30" s="89">
        <f t="shared" si="10"/>
        <v>13</v>
      </c>
      <c r="V30" s="87">
        <f t="shared" si="11"/>
        <v>5638</v>
      </c>
      <c r="AV30" s="22"/>
      <c r="AW30" s="22"/>
      <c r="AX30" s="22"/>
      <c r="BA30" s="24"/>
      <c r="BB30" s="24"/>
      <c r="BC30" s="24"/>
    </row>
    <row r="31" spans="1:55" ht="12.75">
      <c r="A31" s="2" t="s">
        <v>18</v>
      </c>
      <c r="B31" s="96">
        <v>2</v>
      </c>
      <c r="C31" s="88">
        <v>22</v>
      </c>
      <c r="D31" s="87">
        <v>1369</v>
      </c>
      <c r="E31" s="87">
        <v>829</v>
      </c>
      <c r="F31" s="89">
        <v>103</v>
      </c>
      <c r="G31" s="89">
        <v>4</v>
      </c>
      <c r="H31" s="87">
        <f t="shared" si="8"/>
        <v>2329</v>
      </c>
      <c r="I31" s="96">
        <v>2</v>
      </c>
      <c r="J31" s="88">
        <v>19</v>
      </c>
      <c r="K31" s="87">
        <v>1468</v>
      </c>
      <c r="L31" s="87">
        <v>772</v>
      </c>
      <c r="M31" s="88">
        <v>91</v>
      </c>
      <c r="N31" s="89">
        <v>3</v>
      </c>
      <c r="O31" s="104">
        <f t="shared" si="9"/>
        <v>2355</v>
      </c>
      <c r="P31" s="90">
        <f t="shared" si="10"/>
        <v>4</v>
      </c>
      <c r="Q31" s="90">
        <f t="shared" si="10"/>
        <v>41</v>
      </c>
      <c r="R31" s="87">
        <f t="shared" si="10"/>
        <v>2837</v>
      </c>
      <c r="S31" s="87">
        <f t="shared" si="10"/>
        <v>1601</v>
      </c>
      <c r="T31" s="89">
        <f t="shared" si="10"/>
        <v>194</v>
      </c>
      <c r="U31" s="89">
        <f t="shared" si="10"/>
        <v>7</v>
      </c>
      <c r="V31" s="87">
        <f t="shared" si="11"/>
        <v>4684</v>
      </c>
      <c r="AV31" s="22"/>
      <c r="AW31" s="22"/>
      <c r="AX31" s="22"/>
      <c r="BA31" s="24"/>
      <c r="BB31" s="24"/>
      <c r="BC31" s="24"/>
    </row>
    <row r="32" spans="1:55" ht="12.75">
      <c r="A32" s="12"/>
      <c r="B32" s="91">
        <f aca="true" t="shared" si="12" ref="B32:G32">SUM(B26:B31)</f>
        <v>3</v>
      </c>
      <c r="C32" s="92">
        <f t="shared" si="12"/>
        <v>118</v>
      </c>
      <c r="D32" s="93">
        <f t="shared" si="12"/>
        <v>12422</v>
      </c>
      <c r="E32" s="93">
        <f t="shared" si="12"/>
        <v>5943</v>
      </c>
      <c r="F32" s="92">
        <f t="shared" si="12"/>
        <v>989</v>
      </c>
      <c r="G32" s="92">
        <f t="shared" si="12"/>
        <v>102</v>
      </c>
      <c r="H32" s="93">
        <f t="shared" si="8"/>
        <v>19577</v>
      </c>
      <c r="I32" s="97">
        <f aca="true" t="shared" si="13" ref="I32:N32">SUM(I26:I31)</f>
        <v>2</v>
      </c>
      <c r="J32" s="92">
        <f t="shared" si="13"/>
        <v>123</v>
      </c>
      <c r="K32" s="93">
        <f t="shared" si="13"/>
        <v>12978</v>
      </c>
      <c r="L32" s="93">
        <f t="shared" si="13"/>
        <v>5361</v>
      </c>
      <c r="M32" s="92">
        <f t="shared" si="13"/>
        <v>850</v>
      </c>
      <c r="N32" s="92">
        <f t="shared" si="13"/>
        <v>82</v>
      </c>
      <c r="O32" s="105">
        <f t="shared" si="9"/>
        <v>19396</v>
      </c>
      <c r="P32" s="92">
        <f>SUM(P26:P31)</f>
        <v>5</v>
      </c>
      <c r="Q32" s="94">
        <f>SUM(J32,C32)</f>
        <v>241</v>
      </c>
      <c r="R32" s="93">
        <f>SUM(K32,D32)</f>
        <v>25400</v>
      </c>
      <c r="S32" s="93">
        <f>SUM(L32,E32)</f>
        <v>11304</v>
      </c>
      <c r="T32" s="92">
        <f>SUM(M32,F32)</f>
        <v>1839</v>
      </c>
      <c r="U32" s="92">
        <f>SUM(N32,G32)</f>
        <v>184</v>
      </c>
      <c r="V32" s="93">
        <f t="shared" si="11"/>
        <v>38973</v>
      </c>
      <c r="AV32" s="22"/>
      <c r="AW32" s="22"/>
      <c r="AX32" s="22"/>
      <c r="BA32" s="24"/>
      <c r="BB32" s="24"/>
      <c r="BC32" s="24"/>
    </row>
    <row r="33" spans="1:55" ht="12.75">
      <c r="A33" s="14" t="s">
        <v>19</v>
      </c>
      <c r="B33" s="75"/>
      <c r="C33" s="16"/>
      <c r="D33" s="16"/>
      <c r="E33" s="16"/>
      <c r="F33" s="16"/>
      <c r="G33" s="16"/>
      <c r="H33" s="15">
        <v>676</v>
      </c>
      <c r="I33" s="80"/>
      <c r="J33" s="16"/>
      <c r="K33" s="16"/>
      <c r="L33" s="16"/>
      <c r="M33" s="16"/>
      <c r="N33" s="16"/>
      <c r="O33" s="128">
        <v>739</v>
      </c>
      <c r="P33" s="16"/>
      <c r="Q33" s="78"/>
      <c r="R33" s="16"/>
      <c r="S33" s="16"/>
      <c r="T33" s="16"/>
      <c r="U33" s="16"/>
      <c r="V33" s="15">
        <f>SUM(O33,H33)</f>
        <v>1415</v>
      </c>
      <c r="AV33" s="22"/>
      <c r="AW33" s="22"/>
      <c r="AX33" s="22"/>
      <c r="BA33" s="24"/>
      <c r="BB33" s="24"/>
      <c r="BC33" s="24"/>
    </row>
    <row r="34" spans="1:55" ht="12.75">
      <c r="A34" s="12" t="s">
        <v>4</v>
      </c>
      <c r="B34" s="82"/>
      <c r="C34" s="18"/>
      <c r="D34" s="13"/>
      <c r="E34" s="18"/>
      <c r="F34" s="19"/>
      <c r="G34" s="19"/>
      <c r="H34" s="17">
        <f>SUM(H32:H33)</f>
        <v>20253</v>
      </c>
      <c r="I34" s="81"/>
      <c r="J34" s="18"/>
      <c r="K34" s="13"/>
      <c r="L34" s="18"/>
      <c r="M34" s="18"/>
      <c r="N34" s="19"/>
      <c r="O34" s="106">
        <f>SUM(O32:O33)</f>
        <v>20135</v>
      </c>
      <c r="P34" s="18"/>
      <c r="Q34" s="79"/>
      <c r="R34" s="13"/>
      <c r="S34" s="18"/>
      <c r="T34" s="19"/>
      <c r="U34" s="19"/>
      <c r="V34" s="17">
        <f>SUM(O34,H34)</f>
        <v>40388</v>
      </c>
      <c r="AV34" s="22"/>
      <c r="AW34" s="22"/>
      <c r="AX34" s="22"/>
      <c r="BA34" s="24"/>
      <c r="BB34" s="24"/>
      <c r="BC34" s="24"/>
    </row>
    <row r="35" spans="13:17" ht="12.75">
      <c r="M35" s="2"/>
      <c r="P35" s="20"/>
      <c r="Q35" s="21"/>
    </row>
    <row r="36" spans="13:17" ht="12.75">
      <c r="M36" s="2"/>
      <c r="P36" s="20"/>
      <c r="Q36" s="21"/>
    </row>
    <row r="37" spans="1:22" ht="12.75">
      <c r="A37" s="137" t="s">
        <v>21</v>
      </c>
      <c r="B37" s="137"/>
      <c r="C37" s="137"/>
      <c r="D37" s="137"/>
      <c r="E37" s="137"/>
      <c r="F37" s="137"/>
      <c r="G37" s="137"/>
      <c r="H37" s="137"/>
      <c r="I37" s="137"/>
      <c r="J37" s="137"/>
      <c r="K37" s="137"/>
      <c r="L37" s="137"/>
      <c r="M37" s="137"/>
      <c r="N37" s="137"/>
      <c r="O37" s="137"/>
      <c r="P37" s="137"/>
      <c r="Q37" s="137"/>
      <c r="R37" s="137"/>
      <c r="S37" s="137"/>
      <c r="T37" s="137"/>
      <c r="U37" s="137"/>
      <c r="V37" s="137"/>
    </row>
    <row r="38" spans="1:2" ht="13.5" thickBot="1">
      <c r="A38" s="2"/>
      <c r="B38" s="2"/>
    </row>
    <row r="39" spans="1:22" ht="12.75">
      <c r="A39" s="5"/>
      <c r="B39" s="135" t="s">
        <v>2</v>
      </c>
      <c r="C39" s="136"/>
      <c r="D39" s="136"/>
      <c r="E39" s="136"/>
      <c r="F39" s="136"/>
      <c r="G39" s="136"/>
      <c r="H39" s="142"/>
      <c r="I39" s="135" t="s">
        <v>3</v>
      </c>
      <c r="J39" s="136"/>
      <c r="K39" s="136"/>
      <c r="L39" s="136"/>
      <c r="M39" s="136"/>
      <c r="N39" s="136"/>
      <c r="O39" s="142"/>
      <c r="P39" s="135" t="s">
        <v>4</v>
      </c>
      <c r="Q39" s="136"/>
      <c r="R39" s="136"/>
      <c r="S39" s="136"/>
      <c r="T39" s="136"/>
      <c r="U39" s="136"/>
      <c r="V39" s="136"/>
    </row>
    <row r="40" spans="1:55" ht="12.75">
      <c r="A40" s="2"/>
      <c r="B40" s="140" t="s">
        <v>5</v>
      </c>
      <c r="C40" s="141"/>
      <c r="D40" s="6" t="s">
        <v>6</v>
      </c>
      <c r="E40" s="134" t="s">
        <v>7</v>
      </c>
      <c r="F40" s="134"/>
      <c r="G40" s="134"/>
      <c r="H40" s="7" t="s">
        <v>4</v>
      </c>
      <c r="I40" s="140" t="s">
        <v>5</v>
      </c>
      <c r="J40" s="141"/>
      <c r="K40" s="2" t="s">
        <v>6</v>
      </c>
      <c r="L40" s="133" t="s">
        <v>7</v>
      </c>
      <c r="M40" s="134"/>
      <c r="N40" s="134"/>
      <c r="O40" s="7" t="s">
        <v>4</v>
      </c>
      <c r="P40" s="140" t="s">
        <v>5</v>
      </c>
      <c r="Q40" s="141"/>
      <c r="R40" s="2" t="s">
        <v>6</v>
      </c>
      <c r="S40" s="133" t="s">
        <v>7</v>
      </c>
      <c r="T40" s="134"/>
      <c r="U40" s="134"/>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1</v>
      </c>
      <c r="C42" s="85">
        <f t="shared" si="14"/>
        <v>225</v>
      </c>
      <c r="D42" s="84">
        <f t="shared" si="14"/>
        <v>34111</v>
      </c>
      <c r="E42" s="84">
        <f t="shared" si="14"/>
        <v>3463</v>
      </c>
      <c r="F42" s="85">
        <f t="shared" si="14"/>
        <v>215</v>
      </c>
      <c r="G42" s="85">
        <f t="shared" si="14"/>
        <v>36</v>
      </c>
      <c r="H42" s="84">
        <f aca="true" t="shared" si="15" ref="H42:H48">SUM(B42:G42)</f>
        <v>38051</v>
      </c>
      <c r="I42" s="84">
        <f aca="true" t="shared" si="16" ref="I42:N48">SUM(I26,I10)</f>
        <v>1</v>
      </c>
      <c r="J42" s="85">
        <f t="shared" si="16"/>
        <v>238</v>
      </c>
      <c r="K42" s="84">
        <f t="shared" si="16"/>
        <v>33722</v>
      </c>
      <c r="L42" s="84">
        <f t="shared" si="16"/>
        <v>2713</v>
      </c>
      <c r="M42" s="85">
        <f t="shared" si="16"/>
        <v>153</v>
      </c>
      <c r="N42" s="85">
        <f t="shared" si="16"/>
        <v>32</v>
      </c>
      <c r="O42" s="84">
        <f aca="true" t="shared" si="17" ref="O42:O48">SUM(I42:N42)</f>
        <v>36859</v>
      </c>
      <c r="P42" s="98">
        <f aca="true" t="shared" si="18" ref="P42:U42">SUM(P26,P10)</f>
        <v>2</v>
      </c>
      <c r="Q42" s="86">
        <f t="shared" si="18"/>
        <v>463</v>
      </c>
      <c r="R42" s="84">
        <f t="shared" si="18"/>
        <v>67833</v>
      </c>
      <c r="S42" s="84">
        <f t="shared" si="18"/>
        <v>6176</v>
      </c>
      <c r="T42" s="85">
        <f t="shared" si="18"/>
        <v>368</v>
      </c>
      <c r="U42" s="85">
        <f t="shared" si="18"/>
        <v>68</v>
      </c>
      <c r="V42" s="84">
        <f aca="true" t="shared" si="19" ref="V42:V48">SUM(P42:U42)</f>
        <v>74910</v>
      </c>
      <c r="W42" s="23"/>
      <c r="AV42" s="22"/>
      <c r="AW42" s="22"/>
      <c r="AX42" s="22"/>
      <c r="BA42" s="24"/>
      <c r="BB42" s="24"/>
      <c r="BC42" s="24"/>
    </row>
    <row r="43" spans="1:55" ht="12.75">
      <c r="A43" s="2" t="s">
        <v>14</v>
      </c>
      <c r="B43" s="87">
        <f t="shared" si="14"/>
        <v>1</v>
      </c>
      <c r="C43" s="88">
        <f t="shared" si="14"/>
        <v>235</v>
      </c>
      <c r="D43" s="87">
        <f t="shared" si="14"/>
        <v>32234</v>
      </c>
      <c r="E43" s="87">
        <f t="shared" si="14"/>
        <v>3939</v>
      </c>
      <c r="F43" s="89">
        <f t="shared" si="14"/>
        <v>327</v>
      </c>
      <c r="G43" s="89">
        <f t="shared" si="14"/>
        <v>17</v>
      </c>
      <c r="H43" s="87">
        <f t="shared" si="15"/>
        <v>36753</v>
      </c>
      <c r="I43" s="87">
        <f t="shared" si="16"/>
        <v>3</v>
      </c>
      <c r="J43" s="88">
        <f t="shared" si="16"/>
        <v>272</v>
      </c>
      <c r="K43" s="87">
        <f t="shared" si="16"/>
        <v>32371</v>
      </c>
      <c r="L43" s="87">
        <f t="shared" si="16"/>
        <v>3472</v>
      </c>
      <c r="M43" s="88">
        <f t="shared" si="16"/>
        <v>228</v>
      </c>
      <c r="N43" s="89">
        <f t="shared" si="16"/>
        <v>26</v>
      </c>
      <c r="O43" s="87">
        <f t="shared" si="17"/>
        <v>36372</v>
      </c>
      <c r="P43" s="99">
        <f aca="true" t="shared" si="20" ref="P43:P48">SUM(P27,P11)</f>
        <v>4</v>
      </c>
      <c r="Q43" s="90">
        <f aca="true" t="shared" si="21" ref="Q43:U48">SUM(Q27,Q11)</f>
        <v>507</v>
      </c>
      <c r="R43" s="87">
        <f t="shared" si="21"/>
        <v>64605</v>
      </c>
      <c r="S43" s="87">
        <f t="shared" si="21"/>
        <v>7411</v>
      </c>
      <c r="T43" s="89">
        <f t="shared" si="21"/>
        <v>555</v>
      </c>
      <c r="U43" s="89">
        <f t="shared" si="21"/>
        <v>43</v>
      </c>
      <c r="V43" s="87">
        <f t="shared" si="19"/>
        <v>73125</v>
      </c>
      <c r="W43" s="23"/>
      <c r="AV43" s="22"/>
      <c r="AW43" s="22"/>
      <c r="AX43" s="22"/>
      <c r="BA43" s="24"/>
      <c r="BB43" s="24"/>
      <c r="BC43" s="24"/>
    </row>
    <row r="44" spans="1:55" ht="12.75">
      <c r="A44" s="2" t="s">
        <v>15</v>
      </c>
      <c r="B44" s="87">
        <f t="shared" si="14"/>
        <v>2</v>
      </c>
      <c r="C44" s="88">
        <f t="shared" si="14"/>
        <v>342</v>
      </c>
      <c r="D44" s="87">
        <f t="shared" si="14"/>
        <v>30898</v>
      </c>
      <c r="E44" s="87">
        <f t="shared" si="14"/>
        <v>4298</v>
      </c>
      <c r="F44" s="89">
        <f t="shared" si="14"/>
        <v>378</v>
      </c>
      <c r="G44" s="89">
        <f t="shared" si="14"/>
        <v>27</v>
      </c>
      <c r="H44" s="87">
        <f t="shared" si="15"/>
        <v>35945</v>
      </c>
      <c r="I44" s="87">
        <f t="shared" si="16"/>
        <v>1</v>
      </c>
      <c r="J44" s="88">
        <f t="shared" si="16"/>
        <v>343</v>
      </c>
      <c r="K44" s="87">
        <f t="shared" si="16"/>
        <v>30667</v>
      </c>
      <c r="L44" s="87">
        <f t="shared" si="16"/>
        <v>3745</v>
      </c>
      <c r="M44" s="88">
        <f t="shared" si="16"/>
        <v>368</v>
      </c>
      <c r="N44" s="89">
        <f t="shared" si="16"/>
        <v>20</v>
      </c>
      <c r="O44" s="87">
        <f t="shared" si="17"/>
        <v>35144</v>
      </c>
      <c r="P44" s="99">
        <f t="shared" si="20"/>
        <v>3</v>
      </c>
      <c r="Q44" s="90">
        <f t="shared" si="21"/>
        <v>685</v>
      </c>
      <c r="R44" s="87">
        <f t="shared" si="21"/>
        <v>61565</v>
      </c>
      <c r="S44" s="87">
        <f t="shared" si="21"/>
        <v>8043</v>
      </c>
      <c r="T44" s="89">
        <f t="shared" si="21"/>
        <v>746</v>
      </c>
      <c r="U44" s="89">
        <f t="shared" si="21"/>
        <v>47</v>
      </c>
      <c r="V44" s="87">
        <f t="shared" si="19"/>
        <v>71089</v>
      </c>
      <c r="W44" s="23"/>
      <c r="AV44" s="22"/>
      <c r="AW44" s="22"/>
      <c r="AX44" s="22"/>
      <c r="BA44" s="24"/>
      <c r="BB44" s="24"/>
      <c r="BC44" s="24"/>
    </row>
    <row r="45" spans="1:55" ht="12.75">
      <c r="A45" s="2" t="s">
        <v>16</v>
      </c>
      <c r="B45" s="87">
        <f t="shared" si="14"/>
        <v>6</v>
      </c>
      <c r="C45" s="88">
        <f t="shared" si="14"/>
        <v>408</v>
      </c>
      <c r="D45" s="87">
        <f t="shared" si="14"/>
        <v>30096</v>
      </c>
      <c r="E45" s="87">
        <f t="shared" si="14"/>
        <v>4552</v>
      </c>
      <c r="F45" s="89">
        <f t="shared" si="14"/>
        <v>529</v>
      </c>
      <c r="G45" s="89">
        <f t="shared" si="14"/>
        <v>31</v>
      </c>
      <c r="H45" s="87">
        <f t="shared" si="15"/>
        <v>35622</v>
      </c>
      <c r="I45" s="87">
        <f t="shared" si="16"/>
        <v>3</v>
      </c>
      <c r="J45" s="88">
        <f t="shared" si="16"/>
        <v>354</v>
      </c>
      <c r="K45" s="87">
        <f t="shared" si="16"/>
        <v>30332</v>
      </c>
      <c r="L45" s="87">
        <f t="shared" si="16"/>
        <v>4198</v>
      </c>
      <c r="M45" s="88">
        <f t="shared" si="16"/>
        <v>437</v>
      </c>
      <c r="N45" s="89">
        <f t="shared" si="16"/>
        <v>18</v>
      </c>
      <c r="O45" s="87">
        <f t="shared" si="17"/>
        <v>35342</v>
      </c>
      <c r="P45" s="99">
        <f t="shared" si="20"/>
        <v>9</v>
      </c>
      <c r="Q45" s="90">
        <f t="shared" si="21"/>
        <v>762</v>
      </c>
      <c r="R45" s="87">
        <f t="shared" si="21"/>
        <v>60428</v>
      </c>
      <c r="S45" s="87">
        <f t="shared" si="21"/>
        <v>8750</v>
      </c>
      <c r="T45" s="89">
        <f t="shared" si="21"/>
        <v>966</v>
      </c>
      <c r="U45" s="89">
        <f t="shared" si="21"/>
        <v>49</v>
      </c>
      <c r="V45" s="87">
        <f t="shared" si="19"/>
        <v>70964</v>
      </c>
      <c r="W45" s="23"/>
      <c r="AV45" s="22"/>
      <c r="AW45" s="22"/>
      <c r="AX45" s="22"/>
      <c r="BA45" s="24"/>
      <c r="BB45" s="24"/>
      <c r="BC45" s="24"/>
    </row>
    <row r="46" spans="1:55" ht="12.75">
      <c r="A46" s="2" t="s">
        <v>17</v>
      </c>
      <c r="B46" s="87">
        <f t="shared" si="14"/>
        <v>7</v>
      </c>
      <c r="C46" s="88">
        <f t="shared" si="14"/>
        <v>517</v>
      </c>
      <c r="D46" s="87">
        <f t="shared" si="14"/>
        <v>28296</v>
      </c>
      <c r="E46" s="87">
        <f t="shared" si="14"/>
        <v>4815</v>
      </c>
      <c r="F46" s="89">
        <f t="shared" si="14"/>
        <v>359</v>
      </c>
      <c r="G46" s="89">
        <f t="shared" si="14"/>
        <v>13</v>
      </c>
      <c r="H46" s="87">
        <f t="shared" si="15"/>
        <v>34007</v>
      </c>
      <c r="I46" s="87">
        <f t="shared" si="16"/>
        <v>5</v>
      </c>
      <c r="J46" s="88">
        <f t="shared" si="16"/>
        <v>414</v>
      </c>
      <c r="K46" s="87">
        <f t="shared" si="16"/>
        <v>28793</v>
      </c>
      <c r="L46" s="87">
        <f t="shared" si="16"/>
        <v>4285</v>
      </c>
      <c r="M46" s="88">
        <f t="shared" si="16"/>
        <v>327</v>
      </c>
      <c r="N46" s="89">
        <f t="shared" si="16"/>
        <v>9</v>
      </c>
      <c r="O46" s="87">
        <f t="shared" si="17"/>
        <v>33833</v>
      </c>
      <c r="P46" s="99">
        <f t="shared" si="20"/>
        <v>12</v>
      </c>
      <c r="Q46" s="90">
        <f t="shared" si="21"/>
        <v>931</v>
      </c>
      <c r="R46" s="87">
        <f t="shared" si="21"/>
        <v>57089</v>
      </c>
      <c r="S46" s="87">
        <f t="shared" si="21"/>
        <v>9100</v>
      </c>
      <c r="T46" s="89">
        <f t="shared" si="21"/>
        <v>686</v>
      </c>
      <c r="U46" s="89">
        <f t="shared" si="21"/>
        <v>22</v>
      </c>
      <c r="V46" s="87">
        <f t="shared" si="19"/>
        <v>67840</v>
      </c>
      <c r="W46" s="23"/>
      <c r="AV46" s="22"/>
      <c r="AW46" s="22"/>
      <c r="AX46" s="22"/>
      <c r="BA46" s="24"/>
      <c r="BB46" s="24"/>
      <c r="BC46" s="24"/>
    </row>
    <row r="47" spans="1:55" ht="12.75">
      <c r="A47" s="2" t="s">
        <v>18</v>
      </c>
      <c r="B47" s="87">
        <f t="shared" si="14"/>
        <v>12</v>
      </c>
      <c r="C47" s="88">
        <f t="shared" si="14"/>
        <v>536</v>
      </c>
      <c r="D47" s="87">
        <f t="shared" si="14"/>
        <v>27291</v>
      </c>
      <c r="E47" s="87">
        <f t="shared" si="14"/>
        <v>3861</v>
      </c>
      <c r="F47" s="89">
        <f t="shared" si="14"/>
        <v>237</v>
      </c>
      <c r="G47" s="89">
        <f t="shared" si="14"/>
        <v>6</v>
      </c>
      <c r="H47" s="87">
        <f t="shared" si="15"/>
        <v>31943</v>
      </c>
      <c r="I47" s="87">
        <f t="shared" si="16"/>
        <v>7</v>
      </c>
      <c r="J47" s="88">
        <f t="shared" si="16"/>
        <v>408</v>
      </c>
      <c r="K47" s="87">
        <f t="shared" si="16"/>
        <v>27889</v>
      </c>
      <c r="L47" s="87">
        <f t="shared" si="16"/>
        <v>3534</v>
      </c>
      <c r="M47" s="88">
        <f t="shared" si="16"/>
        <v>226</v>
      </c>
      <c r="N47" s="89">
        <f t="shared" si="16"/>
        <v>4</v>
      </c>
      <c r="O47" s="87">
        <f t="shared" si="17"/>
        <v>32068</v>
      </c>
      <c r="P47" s="99">
        <f t="shared" si="20"/>
        <v>19</v>
      </c>
      <c r="Q47" s="90">
        <f t="shared" si="21"/>
        <v>944</v>
      </c>
      <c r="R47" s="87">
        <f t="shared" si="21"/>
        <v>55180</v>
      </c>
      <c r="S47" s="87">
        <f t="shared" si="21"/>
        <v>7395</v>
      </c>
      <c r="T47" s="89">
        <f t="shared" si="21"/>
        <v>463</v>
      </c>
      <c r="U47" s="89">
        <f t="shared" si="21"/>
        <v>10</v>
      </c>
      <c r="V47" s="87">
        <f t="shared" si="19"/>
        <v>64011</v>
      </c>
      <c r="W47" s="23"/>
      <c r="AV47" s="22"/>
      <c r="AW47" s="22"/>
      <c r="AX47" s="22"/>
      <c r="BA47" s="24"/>
      <c r="BB47" s="24"/>
      <c r="BC47" s="24"/>
    </row>
    <row r="48" spans="1:55" ht="12.75">
      <c r="A48" s="12"/>
      <c r="B48" s="100">
        <f>SUM(B42:B47)</f>
        <v>29</v>
      </c>
      <c r="C48" s="92">
        <f>SUM(C32,C16)</f>
        <v>2263</v>
      </c>
      <c r="D48" s="93">
        <f>SUM(D32,D16)</f>
        <v>182926</v>
      </c>
      <c r="E48" s="93">
        <f>SUM(E32,E16)</f>
        <v>24928</v>
      </c>
      <c r="F48" s="92">
        <f>SUM(F32,F16)</f>
        <v>2045</v>
      </c>
      <c r="G48" s="92">
        <f>SUM(G32,G16)</f>
        <v>130</v>
      </c>
      <c r="H48" s="93">
        <f t="shared" si="15"/>
        <v>212321</v>
      </c>
      <c r="I48" s="48">
        <f t="shared" si="16"/>
        <v>20</v>
      </c>
      <c r="J48" s="92">
        <f t="shared" si="16"/>
        <v>2029</v>
      </c>
      <c r="K48" s="93">
        <f t="shared" si="16"/>
        <v>183774</v>
      </c>
      <c r="L48" s="93">
        <f t="shared" si="16"/>
        <v>21947</v>
      </c>
      <c r="M48" s="92">
        <f t="shared" si="16"/>
        <v>1739</v>
      </c>
      <c r="N48" s="92">
        <f t="shared" si="16"/>
        <v>109</v>
      </c>
      <c r="O48" s="93">
        <f t="shared" si="17"/>
        <v>209618</v>
      </c>
      <c r="P48" s="91">
        <f t="shared" si="20"/>
        <v>49</v>
      </c>
      <c r="Q48" s="94">
        <f t="shared" si="21"/>
        <v>4292</v>
      </c>
      <c r="R48" s="93">
        <f t="shared" si="21"/>
        <v>366700</v>
      </c>
      <c r="S48" s="93">
        <f t="shared" si="21"/>
        <v>46875</v>
      </c>
      <c r="T48" s="92">
        <f t="shared" si="21"/>
        <v>3784</v>
      </c>
      <c r="U48" s="92">
        <f t="shared" si="21"/>
        <v>239</v>
      </c>
      <c r="V48" s="93">
        <f t="shared" si="19"/>
        <v>421939</v>
      </c>
      <c r="W48" s="23"/>
      <c r="AV48" s="22"/>
      <c r="AW48" s="22"/>
      <c r="AX48" s="22"/>
      <c r="BA48" s="24"/>
      <c r="BB48" s="24"/>
      <c r="BC48" s="24"/>
    </row>
    <row r="49" spans="1:55" ht="12.75">
      <c r="A49" s="14" t="s">
        <v>19</v>
      </c>
      <c r="B49" s="83"/>
      <c r="C49" s="16"/>
      <c r="D49" s="16"/>
      <c r="E49" s="16"/>
      <c r="F49" s="16"/>
      <c r="G49" s="16"/>
      <c r="H49" s="15">
        <f>SUM(H33,H17)</f>
        <v>8528</v>
      </c>
      <c r="I49" s="15"/>
      <c r="J49" s="16"/>
      <c r="K49" s="16"/>
      <c r="L49" s="16"/>
      <c r="M49" s="16"/>
      <c r="N49" s="16"/>
      <c r="O49" s="15">
        <f>SUM(O33,O17)</f>
        <v>8312</v>
      </c>
      <c r="P49" s="15"/>
      <c r="Q49" s="78"/>
      <c r="R49" s="16"/>
      <c r="S49" s="16"/>
      <c r="T49" s="16"/>
      <c r="U49" s="16"/>
      <c r="V49" s="15">
        <f>SUM(O49,H49)</f>
        <v>16840</v>
      </c>
      <c r="W49" s="23"/>
      <c r="AV49" s="22"/>
      <c r="AW49" s="22"/>
      <c r="AX49" s="22"/>
      <c r="BA49" s="24"/>
      <c r="BB49" s="24"/>
      <c r="BC49" s="24"/>
    </row>
    <row r="50" spans="1:55" ht="12.75">
      <c r="A50" s="12" t="s">
        <v>4</v>
      </c>
      <c r="B50" s="82"/>
      <c r="C50" s="18"/>
      <c r="D50" s="13"/>
      <c r="E50" s="18"/>
      <c r="F50" s="19"/>
      <c r="G50" s="19"/>
      <c r="H50" s="17">
        <f>SUM(H48:H49)</f>
        <v>220849</v>
      </c>
      <c r="I50" s="17"/>
      <c r="J50" s="18"/>
      <c r="K50" s="13"/>
      <c r="L50" s="18"/>
      <c r="M50" s="18"/>
      <c r="N50" s="19"/>
      <c r="O50" s="17">
        <f>SUM(O48:O49)</f>
        <v>217930</v>
      </c>
      <c r="P50" s="17"/>
      <c r="Q50" s="79"/>
      <c r="R50" s="13"/>
      <c r="S50" s="18"/>
      <c r="T50" s="19"/>
      <c r="U50" s="19"/>
      <c r="V50" s="17">
        <f>SUM(O50,H50)</f>
        <v>438779</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V2"/>
    <mergeCell ref="B39:H39"/>
    <mergeCell ref="E24:G24"/>
    <mergeCell ref="L24:N24"/>
    <mergeCell ref="S24:U24"/>
    <mergeCell ref="A3:V3"/>
    <mergeCell ref="I24:J24"/>
    <mergeCell ref="I23:O23"/>
    <mergeCell ref="B7:H7"/>
    <mergeCell ref="A5:V5"/>
    <mergeCell ref="I7:O7"/>
    <mergeCell ref="P23:V23"/>
    <mergeCell ref="P7:V7"/>
    <mergeCell ref="I39:O39"/>
    <mergeCell ref="I8:J8"/>
    <mergeCell ref="A21:V21"/>
    <mergeCell ref="B40:C40"/>
    <mergeCell ref="L40:N40"/>
    <mergeCell ref="B23:H23"/>
    <mergeCell ref="E8:G8"/>
    <mergeCell ref="B24:C24"/>
    <mergeCell ref="B8:C8"/>
    <mergeCell ref="S40:U40"/>
    <mergeCell ref="S8:U8"/>
    <mergeCell ref="L8:N8"/>
    <mergeCell ref="P39:V39"/>
    <mergeCell ref="A37:V37"/>
    <mergeCell ref="P24:Q24"/>
    <mergeCell ref="E40:G40"/>
    <mergeCell ref="P8:Q8"/>
    <mergeCell ref="I40:J40"/>
    <mergeCell ref="P40:Q40"/>
  </mergeCells>
  <printOptions horizontalCentered="1"/>
  <pageMargins left="0" right="0" top="0.3937007874015748" bottom="0.3937007874015748" header="0.5118110236220472" footer="0.5118110236220472"/>
  <pageSetup fitToHeight="1" fitToWidth="1" horizontalDpi="600" verticalDpi="600" orientation="landscape" paperSize="9" scale="6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A70" sqref="A70"/>
    </sheetView>
  </sheetViews>
  <sheetFormatPr defaultColWidth="9.140625" defaultRowHeight="12.75"/>
  <cols>
    <col min="1" max="1" width="18.1406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45</v>
      </c>
      <c r="B1" s="2"/>
      <c r="M1" s="3"/>
      <c r="Q1" s="2"/>
      <c r="S1" s="2"/>
    </row>
    <row r="2" spans="1:22" ht="12.75">
      <c r="A2" s="137" t="s">
        <v>0</v>
      </c>
      <c r="B2" s="137"/>
      <c r="C2" s="137"/>
      <c r="D2" s="137"/>
      <c r="E2" s="137"/>
      <c r="F2" s="137"/>
      <c r="G2" s="137"/>
      <c r="H2" s="137"/>
      <c r="I2" s="137"/>
      <c r="J2" s="137"/>
      <c r="K2" s="137"/>
      <c r="L2" s="137"/>
      <c r="M2" s="137"/>
      <c r="N2" s="137"/>
      <c r="O2" s="137"/>
      <c r="P2" s="137"/>
      <c r="Q2" s="137"/>
      <c r="R2" s="137"/>
      <c r="S2" s="137"/>
      <c r="T2" s="137"/>
      <c r="U2" s="137"/>
      <c r="V2" s="137"/>
    </row>
    <row r="3" spans="1:22" ht="12.75">
      <c r="A3" s="137" t="s">
        <v>38</v>
      </c>
      <c r="B3" s="137"/>
      <c r="C3" s="137"/>
      <c r="D3" s="137"/>
      <c r="E3" s="137"/>
      <c r="F3" s="137"/>
      <c r="G3" s="137"/>
      <c r="H3" s="137"/>
      <c r="I3" s="137"/>
      <c r="J3" s="137"/>
      <c r="K3" s="137"/>
      <c r="L3" s="137"/>
      <c r="M3" s="137"/>
      <c r="N3" s="137"/>
      <c r="O3" s="137"/>
      <c r="P3" s="137"/>
      <c r="Q3" s="137"/>
      <c r="R3" s="137"/>
      <c r="S3" s="137"/>
      <c r="T3" s="137"/>
      <c r="U3" s="137"/>
      <c r="V3" s="137"/>
    </row>
    <row r="4" spans="1:19" ht="12.75">
      <c r="A4" s="4"/>
      <c r="B4" s="70"/>
      <c r="C4" s="4"/>
      <c r="D4" s="4"/>
      <c r="E4" s="4"/>
      <c r="F4" s="4"/>
      <c r="G4" s="4"/>
      <c r="H4" s="4"/>
      <c r="I4" s="4"/>
      <c r="J4" s="4"/>
      <c r="K4" s="4"/>
      <c r="L4" s="4"/>
      <c r="M4" s="4"/>
      <c r="N4" s="4"/>
      <c r="O4" s="4"/>
      <c r="P4" s="4"/>
      <c r="Q4" s="4"/>
      <c r="R4" s="4"/>
      <c r="S4" s="4"/>
    </row>
    <row r="5" spans="1:22" ht="12.75">
      <c r="A5" s="137" t="s">
        <v>1</v>
      </c>
      <c r="B5" s="137"/>
      <c r="C5" s="137"/>
      <c r="D5" s="137"/>
      <c r="E5" s="137"/>
      <c r="F5" s="137"/>
      <c r="G5" s="137"/>
      <c r="H5" s="137"/>
      <c r="I5" s="137"/>
      <c r="J5" s="137"/>
      <c r="K5" s="137"/>
      <c r="L5" s="137"/>
      <c r="M5" s="137"/>
      <c r="N5" s="137"/>
      <c r="O5" s="137"/>
      <c r="P5" s="137"/>
      <c r="Q5" s="137"/>
      <c r="R5" s="137"/>
      <c r="S5" s="137"/>
      <c r="T5" s="137"/>
      <c r="U5" s="137"/>
      <c r="V5" s="137"/>
    </row>
    <row r="6" spans="1:19" ht="13.5" thickBot="1">
      <c r="A6" s="4"/>
      <c r="B6" s="4"/>
      <c r="C6" s="4"/>
      <c r="D6" s="4"/>
      <c r="E6" s="4"/>
      <c r="F6" s="4"/>
      <c r="G6" s="4"/>
      <c r="H6" s="4"/>
      <c r="I6" s="4"/>
      <c r="J6" s="4"/>
      <c r="K6" s="4"/>
      <c r="L6" s="4"/>
      <c r="M6" s="4"/>
      <c r="N6" s="4"/>
      <c r="O6" s="4"/>
      <c r="P6" s="4"/>
      <c r="Q6" s="4"/>
      <c r="R6" s="4"/>
      <c r="S6" s="4"/>
    </row>
    <row r="7" spans="1:52" ht="12.75">
      <c r="A7" s="5"/>
      <c r="B7" s="135" t="s">
        <v>2</v>
      </c>
      <c r="C7" s="136"/>
      <c r="D7" s="136"/>
      <c r="E7" s="136"/>
      <c r="F7" s="136"/>
      <c r="G7" s="136"/>
      <c r="H7" s="142"/>
      <c r="I7" s="135" t="s">
        <v>3</v>
      </c>
      <c r="J7" s="136"/>
      <c r="K7" s="136"/>
      <c r="L7" s="136"/>
      <c r="M7" s="136"/>
      <c r="N7" s="136"/>
      <c r="O7" s="142"/>
      <c r="P7" s="135" t="s">
        <v>4</v>
      </c>
      <c r="Q7" s="136"/>
      <c r="R7" s="136"/>
      <c r="S7" s="136"/>
      <c r="T7" s="136"/>
      <c r="U7" s="136"/>
      <c r="V7" s="136"/>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43" t="s">
        <v>5</v>
      </c>
      <c r="C8" s="139"/>
      <c r="D8" s="71" t="s">
        <v>6</v>
      </c>
      <c r="E8" s="134" t="s">
        <v>7</v>
      </c>
      <c r="F8" s="134"/>
      <c r="G8" s="134"/>
      <c r="H8" s="7" t="s">
        <v>4</v>
      </c>
      <c r="I8" s="143" t="s">
        <v>5</v>
      </c>
      <c r="J8" s="139"/>
      <c r="K8" s="2" t="s">
        <v>6</v>
      </c>
      <c r="L8" s="133" t="s">
        <v>7</v>
      </c>
      <c r="M8" s="134"/>
      <c r="N8" s="134"/>
      <c r="O8" s="101" t="s">
        <v>4</v>
      </c>
      <c r="P8" s="138" t="s">
        <v>5</v>
      </c>
      <c r="Q8" s="139"/>
      <c r="R8" s="2" t="s">
        <v>6</v>
      </c>
      <c r="S8" s="133" t="s">
        <v>7</v>
      </c>
      <c r="T8" s="134"/>
      <c r="U8" s="134"/>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SV_LO_1718_1a!B10/SV_LO_1718_1a!$H10*100</f>
        <v>0.0029449009040845775</v>
      </c>
      <c r="C10" s="108">
        <f>SV_LO_1718_1a!C10/SV_LO_1718_1a!$H10*100</f>
        <v>0.6125393880495922</v>
      </c>
      <c r="D10" s="107">
        <f>SV_LO_1718_1a!D10/SV_LO_1718_1a!$H10*100</f>
        <v>91.60997732426304</v>
      </c>
      <c r="E10" s="107">
        <f>SV_LO_1718_1a!E10/SV_LO_1718_1a!$H10*100</f>
        <v>7.500662602703419</v>
      </c>
      <c r="F10" s="108">
        <f>SV_LO_1718_1a!F10/SV_LO_1718_1a!$H10*100</f>
        <v>0.2709308831757811</v>
      </c>
      <c r="G10" s="108">
        <f>SV_LO_1718_1a!G10/SV_LO_1718_1a!$H10*100</f>
        <v>0.0029449009040845775</v>
      </c>
      <c r="H10" s="107">
        <f>SV_LO_1718_1a!H10/SV_LO_1718_1a!$H10*100</f>
        <v>100</v>
      </c>
      <c r="I10" s="25">
        <f>SV_LO_1718_1a!I10/SV_LO_1718_1a!$O10*100</f>
        <v>0.0030482228860574286</v>
      </c>
      <c r="J10" s="26">
        <f>SV_LO_1718_1a!J10/SV_LO_1718_1a!$O10*100</f>
        <v>0.6614643662744619</v>
      </c>
      <c r="K10" s="25">
        <f>SV_LO_1718_1a!K10/SV_LO_1718_1a!$O10*100</f>
        <v>93.26342742181308</v>
      </c>
      <c r="L10" s="25">
        <f>SV_LO_1718_1a!L10/SV_LO_1718_1a!$O10*100</f>
        <v>5.889166615862952</v>
      </c>
      <c r="M10" s="26">
        <f>SV_LO_1718_1a!M10/SV_LO_1718_1a!$O10*100</f>
        <v>0.17374870450527344</v>
      </c>
      <c r="N10" s="26">
        <f>SV_LO_1718_1a!N10/SV_LO_1718_1a!$O10*100</f>
        <v>0.009144668658172286</v>
      </c>
      <c r="O10" s="109">
        <f>SV_LO_1718_1a!O10/SV_LO_1718_1a!$O10*100</f>
        <v>100</v>
      </c>
      <c r="P10" s="110">
        <f>SV_LO_1718_1a!P10/SV_LO_1718_1a!$V10*100</f>
        <v>0.002995671255036472</v>
      </c>
      <c r="Q10" s="110">
        <f>SV_LO_1718_1a!Q10/SV_LO_1718_1a!$V10*100</f>
        <v>0.6365801416952503</v>
      </c>
      <c r="R10" s="25">
        <f>SV_LO_1718_1a!R10/SV_LO_1718_1a!$V10*100</f>
        <v>92.42244956038525</v>
      </c>
      <c r="S10" s="25">
        <f>SV_LO_1718_1a!S10/SV_LO_1718_1a!$V10*100</f>
        <v>6.708805775654179</v>
      </c>
      <c r="T10" s="26">
        <f>SV_LO_1718_1a!T10/SV_LO_1718_1a!$V10*100</f>
        <v>0.2231775085002172</v>
      </c>
      <c r="U10" s="26">
        <f>SV_LO_1718_1a!U10/SV_LO_1718_1a!$V10*100</f>
        <v>0.005991342510072944</v>
      </c>
      <c r="V10" s="25">
        <f>SV_LO_1718_1a!V10/SV_LO_1718_1a!$V10*100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SV_LO_1718_1a!B11/SV_LO_1718_1a!$H11*100</f>
        <v>0.0030196883681604058</v>
      </c>
      <c r="C11" s="112">
        <f>SV_LO_1718_1a!C11/SV_LO_1718_1a!$H11*100</f>
        <v>0.6613117526271288</v>
      </c>
      <c r="D11" s="111">
        <f>SV_LO_1718_1a!D11/SV_LO_1718_1a!$H11*100</f>
        <v>89.87498490155816</v>
      </c>
      <c r="E11" s="111">
        <f>SV_LO_1718_1a!E11/SV_LO_1718_1a!$H11*100</f>
        <v>8.99867133711801</v>
      </c>
      <c r="F11" s="22">
        <f>SV_LO_1718_1a!F11/SV_LO_1718_1a!$H11*100</f>
        <v>0.45597294359222124</v>
      </c>
      <c r="G11" s="22">
        <f>SV_LO_1718_1a!G11/SV_LO_1718_1a!$H11*100</f>
        <v>0.0060393767363208116</v>
      </c>
      <c r="H11" s="111">
        <f>SV_LO_1718_1a!H11/SV_LO_1718_1a!$H11*100</f>
        <v>100</v>
      </c>
      <c r="I11" s="111">
        <f>SV_LO_1718_1a!I11/SV_LO_1718_1a!$O11*100</f>
        <v>0.00916310323762981</v>
      </c>
      <c r="J11" s="112">
        <f>SV_LO_1718_1a!J11/SV_LO_1718_1a!$O11*100</f>
        <v>0.7697006719609041</v>
      </c>
      <c r="K11" s="111">
        <f>SV_LO_1718_1a!K11/SV_LO_1718_1a!$O11*100</f>
        <v>91.05986560781918</v>
      </c>
      <c r="L11" s="111">
        <f>SV_LO_1718_1a!L11/SV_LO_1718_1a!$O11*100</f>
        <v>7.822235797189982</v>
      </c>
      <c r="M11" s="112">
        <f>SV_LO_1718_1a!M11/SV_LO_1718_1a!$O11*100</f>
        <v>0.3176542455711668</v>
      </c>
      <c r="N11" s="22">
        <f>SV_LO_1718_1a!N11/SV_LO_1718_1a!$O11*100</f>
        <v>0.021380574221136223</v>
      </c>
      <c r="O11" s="113">
        <f>SV_LO_1718_1a!O11/SV_LO_1718_1a!$O11*100</f>
        <v>100</v>
      </c>
      <c r="P11" s="114">
        <f>SV_LO_1718_1a!P11/SV_LO_1718_1a!$V11*100</f>
        <v>0.006073858114674441</v>
      </c>
      <c r="Q11" s="114">
        <f>SV_LO_1718_1a!Q11/SV_LO_1718_1a!$V11*100</f>
        <v>0.7151967930029155</v>
      </c>
      <c r="R11" s="111">
        <f>SV_LO_1718_1a!R11/SV_LO_1718_1a!$V11*100</f>
        <v>90.46404275996113</v>
      </c>
      <c r="S11" s="111">
        <f>SV_LO_1718_1a!S11/SV_LO_1718_1a!$V11*100</f>
        <v>8.41381195335277</v>
      </c>
      <c r="T11" s="22">
        <f>SV_LO_1718_1a!T11/SV_LO_1718_1a!$V11*100</f>
        <v>0.38720845481049565</v>
      </c>
      <c r="U11" s="22">
        <f>SV_LO_1718_1a!U11/SV_LO_1718_1a!$V11*100</f>
        <v>0.013666180758017493</v>
      </c>
      <c r="V11" s="111">
        <f>SV_LO_1718_1a!V11/SV_LO_1718_1a!$V11*100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SV_LO_1718_1a!B12/SV_LO_1718_1a!$H12*100</f>
        <v>0.006149683291310498</v>
      </c>
      <c r="C12" s="112">
        <f>SV_LO_1718_1a!C12/SV_LO_1718_1a!$H12*100</f>
        <v>1.002398376483611</v>
      </c>
      <c r="D12" s="111">
        <f>SV_LO_1718_1a!D12/SV_LO_1718_1a!$H12*100</f>
        <v>88.43859541233627</v>
      </c>
      <c r="E12" s="111">
        <f>SV_LO_1718_1a!E12/SV_LO_1718_1a!$H12*100</f>
        <v>9.94096304040342</v>
      </c>
      <c r="F12" s="22">
        <f>SV_LO_1718_1a!F12/SV_LO_1718_1a!$H12*100</f>
        <v>0.5749953877375316</v>
      </c>
      <c r="G12" s="22">
        <f>SV_LO_1718_1a!G12/SV_LO_1718_1a!$H12*100</f>
        <v>0.036898099747862984</v>
      </c>
      <c r="H12" s="111">
        <f>SV_LO_1718_1a!H12/SV_LO_1718_1a!$H12*100</f>
        <v>100</v>
      </c>
      <c r="I12" s="111">
        <f>SV_LO_1718_1a!I12/SV_LO_1718_1a!$O12*100</f>
        <v>0.003146831141040972</v>
      </c>
      <c r="J12" s="112">
        <f>SV_LO_1718_1a!J12/SV_LO_1718_1a!$O12*100</f>
        <v>1.016426458556234</v>
      </c>
      <c r="K12" s="111">
        <f>SV_LO_1718_1a!K12/SV_LO_1718_1a!$O12*100</f>
        <v>89.52734596261564</v>
      </c>
      <c r="L12" s="111">
        <f>SV_LO_1718_1a!L12/SV_LO_1718_1a!$O12*100</f>
        <v>8.811127194914722</v>
      </c>
      <c r="M12" s="112">
        <f>SV_LO_1718_1a!M12/SV_LO_1718_1a!$O12*100</f>
        <v>0.6293662282081943</v>
      </c>
      <c r="N12" s="22">
        <f>SV_LO_1718_1a!N12/SV_LO_1718_1a!$O12*100</f>
        <v>0.012587324564163888</v>
      </c>
      <c r="O12" s="113">
        <f>SV_LO_1718_1a!O12/SV_LO_1718_1a!$O12*100</f>
        <v>100</v>
      </c>
      <c r="P12" s="114">
        <f>SV_LO_1718_1a!P12/SV_LO_1718_1a!$V12*100</f>
        <v>0.004665629860031105</v>
      </c>
      <c r="Q12" s="114">
        <f>SV_LO_1718_1a!Q12/SV_LO_1718_1a!$V12*100</f>
        <v>1.0093312597200623</v>
      </c>
      <c r="R12" s="111">
        <f>SV_LO_1718_1a!R12/SV_LO_1718_1a!$V12*100</f>
        <v>88.97667185069984</v>
      </c>
      <c r="S12" s="111">
        <f>SV_LO_1718_1a!S12/SV_LO_1718_1a!$V12*100</f>
        <v>9.382581648522551</v>
      </c>
      <c r="T12" s="22">
        <f>SV_LO_1718_1a!T12/SV_LO_1718_1a!$V12*100</f>
        <v>0.6018662519440124</v>
      </c>
      <c r="U12" s="22">
        <f>SV_LO_1718_1a!U12/SV_LO_1718_1a!$V12*100</f>
        <v>0.024883359253499222</v>
      </c>
      <c r="V12" s="111">
        <f>SV_LO_1718_1a!V12/SV_LO_1718_1a!$V12*100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SV_LO_1718_1a!B13/SV_LO_1718_1a!$H13*100</f>
        <v>0.018531101365124467</v>
      </c>
      <c r="C13" s="112">
        <f>SV_LO_1718_1a!C13/SV_LO_1718_1a!$H13*100</f>
        <v>1.1890790042621533</v>
      </c>
      <c r="D13" s="111">
        <f>SV_LO_1718_1a!D13/SV_LO_1718_1a!$H13*100</f>
        <v>87.23515967632342</v>
      </c>
      <c r="E13" s="111">
        <f>SV_LO_1718_1a!E13/SV_LO_1718_1a!$H13*100</f>
        <v>10.624498116004695</v>
      </c>
      <c r="F13" s="22">
        <f>SV_LO_1718_1a!F13/SV_LO_1718_1a!$H13*100</f>
        <v>0.9049354499969116</v>
      </c>
      <c r="G13" s="22">
        <f>SV_LO_1718_1a!G13/SV_LO_1718_1a!$H13*100</f>
        <v>0.0277966520476867</v>
      </c>
      <c r="H13" s="111">
        <f>SV_LO_1718_1a!H13/SV_LO_1718_1a!$H13*100</f>
        <v>100</v>
      </c>
      <c r="I13" s="111">
        <f>SV_LO_1718_1a!I13/SV_LO_1718_1a!$O13*100</f>
        <v>0.009334163036714376</v>
      </c>
      <c r="J13" s="112">
        <f>SV_LO_1718_1a!J13/SV_LO_1718_1a!$O13*100</f>
        <v>1.0143123833229621</v>
      </c>
      <c r="K13" s="111">
        <f>SV_LO_1718_1a!K13/SV_LO_1718_1a!$O13*100</f>
        <v>88.35407591785936</v>
      </c>
      <c r="L13" s="111">
        <f>SV_LO_1718_1a!L13/SV_LO_1718_1a!$O13*100</f>
        <v>9.912881144990667</v>
      </c>
      <c r="M13" s="112">
        <f>SV_LO_1718_1a!M13/SV_LO_1718_1a!$O13*100</f>
        <v>0.6938394523957685</v>
      </c>
      <c r="N13" s="22">
        <f>SV_LO_1718_1a!N13/SV_LO_1718_1a!$O13*100</f>
        <v>0.015556938394523958</v>
      </c>
      <c r="O13" s="113">
        <f>SV_LO_1718_1a!O13/SV_LO_1718_1a!$O13*100</f>
        <v>100</v>
      </c>
      <c r="P13" s="114">
        <f>SV_LO_1718_1a!P13/SV_LO_1718_1a!$V13*100</f>
        <v>0.013949595461731612</v>
      </c>
      <c r="Q13" s="114">
        <f>SV_LO_1718_1a!Q13/SV_LO_1718_1a!$V13*100</f>
        <v>1.102018041476797</v>
      </c>
      <c r="R13" s="111">
        <f>SV_LO_1718_1a!R13/SV_LO_1718_1a!$V13*100</f>
        <v>87.79255401593353</v>
      </c>
      <c r="S13" s="111">
        <f>SV_LO_1718_1a!S13/SV_LO_1718_1a!$V13*100</f>
        <v>10.270002169937072</v>
      </c>
      <c r="T13" s="22">
        <f>SV_LO_1718_1a!T13/SV_LO_1718_1a!$V13*100</f>
        <v>0.7997768064726123</v>
      </c>
      <c r="U13" s="22">
        <f>SV_LO_1718_1a!U13/SV_LO_1718_1a!$V13*100</f>
        <v>0.02169937071824917</v>
      </c>
      <c r="V13" s="111">
        <f>SV_LO_1718_1a!V13/SV_LO_1718_1a!$V13*100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SV_LO_1718_1a!B14/SV_LO_1718_1a!$H14*100</f>
        <v>0.01925730975382739</v>
      </c>
      <c r="C14" s="112">
        <f>SV_LO_1718_1a!C14/SV_LO_1718_1a!$H14*100</f>
        <v>1.5823089514394837</v>
      </c>
      <c r="D14" s="111">
        <f>SV_LO_1718_1a!D14/SV_LO_1718_1a!$H14*100</f>
        <v>85.70786661103443</v>
      </c>
      <c r="E14" s="111">
        <f>SV_LO_1718_1a!E14/SV_LO_1718_1a!$H14*100</f>
        <v>12.045447251019032</v>
      </c>
      <c r="F14" s="22">
        <f>SV_LO_1718_1a!F14/SV_LO_1718_1a!$H14*100</f>
        <v>0.6387007735019418</v>
      </c>
      <c r="G14" s="22">
        <f>SV_LO_1718_1a!G14/SV_LO_1718_1a!$H14*100</f>
        <v>0.006419103251275797</v>
      </c>
      <c r="H14" s="111">
        <f>SV_LO_1718_1a!H14/SV_LO_1718_1a!$H14*100</f>
        <v>100</v>
      </c>
      <c r="I14" s="111">
        <f>SV_LO_1718_1a!I14/SV_LO_1718_1a!$O14*100</f>
        <v>0.016105653084232566</v>
      </c>
      <c r="J14" s="112">
        <f>SV_LO_1718_1a!J14/SV_LO_1718_1a!$O14*100</f>
        <v>1.2852311161217589</v>
      </c>
      <c r="K14" s="111">
        <f>SV_LO_1718_1a!K14/SV_LO_1718_1a!$O14*100</f>
        <v>87.35384119826058</v>
      </c>
      <c r="L14" s="111">
        <f>SV_LO_1718_1a!L14/SV_LO_1718_1a!$O14*100</f>
        <v>10.774681913351586</v>
      </c>
      <c r="M14" s="112">
        <f>SV_LO_1718_1a!M14/SV_LO_1718_1a!$O14*100</f>
        <v>0.5475922048639073</v>
      </c>
      <c r="N14" s="22">
        <f>SV_LO_1718_1a!N14/SV_LO_1718_1a!$O14*100</f>
        <v>0.02254791431792559</v>
      </c>
      <c r="O14" s="113">
        <f>SV_LO_1718_1a!O14/SV_LO_1718_1a!$O14*100</f>
        <v>100</v>
      </c>
      <c r="P14" s="114">
        <f>SV_LO_1718_1a!P14/SV_LO_1718_1a!$V14*100</f>
        <v>0.017684318832191893</v>
      </c>
      <c r="Q14" s="114">
        <f>SV_LO_1718_1a!Q14/SV_LO_1718_1a!$V14*100</f>
        <v>1.4340374907559243</v>
      </c>
      <c r="R14" s="111">
        <f>SV_LO_1718_1a!R14/SV_LO_1718_1a!$V14*100</f>
        <v>86.52937204591493</v>
      </c>
      <c r="S14" s="111">
        <f>SV_LO_1718_1a!S14/SV_LO_1718_1a!$V14*100</f>
        <v>11.411208642808914</v>
      </c>
      <c r="T14" s="22">
        <f>SV_LO_1718_1a!T14/SV_LO_1718_1a!$V14*100</f>
        <v>0.5932285135526189</v>
      </c>
      <c r="U14" s="22">
        <f>SV_LO_1718_1a!U14/SV_LO_1718_1a!$V14*100</f>
        <v>0.014468988135429729</v>
      </c>
      <c r="V14" s="111">
        <f>SV_LO_1718_1a!V14/SV_LO_1718_1a!$V14*100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SV_LO_1718_1a!B15/SV_LO_1718_1a!$H15*100</f>
        <v>0.03376781252110488</v>
      </c>
      <c r="C15" s="112">
        <f>SV_LO_1718_1a!C15/SV_LO_1718_1a!$H15*100</f>
        <v>1.735665563584791</v>
      </c>
      <c r="D15" s="111">
        <f>SV_LO_1718_1a!D15/SV_LO_1718_1a!$H15*100</f>
        <v>87.53292361720808</v>
      </c>
      <c r="E15" s="111">
        <f>SV_LO_1718_1a!E15/SV_LO_1718_1a!$H15*100</f>
        <v>10.238400756399</v>
      </c>
      <c r="F15" s="22">
        <f>SV_LO_1718_1a!F15/SV_LO_1718_1a!$H15*100</f>
        <v>0.4524886877828055</v>
      </c>
      <c r="G15" s="22">
        <f>SV_LO_1718_1a!G15/SV_LO_1718_1a!$H15*100</f>
        <v>0.006753562504220977</v>
      </c>
      <c r="H15" s="111">
        <f>SV_LO_1718_1a!H15/SV_LO_1718_1a!$H15*100</f>
        <v>100</v>
      </c>
      <c r="I15" s="111">
        <f>SV_LO_1718_1a!I15/SV_LO_1718_1a!$O15*100</f>
        <v>0.016827651196446</v>
      </c>
      <c r="J15" s="112">
        <f>SV_LO_1718_1a!J15/SV_LO_1718_1a!$O15*100</f>
        <v>1.3091912630834988</v>
      </c>
      <c r="K15" s="111">
        <f>SV_LO_1718_1a!K15/SV_LO_1718_1a!$O15*100</f>
        <v>88.92067445225995</v>
      </c>
      <c r="L15" s="111">
        <f>SV_LO_1718_1a!L15/SV_LO_1718_1a!$O15*100</f>
        <v>9.29559452091677</v>
      </c>
      <c r="M15" s="112">
        <f>SV_LO_1718_1a!M15/SV_LO_1718_1a!$O15*100</f>
        <v>0.45434658230404196</v>
      </c>
      <c r="N15" s="22">
        <f>SV_LO_1718_1a!N15/SV_LO_1718_1a!$O15*100</f>
        <v>0.0033655302392892</v>
      </c>
      <c r="O15" s="113">
        <f>SV_LO_1718_1a!O15/SV_LO_1718_1a!$O15*100</f>
        <v>100</v>
      </c>
      <c r="P15" s="114">
        <f>SV_LO_1718_1a!P15/SV_LO_1718_1a!$V15*100</f>
        <v>0.0252835976873936</v>
      </c>
      <c r="Q15" s="114">
        <f>SV_LO_1718_1a!Q15/SV_LO_1718_1a!$V15*100</f>
        <v>1.5220725807810946</v>
      </c>
      <c r="R15" s="111">
        <f>SV_LO_1718_1a!R15/SV_LO_1718_1a!$V15*100</f>
        <v>88.22795691674953</v>
      </c>
      <c r="S15" s="111">
        <f>SV_LO_1718_1a!S15/SV_LO_1718_1a!$V15*100</f>
        <v>9.766211000050568</v>
      </c>
      <c r="T15" s="22">
        <f>SV_LO_1718_1a!T15/SV_LO_1718_1a!$V15*100</f>
        <v>0.45341918519392516</v>
      </c>
      <c r="U15" s="22">
        <f>SV_LO_1718_1a!U15/SV_LO_1718_1a!$V15*100</f>
        <v>0.00505671953747872</v>
      </c>
      <c r="V15" s="111">
        <f>SV_LO_1718_1a!V15/SV_LO_1718_1a!$V15*100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SV_LO_1718_1a!B16/SV_LO_1718_1a!$H16*100</f>
        <v>0.013489395260034035</v>
      </c>
      <c r="C16" s="116">
        <f>SV_LO_1718_1a!C16/SV_LO_1718_1a!$H16*100</f>
        <v>1.112875108952808</v>
      </c>
      <c r="D16" s="117">
        <f>SV_LO_1718_1a!D16/SV_LO_1718_1a!$H16*100</f>
        <v>88.46137882372473</v>
      </c>
      <c r="E16" s="117">
        <f>SV_LO_1718_1a!E16/SV_LO_1718_1a!$H16*100</f>
        <v>9.849852654297928</v>
      </c>
      <c r="F16" s="116">
        <f>SV_LO_1718_1a!F16/SV_LO_1718_1a!$H16*100</f>
        <v>0.5478769767152285</v>
      </c>
      <c r="G16" s="116">
        <f>SV_LO_1718_1a!G16/SV_LO_1718_1a!$H16*100</f>
        <v>0.014527041049267421</v>
      </c>
      <c r="H16" s="117">
        <f>SV_LO_1718_1a!H16/SV_LO_1718_1a!$H16*100</f>
        <v>100</v>
      </c>
      <c r="I16" s="117">
        <f>SV_LO_1718_1a!I16/SV_LO_1718_1a!$O16*100</f>
        <v>0.009462627876901726</v>
      </c>
      <c r="J16" s="116">
        <f>SV_LO_1718_1a!J16/SV_LO_1718_1a!$O16*100</f>
        <v>1.0019871518541494</v>
      </c>
      <c r="K16" s="117">
        <f>SV_LO_1718_1a!K16/SV_LO_1718_1a!$O16*100</f>
        <v>89.78772171462816</v>
      </c>
      <c r="L16" s="117">
        <f>SV_LO_1718_1a!L16/SV_LO_1718_1a!$O16*100</f>
        <v>8.719285887016223</v>
      </c>
      <c r="M16" s="116">
        <f>SV_LO_1718_1a!M16/SV_LO_1718_1a!$O16*100</f>
        <v>0.4673486768092019</v>
      </c>
      <c r="N16" s="116">
        <f>SV_LO_1718_1a!N16/SV_LO_1718_1a!$O16*100</f>
        <v>0.014193941815352587</v>
      </c>
      <c r="O16" s="118">
        <f>SV_LO_1718_1a!O16/SV_LO_1718_1a!$O16*100</f>
        <v>100</v>
      </c>
      <c r="P16" s="119">
        <f>SV_LO_1718_1a!P16/SV_LO_1718_1a!$V16*100</f>
        <v>0.011489270587989535</v>
      </c>
      <c r="Q16" s="120">
        <f>SV_LO_1718_1a!Q16/SV_LO_1718_1a!$V16*100</f>
        <v>1.0577962534533092</v>
      </c>
      <c r="R16" s="117">
        <f>SV_LO_1718_1a!R16/SV_LO_1718_1a!$V16*100</f>
        <v>89.1201829927461</v>
      </c>
      <c r="S16" s="117">
        <f>SV_LO_1718_1a!S16/SV_LO_1718_1a!$V16*100</f>
        <v>9.288291911031267</v>
      </c>
      <c r="T16" s="116">
        <f>SV_LO_1718_1a!T16/SV_LO_1718_1a!$V16*100</f>
        <v>0.5078779839463555</v>
      </c>
      <c r="U16" s="116">
        <f>SV_LO_1718_1a!U16/SV_LO_1718_1a!$V16*100</f>
        <v>0.014361588234986919</v>
      </c>
      <c r="V16" s="117">
        <f>SV_LO_1718_1a!V16/SV_LO_1718_1a!$V16*100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7" t="s">
        <v>20</v>
      </c>
      <c r="B19" s="137"/>
      <c r="C19" s="137"/>
      <c r="D19" s="137"/>
      <c r="E19" s="137"/>
      <c r="F19" s="137"/>
      <c r="G19" s="137"/>
      <c r="H19" s="137"/>
      <c r="I19" s="137"/>
      <c r="J19" s="137"/>
      <c r="K19" s="137"/>
      <c r="L19" s="137"/>
      <c r="M19" s="137"/>
      <c r="N19" s="137"/>
      <c r="O19" s="137"/>
      <c r="P19" s="137"/>
      <c r="Q19" s="137"/>
      <c r="R19" s="137"/>
      <c r="S19" s="137"/>
      <c r="T19" s="137"/>
      <c r="U19" s="137"/>
      <c r="V19" s="137"/>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5" t="s">
        <v>2</v>
      </c>
      <c r="C21" s="136"/>
      <c r="D21" s="136"/>
      <c r="E21" s="136"/>
      <c r="F21" s="136"/>
      <c r="G21" s="136"/>
      <c r="H21" s="142"/>
      <c r="I21" s="135" t="s">
        <v>3</v>
      </c>
      <c r="J21" s="136"/>
      <c r="K21" s="136"/>
      <c r="L21" s="136"/>
      <c r="M21" s="136"/>
      <c r="N21" s="136"/>
      <c r="O21" s="142"/>
      <c r="P21" s="135" t="s">
        <v>4</v>
      </c>
      <c r="Q21" s="136"/>
      <c r="R21" s="136"/>
      <c r="S21" s="136"/>
      <c r="T21" s="136"/>
      <c r="U21" s="136"/>
      <c r="V21" s="136"/>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43" t="s">
        <v>5</v>
      </c>
      <c r="C22" s="139"/>
      <c r="D22" s="6" t="s">
        <v>6</v>
      </c>
      <c r="E22" s="134" t="s">
        <v>7</v>
      </c>
      <c r="F22" s="134"/>
      <c r="G22" s="134"/>
      <c r="H22" s="7" t="s">
        <v>4</v>
      </c>
      <c r="I22" s="143" t="s">
        <v>5</v>
      </c>
      <c r="J22" s="139"/>
      <c r="K22" s="2" t="s">
        <v>6</v>
      </c>
      <c r="L22" s="133" t="s">
        <v>7</v>
      </c>
      <c r="M22" s="134"/>
      <c r="N22" s="134"/>
      <c r="O22" s="101" t="s">
        <v>4</v>
      </c>
      <c r="P22" s="138" t="s">
        <v>5</v>
      </c>
      <c r="Q22" s="139"/>
      <c r="R22" s="2" t="s">
        <v>6</v>
      </c>
      <c r="S22" s="133" t="s">
        <v>7</v>
      </c>
      <c r="T22" s="134"/>
      <c r="U22" s="134"/>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SV_LO_1718_1a!B26/SV_LO_1718_1a!$H26*100</f>
        <v>0</v>
      </c>
      <c r="C24" s="108">
        <f>SV_LO_1718_1a!C26/SV_LO_1718_1a!$H26*100</f>
        <v>0.4152418172936004</v>
      </c>
      <c r="D24" s="107">
        <f>SV_LO_1718_1a!D26/SV_LO_1718_1a!$H26*100</f>
        <v>73.35124572545189</v>
      </c>
      <c r="E24" s="107">
        <f>SV_LO_1718_1a!E26/SV_LO_1718_1a!$H26*100</f>
        <v>22.37420615534929</v>
      </c>
      <c r="F24" s="108">
        <f>SV_LO_1718_1a!F26/SV_LO_1718_1a!$H26*100</f>
        <v>3.0043966780654614</v>
      </c>
      <c r="G24" s="108">
        <f>SV_LO_1718_1a!G26/SV_LO_1718_1a!$H26*100</f>
        <v>0.8549096238397655</v>
      </c>
      <c r="H24" s="107">
        <f>SV_LO_1718_1a!H26/SV_LO_1718_1a!$H26*100</f>
        <v>100</v>
      </c>
      <c r="I24" s="107">
        <f>SV_LO_1718_1a!I26/SV_LO_1718_1a!$O26*100</f>
        <v>0</v>
      </c>
      <c r="J24" s="108">
        <f>SV_LO_1718_1a!J26/SV_LO_1718_1a!$O26*100</f>
        <v>0.5181347150259068</v>
      </c>
      <c r="K24" s="107">
        <f>SV_LO_1718_1a!K26/SV_LO_1718_1a!$O26*100</f>
        <v>77.1280532938564</v>
      </c>
      <c r="L24" s="107">
        <f>SV_LO_1718_1a!L26/SV_LO_1718_1a!$O26*100</f>
        <v>19.269676782630153</v>
      </c>
      <c r="M24" s="108">
        <f>SV_LO_1718_1a!M26/SV_LO_1718_1a!$O26*100</f>
        <v>2.3686158401184305</v>
      </c>
      <c r="N24" s="108">
        <f>SV_LO_1718_1a!N26/SV_LO_1718_1a!$O26*100</f>
        <v>0.7155193683691093</v>
      </c>
      <c r="O24" s="121">
        <f>SV_LO_1718_1a!O26/SV_LO_1718_1a!$O26*100</f>
        <v>100</v>
      </c>
      <c r="P24" s="119">
        <f>SV_LO_1718_1a!P26/SV_LO_1718_1a!$V26*100</f>
        <v>0</v>
      </c>
      <c r="Q24" s="119">
        <f>SV_LO_1718_1a!Q26/SV_LO_1718_1a!$V26*100</f>
        <v>0.46642936050079786</v>
      </c>
      <c r="R24" s="107">
        <f>SV_LO_1718_1a!R26/SV_LO_1718_1a!$V26*100</f>
        <v>75.23014606603657</v>
      </c>
      <c r="S24" s="107">
        <f>SV_LO_1718_1a!S26/SV_LO_1718_1a!$V26*100</f>
        <v>20.82975328341721</v>
      </c>
      <c r="T24" s="108">
        <f>SV_LO_1718_1a!T26/SV_LO_1718_1a!$V26*100</f>
        <v>2.68810605130723</v>
      </c>
      <c r="U24" s="108">
        <f>SV_LO_1718_1a!U26/SV_LO_1718_1a!$V26*100</f>
        <v>0.7855652387381858</v>
      </c>
      <c r="V24" s="107">
        <f>SV_LO_1718_1a!V26/SV_LO_1718_1a!$V26*100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SV_LO_1718_1a!B27/SV_LO_1718_1a!$H27*100</f>
        <v>0</v>
      </c>
      <c r="C25" s="112">
        <f>SV_LO_1718_1a!C27/SV_LO_1718_1a!$H27*100</f>
        <v>0.43992301347264234</v>
      </c>
      <c r="D25" s="111">
        <f>SV_LO_1718_1a!D27/SV_LO_1718_1a!$H27*100</f>
        <v>67.94061039318119</v>
      </c>
      <c r="E25" s="111">
        <f>SV_LO_1718_1a!E27/SV_LO_1718_1a!$H27*100</f>
        <v>26.367885620016494</v>
      </c>
      <c r="F25" s="22">
        <f>SV_LO_1718_1a!F27/SV_LO_1718_1a!$H27*100</f>
        <v>4.839153148199065</v>
      </c>
      <c r="G25" s="22">
        <f>SV_LO_1718_1a!G27/SV_LO_1718_1a!$H27*100</f>
        <v>0.41242782513060217</v>
      </c>
      <c r="H25" s="111">
        <f>SV_LO_1718_1a!H27/SV_LO_1718_1a!$H27*100</f>
        <v>100</v>
      </c>
      <c r="I25" s="122">
        <f>SV_LO_1718_1a!I27/SV_LO_1718_1a!$O27*100</f>
        <v>0</v>
      </c>
      <c r="J25" s="112">
        <f>SV_LO_1718_1a!J27/SV_LO_1718_1a!$O27*100</f>
        <v>0.5506607929515419</v>
      </c>
      <c r="K25" s="111">
        <f>SV_LO_1718_1a!K27/SV_LO_1718_1a!$O27*100</f>
        <v>70.42951541850219</v>
      </c>
      <c r="L25" s="111">
        <f>SV_LO_1718_1a!L27/SV_LO_1718_1a!$O27*100</f>
        <v>25.082599118942735</v>
      </c>
      <c r="M25" s="112">
        <f>SV_LO_1718_1a!M27/SV_LO_1718_1a!$O27*100</f>
        <v>3.4140969162995596</v>
      </c>
      <c r="N25" s="22">
        <f>SV_LO_1718_1a!N27/SV_LO_1718_1a!$O27*100</f>
        <v>0.5231277533039648</v>
      </c>
      <c r="O25" s="113">
        <f>SV_LO_1718_1a!O27/SV_LO_1718_1a!$O27*100</f>
        <v>100</v>
      </c>
      <c r="P25" s="114">
        <f>SV_LO_1718_1a!P27/SV_LO_1718_1a!$V27*100</f>
        <v>0</v>
      </c>
      <c r="Q25" s="114">
        <f>SV_LO_1718_1a!Q27/SV_LO_1718_1a!$V27*100</f>
        <v>0.4952538175815105</v>
      </c>
      <c r="R25" s="111">
        <f>SV_LO_1718_1a!R27/SV_LO_1718_1a!$V27*100</f>
        <v>69.18420690603935</v>
      </c>
      <c r="S25" s="111">
        <f>SV_LO_1718_1a!S27/SV_LO_1718_1a!$V27*100</f>
        <v>25.725684413261796</v>
      </c>
      <c r="T25" s="22">
        <f>SV_LO_1718_1a!T27/SV_LO_1718_1a!$V27*100</f>
        <v>4.127115146512588</v>
      </c>
      <c r="U25" s="22">
        <f>SV_LO_1718_1a!U27/SV_LO_1718_1a!$V27*100</f>
        <v>0.4677397166047599</v>
      </c>
      <c r="V25" s="111">
        <f>SV_LO_1718_1a!V27/SV_LO_1718_1a!$V27*100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SV_LO_1718_1a!B28/SV_LO_1718_1a!$H28*100</f>
        <v>0</v>
      </c>
      <c r="C26" s="112">
        <f>SV_LO_1718_1a!C28/SV_LO_1718_1a!$H28*100</f>
        <v>0.46742623429739993</v>
      </c>
      <c r="D26" s="111">
        <f>SV_LO_1718_1a!D28/SV_LO_1718_1a!$H28*100</f>
        <v>62.40140227870289</v>
      </c>
      <c r="E26" s="111">
        <f>SV_LO_1718_1a!E28/SV_LO_1718_1a!$H28*100</f>
        <v>31.113058720420682</v>
      </c>
      <c r="F26" s="22">
        <f>SV_LO_1718_1a!F28/SV_LO_1718_1a!$H28*100</f>
        <v>5.579900671925212</v>
      </c>
      <c r="G26" s="22">
        <f>SV_LO_1718_1a!G28/SV_LO_1718_1a!$H28*100</f>
        <v>0.43821209465381245</v>
      </c>
      <c r="H26" s="111">
        <f>SV_LO_1718_1a!H28/SV_LO_1718_1a!$H28*100</f>
        <v>100</v>
      </c>
      <c r="I26" s="122">
        <f>SV_LO_1718_1a!I28/SV_LO_1718_1a!$O28*100</f>
        <v>0</v>
      </c>
      <c r="J26" s="112">
        <f>SV_LO_1718_1a!J28/SV_LO_1718_1a!$O28*100</f>
        <v>0.5941770647653001</v>
      </c>
      <c r="K26" s="111">
        <f>SV_LO_1718_1a!K28/SV_LO_1718_1a!$O28*100</f>
        <v>65.86452762923352</v>
      </c>
      <c r="L26" s="111">
        <f>SV_LO_1718_1a!L28/SV_LO_1718_1a!$O28*100</f>
        <v>28.07486631016043</v>
      </c>
      <c r="M26" s="112">
        <f>SV_LO_1718_1a!M28/SV_LO_1718_1a!$O28*100</f>
        <v>4.991087344028521</v>
      </c>
      <c r="N26" s="22">
        <f>SV_LO_1718_1a!N28/SV_LO_1718_1a!$O28*100</f>
        <v>0.4753416518122401</v>
      </c>
      <c r="O26" s="113">
        <f>SV_LO_1718_1a!O28/SV_LO_1718_1a!$O28*100</f>
        <v>100</v>
      </c>
      <c r="P26" s="114">
        <f>SV_LO_1718_1a!P28/SV_LO_1718_1a!$V28*100</f>
        <v>0</v>
      </c>
      <c r="Q26" s="114">
        <f>SV_LO_1718_1a!Q28/SV_LO_1718_1a!$V28*100</f>
        <v>0.5302695536897923</v>
      </c>
      <c r="R26" s="111">
        <f>SV_LO_1718_1a!R28/SV_LO_1718_1a!$V28*100</f>
        <v>64.11842686699072</v>
      </c>
      <c r="S26" s="111">
        <f>SV_LO_1718_1a!S28/SV_LO_1718_1a!$V28*100</f>
        <v>29.606716747680075</v>
      </c>
      <c r="T26" s="22">
        <f>SV_LO_1718_1a!T28/SV_LO_1718_1a!$V28*100</f>
        <v>5.287965827073206</v>
      </c>
      <c r="U26" s="22">
        <f>SV_LO_1718_1a!U28/SV_LO_1718_1a!$V28*100</f>
        <v>0.45662100456621</v>
      </c>
      <c r="V26" s="111">
        <f>SV_LO_1718_1a!V28/SV_LO_1718_1a!$V28*100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SV_LO_1718_1a!B29/SV_LO_1718_1a!$H29*100</f>
        <v>0</v>
      </c>
      <c r="C27" s="112">
        <f>SV_LO_1718_1a!C29/SV_LO_1718_1a!$H29*100</f>
        <v>0.7090012330456227</v>
      </c>
      <c r="D27" s="111">
        <f>SV_LO_1718_1a!D29/SV_LO_1718_1a!$H29*100</f>
        <v>57.05918618988902</v>
      </c>
      <c r="E27" s="111">
        <f>SV_LO_1718_1a!E29/SV_LO_1718_1a!$H29*100</f>
        <v>34.2786683107275</v>
      </c>
      <c r="F27" s="22">
        <f>SV_LO_1718_1a!F29/SV_LO_1718_1a!$H29*100</f>
        <v>7.274969173859433</v>
      </c>
      <c r="G27" s="22">
        <f>SV_LO_1718_1a!G29/SV_LO_1718_1a!$H29*100</f>
        <v>0.6781750924784217</v>
      </c>
      <c r="H27" s="111">
        <f>SV_LO_1718_1a!H29/SV_LO_1718_1a!$H29*100</f>
        <v>100</v>
      </c>
      <c r="I27" s="122">
        <f>SV_LO_1718_1a!I29/SV_LO_1718_1a!$O29*100</f>
        <v>0</v>
      </c>
      <c r="J27" s="112">
        <f>SV_LO_1718_1a!J29/SV_LO_1718_1a!$O29*100</f>
        <v>0.8744534665833853</v>
      </c>
      <c r="K27" s="111">
        <f>SV_LO_1718_1a!K29/SV_LO_1718_1a!$O29*100</f>
        <v>60.43098063710182</v>
      </c>
      <c r="L27" s="111">
        <f>SV_LO_1718_1a!L29/SV_LO_1718_1a!$O29*100</f>
        <v>31.605246720799503</v>
      </c>
      <c r="M27" s="112">
        <f>SV_LO_1718_1a!M29/SV_LO_1718_1a!$O29*100</f>
        <v>6.683322923173017</v>
      </c>
      <c r="N27" s="22">
        <f>SV_LO_1718_1a!N29/SV_LO_1718_1a!$O29*100</f>
        <v>0.4059962523422861</v>
      </c>
      <c r="O27" s="113">
        <f>SV_LO_1718_1a!O29/SV_LO_1718_1a!$O29*100</f>
        <v>100</v>
      </c>
      <c r="P27" s="114">
        <f>SV_LO_1718_1a!P29/SV_LO_1718_1a!$V29*100</f>
        <v>0</v>
      </c>
      <c r="Q27" s="114">
        <f>SV_LO_1718_1a!Q29/SV_LO_1718_1a!$V29*100</f>
        <v>0.7911883338504498</v>
      </c>
      <c r="R27" s="111">
        <f>SV_LO_1718_1a!R29/SV_LO_1718_1a!$V29*100</f>
        <v>58.734098665839284</v>
      </c>
      <c r="S27" s="111">
        <f>SV_LO_1718_1a!S29/SV_LO_1718_1a!$V29*100</f>
        <v>32.95066708035991</v>
      </c>
      <c r="T27" s="22">
        <f>SV_LO_1718_1a!T29/SV_LO_1718_1a!$V29*100</f>
        <v>6.981073533974557</v>
      </c>
      <c r="U27" s="22">
        <f>SV_LO_1718_1a!U29/SV_LO_1718_1a!$V29*100</f>
        <v>0.542972385975799</v>
      </c>
      <c r="V27" s="111">
        <f>SV_LO_1718_1a!V29/SV_LO_1718_1a!$V29*100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SV_LO_1718_1a!B30/SV_LO_1718_1a!$H30*100</f>
        <v>0.03508771929824561</v>
      </c>
      <c r="C28" s="112">
        <f>SV_LO_1718_1a!C30/SV_LO_1718_1a!$H30*100</f>
        <v>0.8421052631578947</v>
      </c>
      <c r="D28" s="111">
        <f>SV_LO_1718_1a!D30/SV_LO_1718_1a!$H30*100</f>
        <v>55.85964912280702</v>
      </c>
      <c r="E28" s="111">
        <f>SV_LO_1718_1a!E30/SV_LO_1718_1a!$H30*100</f>
        <v>37.26315789473684</v>
      </c>
      <c r="F28" s="22">
        <f>SV_LO_1718_1a!F30/SV_LO_1718_1a!$H30*100</f>
        <v>5.614035087719298</v>
      </c>
      <c r="G28" s="22">
        <f>SV_LO_1718_1a!G30/SV_LO_1718_1a!$H30*100</f>
        <v>0.3859649122807018</v>
      </c>
      <c r="H28" s="111">
        <f>SV_LO_1718_1a!H30/SV_LO_1718_1a!$H30*100</f>
        <v>100</v>
      </c>
      <c r="I28" s="122">
        <f>SV_LO_1718_1a!I30/SV_LO_1718_1a!$O30*100</f>
        <v>0</v>
      </c>
      <c r="J28" s="112">
        <f>SV_LO_1718_1a!J30/SV_LO_1718_1a!$O30*100</f>
        <v>0.5380200860832138</v>
      </c>
      <c r="K28" s="111">
        <f>SV_LO_1718_1a!K30/SV_LO_1718_1a!$O30*100</f>
        <v>60.04304160688666</v>
      </c>
      <c r="L28" s="111">
        <f>SV_LO_1718_1a!L30/SV_LO_1718_1a!$O30*100</f>
        <v>33.715925394548066</v>
      </c>
      <c r="M28" s="112">
        <f>SV_LO_1718_1a!M30/SV_LO_1718_1a!$O30*100</f>
        <v>5.631276901004304</v>
      </c>
      <c r="N28" s="22">
        <f>SV_LO_1718_1a!N30/SV_LO_1718_1a!$O30*100</f>
        <v>0.07173601147776185</v>
      </c>
      <c r="O28" s="113">
        <f>SV_LO_1718_1a!O30/SV_LO_1718_1a!$O30*100</f>
        <v>100</v>
      </c>
      <c r="P28" s="114">
        <f>SV_LO_1718_1a!P30/SV_LO_1718_1a!$V30*100</f>
        <v>0.0177367860943597</v>
      </c>
      <c r="Q28" s="114">
        <f>SV_LO_1718_1a!Q30/SV_LO_1718_1a!$V30*100</f>
        <v>0.6917346576800284</v>
      </c>
      <c r="R28" s="111">
        <f>SV_LO_1718_1a!R30/SV_LO_1718_1a!$V30*100</f>
        <v>57.92834338417878</v>
      </c>
      <c r="S28" s="111">
        <f>SV_LO_1718_1a!S30/SV_LO_1718_1a!$V30*100</f>
        <v>35.50904576090812</v>
      </c>
      <c r="T28" s="22">
        <f>SV_LO_1718_1a!T30/SV_LO_1718_1a!$V30*100</f>
        <v>5.622561191912025</v>
      </c>
      <c r="U28" s="22">
        <f>SV_LO_1718_1a!U30/SV_LO_1718_1a!$V30*100</f>
        <v>0.23057821922667612</v>
      </c>
      <c r="V28" s="111">
        <f>SV_LO_1718_1a!V30/SV_LO_1718_1a!$V30*100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SV_LO_1718_1a!B31/SV_LO_1718_1a!$H31*100</f>
        <v>0.08587376556462001</v>
      </c>
      <c r="C29" s="112">
        <f>SV_LO_1718_1a!C31/SV_LO_1718_1a!$H31*100</f>
        <v>0.9446114212108201</v>
      </c>
      <c r="D29" s="111">
        <f>SV_LO_1718_1a!D31/SV_LO_1718_1a!$H31*100</f>
        <v>58.7805925289824</v>
      </c>
      <c r="E29" s="111">
        <f>SV_LO_1718_1a!E31/SV_LO_1718_1a!$H31*100</f>
        <v>35.594675826534996</v>
      </c>
      <c r="F29" s="22">
        <f>SV_LO_1718_1a!F31/SV_LO_1718_1a!$H31*100</f>
        <v>4.422498926577931</v>
      </c>
      <c r="G29" s="22">
        <f>SV_LO_1718_1a!G31/SV_LO_1718_1a!$H31*100</f>
        <v>0.17174753112924002</v>
      </c>
      <c r="H29" s="111">
        <f>SV_LO_1718_1a!H31/SV_LO_1718_1a!$H31*100</f>
        <v>100</v>
      </c>
      <c r="I29" s="122">
        <f>SV_LO_1718_1a!I31/SV_LO_1718_1a!$O31*100</f>
        <v>0.08492569002123143</v>
      </c>
      <c r="J29" s="112">
        <f>SV_LO_1718_1a!J31/SV_LO_1718_1a!$O31*100</f>
        <v>0.8067940552016986</v>
      </c>
      <c r="K29" s="111">
        <f>SV_LO_1718_1a!K31/SV_LO_1718_1a!$O31*100</f>
        <v>62.33545647558386</v>
      </c>
      <c r="L29" s="111">
        <f>SV_LO_1718_1a!L31/SV_LO_1718_1a!$O31*100</f>
        <v>32.781316348195325</v>
      </c>
      <c r="M29" s="112">
        <f>SV_LO_1718_1a!M31/SV_LO_1718_1a!$O31*100</f>
        <v>3.8641188959660298</v>
      </c>
      <c r="N29" s="22">
        <f>SV_LO_1718_1a!N31/SV_LO_1718_1a!$O31*100</f>
        <v>0.12738853503184713</v>
      </c>
      <c r="O29" s="113">
        <f>SV_LO_1718_1a!O31/SV_LO_1718_1a!$O31*100</f>
        <v>100</v>
      </c>
      <c r="P29" s="114">
        <f>SV_LO_1718_1a!P31/SV_LO_1718_1a!$V31*100</f>
        <v>0.08539709649871904</v>
      </c>
      <c r="Q29" s="114">
        <f>SV_LO_1718_1a!Q31/SV_LO_1718_1a!$V31*100</f>
        <v>0.8753202391118702</v>
      </c>
      <c r="R29" s="111">
        <f>SV_LO_1718_1a!R31/SV_LO_1718_1a!$V31*100</f>
        <v>60.567890691716485</v>
      </c>
      <c r="S29" s="111">
        <f>SV_LO_1718_1a!S31/SV_LO_1718_1a!$V31*100</f>
        <v>34.1801878736123</v>
      </c>
      <c r="T29" s="22">
        <f>SV_LO_1718_1a!T31/SV_LO_1718_1a!$V31*100</f>
        <v>4.141759180187873</v>
      </c>
      <c r="U29" s="22">
        <f>SV_LO_1718_1a!U31/SV_LO_1718_1a!$V31*100</f>
        <v>0.14944491887275832</v>
      </c>
      <c r="V29" s="111">
        <f>SV_LO_1718_1a!V31/SV_LO_1718_1a!$V31*100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SV_LO_1718_1a!B32/SV_LO_1718_1a!$H32*100</f>
        <v>0.015324104816876946</v>
      </c>
      <c r="C30" s="116">
        <f>SV_LO_1718_1a!C32/SV_LO_1718_1a!$H32*100</f>
        <v>0.60274812279716</v>
      </c>
      <c r="D30" s="117">
        <f>SV_LO_1718_1a!D32/SV_LO_1718_1a!$H32*100</f>
        <v>63.452010011748484</v>
      </c>
      <c r="E30" s="117">
        <f>SV_LO_1718_1a!E32/SV_LO_1718_1a!$H32*100</f>
        <v>30.357051642233234</v>
      </c>
      <c r="F30" s="116">
        <f>SV_LO_1718_1a!F32/SV_LO_1718_1a!$H32*100</f>
        <v>5.051846554630433</v>
      </c>
      <c r="G30" s="116">
        <f>SV_LO_1718_1a!G32/SV_LO_1718_1a!$H32*100</f>
        <v>0.5210195637738163</v>
      </c>
      <c r="H30" s="117">
        <f>SV_LO_1718_1a!H32/SV_LO_1718_1a!$H32*100</f>
        <v>100</v>
      </c>
      <c r="I30" s="123">
        <f>SV_LO_1718_1a!I32/SV_LO_1718_1a!$O32*100</f>
        <v>0.01031140441328109</v>
      </c>
      <c r="J30" s="116">
        <f>SV_LO_1718_1a!J32/SV_LO_1718_1a!$O32*100</f>
        <v>0.634151371416787</v>
      </c>
      <c r="K30" s="117">
        <f>SV_LO_1718_1a!K32/SV_LO_1718_1a!$O32*100</f>
        <v>66.910703237781</v>
      </c>
      <c r="L30" s="117">
        <f>SV_LO_1718_1a!L32/SV_LO_1718_1a!$O32*100</f>
        <v>27.63971952979996</v>
      </c>
      <c r="M30" s="116">
        <f>SV_LO_1718_1a!M32/SV_LO_1718_1a!$O32*100</f>
        <v>4.382346875644463</v>
      </c>
      <c r="N30" s="116">
        <f>SV_LO_1718_1a!N32/SV_LO_1718_1a!$O32*100</f>
        <v>0.4227675809445246</v>
      </c>
      <c r="O30" s="118">
        <f>SV_LO_1718_1a!O32/SV_LO_1718_1a!$O32*100</f>
        <v>100</v>
      </c>
      <c r="P30" s="116">
        <f>SV_LO_1718_1a!P32/SV_LO_1718_1a!$V32*100</f>
        <v>0.012829394709157622</v>
      </c>
      <c r="Q30" s="120">
        <f>SV_LO_1718_1a!Q32/SV_LO_1718_1a!$V32*100</f>
        <v>0.6183768249813973</v>
      </c>
      <c r="R30" s="117">
        <f>SV_LO_1718_1a!R32/SV_LO_1718_1a!$V32*100</f>
        <v>65.17332512252072</v>
      </c>
      <c r="S30" s="117">
        <f>SV_LO_1718_1a!S32/SV_LO_1718_1a!$V32*100</f>
        <v>29.00469555846355</v>
      </c>
      <c r="T30" s="116">
        <f>SV_LO_1718_1a!T32/SV_LO_1718_1a!$V32*100</f>
        <v>4.718651374028173</v>
      </c>
      <c r="U30" s="116">
        <f>SV_LO_1718_1a!U32/SV_LO_1718_1a!$V32*100</f>
        <v>0.47212172529700047</v>
      </c>
      <c r="V30" s="117">
        <f>SV_LO_1718_1a!V32/SV_LO_1718_1a!$V32*100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7" t="s">
        <v>21</v>
      </c>
      <c r="B33" s="137"/>
      <c r="C33" s="137"/>
      <c r="D33" s="137"/>
      <c r="E33" s="137"/>
      <c r="F33" s="137"/>
      <c r="G33" s="137"/>
      <c r="H33" s="137"/>
      <c r="I33" s="137"/>
      <c r="J33" s="137"/>
      <c r="K33" s="137"/>
      <c r="L33" s="137"/>
      <c r="M33" s="137"/>
      <c r="N33" s="137"/>
      <c r="O33" s="137"/>
      <c r="P33" s="137"/>
      <c r="Q33" s="137"/>
      <c r="R33" s="137"/>
      <c r="S33" s="137"/>
      <c r="T33" s="137"/>
      <c r="U33" s="137"/>
      <c r="V33" s="137"/>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5" t="s">
        <v>2</v>
      </c>
      <c r="C35" s="136"/>
      <c r="D35" s="136"/>
      <c r="E35" s="136"/>
      <c r="F35" s="136"/>
      <c r="G35" s="136"/>
      <c r="H35" s="142"/>
      <c r="I35" s="135" t="s">
        <v>3</v>
      </c>
      <c r="J35" s="136"/>
      <c r="K35" s="136"/>
      <c r="L35" s="136"/>
      <c r="M35" s="136"/>
      <c r="N35" s="136"/>
      <c r="O35" s="142"/>
      <c r="P35" s="135" t="s">
        <v>4</v>
      </c>
      <c r="Q35" s="136"/>
      <c r="R35" s="136"/>
      <c r="S35" s="136"/>
      <c r="T35" s="136"/>
      <c r="U35" s="136"/>
      <c r="V35" s="136"/>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40" t="s">
        <v>5</v>
      </c>
      <c r="C36" s="141"/>
      <c r="D36" s="6" t="s">
        <v>6</v>
      </c>
      <c r="E36" s="134" t="s">
        <v>7</v>
      </c>
      <c r="F36" s="134"/>
      <c r="G36" s="134"/>
      <c r="H36" s="7" t="s">
        <v>4</v>
      </c>
      <c r="I36" s="140" t="s">
        <v>5</v>
      </c>
      <c r="J36" s="141"/>
      <c r="K36" s="2" t="s">
        <v>6</v>
      </c>
      <c r="L36" s="133" t="s">
        <v>7</v>
      </c>
      <c r="M36" s="134"/>
      <c r="N36" s="134"/>
      <c r="O36" s="7" t="s">
        <v>4</v>
      </c>
      <c r="P36" s="140" t="s">
        <v>5</v>
      </c>
      <c r="Q36" s="141"/>
      <c r="R36" s="2" t="s">
        <v>6</v>
      </c>
      <c r="S36" s="133" t="s">
        <v>7</v>
      </c>
      <c r="T36" s="134"/>
      <c r="U36" s="134"/>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SV_LO_1718_1a!B42/SV_LO_1718_1a!$H42*100</f>
        <v>0.002628051825181993</v>
      </c>
      <c r="C38" s="108">
        <f>SV_LO_1718_1a!C42/SV_LO_1718_1a!$H42*100</f>
        <v>0.5913116606659483</v>
      </c>
      <c r="D38" s="107">
        <f>SV_LO_1718_1a!D42/SV_LO_1718_1a!$H42*100</f>
        <v>89.64547580878295</v>
      </c>
      <c r="E38" s="107">
        <f>SV_LO_1718_1a!E42/SV_LO_1718_1a!$H42*100</f>
        <v>9.10094347060524</v>
      </c>
      <c r="F38" s="108">
        <f>SV_LO_1718_1a!F42/SV_LO_1718_1a!$H42*100</f>
        <v>0.5650311424141284</v>
      </c>
      <c r="G38" s="108">
        <f>SV_LO_1718_1a!G42/SV_LO_1718_1a!$H42*100</f>
        <v>0.09460986570655174</v>
      </c>
      <c r="H38" s="107">
        <f>SV_LO_1718_1a!H42/SV_LO_1718_1a!$H42*100</f>
        <v>100</v>
      </c>
      <c r="I38" s="107">
        <f>SV_LO_1718_1a!I42/SV_LO_1718_1a!$O42*100</f>
        <v>0.002713041590927589</v>
      </c>
      <c r="J38" s="108">
        <f>SV_LO_1718_1a!J42/SV_LO_1718_1a!$O42*100</f>
        <v>0.6457038986407662</v>
      </c>
      <c r="K38" s="107">
        <f>SV_LO_1718_1a!K42/SV_LO_1718_1a!$O42*100</f>
        <v>91.48918852926016</v>
      </c>
      <c r="L38" s="107">
        <f>SV_LO_1718_1a!L42/SV_LO_1718_1a!$O42*100</f>
        <v>7.3604818361865485</v>
      </c>
      <c r="M38" s="108">
        <f>SV_LO_1718_1a!M42/SV_LO_1718_1a!$O42*100</f>
        <v>0.4150953634119211</v>
      </c>
      <c r="N38" s="108">
        <f>SV_LO_1718_1a!N42/SV_LO_1718_1a!$O42*100</f>
        <v>0.08681733090968285</v>
      </c>
      <c r="O38" s="121">
        <f>SV_LO_1718_1a!O42/SV_LO_1718_1a!$O42*100</f>
        <v>100</v>
      </c>
      <c r="P38" s="119">
        <f>SV_LO_1718_1a!P42/SV_LO_1718_1a!$V42*100</f>
        <v>0.002669870511280203</v>
      </c>
      <c r="Q38" s="119">
        <f>SV_LO_1718_1a!Q42/SV_LO_1718_1a!$V42*100</f>
        <v>0.618075023361367</v>
      </c>
      <c r="R38" s="107">
        <f>SV_LO_1718_1a!R42/SV_LO_1718_1a!$V42*100</f>
        <v>90.55266319583501</v>
      </c>
      <c r="S38" s="107">
        <f>SV_LO_1718_1a!S42/SV_LO_1718_1a!$V42*100</f>
        <v>8.244560138833267</v>
      </c>
      <c r="T38" s="108">
        <f>SV_LO_1718_1a!T42/SV_LO_1718_1a!$V42*100</f>
        <v>0.49125617407555733</v>
      </c>
      <c r="U38" s="108">
        <f>SV_LO_1718_1a!U42/SV_LO_1718_1a!$V42*100</f>
        <v>0.0907755973835269</v>
      </c>
      <c r="V38" s="107">
        <f>SV_LO_1718_1a!V42/SV_LO_1718_1a!$V42*100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SV_LO_1718_1a!B43/SV_LO_1718_1a!$H43*100</f>
        <v>0.00272086632383751</v>
      </c>
      <c r="C39" s="112">
        <f>SV_LO_1718_1a!C43/SV_LO_1718_1a!$H43*100</f>
        <v>0.6394035861018148</v>
      </c>
      <c r="D39" s="111">
        <f>SV_LO_1718_1a!D43/SV_LO_1718_1a!$H43*100</f>
        <v>87.70440508257829</v>
      </c>
      <c r="E39" s="111">
        <f>SV_LO_1718_1a!E43/SV_LO_1718_1a!$H43*100</f>
        <v>10.717492449595952</v>
      </c>
      <c r="F39" s="22">
        <f>SV_LO_1718_1a!F43/SV_LO_1718_1a!$H43*100</f>
        <v>0.8897232878948657</v>
      </c>
      <c r="G39" s="22">
        <f>SV_LO_1718_1a!G43/SV_LO_1718_1a!$H43*100</f>
        <v>0.04625472750523767</v>
      </c>
      <c r="H39" s="111">
        <f>SV_LO_1718_1a!H43/SV_LO_1718_1a!$H43*100</f>
        <v>100</v>
      </c>
      <c r="I39" s="111">
        <f>SV_LO_1718_1a!I43/SV_LO_1718_1a!$O43*100</f>
        <v>0.008248102936324645</v>
      </c>
      <c r="J39" s="112">
        <f>SV_LO_1718_1a!J43/SV_LO_1718_1a!$O43*100</f>
        <v>0.7478279995601012</v>
      </c>
      <c r="K39" s="111">
        <f>SV_LO_1718_1a!K43/SV_LO_1718_1a!$O43*100</f>
        <v>88.99978005058836</v>
      </c>
      <c r="L39" s="111">
        <f>SV_LO_1718_1a!L43/SV_LO_1718_1a!$O43*100</f>
        <v>9.545804464973056</v>
      </c>
      <c r="M39" s="112">
        <f>SV_LO_1718_1a!M43/SV_LO_1718_1a!$O43*100</f>
        <v>0.6268558231606731</v>
      </c>
      <c r="N39" s="22">
        <f>SV_LO_1718_1a!N43/SV_LO_1718_1a!$O43*100</f>
        <v>0.07148355878148026</v>
      </c>
      <c r="O39" s="111">
        <f>SV_LO_1718_1a!O43/SV_LO_1718_1a!$O43*100</f>
        <v>100</v>
      </c>
      <c r="P39" s="125">
        <f>SV_LO_1718_1a!P43/SV_LO_1718_1a!$V43*100</f>
        <v>0.00547008547008547</v>
      </c>
      <c r="Q39" s="114">
        <f>SV_LO_1718_1a!Q43/SV_LO_1718_1a!$V43*100</f>
        <v>0.6933333333333334</v>
      </c>
      <c r="R39" s="111">
        <f>SV_LO_1718_1a!R43/SV_LO_1718_1a!$V43*100</f>
        <v>88.34871794871795</v>
      </c>
      <c r="S39" s="111">
        <f>SV_LO_1718_1a!S43/SV_LO_1718_1a!$V43*100</f>
        <v>10.134700854700855</v>
      </c>
      <c r="T39" s="22">
        <f>SV_LO_1718_1a!T43/SV_LO_1718_1a!$V43*100</f>
        <v>0.7589743589743589</v>
      </c>
      <c r="U39" s="22">
        <f>SV_LO_1718_1a!U43/SV_LO_1718_1a!$V43*100</f>
        <v>0.0588034188034188</v>
      </c>
      <c r="V39" s="111">
        <f>SV_LO_1718_1a!V43/SV_LO_1718_1a!$V43*100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SV_LO_1718_1a!B44/SV_LO_1718_1a!$H44*100</f>
        <v>0.005564056196967589</v>
      </c>
      <c r="C40" s="112">
        <f>SV_LO_1718_1a!C44/SV_LO_1718_1a!$H44*100</f>
        <v>0.9514536096814578</v>
      </c>
      <c r="D40" s="111">
        <f>SV_LO_1718_1a!D44/SV_LO_1718_1a!$H44*100</f>
        <v>85.95910418695229</v>
      </c>
      <c r="E40" s="111">
        <f>SV_LO_1718_1a!E44/SV_LO_1718_1a!$H44*100</f>
        <v>11.957156767283351</v>
      </c>
      <c r="F40" s="22">
        <f>SV_LO_1718_1a!F44/SV_LO_1718_1a!$H44*100</f>
        <v>1.0516066212268744</v>
      </c>
      <c r="G40" s="22">
        <f>SV_LO_1718_1a!G44/SV_LO_1718_1a!$H44*100</f>
        <v>0.07511475865906246</v>
      </c>
      <c r="H40" s="111">
        <f>SV_LO_1718_1a!H44/SV_LO_1718_1a!$H44*100</f>
        <v>100</v>
      </c>
      <c r="I40" s="111">
        <f>SV_LO_1718_1a!I44/SV_LO_1718_1a!$O44*100</f>
        <v>0.0028454359207830643</v>
      </c>
      <c r="J40" s="112">
        <f>SV_LO_1718_1a!J44/SV_LO_1718_1a!$O44*100</f>
        <v>0.9759845208285909</v>
      </c>
      <c r="K40" s="111">
        <f>SV_LO_1718_1a!K44/SV_LO_1718_1a!$O44*100</f>
        <v>87.26098338265422</v>
      </c>
      <c r="L40" s="111">
        <f>SV_LO_1718_1a!L44/SV_LO_1718_1a!$O44*100</f>
        <v>10.656157523332574</v>
      </c>
      <c r="M40" s="112">
        <f>SV_LO_1718_1a!M44/SV_LO_1718_1a!$O44*100</f>
        <v>1.0471204188481675</v>
      </c>
      <c r="N40" s="22">
        <f>SV_LO_1718_1a!N44/SV_LO_1718_1a!$O44*100</f>
        <v>0.05690871841566128</v>
      </c>
      <c r="O40" s="111">
        <f>SV_LO_1718_1a!O44/SV_LO_1718_1a!$O44*100</f>
        <v>100</v>
      </c>
      <c r="P40" s="125">
        <f>SV_LO_1718_1a!P44/SV_LO_1718_1a!$V44*100</f>
        <v>0.00422006217558272</v>
      </c>
      <c r="Q40" s="114">
        <f>SV_LO_1718_1a!Q44/SV_LO_1718_1a!$V44*100</f>
        <v>0.9635808634247212</v>
      </c>
      <c r="R40" s="111">
        <f>SV_LO_1718_1a!R44/SV_LO_1718_1a!$V44*100</f>
        <v>86.60270927991672</v>
      </c>
      <c r="S40" s="111">
        <f>SV_LO_1718_1a!S44/SV_LO_1718_1a!$V44*100</f>
        <v>11.313986692737272</v>
      </c>
      <c r="T40" s="22">
        <f>SV_LO_1718_1a!T44/SV_LO_1718_1a!$V44*100</f>
        <v>1.0493887943282365</v>
      </c>
      <c r="U40" s="22">
        <f>SV_LO_1718_1a!U44/SV_LO_1718_1a!$V44*100</f>
        <v>0.06611430741746262</v>
      </c>
      <c r="V40" s="111">
        <f>SV_LO_1718_1a!V44/SV_LO_1718_1a!$V44*100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SV_LO_1718_1a!B45/SV_LO_1718_1a!$H45*100</f>
        <v>0.01684352366515075</v>
      </c>
      <c r="C41" s="112">
        <f>SV_LO_1718_1a!C45/SV_LO_1718_1a!$H45*100</f>
        <v>1.145359609230251</v>
      </c>
      <c r="D41" s="111">
        <f>SV_LO_1718_1a!D45/SV_LO_1718_1a!$H45*100</f>
        <v>84.48711470439616</v>
      </c>
      <c r="E41" s="111">
        <f>SV_LO_1718_1a!E45/SV_LO_1718_1a!$H45*100</f>
        <v>12.778619953961034</v>
      </c>
      <c r="F41" s="22">
        <f>SV_LO_1718_1a!F45/SV_LO_1718_1a!$H45*100</f>
        <v>1.4850373364774576</v>
      </c>
      <c r="G41" s="22">
        <f>SV_LO_1718_1a!G45/SV_LO_1718_1a!$H45*100</f>
        <v>0.08702487226994554</v>
      </c>
      <c r="H41" s="111">
        <f>SV_LO_1718_1a!H45/SV_LO_1718_1a!$H45*100</f>
        <v>100</v>
      </c>
      <c r="I41" s="111">
        <f>SV_LO_1718_1a!I45/SV_LO_1718_1a!$O45*100</f>
        <v>0.008488483956765321</v>
      </c>
      <c r="J41" s="112">
        <f>SV_LO_1718_1a!J45/SV_LO_1718_1a!$O45*100</f>
        <v>1.001641106898308</v>
      </c>
      <c r="K41" s="111">
        <f>SV_LO_1718_1a!K45/SV_LO_1718_1a!$O45*100</f>
        <v>85.82423179220191</v>
      </c>
      <c r="L41" s="111">
        <f>SV_LO_1718_1a!L45/SV_LO_1718_1a!$O45*100</f>
        <v>11.87821855016694</v>
      </c>
      <c r="M41" s="112">
        <f>SV_LO_1718_1a!M45/SV_LO_1718_1a!$O45*100</f>
        <v>1.2364891630354817</v>
      </c>
      <c r="N41" s="22">
        <f>SV_LO_1718_1a!N45/SV_LO_1718_1a!$O45*100</f>
        <v>0.05093090374059193</v>
      </c>
      <c r="O41" s="111">
        <f>SV_LO_1718_1a!O45/SV_LO_1718_1a!$O45*100</f>
        <v>100</v>
      </c>
      <c r="P41" s="125">
        <f>SV_LO_1718_1a!P45/SV_LO_1718_1a!$V45*100</f>
        <v>0.01268248689476354</v>
      </c>
      <c r="Q41" s="114">
        <f>SV_LO_1718_1a!Q45/SV_LO_1718_1a!$V45*100</f>
        <v>1.0737838904233132</v>
      </c>
      <c r="R41" s="111">
        <f>SV_LO_1718_1a!R45/SV_LO_1718_1a!$V45*100</f>
        <v>85.15303534186349</v>
      </c>
      <c r="S41" s="111">
        <f>SV_LO_1718_1a!S45/SV_LO_1718_1a!$V45*100</f>
        <v>12.330195592131222</v>
      </c>
      <c r="T41" s="22">
        <f>SV_LO_1718_1a!T45/SV_LO_1718_1a!$V45*100</f>
        <v>1.3612535933712868</v>
      </c>
      <c r="U41" s="22">
        <f>SV_LO_1718_1a!U45/SV_LO_1718_1a!$V45*100</f>
        <v>0.06904909531593484</v>
      </c>
      <c r="V41" s="111">
        <f>SV_LO_1718_1a!V45/SV_LO_1718_1a!$V45*100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SV_LO_1718_1a!B46/SV_LO_1718_1a!$H46*100</f>
        <v>0.020583997412297467</v>
      </c>
      <c r="C42" s="112">
        <f>SV_LO_1718_1a!C46/SV_LO_1718_1a!$H46*100</f>
        <v>1.520275237451113</v>
      </c>
      <c r="D42" s="111">
        <f>SV_LO_1718_1a!D46/SV_LO_1718_1a!$H46*100</f>
        <v>83.20639868262415</v>
      </c>
      <c r="E42" s="111">
        <f>SV_LO_1718_1a!E46/SV_LO_1718_1a!$H46*100</f>
        <v>14.158849648601759</v>
      </c>
      <c r="F42" s="22">
        <f>SV_LO_1718_1a!F46/SV_LO_1718_1a!$H46*100</f>
        <v>1.0556650101449703</v>
      </c>
      <c r="G42" s="22">
        <f>SV_LO_1718_1a!G46/SV_LO_1718_1a!$H46*100</f>
        <v>0.038227423765695295</v>
      </c>
      <c r="H42" s="111">
        <f>SV_LO_1718_1a!H46/SV_LO_1718_1a!$H46*100</f>
        <v>100</v>
      </c>
      <c r="I42" s="111">
        <f>SV_LO_1718_1a!I46/SV_LO_1718_1a!$O46*100</f>
        <v>0.014778470723849496</v>
      </c>
      <c r="J42" s="112">
        <f>SV_LO_1718_1a!J46/SV_LO_1718_1a!$O46*100</f>
        <v>1.2236573759347382</v>
      </c>
      <c r="K42" s="111">
        <f>SV_LO_1718_1a!K46/SV_LO_1718_1a!$O46*100</f>
        <v>85.10330151035971</v>
      </c>
      <c r="L42" s="111">
        <f>SV_LO_1718_1a!L46/SV_LO_1718_1a!$O46*100</f>
        <v>12.66514941033902</v>
      </c>
      <c r="M42" s="112">
        <f>SV_LO_1718_1a!M46/SV_LO_1718_1a!$O46*100</f>
        <v>0.9665119853397571</v>
      </c>
      <c r="N42" s="22">
        <f>SV_LO_1718_1a!N46/SV_LO_1718_1a!$O46*100</f>
        <v>0.02660124730292909</v>
      </c>
      <c r="O42" s="111">
        <f>SV_LO_1718_1a!O46/SV_LO_1718_1a!$O46*100</f>
        <v>100</v>
      </c>
      <c r="P42" s="125">
        <f>SV_LO_1718_1a!P46/SV_LO_1718_1a!$V46*100</f>
        <v>0.01768867924528302</v>
      </c>
      <c r="Q42" s="114">
        <f>SV_LO_1718_1a!Q46/SV_LO_1718_1a!$V46*100</f>
        <v>1.3723466981132075</v>
      </c>
      <c r="R42" s="111">
        <f>SV_LO_1718_1a!R46/SV_LO_1718_1a!$V46*100</f>
        <v>84.15241745283019</v>
      </c>
      <c r="S42" s="111">
        <f>SV_LO_1718_1a!S46/SV_LO_1718_1a!$V46*100</f>
        <v>13.413915094339623</v>
      </c>
      <c r="T42" s="22">
        <f>SV_LO_1718_1a!T46/SV_LO_1718_1a!$V46*100</f>
        <v>1.0112028301886793</v>
      </c>
      <c r="U42" s="22">
        <f>SV_LO_1718_1a!U46/SV_LO_1718_1a!$V46*100</f>
        <v>0.03242924528301887</v>
      </c>
      <c r="V42" s="111">
        <f>SV_LO_1718_1a!V46/SV_LO_1718_1a!$V46*100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SV_LO_1718_1a!B47/SV_LO_1718_1a!$H47*100</f>
        <v>0.03756691606924835</v>
      </c>
      <c r="C43" s="112">
        <f>SV_LO_1718_1a!C47/SV_LO_1718_1a!$H47*100</f>
        <v>1.6779889177597596</v>
      </c>
      <c r="D43" s="111">
        <f>SV_LO_1718_1a!D47/SV_LO_1718_1a!$H47*100</f>
        <v>85.43655887048806</v>
      </c>
      <c r="E43" s="111">
        <f>SV_LO_1718_1a!E47/SV_LO_1718_1a!$H47*100</f>
        <v>12.087155245280655</v>
      </c>
      <c r="F43" s="22">
        <f>SV_LO_1718_1a!F47/SV_LO_1718_1a!$H47*100</f>
        <v>0.7419465923676548</v>
      </c>
      <c r="G43" s="22">
        <f>SV_LO_1718_1a!G47/SV_LO_1718_1a!$H47*100</f>
        <v>0.018783458034624174</v>
      </c>
      <c r="H43" s="111">
        <f>SV_LO_1718_1a!H47/SV_LO_1718_1a!$H47*100</f>
        <v>100</v>
      </c>
      <c r="I43" s="111">
        <f>SV_LO_1718_1a!I47/SV_LO_1718_1a!$O47*100</f>
        <v>0.021828614194835973</v>
      </c>
      <c r="J43" s="112">
        <f>SV_LO_1718_1a!J47/SV_LO_1718_1a!$O47*100</f>
        <v>1.2722963702132968</v>
      </c>
      <c r="K43" s="111">
        <f>SV_LO_1718_1a!K47/SV_LO_1718_1a!$O47*100</f>
        <v>86.96831732568292</v>
      </c>
      <c r="L43" s="111">
        <f>SV_LO_1718_1a!L47/SV_LO_1718_1a!$O47*100</f>
        <v>11.020331794935762</v>
      </c>
      <c r="M43" s="112">
        <f>SV_LO_1718_1a!M47/SV_LO_1718_1a!$O47*100</f>
        <v>0.7047524011475614</v>
      </c>
      <c r="N43" s="22">
        <f>SV_LO_1718_1a!N47/SV_LO_1718_1a!$O47*100</f>
        <v>0.012473493825620557</v>
      </c>
      <c r="O43" s="111">
        <f>SV_LO_1718_1a!O47/SV_LO_1718_1a!$O47*100</f>
        <v>100</v>
      </c>
      <c r="P43" s="125">
        <f>SV_LO_1718_1a!P47/SV_LO_1718_1a!$V47*100</f>
        <v>0.029682398337785694</v>
      </c>
      <c r="Q43" s="114">
        <f>SV_LO_1718_1a!Q47/SV_LO_1718_1a!$V47*100</f>
        <v>1.4747465279405103</v>
      </c>
      <c r="R43" s="111">
        <f>SV_LO_1718_1a!R47/SV_LO_1718_1a!$V47*100</f>
        <v>86.20393369889551</v>
      </c>
      <c r="S43" s="111">
        <f>SV_LO_1718_1a!S47/SV_LO_1718_1a!$V47*100</f>
        <v>11.552701879364484</v>
      </c>
      <c r="T43" s="22">
        <f>SV_LO_1718_1a!T47/SV_LO_1718_1a!$V47*100</f>
        <v>0.7233131805470935</v>
      </c>
      <c r="U43" s="22">
        <f>SV_LO_1718_1a!U47/SV_LO_1718_1a!$V47*100</f>
        <v>0.015622314914624048</v>
      </c>
      <c r="V43" s="111">
        <f>SV_LO_1718_1a!V47/SV_LO_1718_1a!$V47*100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SV_LO_1718_1a!B48/SV_LO_1718_1a!$H48*100</f>
        <v>0.013658564155217807</v>
      </c>
      <c r="C44" s="116">
        <f>SV_LO_1718_1a!C48/SV_LO_1718_1a!$H48*100</f>
        <v>1.0658389890778586</v>
      </c>
      <c r="D44" s="117">
        <f>SV_LO_1718_1a!D48/SV_LO_1718_1a!$H48*100</f>
        <v>86.1553967812887</v>
      </c>
      <c r="E44" s="117">
        <f>SV_LO_1718_1a!E48/SV_LO_1718_1a!$H48*100</f>
        <v>11.74071335383688</v>
      </c>
      <c r="F44" s="116">
        <f>SV_LO_1718_1a!F48/SV_LO_1718_1a!$H48*100</f>
        <v>0.9631642654282901</v>
      </c>
      <c r="G44" s="116">
        <f>SV_LO_1718_1a!G48/SV_LO_1718_1a!$H48*100</f>
        <v>0.061228046213045347</v>
      </c>
      <c r="H44" s="117">
        <f>SV_LO_1718_1a!H48/SV_LO_1718_1a!$H48*100</f>
        <v>100</v>
      </c>
      <c r="I44" s="52">
        <f>SV_LO_1718_1a!I48/SV_LO_1718_1a!$O48*100</f>
        <v>0.009541165357936818</v>
      </c>
      <c r="J44" s="116">
        <f>SV_LO_1718_1a!J48/SV_LO_1718_1a!$O48*100</f>
        <v>0.9679512255626903</v>
      </c>
      <c r="K44" s="117">
        <f>SV_LO_1718_1a!K48/SV_LO_1718_1a!$O48*100</f>
        <v>87.67090612447404</v>
      </c>
      <c r="L44" s="117">
        <f>SV_LO_1718_1a!L48/SV_LO_1718_1a!$O48*100</f>
        <v>10.469997805531968</v>
      </c>
      <c r="M44" s="116">
        <f>SV_LO_1718_1a!M48/SV_LO_1718_1a!$O48*100</f>
        <v>0.8296043278726064</v>
      </c>
      <c r="N44" s="116">
        <f>SV_LO_1718_1a!N48/SV_LO_1718_1a!$O48*100</f>
        <v>0.05199935120075566</v>
      </c>
      <c r="O44" s="117">
        <f>SV_LO_1718_1a!O48/SV_LO_1718_1a!$O48*100</f>
        <v>100</v>
      </c>
      <c r="P44" s="115">
        <f>SV_LO_1718_1a!P48/SV_LO_1718_1a!$V48*100</f>
        <v>0.011613053071652538</v>
      </c>
      <c r="Q44" s="120">
        <f>SV_LO_1718_1a!Q48/SV_LO_1718_1a!$V48*100</f>
        <v>1.0172086486435243</v>
      </c>
      <c r="R44" s="117">
        <f>SV_LO_1718_1a!R48/SV_LO_1718_1a!$V48*100</f>
        <v>86.90829717091808</v>
      </c>
      <c r="S44" s="117">
        <f>SV_LO_1718_1a!S48/SV_LO_1718_1a!$V48*100</f>
        <v>11.109425770075768</v>
      </c>
      <c r="T44" s="116">
        <f>SV_LO_1718_1a!T48/SV_LO_1718_1a!$V48*100</f>
        <v>0.8968120984312898</v>
      </c>
      <c r="U44" s="116">
        <f>SV_LO_1718_1a!U48/SV_LO_1718_1a!$V48*100</f>
        <v>0.056643258859692985</v>
      </c>
      <c r="V44" s="117">
        <f>SV_LO_1718_1a!V48/SV_LO_1718_1a!$V48*100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90"/>
  <sheetViews>
    <sheetView zoomScalePageLayoutView="0" workbookViewId="0" topLeftCell="A1">
      <selection activeCell="A1" sqref="A1"/>
    </sheetView>
  </sheetViews>
  <sheetFormatPr defaultColWidth="9.140625" defaultRowHeight="12.75"/>
  <cols>
    <col min="1" max="1" width="18.00390625" style="31" customWidth="1"/>
    <col min="2" max="12" width="9.7109375" style="28" customWidth="1"/>
    <col min="13" max="13" width="9.7109375" style="31" customWidth="1"/>
    <col min="14" max="14" width="2.7109375" style="28" customWidth="1"/>
    <col min="15" max="16384" width="9.140625" style="28" customWidth="1"/>
  </cols>
  <sheetData>
    <row r="1" ht="12.75">
      <c r="A1" s="1" t="s">
        <v>45</v>
      </c>
    </row>
    <row r="2" spans="1:17" ht="12.75">
      <c r="A2" s="137" t="s">
        <v>0</v>
      </c>
      <c r="B2" s="137"/>
      <c r="C2" s="137"/>
      <c r="D2" s="137"/>
      <c r="E2" s="137"/>
      <c r="F2" s="137"/>
      <c r="G2" s="137"/>
      <c r="H2" s="137"/>
      <c r="I2" s="137"/>
      <c r="J2" s="137"/>
      <c r="K2" s="137"/>
      <c r="L2" s="137"/>
      <c r="M2" s="137"/>
      <c r="N2" s="137"/>
      <c r="O2" s="137"/>
      <c r="P2" s="137"/>
      <c r="Q2" s="137"/>
    </row>
    <row r="3" spans="1:17" ht="12.75">
      <c r="A3" s="137" t="s">
        <v>23</v>
      </c>
      <c r="B3" s="137"/>
      <c r="C3" s="137"/>
      <c r="D3" s="137"/>
      <c r="E3" s="137"/>
      <c r="F3" s="137"/>
      <c r="G3" s="137"/>
      <c r="H3" s="137"/>
      <c r="I3" s="137"/>
      <c r="J3" s="137"/>
      <c r="K3" s="137"/>
      <c r="L3" s="137"/>
      <c r="M3" s="137"/>
      <c r="N3" s="137"/>
      <c r="O3" s="137"/>
      <c r="P3" s="137"/>
      <c r="Q3" s="137"/>
    </row>
    <row r="4" spans="1:13" ht="10.5" customHeight="1">
      <c r="A4" s="30"/>
      <c r="B4" s="4"/>
      <c r="C4" s="4"/>
      <c r="D4" s="4"/>
      <c r="E4" s="4"/>
      <c r="F4" s="4"/>
      <c r="G4" s="4"/>
      <c r="H4" s="4"/>
      <c r="I4" s="4"/>
      <c r="J4" s="4"/>
      <c r="K4" s="4"/>
      <c r="L4" s="4"/>
      <c r="M4" s="4"/>
    </row>
    <row r="5" spans="1:17" ht="12.75">
      <c r="A5" s="137" t="s">
        <v>1</v>
      </c>
      <c r="B5" s="137"/>
      <c r="C5" s="137"/>
      <c r="D5" s="137"/>
      <c r="E5" s="137"/>
      <c r="F5" s="137"/>
      <c r="G5" s="137"/>
      <c r="H5" s="137"/>
      <c r="I5" s="137"/>
      <c r="J5" s="137"/>
      <c r="K5" s="137"/>
      <c r="L5" s="137"/>
      <c r="M5" s="137"/>
      <c r="N5" s="137"/>
      <c r="O5" s="137"/>
      <c r="P5" s="137"/>
      <c r="Q5" s="137"/>
    </row>
    <row r="6" ht="13.5" thickBot="1"/>
    <row r="7" spans="1:17" ht="13.5" customHeight="1">
      <c r="A7" s="32"/>
      <c r="B7" s="145" t="s">
        <v>24</v>
      </c>
      <c r="C7" s="146"/>
      <c r="D7" s="147"/>
      <c r="E7" s="146" t="s">
        <v>25</v>
      </c>
      <c r="F7" s="146"/>
      <c r="G7" s="146"/>
      <c r="H7" s="145" t="s">
        <v>26</v>
      </c>
      <c r="I7" s="146"/>
      <c r="J7" s="147"/>
      <c r="K7" s="144" t="s">
        <v>4</v>
      </c>
      <c r="L7" s="144"/>
      <c r="M7" s="144"/>
      <c r="N7" s="33"/>
      <c r="O7" s="144" t="s">
        <v>39</v>
      </c>
      <c r="P7" s="144"/>
      <c r="Q7" s="144"/>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1415</v>
      </c>
      <c r="C9" s="41">
        <v>1270</v>
      </c>
      <c r="D9" s="42">
        <v>2685</v>
      </c>
      <c r="E9" s="41">
        <v>32334</v>
      </c>
      <c r="F9" s="41">
        <v>31363</v>
      </c>
      <c r="G9" s="41">
        <v>63697</v>
      </c>
      <c r="H9" s="40">
        <v>208</v>
      </c>
      <c r="I9" s="41">
        <v>173</v>
      </c>
      <c r="J9" s="42">
        <v>381</v>
      </c>
      <c r="K9" s="41">
        <f aca="true" t="shared" si="0" ref="K9:M14">SUM(H9,E9,B9)</f>
        <v>33957</v>
      </c>
      <c r="L9" s="41">
        <f t="shared" si="0"/>
        <v>32806</v>
      </c>
      <c r="M9" s="41">
        <f t="shared" si="0"/>
        <v>66763</v>
      </c>
      <c r="N9" s="38"/>
      <c r="O9" s="43">
        <f>B9/(B9+E9)*100</f>
        <v>4.192716821239148</v>
      </c>
      <c r="P9" s="43">
        <f>C9/(C9+F9)*100</f>
        <v>3.891766003738547</v>
      </c>
      <c r="Q9" s="43">
        <f>D9/(D9+G9)*100</f>
        <v>4.044771172908319</v>
      </c>
    </row>
    <row r="10" spans="1:17" ht="13.5" customHeight="1">
      <c r="A10" s="39" t="s">
        <v>31</v>
      </c>
      <c r="B10" s="40">
        <v>736</v>
      </c>
      <c r="C10" s="41">
        <v>830</v>
      </c>
      <c r="D10" s="42">
        <v>1566</v>
      </c>
      <c r="E10" s="41">
        <v>32179</v>
      </c>
      <c r="F10" s="41">
        <v>31726</v>
      </c>
      <c r="G10" s="41">
        <v>63905</v>
      </c>
      <c r="H10" s="40">
        <v>201</v>
      </c>
      <c r="I10" s="41">
        <v>184</v>
      </c>
      <c r="J10" s="42">
        <v>385</v>
      </c>
      <c r="K10" s="41">
        <f t="shared" si="0"/>
        <v>33116</v>
      </c>
      <c r="L10" s="41">
        <f t="shared" si="0"/>
        <v>32740</v>
      </c>
      <c r="M10" s="41">
        <f t="shared" si="0"/>
        <v>65856</v>
      </c>
      <c r="N10" s="38"/>
      <c r="O10" s="43">
        <f aca="true" t="shared" si="1" ref="O10:O15">B10/(B10+E10)*100</f>
        <v>2.2360625854473644</v>
      </c>
      <c r="P10" s="43">
        <f aca="true" t="shared" si="2" ref="P10:P15">C10/(C10+F10)*100</f>
        <v>2.5494532497849858</v>
      </c>
      <c r="Q10" s="43">
        <f aca="true" t="shared" si="3" ref="Q10:Q15">D10/(D10+G10)*100</f>
        <v>2.3918987032426573</v>
      </c>
    </row>
    <row r="11" spans="1:17" ht="12.75">
      <c r="A11" s="39" t="s">
        <v>32</v>
      </c>
      <c r="B11" s="40">
        <v>463</v>
      </c>
      <c r="C11" s="41">
        <v>486</v>
      </c>
      <c r="D11" s="42">
        <v>949</v>
      </c>
      <c r="E11" s="41">
        <v>31878</v>
      </c>
      <c r="F11" s="41">
        <v>31090</v>
      </c>
      <c r="G11" s="41">
        <v>62968</v>
      </c>
      <c r="H11" s="40">
        <v>181</v>
      </c>
      <c r="I11" s="41">
        <v>202</v>
      </c>
      <c r="J11" s="42">
        <v>383</v>
      </c>
      <c r="K11" s="41">
        <f t="shared" si="0"/>
        <v>32522</v>
      </c>
      <c r="L11" s="41">
        <f t="shared" si="0"/>
        <v>31778</v>
      </c>
      <c r="M11" s="41">
        <f t="shared" si="0"/>
        <v>64300</v>
      </c>
      <c r="N11" s="38"/>
      <c r="O11" s="43">
        <f t="shared" si="1"/>
        <v>1.4316193067623142</v>
      </c>
      <c r="P11" s="43">
        <f t="shared" si="2"/>
        <v>1.5391436534076512</v>
      </c>
      <c r="Q11" s="43">
        <f t="shared" si="3"/>
        <v>1.4847380196191937</v>
      </c>
    </row>
    <row r="12" spans="1:17" ht="13.5" customHeight="1">
      <c r="A12" s="39" t="s">
        <v>33</v>
      </c>
      <c r="B12" s="40">
        <v>339</v>
      </c>
      <c r="C12" s="41">
        <v>300</v>
      </c>
      <c r="D12" s="42">
        <v>639</v>
      </c>
      <c r="E12" s="41">
        <v>31849</v>
      </c>
      <c r="F12" s="41">
        <v>31677</v>
      </c>
      <c r="G12" s="41">
        <v>63526</v>
      </c>
      <c r="H12" s="40">
        <v>190</v>
      </c>
      <c r="I12" s="41">
        <v>163</v>
      </c>
      <c r="J12" s="42">
        <v>353</v>
      </c>
      <c r="K12" s="41">
        <f t="shared" si="0"/>
        <v>32378</v>
      </c>
      <c r="L12" s="41">
        <f t="shared" si="0"/>
        <v>32140</v>
      </c>
      <c r="M12" s="41">
        <f t="shared" si="0"/>
        <v>64518</v>
      </c>
      <c r="N12" s="38"/>
      <c r="O12" s="43">
        <f t="shared" si="1"/>
        <v>1.053187523300609</v>
      </c>
      <c r="P12" s="43">
        <f t="shared" si="2"/>
        <v>0.938174312787316</v>
      </c>
      <c r="Q12" s="43">
        <f t="shared" si="3"/>
        <v>0.9958700225979895</v>
      </c>
    </row>
    <row r="13" spans="1:17" ht="13.5" customHeight="1">
      <c r="A13" s="39" t="s">
        <v>34</v>
      </c>
      <c r="B13" s="40">
        <v>232</v>
      </c>
      <c r="C13" s="41">
        <v>163</v>
      </c>
      <c r="D13" s="42">
        <v>395</v>
      </c>
      <c r="E13" s="41">
        <v>30770</v>
      </c>
      <c r="F13" s="41">
        <v>30717</v>
      </c>
      <c r="G13" s="41">
        <v>61487</v>
      </c>
      <c r="H13" s="40">
        <v>155</v>
      </c>
      <c r="I13" s="41">
        <v>165</v>
      </c>
      <c r="J13" s="42">
        <v>320</v>
      </c>
      <c r="K13" s="41">
        <f t="shared" si="0"/>
        <v>31157</v>
      </c>
      <c r="L13" s="41">
        <f t="shared" si="0"/>
        <v>31045</v>
      </c>
      <c r="M13" s="41">
        <f t="shared" si="0"/>
        <v>62202</v>
      </c>
      <c r="N13" s="38"/>
      <c r="O13" s="43">
        <f t="shared" si="1"/>
        <v>0.7483388168505258</v>
      </c>
      <c r="P13" s="43">
        <f t="shared" si="2"/>
        <v>0.5278497409326425</v>
      </c>
      <c r="Q13" s="43">
        <f t="shared" si="3"/>
        <v>0.6383116253514753</v>
      </c>
    </row>
    <row r="14" spans="1:17" ht="13.5" customHeight="1">
      <c r="A14" s="39" t="s">
        <v>35</v>
      </c>
      <c r="B14" s="44">
        <v>41</v>
      </c>
      <c r="C14" s="45">
        <v>26</v>
      </c>
      <c r="D14" s="46">
        <v>67</v>
      </c>
      <c r="E14" s="45">
        <v>29438</v>
      </c>
      <c r="F14" s="45">
        <v>29535</v>
      </c>
      <c r="G14" s="45">
        <v>58973</v>
      </c>
      <c r="H14" s="44">
        <v>135</v>
      </c>
      <c r="I14" s="45">
        <v>152</v>
      </c>
      <c r="J14" s="46">
        <v>287</v>
      </c>
      <c r="K14" s="41">
        <f t="shared" si="0"/>
        <v>29614</v>
      </c>
      <c r="L14" s="41">
        <f t="shared" si="0"/>
        <v>29713</v>
      </c>
      <c r="M14" s="41">
        <f t="shared" si="0"/>
        <v>59327</v>
      </c>
      <c r="N14" s="38"/>
      <c r="O14" s="43">
        <f t="shared" si="1"/>
        <v>0.13908205841446453</v>
      </c>
      <c r="P14" s="43">
        <f t="shared" si="2"/>
        <v>0.08795372281045973</v>
      </c>
      <c r="Q14" s="43">
        <f t="shared" si="3"/>
        <v>0.11348238482384823</v>
      </c>
    </row>
    <row r="15" spans="1:17" s="29" customFormat="1" ht="13.5" customHeight="1">
      <c r="A15" s="47" t="s">
        <v>4</v>
      </c>
      <c r="B15" s="48">
        <f>SUM(B9:B14)</f>
        <v>3226</v>
      </c>
      <c r="C15" s="49">
        <f aca="true" t="shared" si="4" ref="C15:M15">SUM(C9:C14)</f>
        <v>3075</v>
      </c>
      <c r="D15" s="50">
        <f t="shared" si="4"/>
        <v>6301</v>
      </c>
      <c r="E15" s="49">
        <f t="shared" si="4"/>
        <v>188448</v>
      </c>
      <c r="F15" s="49">
        <f t="shared" si="4"/>
        <v>186108</v>
      </c>
      <c r="G15" s="49">
        <f t="shared" si="4"/>
        <v>374556</v>
      </c>
      <c r="H15" s="48">
        <f t="shared" si="4"/>
        <v>1070</v>
      </c>
      <c r="I15" s="49">
        <f t="shared" si="4"/>
        <v>1039</v>
      </c>
      <c r="J15" s="50">
        <f t="shared" si="4"/>
        <v>2109</v>
      </c>
      <c r="K15" s="49">
        <f t="shared" si="4"/>
        <v>192744</v>
      </c>
      <c r="L15" s="49">
        <f t="shared" si="4"/>
        <v>190222</v>
      </c>
      <c r="M15" s="49">
        <f t="shared" si="4"/>
        <v>382966</v>
      </c>
      <c r="N15" s="51"/>
      <c r="O15" s="52">
        <f t="shared" si="1"/>
        <v>1.6830660392124128</v>
      </c>
      <c r="P15" s="53">
        <f t="shared" si="2"/>
        <v>1.6254103169946559</v>
      </c>
      <c r="Q15" s="53">
        <f t="shared" si="3"/>
        <v>1.6544267270917956</v>
      </c>
    </row>
    <row r="16" spans="1:14" s="31" customFormat="1" ht="13.5" customHeight="1">
      <c r="A16" s="54" t="s">
        <v>19</v>
      </c>
      <c r="B16" s="44">
        <v>0</v>
      </c>
      <c r="C16" s="45">
        <v>0</v>
      </c>
      <c r="D16" s="46">
        <v>0</v>
      </c>
      <c r="E16" s="45">
        <v>1343</v>
      </c>
      <c r="F16" s="45">
        <v>1319</v>
      </c>
      <c r="G16" s="45">
        <v>2662</v>
      </c>
      <c r="H16" s="44">
        <v>6509</v>
      </c>
      <c r="I16" s="45">
        <v>6254</v>
      </c>
      <c r="J16" s="46">
        <v>12763</v>
      </c>
      <c r="K16" s="45">
        <f aca="true" t="shared" si="5" ref="K16:M17">SUM(H16,E16,B16)</f>
        <v>7852</v>
      </c>
      <c r="L16" s="45">
        <f t="shared" si="5"/>
        <v>7573</v>
      </c>
      <c r="M16" s="45">
        <f t="shared" si="5"/>
        <v>15425</v>
      </c>
      <c r="N16" s="55"/>
    </row>
    <row r="17" spans="1:14" s="27" customFormat="1" ht="12.75">
      <c r="A17" s="47" t="s">
        <v>36</v>
      </c>
      <c r="B17" s="56">
        <f aca="true" t="shared" si="6" ref="B17:G17">SUM(B15:B16)</f>
        <v>3226</v>
      </c>
      <c r="C17" s="57">
        <f t="shared" si="6"/>
        <v>3075</v>
      </c>
      <c r="D17" s="58">
        <f t="shared" si="6"/>
        <v>6301</v>
      </c>
      <c r="E17" s="57">
        <f t="shared" si="6"/>
        <v>189791</v>
      </c>
      <c r="F17" s="57">
        <f t="shared" si="6"/>
        <v>187427</v>
      </c>
      <c r="G17" s="57">
        <f t="shared" si="6"/>
        <v>377218</v>
      </c>
      <c r="H17" s="56">
        <f>SUM(H15:H16)</f>
        <v>7579</v>
      </c>
      <c r="I17" s="57">
        <f>SUM(I15:I16)</f>
        <v>7293</v>
      </c>
      <c r="J17" s="58">
        <f>SUM(J15:J16)</f>
        <v>14872</v>
      </c>
      <c r="K17" s="57">
        <f t="shared" si="5"/>
        <v>200596</v>
      </c>
      <c r="L17" s="57">
        <f t="shared" si="5"/>
        <v>197795</v>
      </c>
      <c r="M17" s="57">
        <f t="shared" si="5"/>
        <v>398391</v>
      </c>
      <c r="N17" s="51"/>
    </row>
    <row r="18" spans="1:13" s="27" customFormat="1" ht="12.75">
      <c r="A18" s="47"/>
      <c r="B18" s="59"/>
      <c r="C18" s="59"/>
      <c r="D18" s="59"/>
      <c r="E18" s="59"/>
      <c r="F18" s="59"/>
      <c r="G18" s="59"/>
      <c r="H18" s="59"/>
      <c r="I18" s="59"/>
      <c r="J18" s="59"/>
      <c r="K18" s="59"/>
      <c r="L18" s="59"/>
      <c r="M18" s="59"/>
    </row>
    <row r="19" spans="1:17" ht="12.75">
      <c r="A19" s="137" t="s">
        <v>20</v>
      </c>
      <c r="B19" s="137"/>
      <c r="C19" s="137"/>
      <c r="D19" s="137"/>
      <c r="E19" s="137"/>
      <c r="F19" s="137"/>
      <c r="G19" s="137"/>
      <c r="H19" s="137"/>
      <c r="I19" s="137"/>
      <c r="J19" s="137"/>
      <c r="K19" s="137"/>
      <c r="L19" s="137"/>
      <c r="M19" s="137"/>
      <c r="N19" s="137"/>
      <c r="O19" s="137"/>
      <c r="P19" s="137"/>
      <c r="Q19" s="137"/>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5" t="s">
        <v>24</v>
      </c>
      <c r="C21" s="146"/>
      <c r="D21" s="147"/>
      <c r="E21" s="145" t="s">
        <v>25</v>
      </c>
      <c r="F21" s="146"/>
      <c r="G21" s="147"/>
      <c r="H21" s="145" t="s">
        <v>26</v>
      </c>
      <c r="I21" s="146"/>
      <c r="J21" s="147"/>
      <c r="K21" s="144" t="s">
        <v>4</v>
      </c>
      <c r="L21" s="144"/>
      <c r="M21" s="144"/>
      <c r="N21" s="61"/>
      <c r="O21" s="144" t="s">
        <v>39</v>
      </c>
      <c r="P21" s="144"/>
      <c r="Q21" s="144"/>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384</v>
      </c>
      <c r="C23" s="41">
        <v>364</v>
      </c>
      <c r="D23" s="42">
        <v>748</v>
      </c>
      <c r="E23" s="40">
        <v>3152</v>
      </c>
      <c r="F23" s="41">
        <v>3141</v>
      </c>
      <c r="G23" s="42">
        <v>6293</v>
      </c>
      <c r="H23" s="40">
        <v>558</v>
      </c>
      <c r="I23" s="41">
        <v>548</v>
      </c>
      <c r="J23" s="42">
        <v>1106</v>
      </c>
      <c r="K23" s="41">
        <f aca="true" t="shared" si="7" ref="K23:K28">SUM(H23,E23,B23)</f>
        <v>4094</v>
      </c>
      <c r="L23" s="41">
        <f aca="true" t="shared" si="8" ref="L23:L28">SUM(I23,F23,C23)</f>
        <v>4053</v>
      </c>
      <c r="M23" s="41">
        <f aca="true" t="shared" si="9" ref="M23:M28">SUM(J23,G23,D23)</f>
        <v>8147</v>
      </c>
      <c r="N23" s="64"/>
      <c r="O23" s="43">
        <f aca="true" t="shared" si="10" ref="O23:O29">B23/(B23+E23)*100</f>
        <v>10.85972850678733</v>
      </c>
      <c r="P23" s="43">
        <f aca="true" t="shared" si="11" ref="P23:P29">C23/(C23+F23)*100</f>
        <v>10.385164051355208</v>
      </c>
      <c r="Q23" s="43">
        <f aca="true" t="shared" si="12" ref="Q23:Q29">D23/(D23+G23)*100</f>
        <v>10.623490981394689</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185</v>
      </c>
      <c r="C24" s="41">
        <v>216</v>
      </c>
      <c r="D24" s="42">
        <v>401</v>
      </c>
      <c r="E24" s="40">
        <v>3088</v>
      </c>
      <c r="F24" s="41">
        <v>3072</v>
      </c>
      <c r="G24" s="42">
        <v>6160</v>
      </c>
      <c r="H24" s="40">
        <v>364</v>
      </c>
      <c r="I24" s="41">
        <v>344</v>
      </c>
      <c r="J24" s="42">
        <v>708</v>
      </c>
      <c r="K24" s="41">
        <f t="shared" si="7"/>
        <v>3637</v>
      </c>
      <c r="L24" s="41">
        <f t="shared" si="8"/>
        <v>3632</v>
      </c>
      <c r="M24" s="41">
        <f t="shared" si="9"/>
        <v>7269</v>
      </c>
      <c r="N24" s="64"/>
      <c r="O24" s="43">
        <f t="shared" si="10"/>
        <v>5.652306752215093</v>
      </c>
      <c r="P24" s="43">
        <f t="shared" si="11"/>
        <v>6.569343065693431</v>
      </c>
      <c r="Q24" s="43">
        <f t="shared" si="12"/>
        <v>6.11187319006249</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135</v>
      </c>
      <c r="C25" s="41">
        <v>155</v>
      </c>
      <c r="D25" s="42">
        <v>290</v>
      </c>
      <c r="E25" s="40">
        <v>2880</v>
      </c>
      <c r="F25" s="41">
        <v>2834</v>
      </c>
      <c r="G25" s="42">
        <v>5714</v>
      </c>
      <c r="H25" s="40">
        <v>408</v>
      </c>
      <c r="I25" s="41">
        <v>377</v>
      </c>
      <c r="J25" s="42">
        <v>785</v>
      </c>
      <c r="K25" s="41">
        <f t="shared" si="7"/>
        <v>3423</v>
      </c>
      <c r="L25" s="41">
        <f t="shared" si="8"/>
        <v>3366</v>
      </c>
      <c r="M25" s="41">
        <f t="shared" si="9"/>
        <v>6789</v>
      </c>
      <c r="N25" s="64"/>
      <c r="O25" s="43">
        <f t="shared" si="10"/>
        <v>4.477611940298507</v>
      </c>
      <c r="P25" s="43">
        <f t="shared" si="11"/>
        <v>5.185680829708933</v>
      </c>
      <c r="Q25" s="43">
        <f t="shared" si="12"/>
        <v>4.830113257828115</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160</v>
      </c>
      <c r="C26" s="41">
        <v>112</v>
      </c>
      <c r="D26" s="42">
        <v>272</v>
      </c>
      <c r="E26" s="40">
        <v>2747</v>
      </c>
      <c r="F26" s="41">
        <v>2758</v>
      </c>
      <c r="G26" s="42">
        <v>5505</v>
      </c>
      <c r="H26" s="40">
        <v>337</v>
      </c>
      <c r="I26" s="41">
        <v>332</v>
      </c>
      <c r="J26" s="42">
        <v>669</v>
      </c>
      <c r="K26" s="41">
        <f t="shared" si="7"/>
        <v>3244</v>
      </c>
      <c r="L26" s="41">
        <f t="shared" si="8"/>
        <v>3202</v>
      </c>
      <c r="M26" s="41">
        <f t="shared" si="9"/>
        <v>6446</v>
      </c>
      <c r="N26" s="64"/>
      <c r="O26" s="43">
        <f t="shared" si="10"/>
        <v>5.503955968352253</v>
      </c>
      <c r="P26" s="43">
        <f t="shared" si="11"/>
        <v>3.902439024390244</v>
      </c>
      <c r="Q26" s="43">
        <f t="shared" si="12"/>
        <v>4.7083261208239575</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89</v>
      </c>
      <c r="C27" s="41">
        <v>58</v>
      </c>
      <c r="D27" s="42">
        <v>147</v>
      </c>
      <c r="E27" s="40">
        <v>2463</v>
      </c>
      <c r="F27" s="41">
        <v>2448</v>
      </c>
      <c r="G27" s="42">
        <v>4911</v>
      </c>
      <c r="H27" s="40">
        <v>298</v>
      </c>
      <c r="I27" s="41">
        <v>282</v>
      </c>
      <c r="J27" s="42">
        <v>580</v>
      </c>
      <c r="K27" s="41">
        <f t="shared" si="7"/>
        <v>2850</v>
      </c>
      <c r="L27" s="41">
        <f t="shared" si="8"/>
        <v>2788</v>
      </c>
      <c r="M27" s="41">
        <f t="shared" si="9"/>
        <v>5638</v>
      </c>
      <c r="N27" s="64"/>
      <c r="O27" s="43">
        <f t="shared" si="10"/>
        <v>3.4874608150470223</v>
      </c>
      <c r="P27" s="43">
        <f t="shared" si="11"/>
        <v>2.314445331205108</v>
      </c>
      <c r="Q27" s="43">
        <f t="shared" si="12"/>
        <v>2.906287069988138</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33</v>
      </c>
      <c r="C28" s="45">
        <v>27</v>
      </c>
      <c r="D28" s="46">
        <v>60</v>
      </c>
      <c r="E28" s="44">
        <v>2134</v>
      </c>
      <c r="F28" s="45">
        <v>2150</v>
      </c>
      <c r="G28" s="46">
        <v>4284</v>
      </c>
      <c r="H28" s="44">
        <v>162</v>
      </c>
      <c r="I28" s="45">
        <v>178</v>
      </c>
      <c r="J28" s="46">
        <v>340</v>
      </c>
      <c r="K28" s="45">
        <f t="shared" si="7"/>
        <v>2329</v>
      </c>
      <c r="L28" s="45">
        <f t="shared" si="8"/>
        <v>2355</v>
      </c>
      <c r="M28" s="45">
        <f t="shared" si="9"/>
        <v>4684</v>
      </c>
      <c r="N28" s="64"/>
      <c r="O28" s="43">
        <f t="shared" si="10"/>
        <v>1.5228426395939088</v>
      </c>
      <c r="P28" s="43">
        <f t="shared" si="11"/>
        <v>1.240238860817639</v>
      </c>
      <c r="Q28" s="43">
        <f t="shared" si="12"/>
        <v>1.3812154696132597</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986</v>
      </c>
      <c r="C29" s="49">
        <f aca="true" t="shared" si="13" ref="C29:M29">SUM(C23:C28)</f>
        <v>932</v>
      </c>
      <c r="D29" s="50">
        <f t="shared" si="13"/>
        <v>1918</v>
      </c>
      <c r="E29" s="48">
        <f t="shared" si="13"/>
        <v>16464</v>
      </c>
      <c r="F29" s="49">
        <f t="shared" si="13"/>
        <v>16403</v>
      </c>
      <c r="G29" s="50">
        <f t="shared" si="13"/>
        <v>32867</v>
      </c>
      <c r="H29" s="48">
        <f t="shared" si="13"/>
        <v>2127</v>
      </c>
      <c r="I29" s="49">
        <f t="shared" si="13"/>
        <v>2061</v>
      </c>
      <c r="J29" s="50">
        <f t="shared" si="13"/>
        <v>4188</v>
      </c>
      <c r="K29" s="49">
        <f t="shared" si="13"/>
        <v>19577</v>
      </c>
      <c r="L29" s="49">
        <f t="shared" si="13"/>
        <v>19396</v>
      </c>
      <c r="M29" s="49">
        <f t="shared" si="13"/>
        <v>38973</v>
      </c>
      <c r="N29" s="66"/>
      <c r="O29" s="52">
        <f t="shared" si="10"/>
        <v>5.650429799426934</v>
      </c>
      <c r="P29" s="53">
        <f t="shared" si="11"/>
        <v>5.376406114796654</v>
      </c>
      <c r="Q29" s="53">
        <f t="shared" si="12"/>
        <v>5.5138709213741555</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116</v>
      </c>
      <c r="F30" s="45">
        <v>139</v>
      </c>
      <c r="G30" s="46">
        <v>255</v>
      </c>
      <c r="H30" s="44">
        <v>560</v>
      </c>
      <c r="I30" s="45">
        <v>600</v>
      </c>
      <c r="J30" s="46">
        <v>1160</v>
      </c>
      <c r="K30" s="45">
        <f>SUM(H30,E30,B30)</f>
        <v>676</v>
      </c>
      <c r="L30" s="45">
        <f>SUM(I30,F30,C30)</f>
        <v>739</v>
      </c>
      <c r="M30" s="45">
        <f>SUM(J30,G30,D30)</f>
        <v>1415</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986</v>
      </c>
      <c r="C31" s="57">
        <f aca="true" t="shared" si="14" ref="C31:J31">SUM(C29:C30)</f>
        <v>932</v>
      </c>
      <c r="D31" s="58">
        <f t="shared" si="14"/>
        <v>1918</v>
      </c>
      <c r="E31" s="56">
        <f t="shared" si="14"/>
        <v>16580</v>
      </c>
      <c r="F31" s="57">
        <f t="shared" si="14"/>
        <v>16542</v>
      </c>
      <c r="G31" s="58">
        <f t="shared" si="14"/>
        <v>33122</v>
      </c>
      <c r="H31" s="56">
        <f t="shared" si="14"/>
        <v>2687</v>
      </c>
      <c r="I31" s="57">
        <f t="shared" si="14"/>
        <v>2661</v>
      </c>
      <c r="J31" s="58">
        <f t="shared" si="14"/>
        <v>5348</v>
      </c>
      <c r="K31" s="57">
        <f>SUM(E31,B31,H31)</f>
        <v>20253</v>
      </c>
      <c r="L31" s="57">
        <f>SUM(F31,C31,I31)</f>
        <v>20135</v>
      </c>
      <c r="M31" s="57">
        <f>SUM(K31:L31)</f>
        <v>40388</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8" t="s">
        <v>21</v>
      </c>
      <c r="B33" s="148"/>
      <c r="C33" s="148"/>
      <c r="D33" s="148"/>
      <c r="E33" s="148"/>
      <c r="F33" s="148"/>
      <c r="G33" s="148"/>
      <c r="H33" s="148"/>
      <c r="I33" s="148"/>
      <c r="J33" s="148"/>
      <c r="K33" s="148"/>
      <c r="L33" s="148"/>
      <c r="M33" s="148"/>
      <c r="N33" s="148"/>
      <c r="O33" s="148"/>
      <c r="P33" s="148"/>
      <c r="Q33" s="148"/>
    </row>
    <row r="34" ht="5.25" customHeight="1" thickBot="1"/>
    <row r="35" spans="1:17" ht="13.5" customHeight="1">
      <c r="A35" s="32"/>
      <c r="B35" s="145" t="s">
        <v>24</v>
      </c>
      <c r="C35" s="146"/>
      <c r="D35" s="147"/>
      <c r="E35" s="146" t="s">
        <v>25</v>
      </c>
      <c r="F35" s="146"/>
      <c r="G35" s="146"/>
      <c r="H35" s="145" t="s">
        <v>26</v>
      </c>
      <c r="I35" s="146"/>
      <c r="J35" s="147"/>
      <c r="K35" s="144" t="s">
        <v>4</v>
      </c>
      <c r="L35" s="144"/>
      <c r="M35" s="144"/>
      <c r="N35" s="33"/>
      <c r="O35" s="144" t="s">
        <v>39</v>
      </c>
      <c r="P35" s="144"/>
      <c r="Q35" s="144"/>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5" ref="B37:M37">SUM(B23,B9)</f>
        <v>1799</v>
      </c>
      <c r="C37" s="41">
        <f t="shared" si="15"/>
        <v>1634</v>
      </c>
      <c r="D37" s="42">
        <f t="shared" si="15"/>
        <v>3433</v>
      </c>
      <c r="E37" s="41">
        <f t="shared" si="15"/>
        <v>35486</v>
      </c>
      <c r="F37" s="41">
        <f t="shared" si="15"/>
        <v>34504</v>
      </c>
      <c r="G37" s="41">
        <f t="shared" si="15"/>
        <v>69990</v>
      </c>
      <c r="H37" s="40">
        <f t="shared" si="15"/>
        <v>766</v>
      </c>
      <c r="I37" s="41">
        <f t="shared" si="15"/>
        <v>721</v>
      </c>
      <c r="J37" s="42">
        <f t="shared" si="15"/>
        <v>1487</v>
      </c>
      <c r="K37" s="41">
        <f t="shared" si="15"/>
        <v>38051</v>
      </c>
      <c r="L37" s="41">
        <f t="shared" si="15"/>
        <v>36859</v>
      </c>
      <c r="M37" s="41">
        <f t="shared" si="15"/>
        <v>74910</v>
      </c>
      <c r="N37" s="38"/>
      <c r="O37" s="43">
        <f aca="true" t="shared" si="16" ref="O37:O43">B37/(B37+E37)*100</f>
        <v>4.824996647445353</v>
      </c>
      <c r="P37" s="43">
        <f aca="true" t="shared" si="17" ref="P37:P43">C37/(C37+F37)*100</f>
        <v>4.52155625657203</v>
      </c>
      <c r="Q37" s="43">
        <f aca="true" t="shared" si="18" ref="Q37:Q43">D37/(D37+G37)*100</f>
        <v>4.675646595753374</v>
      </c>
    </row>
    <row r="38" spans="1:17" ht="12.75">
      <c r="A38" s="39" t="s">
        <v>31</v>
      </c>
      <c r="B38" s="40">
        <f aca="true" t="shared" si="19" ref="B38:M38">SUM(B24,B10)</f>
        <v>921</v>
      </c>
      <c r="C38" s="41">
        <f t="shared" si="19"/>
        <v>1046</v>
      </c>
      <c r="D38" s="42">
        <f t="shared" si="19"/>
        <v>1967</v>
      </c>
      <c r="E38" s="41">
        <f t="shared" si="19"/>
        <v>35267</v>
      </c>
      <c r="F38" s="41">
        <f t="shared" si="19"/>
        <v>34798</v>
      </c>
      <c r="G38" s="41">
        <f t="shared" si="19"/>
        <v>70065</v>
      </c>
      <c r="H38" s="40">
        <f t="shared" si="19"/>
        <v>565</v>
      </c>
      <c r="I38" s="41">
        <f t="shared" si="19"/>
        <v>528</v>
      </c>
      <c r="J38" s="42">
        <f t="shared" si="19"/>
        <v>1093</v>
      </c>
      <c r="K38" s="41">
        <f t="shared" si="19"/>
        <v>36753</v>
      </c>
      <c r="L38" s="41">
        <f t="shared" si="19"/>
        <v>36372</v>
      </c>
      <c r="M38" s="41">
        <f t="shared" si="19"/>
        <v>73125</v>
      </c>
      <c r="N38" s="38"/>
      <c r="O38" s="43">
        <f t="shared" si="16"/>
        <v>2.545042555543274</v>
      </c>
      <c r="P38" s="43">
        <f t="shared" si="17"/>
        <v>2.9182010936279434</v>
      </c>
      <c r="Q38" s="43">
        <f t="shared" si="18"/>
        <v>2.730730786317192</v>
      </c>
    </row>
    <row r="39" spans="1:17" ht="12.75">
      <c r="A39" s="39" t="s">
        <v>32</v>
      </c>
      <c r="B39" s="40">
        <f aca="true" t="shared" si="20" ref="B39:M39">SUM(B25,B11)</f>
        <v>598</v>
      </c>
      <c r="C39" s="41">
        <f t="shared" si="20"/>
        <v>641</v>
      </c>
      <c r="D39" s="42">
        <f t="shared" si="20"/>
        <v>1239</v>
      </c>
      <c r="E39" s="41">
        <f t="shared" si="20"/>
        <v>34758</v>
      </c>
      <c r="F39" s="41">
        <f t="shared" si="20"/>
        <v>33924</v>
      </c>
      <c r="G39" s="41">
        <f t="shared" si="20"/>
        <v>68682</v>
      </c>
      <c r="H39" s="40">
        <f t="shared" si="20"/>
        <v>589</v>
      </c>
      <c r="I39" s="41">
        <f t="shared" si="20"/>
        <v>579</v>
      </c>
      <c r="J39" s="42">
        <f t="shared" si="20"/>
        <v>1168</v>
      </c>
      <c r="K39" s="41">
        <f t="shared" si="20"/>
        <v>35945</v>
      </c>
      <c r="L39" s="41">
        <f t="shared" si="20"/>
        <v>35144</v>
      </c>
      <c r="M39" s="41">
        <f t="shared" si="20"/>
        <v>71089</v>
      </c>
      <c r="N39" s="38"/>
      <c r="O39" s="43">
        <f t="shared" si="16"/>
        <v>1.6913678017875324</v>
      </c>
      <c r="P39" s="43">
        <f t="shared" si="17"/>
        <v>1.8544770721828439</v>
      </c>
      <c r="Q39" s="43">
        <f t="shared" si="18"/>
        <v>1.7719998283777405</v>
      </c>
    </row>
    <row r="40" spans="1:17" ht="12.75">
      <c r="A40" s="39" t="s">
        <v>33</v>
      </c>
      <c r="B40" s="40">
        <f aca="true" t="shared" si="21" ref="B40:M40">SUM(B26,B12)</f>
        <v>499</v>
      </c>
      <c r="C40" s="41">
        <f t="shared" si="21"/>
        <v>412</v>
      </c>
      <c r="D40" s="42">
        <f t="shared" si="21"/>
        <v>911</v>
      </c>
      <c r="E40" s="41">
        <f t="shared" si="21"/>
        <v>34596</v>
      </c>
      <c r="F40" s="41">
        <f t="shared" si="21"/>
        <v>34435</v>
      </c>
      <c r="G40" s="41">
        <f t="shared" si="21"/>
        <v>69031</v>
      </c>
      <c r="H40" s="40">
        <f t="shared" si="21"/>
        <v>527</v>
      </c>
      <c r="I40" s="41">
        <f t="shared" si="21"/>
        <v>495</v>
      </c>
      <c r="J40" s="42">
        <f t="shared" si="21"/>
        <v>1022</v>
      </c>
      <c r="K40" s="41">
        <f t="shared" si="21"/>
        <v>35622</v>
      </c>
      <c r="L40" s="41">
        <f t="shared" si="21"/>
        <v>35342</v>
      </c>
      <c r="M40" s="41">
        <f t="shared" si="21"/>
        <v>70964</v>
      </c>
      <c r="N40" s="38"/>
      <c r="O40" s="43">
        <f t="shared" si="16"/>
        <v>1.4218549650947427</v>
      </c>
      <c r="P40" s="43">
        <f t="shared" si="17"/>
        <v>1.1823112463052774</v>
      </c>
      <c r="Q40" s="43">
        <f t="shared" si="18"/>
        <v>1.3025077921706556</v>
      </c>
    </row>
    <row r="41" spans="1:17" ht="12.75">
      <c r="A41" s="39" t="s">
        <v>34</v>
      </c>
      <c r="B41" s="40">
        <f aca="true" t="shared" si="22" ref="B41:M41">SUM(B27,B13)</f>
        <v>321</v>
      </c>
      <c r="C41" s="41">
        <f t="shared" si="22"/>
        <v>221</v>
      </c>
      <c r="D41" s="42">
        <f t="shared" si="22"/>
        <v>542</v>
      </c>
      <c r="E41" s="41">
        <f t="shared" si="22"/>
        <v>33233</v>
      </c>
      <c r="F41" s="41">
        <f t="shared" si="22"/>
        <v>33165</v>
      </c>
      <c r="G41" s="41">
        <f t="shared" si="22"/>
        <v>66398</v>
      </c>
      <c r="H41" s="40">
        <f t="shared" si="22"/>
        <v>453</v>
      </c>
      <c r="I41" s="41">
        <f t="shared" si="22"/>
        <v>447</v>
      </c>
      <c r="J41" s="42">
        <f t="shared" si="22"/>
        <v>900</v>
      </c>
      <c r="K41" s="41">
        <f t="shared" si="22"/>
        <v>34007</v>
      </c>
      <c r="L41" s="41">
        <f t="shared" si="22"/>
        <v>33833</v>
      </c>
      <c r="M41" s="41">
        <f t="shared" si="22"/>
        <v>67840</v>
      </c>
      <c r="N41" s="38"/>
      <c r="O41" s="43">
        <f t="shared" si="16"/>
        <v>0.9566668653513738</v>
      </c>
      <c r="P41" s="43">
        <f t="shared" si="17"/>
        <v>0.6619541125022465</v>
      </c>
      <c r="Q41" s="43">
        <f t="shared" si="18"/>
        <v>0.8096803107260233</v>
      </c>
    </row>
    <row r="42" spans="1:17" ht="12.75">
      <c r="A42" s="39" t="s">
        <v>35</v>
      </c>
      <c r="B42" s="44">
        <f aca="true" t="shared" si="23" ref="B42:M42">SUM(B28,B14)</f>
        <v>74</v>
      </c>
      <c r="C42" s="45">
        <f t="shared" si="23"/>
        <v>53</v>
      </c>
      <c r="D42" s="46">
        <f t="shared" si="23"/>
        <v>127</v>
      </c>
      <c r="E42" s="45">
        <f t="shared" si="23"/>
        <v>31572</v>
      </c>
      <c r="F42" s="45">
        <f t="shared" si="23"/>
        <v>31685</v>
      </c>
      <c r="G42" s="45">
        <f t="shared" si="23"/>
        <v>63257</v>
      </c>
      <c r="H42" s="44">
        <f t="shared" si="23"/>
        <v>297</v>
      </c>
      <c r="I42" s="45">
        <f t="shared" si="23"/>
        <v>330</v>
      </c>
      <c r="J42" s="46">
        <f t="shared" si="23"/>
        <v>627</v>
      </c>
      <c r="K42" s="45">
        <f t="shared" si="23"/>
        <v>31943</v>
      </c>
      <c r="L42" s="45">
        <f t="shared" si="23"/>
        <v>32068</v>
      </c>
      <c r="M42" s="45">
        <f t="shared" si="23"/>
        <v>64011</v>
      </c>
      <c r="N42" s="38"/>
      <c r="O42" s="43">
        <f t="shared" si="16"/>
        <v>0.23383681981925045</v>
      </c>
      <c r="P42" s="43">
        <f t="shared" si="17"/>
        <v>0.16699224903900686</v>
      </c>
      <c r="Q42" s="43">
        <f t="shared" si="18"/>
        <v>0.20036602297109682</v>
      </c>
    </row>
    <row r="43" spans="1:17" ht="13.5" customHeight="1">
      <c r="A43" s="47" t="s">
        <v>4</v>
      </c>
      <c r="B43" s="48">
        <f aca="true" t="shared" si="24" ref="B43:M43">SUM(B29,B15)</f>
        <v>4212</v>
      </c>
      <c r="C43" s="49">
        <f t="shared" si="24"/>
        <v>4007</v>
      </c>
      <c r="D43" s="50">
        <f t="shared" si="24"/>
        <v>8219</v>
      </c>
      <c r="E43" s="49">
        <f t="shared" si="24"/>
        <v>204912</v>
      </c>
      <c r="F43" s="49">
        <f t="shared" si="24"/>
        <v>202511</v>
      </c>
      <c r="G43" s="49">
        <f t="shared" si="24"/>
        <v>407423</v>
      </c>
      <c r="H43" s="48">
        <f t="shared" si="24"/>
        <v>3197</v>
      </c>
      <c r="I43" s="49">
        <f t="shared" si="24"/>
        <v>3100</v>
      </c>
      <c r="J43" s="50">
        <f t="shared" si="24"/>
        <v>6297</v>
      </c>
      <c r="K43" s="49">
        <f t="shared" si="24"/>
        <v>212321</v>
      </c>
      <c r="L43" s="49">
        <f t="shared" si="24"/>
        <v>209618</v>
      </c>
      <c r="M43" s="49">
        <f t="shared" si="24"/>
        <v>421939</v>
      </c>
      <c r="N43" s="38"/>
      <c r="O43" s="52">
        <f t="shared" si="16"/>
        <v>2.01411602685488</v>
      </c>
      <c r="P43" s="53">
        <f t="shared" si="17"/>
        <v>1.9402667079867129</v>
      </c>
      <c r="Q43" s="53">
        <f t="shared" si="18"/>
        <v>1.97742287834242</v>
      </c>
    </row>
    <row r="44" spans="1:17" ht="13.5" customHeight="1">
      <c r="A44" s="54" t="s">
        <v>19</v>
      </c>
      <c r="B44" s="44">
        <f aca="true" t="shared" si="25" ref="B44:M44">SUM(B30,B16)</f>
        <v>0</v>
      </c>
      <c r="C44" s="45">
        <f t="shared" si="25"/>
        <v>0</v>
      </c>
      <c r="D44" s="46">
        <f t="shared" si="25"/>
        <v>0</v>
      </c>
      <c r="E44" s="45">
        <f t="shared" si="25"/>
        <v>1459</v>
      </c>
      <c r="F44" s="45">
        <f t="shared" si="25"/>
        <v>1458</v>
      </c>
      <c r="G44" s="45">
        <f t="shared" si="25"/>
        <v>2917</v>
      </c>
      <c r="H44" s="44">
        <f t="shared" si="25"/>
        <v>7069</v>
      </c>
      <c r="I44" s="45">
        <f t="shared" si="25"/>
        <v>6854</v>
      </c>
      <c r="J44" s="46">
        <f t="shared" si="25"/>
        <v>13923</v>
      </c>
      <c r="K44" s="45">
        <f t="shared" si="25"/>
        <v>8528</v>
      </c>
      <c r="L44" s="45">
        <f t="shared" si="25"/>
        <v>8312</v>
      </c>
      <c r="M44" s="45">
        <f t="shared" si="25"/>
        <v>16840</v>
      </c>
      <c r="N44" s="38"/>
      <c r="O44" s="31"/>
      <c r="P44" s="31"/>
      <c r="Q44" s="31"/>
    </row>
    <row r="45" spans="1:17" ht="12.75">
      <c r="A45" s="47" t="s">
        <v>22</v>
      </c>
      <c r="B45" s="56">
        <f aca="true" t="shared" si="26" ref="B45:M45">SUM(B31,B17)</f>
        <v>4212</v>
      </c>
      <c r="C45" s="57">
        <f t="shared" si="26"/>
        <v>4007</v>
      </c>
      <c r="D45" s="58">
        <f t="shared" si="26"/>
        <v>8219</v>
      </c>
      <c r="E45" s="57">
        <f t="shared" si="26"/>
        <v>206371</v>
      </c>
      <c r="F45" s="57">
        <f t="shared" si="26"/>
        <v>203969</v>
      </c>
      <c r="G45" s="57">
        <f t="shared" si="26"/>
        <v>410340</v>
      </c>
      <c r="H45" s="56">
        <f t="shared" si="26"/>
        <v>10266</v>
      </c>
      <c r="I45" s="57">
        <f t="shared" si="26"/>
        <v>9954</v>
      </c>
      <c r="J45" s="58">
        <f t="shared" si="26"/>
        <v>20220</v>
      </c>
      <c r="K45" s="57">
        <f t="shared" si="26"/>
        <v>220849</v>
      </c>
      <c r="L45" s="57">
        <f t="shared" si="26"/>
        <v>217930</v>
      </c>
      <c r="M45" s="57">
        <f t="shared" si="26"/>
        <v>438779</v>
      </c>
      <c r="N45" s="38"/>
      <c r="O45" s="27"/>
      <c r="P45" s="27"/>
      <c r="Q45" s="27"/>
    </row>
    <row r="66" ht="12.75">
      <c r="M66" s="28"/>
    </row>
    <row r="67" ht="12.75">
      <c r="M67" s="28"/>
    </row>
    <row r="68" ht="12.75">
      <c r="M68" s="28"/>
    </row>
    <row r="69" ht="12.75">
      <c r="M69" s="28"/>
    </row>
    <row r="70" ht="12.75">
      <c r="M70" s="28"/>
    </row>
    <row r="71" ht="12.75">
      <c r="M71" s="28"/>
    </row>
    <row r="72" ht="12.75">
      <c r="M72" s="28"/>
    </row>
    <row r="73" ht="12.75">
      <c r="M73" s="28"/>
    </row>
    <row r="74" ht="12.75">
      <c r="M74" s="28"/>
    </row>
    <row r="75" ht="12.75">
      <c r="M75" s="28"/>
    </row>
    <row r="76" ht="12.75">
      <c r="M76" s="28"/>
    </row>
    <row r="77" ht="12.75">
      <c r="M77" s="28"/>
    </row>
    <row r="78" ht="12.75">
      <c r="M78" s="28"/>
    </row>
    <row r="79" ht="12.75">
      <c r="M79" s="28"/>
    </row>
    <row r="80" ht="12.75">
      <c r="M80" s="28"/>
    </row>
    <row r="81" ht="12.75">
      <c r="M81" s="28"/>
    </row>
    <row r="82" ht="12.75">
      <c r="M82" s="28"/>
    </row>
    <row r="83" ht="12.75">
      <c r="M83" s="28"/>
    </row>
    <row r="84" ht="12.75">
      <c r="M84" s="28"/>
    </row>
    <row r="85" ht="12.75">
      <c r="M85" s="28"/>
    </row>
    <row r="86" ht="12.75">
      <c r="M86" s="28"/>
    </row>
    <row r="87" ht="12.75">
      <c r="M87" s="28"/>
    </row>
    <row r="88" ht="12.75">
      <c r="M88" s="28"/>
    </row>
    <row r="89" ht="12.75">
      <c r="M89" s="28"/>
    </row>
    <row r="90" ht="12.75">
      <c r="M90" s="28"/>
    </row>
  </sheetData>
  <sheetProtection/>
  <mergeCells count="20">
    <mergeCell ref="A19:Q19"/>
    <mergeCell ref="A33:Q33"/>
    <mergeCell ref="K7:M7"/>
    <mergeCell ref="E21:G21"/>
    <mergeCell ref="H21:J21"/>
    <mergeCell ref="K21:M21"/>
    <mergeCell ref="B7:D7"/>
    <mergeCell ref="E7:G7"/>
    <mergeCell ref="H7:J7"/>
    <mergeCell ref="B21:D21"/>
    <mergeCell ref="O35:Q35"/>
    <mergeCell ref="B35:D35"/>
    <mergeCell ref="E35:G35"/>
    <mergeCell ref="H35:J35"/>
    <mergeCell ref="K35:M35"/>
    <mergeCell ref="A2:Q2"/>
    <mergeCell ref="A3:Q3"/>
    <mergeCell ref="A5:Q5"/>
    <mergeCell ref="O7:Q7"/>
    <mergeCell ref="O21:Q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2018-08-01T11:16:27Z</cp:lastPrinted>
  <dcterms:created xsi:type="dcterms:W3CDTF">2010-07-12T10:39:45Z</dcterms:created>
  <dcterms:modified xsi:type="dcterms:W3CDTF">2018-08-24T08:26:32Z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