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080" tabRatio="647" activeTab="0"/>
  </bookViews>
  <sheets>
    <sheet name="INHOUD" sheetId="1" r:id="rId1"/>
    <sheet name="17sec01" sheetId="2" r:id="rId2"/>
    <sheet name="17sec02" sheetId="3" r:id="rId3"/>
    <sheet name="17sec03" sheetId="4" r:id="rId4"/>
    <sheet name="17sec04" sheetId="5" r:id="rId5"/>
    <sheet name="17sec05" sheetId="6" r:id="rId6"/>
    <sheet name="17sec06" sheetId="7" r:id="rId7"/>
    <sheet name="17sec07" sheetId="8" r:id="rId8"/>
    <sheet name="17sec08" sheetId="9" r:id="rId9"/>
    <sheet name="17sec09" sheetId="10" r:id="rId10"/>
  </sheets>
  <definedNames>
    <definedName name="_p412">#REF!</definedName>
    <definedName name="_p413">#REF!</definedName>
    <definedName name="eentabel">#REF!</definedName>
    <definedName name="jaarboek_per_land">#REF!</definedName>
  </definedNames>
  <calcPr fullCalcOnLoad="1"/>
</workbook>
</file>

<file path=xl/sharedStrings.xml><?xml version="1.0" encoding="utf-8"?>
<sst xmlns="http://schemas.openxmlformats.org/spreadsheetml/2006/main" count="702" uniqueCount="93">
  <si>
    <t>J</t>
  </si>
  <si>
    <t>M</t>
  </si>
  <si>
    <t>Antwerpen</t>
  </si>
  <si>
    <t>Vlaams-Brabant</t>
  </si>
  <si>
    <t>Brussels Hoofdstedelijk Gewest</t>
  </si>
  <si>
    <t>West-Vlaanderen</t>
  </si>
  <si>
    <t>Oost-Vlaanderen</t>
  </si>
  <si>
    <t>Limburg</t>
  </si>
  <si>
    <t>SCHOOLBEVOLKING NAAR GEBOORTEJAAR - TWEEDE GRAAD</t>
  </si>
  <si>
    <t>SCHOOLBEVOLKING TWEEDE GRAAD</t>
  </si>
  <si>
    <t>SCHOOLBEVOLKING NAAR GEBOORTEJAAR - EERSTE GRAAD</t>
  </si>
  <si>
    <t>SCHOOLBEVOLKING EERSTE GRAAD</t>
  </si>
  <si>
    <t>1ste leerjaar</t>
  </si>
  <si>
    <t>1ste graad</t>
  </si>
  <si>
    <t>Totaal 1ste graad</t>
  </si>
  <si>
    <t>SCHOOLBEVOLKING NAAR GEBOORTEJAAR - DERDE GRAAD</t>
  </si>
  <si>
    <t>SCHOOLBEVOLKING DERDE GRAAD</t>
  </si>
  <si>
    <t>2de leerjaar</t>
  </si>
  <si>
    <t>Totaal</t>
  </si>
  <si>
    <t>T</t>
  </si>
  <si>
    <t>Algemeen totaal</t>
  </si>
  <si>
    <t>1ste leerjaar A</t>
  </si>
  <si>
    <t>1ste leerjaar B</t>
  </si>
  <si>
    <t>onderwijs</t>
  </si>
  <si>
    <t>2de graad</t>
  </si>
  <si>
    <t>Totaal 2de graad</t>
  </si>
  <si>
    <t>3de graad</t>
  </si>
  <si>
    <t>Totaal 3de graad</t>
  </si>
  <si>
    <t>ALGEMEEN TOTAAL</t>
  </si>
  <si>
    <t xml:space="preserve">   Gemeenschapsonderwijs</t>
  </si>
  <si>
    <t xml:space="preserve">   Privaatrechtelijk</t>
  </si>
  <si>
    <t xml:space="preserve">   Provincie</t>
  </si>
  <si>
    <t xml:space="preserve">   Gemeente</t>
  </si>
  <si>
    <t>ASO</t>
  </si>
  <si>
    <t>TSO</t>
  </si>
  <si>
    <t>BSO</t>
  </si>
  <si>
    <t>KSO</t>
  </si>
  <si>
    <t>Onthaalklas voor</t>
  </si>
  <si>
    <t>anderstalige</t>
  </si>
  <si>
    <t>nieuwkomers</t>
  </si>
  <si>
    <t>Algemeen secundair</t>
  </si>
  <si>
    <t>Technisch secundair</t>
  </si>
  <si>
    <t>Kunstsecundair</t>
  </si>
  <si>
    <t>Beroepssecundair</t>
  </si>
  <si>
    <t xml:space="preserve">  Gemeente</t>
  </si>
  <si>
    <t xml:space="preserve">  Gemeenschapsonderwijs</t>
  </si>
  <si>
    <t xml:space="preserve">  Privaatrechtelijk</t>
  </si>
  <si>
    <t xml:space="preserve">  Provincie</t>
  </si>
  <si>
    <t>1STE GRAAD</t>
  </si>
  <si>
    <t>anderstalige nieuwkomers</t>
  </si>
  <si>
    <t>1ste leerjaar van de 3de  graad</t>
  </si>
  <si>
    <t>2de leerjaar van de 3de graad</t>
  </si>
  <si>
    <t>3de leerjaar van de 3de graad</t>
  </si>
  <si>
    <t>3DE GRAAD</t>
  </si>
  <si>
    <t xml:space="preserve"> Totaal</t>
  </si>
  <si>
    <t>2DE GRAAD</t>
  </si>
  <si>
    <t>1ste leerjaar van de 2de graad</t>
  </si>
  <si>
    <t>2de leerjaar van de 2de graad</t>
  </si>
  <si>
    <t>Onthaalklas</t>
  </si>
  <si>
    <t>1ste leerjaar (A + B)</t>
  </si>
  <si>
    <t>2de leerjaar (2de lj. + BVJ)</t>
  </si>
  <si>
    <t>Beroepsvoorbereidend leerjaar</t>
  </si>
  <si>
    <t xml:space="preserve">2de leerjaar </t>
  </si>
  <si>
    <t>niveau 2de en 3de graad</t>
  </si>
  <si>
    <t>3de leerjaar + Se-n-Se</t>
  </si>
  <si>
    <t>Algemeen overzicht</t>
  </si>
  <si>
    <t>Schoolbevolking in het gewoon secundair onderwijs</t>
  </si>
  <si>
    <t>Schoolbevolking eerste graad</t>
  </si>
  <si>
    <t>Schoolbevolking tweede graad</t>
  </si>
  <si>
    <t>Schoolbevolking derde graad</t>
  </si>
  <si>
    <t>Totale schoolbevolking</t>
  </si>
  <si>
    <t>Totale schoolbevolking naar geboortejaar in het gewoon secundair onderwijs</t>
  </si>
  <si>
    <t>Schoolbevolking naar geboortejaar in de eerste graad</t>
  </si>
  <si>
    <t>Schoolbevolking naar geboortejaar in de tweede graad</t>
  </si>
  <si>
    <t>Schoolbevolking naar geboortejaar in de derde graad</t>
  </si>
  <si>
    <t>SCHOOLBEVOLKING VOLTIJDS GEWOON SECUNDAIR ONDERWIJS</t>
  </si>
  <si>
    <t>SCHOOLBEVOLKING IN HET GEWOON SECUNDAIR ONDERWIJS</t>
  </si>
  <si>
    <t>TOTALE SCHOOLBEVOLKING</t>
  </si>
  <si>
    <t>TOTALE SCHOOLBEVOLKING NAAR GEBOORTEJAAR IN HET GEWOON SECUNDAIR ONDERWIJS</t>
  </si>
  <si>
    <t>(inclusief modulair)</t>
  </si>
  <si>
    <t>Modulair onderwijs</t>
  </si>
  <si>
    <t>Modulair onderwijs (bso)</t>
  </si>
  <si>
    <t>KS</t>
  </si>
  <si>
    <t>Schooljaar 2017-2018</t>
  </si>
  <si>
    <t>17sec01</t>
  </si>
  <si>
    <t>17sec02</t>
  </si>
  <si>
    <t>17sec03</t>
  </si>
  <si>
    <t>17sec04</t>
  </si>
  <si>
    <t>17sec05</t>
  </si>
  <si>
    <t>17sec06</t>
  </si>
  <si>
    <t>17sec07</t>
  </si>
  <si>
    <t>17sec08</t>
  </si>
  <si>
    <t>17sec09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</si>
</sst>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;0;&quot;-&quot;"/>
    <numFmt numFmtId="173" formatCode="#,##0;\-0;&quot;-&quot;"/>
    <numFmt numFmtId="174" formatCode="0.0"/>
    <numFmt numFmtId="175" formatCode="0.0%"/>
    <numFmt numFmtId="176" formatCode="#,##0.0"/>
    <numFmt numFmtId="177" formatCode="0.000000"/>
    <numFmt numFmtId="178" formatCode="0.000%"/>
    <numFmt numFmtId="179" formatCode="0.0000%"/>
    <numFmt numFmtId="180" formatCode="&quot;Ja&quot;;&quot;Ja&quot;;&quot;Nee&quot;"/>
    <numFmt numFmtId="181" formatCode="&quot;Waar&quot;;&quot;Waar&quot;;&quot;Onwaar&quot;"/>
    <numFmt numFmtId="182" formatCode="&quot;Aan&quot;;&quot;Aan&quot;;&quot;Uit&quot;"/>
    <numFmt numFmtId="183" formatCode="[$€-2]\ #.##000_);[Red]\([$€-2]\ #.##0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/>
      <top style="thin"/>
      <bottom style="thin"/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/>
      <top/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 style="thin"/>
      <bottom/>
    </border>
    <border>
      <left/>
      <right style="thin"/>
      <top style="thin">
        <color indexed="8"/>
      </top>
      <bottom>
        <color indexed="63"/>
      </bottom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thin"/>
      <top style="medium">
        <color indexed="8"/>
      </top>
      <bottom style="thin">
        <color indexed="8"/>
      </bottom>
    </border>
    <border>
      <left style="thin"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5" fillId="0" borderId="0" applyFont="0" applyFill="0" applyBorder="0" applyAlignment="0" applyProtection="0"/>
    <xf numFmtId="174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3" fontId="7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3" fontId="8" fillId="1" borderId="4" applyBorder="0">
      <alignment/>
      <protection/>
    </xf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9" fillId="1" borderId="8">
      <alignment horizontal="center" vertical="top" textRotation="90"/>
      <protection/>
    </xf>
    <xf numFmtId="0" fontId="43" fillId="30" borderId="0" applyNumberFormat="0" applyBorder="0" applyAlignment="0" applyProtection="0"/>
    <xf numFmtId="4" fontId="5" fillId="0" borderId="0" applyFont="0" applyFill="0" applyBorder="0" applyAlignment="0" applyProtection="0"/>
    <xf numFmtId="0" fontId="10" fillId="0" borderId="9">
      <alignment/>
      <protection/>
    </xf>
    <xf numFmtId="0" fontId="0" fillId="31" borderId="10" applyNumberFormat="0" applyFont="0" applyAlignment="0" applyProtection="0"/>
    <xf numFmtId="0" fontId="44" fillId="32" borderId="0" applyNumberFormat="0" applyBorder="0" applyAlignment="0" applyProtection="0"/>
    <xf numFmtId="175" fontId="7" fillId="0" borderId="0" applyFont="0" applyFill="0" applyBorder="0" applyAlignment="0" applyProtection="0"/>
    <xf numFmtId="10" fontId="7" fillId="0" borderId="0">
      <alignment/>
      <protection/>
    </xf>
    <xf numFmtId="178" fontId="7" fillId="0" borderId="0" applyFont="0" applyFill="0" applyBorder="0" applyAlignment="0" applyProtection="0"/>
    <xf numFmtId="17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11" fillId="0" borderId="9" applyBorder="0" applyAlignment="0">
      <protection/>
    </xf>
    <xf numFmtId="0" fontId="12" fillId="0" borderId="0">
      <alignment/>
      <protection/>
    </xf>
    <xf numFmtId="0" fontId="13" fillId="33" borderId="9" applyBorder="0">
      <alignment/>
      <protection/>
    </xf>
    <xf numFmtId="0" fontId="45" fillId="26" borderId="1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0" fillId="0" borderId="12" xfId="0" applyBorder="1" applyAlignment="1">
      <alignment horizontal="center"/>
    </xf>
    <xf numFmtId="172" fontId="0" fillId="0" borderId="13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72" fontId="2" fillId="0" borderId="13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72" fontId="2" fillId="0" borderId="13" xfId="0" applyNumberFormat="1" applyFont="1" applyBorder="1" applyAlignment="1">
      <alignment horizontal="right"/>
    </xf>
    <xf numFmtId="172" fontId="2" fillId="0" borderId="14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172" fontId="0" fillId="0" borderId="12" xfId="0" applyNumberFormat="1" applyBorder="1" applyAlignment="1">
      <alignment horizontal="right"/>
    </xf>
    <xf numFmtId="172" fontId="0" fillId="0" borderId="0" xfId="0" applyNumberFormat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2" fontId="2" fillId="0" borderId="12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172" fontId="0" fillId="0" borderId="14" xfId="0" applyNumberForma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17" xfId="0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173" fontId="2" fillId="0" borderId="13" xfId="0" applyNumberFormat="1" applyFont="1" applyBorder="1" applyAlignment="1">
      <alignment horizontal="right"/>
    </xf>
    <xf numFmtId="173" fontId="2" fillId="0" borderId="14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173" fontId="4" fillId="0" borderId="12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Border="1" applyAlignment="1">
      <alignment horizontal="right"/>
    </xf>
    <xf numFmtId="173" fontId="4" fillId="0" borderId="12" xfId="0" applyNumberFormat="1" applyFont="1" applyBorder="1" applyAlignment="1">
      <alignment horizontal="right"/>
    </xf>
    <xf numFmtId="173" fontId="3" fillId="0" borderId="13" xfId="0" applyNumberFormat="1" applyFont="1" applyBorder="1" applyAlignment="1">
      <alignment/>
    </xf>
    <xf numFmtId="173" fontId="3" fillId="0" borderId="14" xfId="0" applyNumberFormat="1" applyFont="1" applyBorder="1" applyAlignment="1">
      <alignment/>
    </xf>
    <xf numFmtId="173" fontId="3" fillId="0" borderId="14" xfId="0" applyNumberFormat="1" applyFont="1" applyBorder="1" applyAlignment="1">
      <alignment horizontal="right"/>
    </xf>
    <xf numFmtId="173" fontId="3" fillId="0" borderId="13" xfId="0" applyNumberFormat="1" applyFont="1" applyBorder="1" applyAlignment="1">
      <alignment horizontal="right"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73" fontId="3" fillId="0" borderId="12" xfId="0" applyNumberFormat="1" applyFont="1" applyBorder="1" applyAlignment="1">
      <alignment horizontal="right"/>
    </xf>
    <xf numFmtId="173" fontId="3" fillId="0" borderId="0" xfId="0" applyNumberFormat="1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173" fontId="3" fillId="0" borderId="12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73" fontId="0" fillId="0" borderId="19" xfId="0" applyNumberFormat="1" applyBorder="1" applyAlignment="1">
      <alignment horizontal="right"/>
    </xf>
    <xf numFmtId="173" fontId="0" fillId="0" borderId="18" xfId="0" applyNumberFormat="1" applyBorder="1" applyAlignment="1">
      <alignment horizontal="right"/>
    </xf>
    <xf numFmtId="173" fontId="2" fillId="0" borderId="25" xfId="0" applyNumberFormat="1" applyFont="1" applyBorder="1" applyAlignment="1">
      <alignment/>
    </xf>
    <xf numFmtId="173" fontId="2" fillId="0" borderId="14" xfId="0" applyNumberFormat="1" applyFont="1" applyBorder="1" applyAlignment="1">
      <alignment/>
    </xf>
    <xf numFmtId="173" fontId="0" fillId="0" borderId="26" xfId="0" applyNumberFormat="1" applyBorder="1" applyAlignment="1">
      <alignment/>
    </xf>
    <xf numFmtId="173" fontId="2" fillId="0" borderId="25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27" xfId="0" applyNumberFormat="1" applyBorder="1" applyAlignment="1">
      <alignment/>
    </xf>
    <xf numFmtId="172" fontId="0" fillId="0" borderId="0" xfId="0" applyNumberFormat="1" applyFill="1" applyBorder="1" applyAlignment="1">
      <alignment horizontal="right"/>
    </xf>
    <xf numFmtId="172" fontId="2" fillId="0" borderId="12" xfId="0" applyNumberFormat="1" applyFont="1" applyBorder="1" applyAlignment="1">
      <alignment/>
    </xf>
    <xf numFmtId="172" fontId="0" fillId="0" borderId="28" xfId="0" applyNumberFormat="1" applyBorder="1" applyAlignment="1">
      <alignment/>
    </xf>
    <xf numFmtId="172" fontId="0" fillId="0" borderId="13" xfId="0" applyNumberFormat="1" applyFill="1" applyBorder="1" applyAlignment="1">
      <alignment/>
    </xf>
    <xf numFmtId="172" fontId="0" fillId="0" borderId="14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172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>
      <alignment/>
    </xf>
    <xf numFmtId="172" fontId="0" fillId="0" borderId="12" xfId="0" applyNumberFormat="1" applyFill="1" applyBorder="1" applyAlignment="1">
      <alignment horizontal="right"/>
    </xf>
    <xf numFmtId="172" fontId="0" fillId="0" borderId="0" xfId="0" applyNumberFormat="1" applyFill="1" applyAlignment="1">
      <alignment horizontal="right"/>
    </xf>
    <xf numFmtId="0" fontId="2" fillId="0" borderId="16" xfId="0" applyFont="1" applyFill="1" applyBorder="1" applyAlignment="1">
      <alignment horizontal="right"/>
    </xf>
    <xf numFmtId="172" fontId="2" fillId="0" borderId="13" xfId="0" applyNumberFormat="1" applyFont="1" applyFill="1" applyBorder="1" applyAlignment="1">
      <alignment horizontal="right"/>
    </xf>
    <xf numFmtId="172" fontId="2" fillId="0" borderId="1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left"/>
    </xf>
    <xf numFmtId="172" fontId="2" fillId="0" borderId="12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172" fontId="0" fillId="0" borderId="33" xfId="0" applyNumberFormat="1" applyFill="1" applyBorder="1" applyAlignment="1">
      <alignment/>
    </xf>
    <xf numFmtId="172" fontId="0" fillId="0" borderId="34" xfId="0" applyNumberFormat="1" applyFill="1" applyBorder="1" applyAlignment="1">
      <alignment/>
    </xf>
    <xf numFmtId="172" fontId="0" fillId="0" borderId="16" xfId="0" applyNumberFormat="1" applyFill="1" applyBorder="1" applyAlignment="1">
      <alignment/>
    </xf>
    <xf numFmtId="172" fontId="2" fillId="0" borderId="35" xfId="0" applyNumberFormat="1" applyFont="1" applyFill="1" applyBorder="1" applyAlignment="1">
      <alignment horizontal="right"/>
    </xf>
    <xf numFmtId="172" fontId="2" fillId="0" borderId="36" xfId="0" applyNumberFormat="1" applyFont="1" applyFill="1" applyBorder="1" applyAlignment="1">
      <alignment horizontal="right"/>
    </xf>
    <xf numFmtId="172" fontId="2" fillId="0" borderId="26" xfId="0" applyNumberFormat="1" applyFont="1" applyFill="1" applyBorder="1" applyAlignment="1">
      <alignment horizontal="right"/>
    </xf>
    <xf numFmtId="172" fontId="2" fillId="0" borderId="37" xfId="0" applyNumberFormat="1" applyFont="1" applyFill="1" applyBorder="1" applyAlignment="1">
      <alignment horizontal="right"/>
    </xf>
    <xf numFmtId="172" fontId="2" fillId="0" borderId="16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172" fontId="0" fillId="0" borderId="13" xfId="0" applyNumberFormat="1" applyFill="1" applyBorder="1" applyAlignment="1">
      <alignment horizontal="right"/>
    </xf>
    <xf numFmtId="172" fontId="0" fillId="0" borderId="14" xfId="0" applyNumberFormat="1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173" fontId="2" fillId="0" borderId="26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0" fillId="0" borderId="26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173" fontId="2" fillId="0" borderId="25" xfId="0" applyNumberFormat="1" applyFont="1" applyFill="1" applyBorder="1" applyAlignment="1">
      <alignment horizontal="right"/>
    </xf>
    <xf numFmtId="173" fontId="2" fillId="0" borderId="14" xfId="0" applyNumberFormat="1" applyFont="1" applyFill="1" applyBorder="1" applyAlignment="1">
      <alignment horizontal="right"/>
    </xf>
    <xf numFmtId="173" fontId="2" fillId="0" borderId="25" xfId="0" applyNumberFormat="1" applyFont="1" applyFill="1" applyBorder="1" applyAlignment="1">
      <alignment/>
    </xf>
    <xf numFmtId="173" fontId="2" fillId="0" borderId="14" xfId="0" applyNumberFormat="1" applyFont="1" applyFill="1" applyBorder="1" applyAlignment="1">
      <alignment/>
    </xf>
    <xf numFmtId="3" fontId="0" fillId="0" borderId="0" xfId="71" applyNumberFormat="1" applyFont="1" applyFill="1" applyBorder="1" applyAlignment="1">
      <alignment horizontal="left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0" fillId="0" borderId="38" xfId="0" applyFill="1" applyBorder="1" applyAlignment="1">
      <alignment horizontal="centerContinuous"/>
    </xf>
    <xf numFmtId="0" fontId="0" fillId="0" borderId="39" xfId="0" applyFill="1" applyBorder="1" applyAlignment="1">
      <alignment horizontal="centerContinuous"/>
    </xf>
    <xf numFmtId="0" fontId="0" fillId="0" borderId="17" xfId="0" applyFill="1" applyBorder="1" applyAlignment="1">
      <alignment/>
    </xf>
    <xf numFmtId="0" fontId="0" fillId="0" borderId="40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172" fontId="0" fillId="0" borderId="26" xfId="0" applyNumberFormat="1" applyFill="1" applyBorder="1" applyAlignment="1">
      <alignment/>
    </xf>
    <xf numFmtId="172" fontId="2" fillId="0" borderId="2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41" xfId="0" applyFont="1" applyFill="1" applyBorder="1" applyAlignment="1">
      <alignment/>
    </xf>
    <xf numFmtId="172" fontId="0" fillId="0" borderId="42" xfId="0" applyNumberFormat="1" applyFill="1" applyBorder="1" applyAlignment="1">
      <alignment/>
    </xf>
    <xf numFmtId="172" fontId="0" fillId="0" borderId="41" xfId="0" applyNumberFormat="1" applyFill="1" applyBorder="1" applyAlignment="1">
      <alignment/>
    </xf>
    <xf numFmtId="172" fontId="0" fillId="0" borderId="4" xfId="0" applyNumberFormat="1" applyFill="1" applyBorder="1" applyAlignment="1">
      <alignment/>
    </xf>
    <xf numFmtId="172" fontId="0" fillId="0" borderId="37" xfId="0" applyNumberFormat="1" applyFill="1" applyBorder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21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right"/>
    </xf>
    <xf numFmtId="173" fontId="3" fillId="0" borderId="16" xfId="0" applyNumberFormat="1" applyFont="1" applyBorder="1" applyAlignment="1">
      <alignment horizontal="right"/>
    </xf>
    <xf numFmtId="173" fontId="4" fillId="0" borderId="16" xfId="0" applyNumberFormat="1" applyFont="1" applyBorder="1" applyAlignment="1">
      <alignment/>
    </xf>
    <xf numFmtId="173" fontId="3" fillId="0" borderId="21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73" fontId="3" fillId="0" borderId="21" xfId="0" applyNumberFormat="1" applyFont="1" applyBorder="1" applyAlignment="1">
      <alignment/>
    </xf>
    <xf numFmtId="173" fontId="3" fillId="0" borderId="16" xfId="0" applyNumberFormat="1" applyFont="1" applyBorder="1" applyAlignment="1">
      <alignment/>
    </xf>
    <xf numFmtId="173" fontId="4" fillId="0" borderId="12" xfId="0" applyNumberFormat="1" applyFont="1" applyFill="1" applyBorder="1" applyAlignment="1">
      <alignment horizontal="right"/>
    </xf>
    <xf numFmtId="173" fontId="3" fillId="0" borderId="13" xfId="0" applyNumberFormat="1" applyFont="1" applyFill="1" applyBorder="1" applyAlignment="1">
      <alignment horizontal="right"/>
    </xf>
    <xf numFmtId="173" fontId="3" fillId="0" borderId="14" xfId="0" applyNumberFormat="1" applyFont="1" applyFill="1" applyBorder="1" applyAlignment="1">
      <alignment horizontal="right"/>
    </xf>
    <xf numFmtId="173" fontId="4" fillId="0" borderId="0" xfId="0" applyNumberFormat="1" applyFont="1" applyFill="1" applyAlignment="1">
      <alignment horizontal="right"/>
    </xf>
    <xf numFmtId="172" fontId="2" fillId="0" borderId="43" xfId="0" applyNumberFormat="1" applyFont="1" applyFill="1" applyBorder="1" applyAlignment="1">
      <alignment horizontal="right"/>
    </xf>
    <xf numFmtId="172" fontId="2" fillId="0" borderId="18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173" fontId="0" fillId="0" borderId="24" xfId="0" applyNumberFormat="1" applyBorder="1" applyAlignment="1">
      <alignment horizontal="center"/>
    </xf>
    <xf numFmtId="173" fontId="0" fillId="0" borderId="23" xfId="0" applyNumberForma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3" fontId="0" fillId="0" borderId="44" xfId="0" applyNumberFormat="1" applyBorder="1" applyAlignment="1">
      <alignment horizontal="center"/>
    </xf>
    <xf numFmtId="173" fontId="0" fillId="0" borderId="20" xfId="0" applyNumberFormat="1" applyBorder="1" applyAlignment="1">
      <alignment horizontal="center"/>
    </xf>
    <xf numFmtId="173" fontId="0" fillId="0" borderId="45" xfId="0" applyNumberForma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38" fillId="0" borderId="0" xfId="50" applyAlignment="1">
      <alignment/>
    </xf>
  </cellXfs>
  <cellStyles count="66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Followed Hyperlink" xfId="47"/>
    <cellStyle name="Goed" xfId="48"/>
    <cellStyle name="Header" xfId="49"/>
    <cellStyle name="Hyperlink" xfId="50"/>
    <cellStyle name="Invoer" xfId="51"/>
    <cellStyle name="Comma" xfId="52"/>
    <cellStyle name="Comma [0]" xfId="53"/>
    <cellStyle name="komma1nul" xfId="54"/>
    <cellStyle name="komma2nul" xfId="55"/>
    <cellStyle name="Kop 1" xfId="56"/>
    <cellStyle name="Kop 2" xfId="57"/>
    <cellStyle name="Kop 3" xfId="58"/>
    <cellStyle name="Kop 4" xfId="59"/>
    <cellStyle name="Netten_1" xfId="60"/>
    <cellStyle name="Neutraal" xfId="61"/>
    <cellStyle name="nieuw" xfId="62"/>
    <cellStyle name="Niveau" xfId="63"/>
    <cellStyle name="Notitie" xfId="64"/>
    <cellStyle name="Ongeldig" xfId="65"/>
    <cellStyle name="perc1nul" xfId="66"/>
    <cellStyle name="perc2nul" xfId="67"/>
    <cellStyle name="perc3nul" xfId="68"/>
    <cellStyle name="perc4" xfId="69"/>
    <cellStyle name="Percent" xfId="70"/>
    <cellStyle name="Standaard_evo9899" xfId="71"/>
    <cellStyle name="Subtotaal" xfId="72"/>
    <cellStyle name="Titel" xfId="73"/>
    <cellStyle name="Totaal" xfId="74"/>
    <cellStyle name="Uitvoer" xfId="75"/>
    <cellStyle name="Currency" xfId="76"/>
    <cellStyle name="Currency [0]" xfId="77"/>
    <cellStyle name="Verklarende tekst" xfId="78"/>
    <cellStyle name="Waarschuwingsteks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743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800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685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695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657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09725" y="495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A48" sqref="A48"/>
    </sheetView>
  </sheetViews>
  <sheetFormatPr defaultColWidth="9.140625" defaultRowHeight="12.75"/>
  <cols>
    <col min="1" max="1" width="11.7109375" style="0" customWidth="1"/>
  </cols>
  <sheetData>
    <row r="1" ht="15">
      <c r="A1" s="140" t="s">
        <v>75</v>
      </c>
    </row>
    <row r="2" ht="15">
      <c r="A2" s="174" t="s">
        <v>83</v>
      </c>
    </row>
    <row r="3" ht="15">
      <c r="A3" s="140"/>
    </row>
    <row r="4" ht="13.5">
      <c r="A4" s="141" t="s">
        <v>65</v>
      </c>
    </row>
    <row r="5" spans="1:2" ht="12.75">
      <c r="A5" s="220" t="s">
        <v>84</v>
      </c>
      <c r="B5" t="s">
        <v>66</v>
      </c>
    </row>
    <row r="6" spans="1:2" ht="12.75">
      <c r="A6" s="220" t="s">
        <v>85</v>
      </c>
      <c r="B6" t="s">
        <v>67</v>
      </c>
    </row>
    <row r="7" spans="1:2" ht="12.75">
      <c r="A7" s="220" t="s">
        <v>86</v>
      </c>
      <c r="B7" t="s">
        <v>68</v>
      </c>
    </row>
    <row r="8" spans="1:2" ht="12.75">
      <c r="A8" s="220" t="s">
        <v>87</v>
      </c>
      <c r="B8" t="s">
        <v>69</v>
      </c>
    </row>
    <row r="9" spans="1:2" ht="12.75">
      <c r="A9" s="220" t="s">
        <v>88</v>
      </c>
      <c r="B9" t="s">
        <v>70</v>
      </c>
    </row>
    <row r="10" spans="1:2" ht="12.75">
      <c r="A10" s="220" t="s">
        <v>89</v>
      </c>
      <c r="B10" t="s">
        <v>71</v>
      </c>
    </row>
    <row r="11" spans="1:2" ht="12.75">
      <c r="A11" s="220" t="s">
        <v>90</v>
      </c>
      <c r="B11" t="s">
        <v>72</v>
      </c>
    </row>
    <row r="12" spans="1:2" ht="12.75">
      <c r="A12" s="220" t="s">
        <v>91</v>
      </c>
      <c r="B12" t="s">
        <v>73</v>
      </c>
    </row>
    <row r="13" spans="1:2" ht="12.75">
      <c r="A13" s="220" t="s">
        <v>92</v>
      </c>
      <c r="B13" t="s">
        <v>74</v>
      </c>
    </row>
  </sheetData>
  <sheetProtection/>
  <hyperlinks>
    <hyperlink ref="A5" location="'17sec01'!A1" display="17sec01"/>
    <hyperlink ref="A6" location="'17sec02'!A1" display="17sec02"/>
    <hyperlink ref="A7" location="'17sec03'!A1" display="17sec03"/>
    <hyperlink ref="A8" location="'17sec04'!A1" display="17sec04"/>
    <hyperlink ref="A9" location="'17sec05'!A1" display="17sec05"/>
    <hyperlink ref="A10" location="'17sec06'!A1" display="17sec06"/>
    <hyperlink ref="A11" location="'17sec07'!A1" display="17sec07"/>
    <hyperlink ref="A12" location="'17sec08'!A1" display="17sec08"/>
    <hyperlink ref="A13" location="'17sec09'!A1" display="17sec09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98"/>
  <sheetViews>
    <sheetView zoomScalePageLayoutView="0" workbookViewId="0" topLeftCell="A1">
      <selection activeCell="A98" sqref="A98"/>
    </sheetView>
  </sheetViews>
  <sheetFormatPr defaultColWidth="9.140625" defaultRowHeight="12.75"/>
  <cols>
    <col min="1" max="1" width="30.140625" style="7" customWidth="1"/>
    <col min="2" max="5" width="8.421875" style="7" customWidth="1"/>
    <col min="6" max="23" width="6.8515625" style="0" customWidth="1"/>
    <col min="24" max="25" width="7.8515625" style="0" customWidth="1"/>
    <col min="26" max="26" width="7.7109375" style="0" customWidth="1"/>
    <col min="27" max="27" width="3.7109375" style="0" customWidth="1"/>
    <col min="28" max="28" width="10.00390625" style="7" customWidth="1"/>
    <col min="29" max="72" width="3.7109375" style="0" customWidth="1"/>
    <col min="73" max="73" width="9.57421875" style="0" customWidth="1"/>
    <col min="74" max="75" width="5.00390625" style="0" customWidth="1"/>
    <col min="76" max="76" width="9.57421875" style="0" customWidth="1"/>
    <col min="77" max="78" width="5.00390625" style="0" customWidth="1"/>
    <col min="79" max="79" width="9.57421875" style="0" customWidth="1"/>
    <col min="80" max="80" width="5.00390625" style="0" customWidth="1"/>
    <col min="81" max="81" width="9.57421875" style="0" customWidth="1"/>
    <col min="82" max="83" width="5.00390625" style="0" customWidth="1"/>
    <col min="84" max="84" width="9.57421875" style="0" customWidth="1"/>
    <col min="85" max="86" width="5.00390625" style="0" customWidth="1"/>
    <col min="87" max="87" width="9.57421875" style="0" customWidth="1"/>
    <col min="88" max="89" width="5.00390625" style="0" customWidth="1"/>
    <col min="90" max="90" width="9.57421875" style="0" customWidth="1"/>
    <col min="91" max="92" width="5.00390625" style="0" customWidth="1"/>
    <col min="93" max="93" width="9.57421875" style="0" customWidth="1"/>
    <col min="94" max="95" width="5.00390625" style="0" customWidth="1"/>
    <col min="96" max="96" width="9.57421875" style="0" customWidth="1"/>
    <col min="97" max="98" width="5.00390625" style="0" customWidth="1"/>
    <col min="99" max="99" width="9.57421875" style="0" customWidth="1"/>
    <col min="100" max="101" width="5.00390625" style="0" customWidth="1"/>
    <col min="102" max="102" width="9.57421875" style="0" customWidth="1"/>
    <col min="103" max="103" width="5.00390625" style="0" customWidth="1"/>
    <col min="104" max="104" width="9.57421875" style="0" customWidth="1"/>
    <col min="105" max="106" width="5.00390625" style="0" customWidth="1"/>
    <col min="107" max="107" width="9.57421875" style="0" customWidth="1"/>
    <col min="108" max="108" width="5.00390625" style="0" customWidth="1"/>
    <col min="109" max="109" width="9.57421875" style="0" customWidth="1"/>
    <col min="110" max="111" width="5.00390625" style="0" customWidth="1"/>
    <col min="112" max="112" width="9.57421875" style="0" customWidth="1"/>
    <col min="113" max="113" width="5.00390625" style="0" customWidth="1"/>
    <col min="114" max="114" width="9.57421875" style="0" customWidth="1"/>
    <col min="115" max="115" width="5.00390625" style="0" customWidth="1"/>
    <col min="116" max="116" width="9.57421875" style="0" customWidth="1"/>
    <col min="117" max="117" width="5.00390625" style="0" customWidth="1"/>
    <col min="118" max="118" width="9.57421875" style="0" customWidth="1"/>
    <col min="119" max="119" width="5.00390625" style="0" customWidth="1"/>
    <col min="120" max="120" width="9.57421875" style="0" customWidth="1"/>
    <col min="121" max="121" width="10.57421875" style="0" customWidth="1"/>
  </cols>
  <sheetData>
    <row r="1" spans="1:5" ht="12.75">
      <c r="A1" s="6" t="s">
        <v>83</v>
      </c>
      <c r="B1" s="6"/>
      <c r="C1" s="6"/>
      <c r="D1" s="6"/>
      <c r="E1" s="6"/>
    </row>
    <row r="2" spans="1:28" ht="12.75">
      <c r="A2" s="175" t="s">
        <v>15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82"/>
      <c r="AB2" s="82"/>
    </row>
    <row r="3" ht="13.5" thickBot="1"/>
    <row r="4" spans="1:53" ht="12.75">
      <c r="A4" s="8"/>
      <c r="B4" s="215" t="str">
        <f>D4+1&amp;" en later"</f>
        <v>2003 en later</v>
      </c>
      <c r="C4" s="216"/>
      <c r="D4" s="215">
        <v>2002</v>
      </c>
      <c r="E4" s="216"/>
      <c r="F4" s="215">
        <f>D4-1</f>
        <v>2001</v>
      </c>
      <c r="G4" s="216"/>
      <c r="H4" s="215">
        <f>F4-1</f>
        <v>2000</v>
      </c>
      <c r="I4" s="216"/>
      <c r="J4" s="215">
        <f>H4-1</f>
        <v>1999</v>
      </c>
      <c r="K4" s="216"/>
      <c r="L4" s="215">
        <f>J4-1</f>
        <v>1998</v>
      </c>
      <c r="M4" s="216"/>
      <c r="N4" s="215">
        <f>L4-1</f>
        <v>1997</v>
      </c>
      <c r="O4" s="216"/>
      <c r="P4" s="215">
        <f>N4-1</f>
        <v>1996</v>
      </c>
      <c r="Q4" s="216"/>
      <c r="R4" s="215">
        <f>P4-1</f>
        <v>1995</v>
      </c>
      <c r="S4" s="216"/>
      <c r="T4" s="215">
        <f>R4-1</f>
        <v>1994</v>
      </c>
      <c r="U4" s="216"/>
      <c r="V4" s="215" t="str">
        <f>T4-1&amp;" "&amp;"en vroeger"</f>
        <v>1993 en vroeger</v>
      </c>
      <c r="W4" s="216"/>
      <c r="X4" s="215" t="s">
        <v>20</v>
      </c>
      <c r="Y4" s="219"/>
      <c r="Z4" s="219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</row>
    <row r="5" spans="1:53" ht="12.75">
      <c r="A5" s="22"/>
      <c r="B5" s="51" t="s">
        <v>0</v>
      </c>
      <c r="C5" s="52" t="s">
        <v>1</v>
      </c>
      <c r="D5" s="51" t="s">
        <v>0</v>
      </c>
      <c r="E5" s="52" t="s">
        <v>1</v>
      </c>
      <c r="F5" s="51" t="s">
        <v>0</v>
      </c>
      <c r="G5" s="52" t="s">
        <v>1</v>
      </c>
      <c r="H5" s="51" t="s">
        <v>0</v>
      </c>
      <c r="I5" s="52" t="s">
        <v>1</v>
      </c>
      <c r="J5" s="51" t="s">
        <v>0</v>
      </c>
      <c r="K5" s="52" t="s">
        <v>1</v>
      </c>
      <c r="L5" s="51" t="s">
        <v>0</v>
      </c>
      <c r="M5" s="52" t="s">
        <v>1</v>
      </c>
      <c r="N5" s="51" t="s">
        <v>0</v>
      </c>
      <c r="O5" s="52" t="s">
        <v>1</v>
      </c>
      <c r="P5" s="51" t="s">
        <v>0</v>
      </c>
      <c r="Q5" s="52" t="s">
        <v>1</v>
      </c>
      <c r="R5" s="51" t="s">
        <v>0</v>
      </c>
      <c r="S5" s="52" t="s">
        <v>1</v>
      </c>
      <c r="T5" s="51" t="s">
        <v>0</v>
      </c>
      <c r="U5" s="52" t="s">
        <v>1</v>
      </c>
      <c r="V5" s="51" t="s">
        <v>0</v>
      </c>
      <c r="W5" s="52" t="s">
        <v>1</v>
      </c>
      <c r="X5" s="51" t="s">
        <v>0</v>
      </c>
      <c r="Y5" s="52" t="s">
        <v>1</v>
      </c>
      <c r="Z5" s="54" t="s">
        <v>19</v>
      </c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</row>
    <row r="6" spans="1:53" s="7" customFormat="1" ht="12.75">
      <c r="A6" s="6" t="s">
        <v>50</v>
      </c>
      <c r="B6" s="51"/>
      <c r="C6" s="52"/>
      <c r="D6" s="51"/>
      <c r="E6" s="52"/>
      <c r="F6" s="51"/>
      <c r="G6" s="52"/>
      <c r="H6" s="51"/>
      <c r="I6" s="52"/>
      <c r="J6" s="51"/>
      <c r="K6" s="52"/>
      <c r="L6" s="51"/>
      <c r="M6" s="52"/>
      <c r="N6" s="51"/>
      <c r="O6" s="52"/>
      <c r="P6" s="51"/>
      <c r="Q6" s="52"/>
      <c r="R6" s="51"/>
      <c r="S6" s="52"/>
      <c r="T6" s="51"/>
      <c r="U6" s="52"/>
      <c r="V6" s="51"/>
      <c r="W6" s="52"/>
      <c r="X6" s="51"/>
      <c r="Y6" s="52"/>
      <c r="Z6" s="52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</row>
    <row r="7" spans="1:53" s="19" customFormat="1" ht="12.75">
      <c r="A7" s="41" t="s">
        <v>33</v>
      </c>
      <c r="B7" s="67"/>
      <c r="C7" s="68"/>
      <c r="D7" s="67"/>
      <c r="E7" s="68"/>
      <c r="F7" s="67"/>
      <c r="G7" s="68"/>
      <c r="H7" s="67"/>
      <c r="I7" s="68"/>
      <c r="J7" s="67"/>
      <c r="K7" s="68"/>
      <c r="L7" s="67"/>
      <c r="M7" s="68"/>
      <c r="N7" s="67"/>
      <c r="O7" s="68"/>
      <c r="P7" s="67"/>
      <c r="Q7" s="68"/>
      <c r="R7" s="67"/>
      <c r="S7" s="68"/>
      <c r="T7" s="67"/>
      <c r="U7" s="68"/>
      <c r="V7" s="67"/>
      <c r="W7" s="68"/>
      <c r="X7" s="67"/>
      <c r="Y7" s="68"/>
      <c r="Z7" s="68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</row>
    <row r="8" spans="1:53" ht="12.75">
      <c r="A8" s="26" t="s">
        <v>29</v>
      </c>
      <c r="B8" s="56">
        <v>4</v>
      </c>
      <c r="C8" s="57">
        <v>1</v>
      </c>
      <c r="D8" s="56">
        <v>69</v>
      </c>
      <c r="E8" s="57">
        <v>66</v>
      </c>
      <c r="F8" s="56">
        <v>1636</v>
      </c>
      <c r="G8" s="57">
        <v>2156</v>
      </c>
      <c r="H8" s="56">
        <v>508</v>
      </c>
      <c r="I8" s="57">
        <v>464</v>
      </c>
      <c r="J8" s="56">
        <v>105</v>
      </c>
      <c r="K8" s="57">
        <v>92</v>
      </c>
      <c r="L8" s="56">
        <v>17</v>
      </c>
      <c r="M8" s="57">
        <v>14</v>
      </c>
      <c r="N8" s="56">
        <v>4</v>
      </c>
      <c r="O8" s="57">
        <v>0</v>
      </c>
      <c r="P8" s="56">
        <v>0</v>
      </c>
      <c r="Q8" s="57">
        <v>1</v>
      </c>
      <c r="R8" s="56">
        <v>0</v>
      </c>
      <c r="S8" s="57">
        <v>0</v>
      </c>
      <c r="T8" s="56">
        <v>0</v>
      </c>
      <c r="U8" s="57">
        <v>0</v>
      </c>
      <c r="V8" s="56">
        <v>0</v>
      </c>
      <c r="W8" s="57">
        <v>0</v>
      </c>
      <c r="X8" s="59">
        <f aca="true" t="shared" si="0" ref="X8:Y12">SUM(V8,T8,R8,P8,N8,L8,J8,H8,F8,D8,B8)</f>
        <v>2343</v>
      </c>
      <c r="Y8" s="58">
        <f t="shared" si="0"/>
        <v>2794</v>
      </c>
      <c r="Z8" s="57">
        <f>SUM(X8:Y8)</f>
        <v>5137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</row>
    <row r="9" spans="1:53" ht="12.75">
      <c r="A9" s="26" t="s">
        <v>30</v>
      </c>
      <c r="B9" s="56">
        <v>3</v>
      </c>
      <c r="C9" s="64">
        <v>2</v>
      </c>
      <c r="D9" s="56">
        <v>281</v>
      </c>
      <c r="E9" s="64">
        <v>293</v>
      </c>
      <c r="F9" s="56">
        <v>7506</v>
      </c>
      <c r="G9" s="64">
        <v>10816</v>
      </c>
      <c r="H9" s="56">
        <v>977</v>
      </c>
      <c r="I9" s="64">
        <v>908</v>
      </c>
      <c r="J9" s="56">
        <v>114</v>
      </c>
      <c r="K9" s="64">
        <v>127</v>
      </c>
      <c r="L9" s="56">
        <v>13</v>
      </c>
      <c r="M9" s="64">
        <v>14</v>
      </c>
      <c r="N9" s="56">
        <v>1</v>
      </c>
      <c r="O9" s="64">
        <v>2</v>
      </c>
      <c r="P9" s="56">
        <v>1</v>
      </c>
      <c r="Q9" s="64">
        <v>1</v>
      </c>
      <c r="R9" s="56">
        <v>0</v>
      </c>
      <c r="S9" s="64">
        <v>0</v>
      </c>
      <c r="T9" s="56">
        <v>0</v>
      </c>
      <c r="U9" s="64">
        <v>0</v>
      </c>
      <c r="V9" s="56">
        <v>0</v>
      </c>
      <c r="W9" s="64">
        <v>0</v>
      </c>
      <c r="X9" s="59">
        <f t="shared" si="0"/>
        <v>8896</v>
      </c>
      <c r="Y9" s="65">
        <f t="shared" si="0"/>
        <v>12163</v>
      </c>
      <c r="Z9" s="57">
        <f>SUM(X9:Y9)</f>
        <v>21059</v>
      </c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</row>
    <row r="10" spans="1:53" ht="12.75">
      <c r="A10" s="26" t="s">
        <v>31</v>
      </c>
      <c r="B10" s="56">
        <v>1</v>
      </c>
      <c r="C10" s="64">
        <v>0</v>
      </c>
      <c r="D10" s="56">
        <v>1</v>
      </c>
      <c r="E10" s="64">
        <v>0</v>
      </c>
      <c r="F10" s="56">
        <v>37</v>
      </c>
      <c r="G10" s="64">
        <v>59</v>
      </c>
      <c r="H10" s="56">
        <v>10</v>
      </c>
      <c r="I10" s="64">
        <v>17</v>
      </c>
      <c r="J10" s="56">
        <v>3</v>
      </c>
      <c r="K10" s="64">
        <v>4</v>
      </c>
      <c r="L10" s="56">
        <v>0</v>
      </c>
      <c r="M10" s="64">
        <v>0</v>
      </c>
      <c r="N10" s="56">
        <v>0</v>
      </c>
      <c r="O10" s="64">
        <v>0</v>
      </c>
      <c r="P10" s="56">
        <v>0</v>
      </c>
      <c r="Q10" s="64">
        <v>0</v>
      </c>
      <c r="R10" s="56">
        <v>0</v>
      </c>
      <c r="S10" s="64">
        <v>0</v>
      </c>
      <c r="T10" s="56">
        <v>0</v>
      </c>
      <c r="U10" s="64">
        <v>0</v>
      </c>
      <c r="V10" s="56">
        <v>0</v>
      </c>
      <c r="W10" s="64">
        <v>0</v>
      </c>
      <c r="X10" s="59">
        <f t="shared" si="0"/>
        <v>52</v>
      </c>
      <c r="Y10" s="65">
        <f t="shared" si="0"/>
        <v>80</v>
      </c>
      <c r="Z10" s="57">
        <f>SUM(X10:Y10)</f>
        <v>132</v>
      </c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</row>
    <row r="11" spans="1:53" ht="12.75">
      <c r="A11" s="26" t="s">
        <v>32</v>
      </c>
      <c r="B11" s="56">
        <v>0</v>
      </c>
      <c r="C11" s="64">
        <v>0</v>
      </c>
      <c r="D11" s="56">
        <v>3</v>
      </c>
      <c r="E11" s="64">
        <v>9</v>
      </c>
      <c r="F11" s="56">
        <v>174</v>
      </c>
      <c r="G11" s="64">
        <v>260</v>
      </c>
      <c r="H11" s="56">
        <v>55</v>
      </c>
      <c r="I11" s="64">
        <v>69</v>
      </c>
      <c r="J11" s="56">
        <v>11</v>
      </c>
      <c r="K11" s="64">
        <v>12</v>
      </c>
      <c r="L11" s="56">
        <v>0</v>
      </c>
      <c r="M11" s="64">
        <v>2</v>
      </c>
      <c r="N11" s="56">
        <v>0</v>
      </c>
      <c r="O11" s="64">
        <v>0</v>
      </c>
      <c r="P11" s="56">
        <v>0</v>
      </c>
      <c r="Q11" s="64">
        <v>0</v>
      </c>
      <c r="R11" s="56">
        <v>0</v>
      </c>
      <c r="S11" s="64">
        <v>0</v>
      </c>
      <c r="T11" s="56">
        <v>0</v>
      </c>
      <c r="U11" s="64">
        <v>0</v>
      </c>
      <c r="V11" s="56">
        <v>0</v>
      </c>
      <c r="W11" s="64">
        <v>0</v>
      </c>
      <c r="X11" s="59">
        <f t="shared" si="0"/>
        <v>243</v>
      </c>
      <c r="Y11" s="65">
        <f t="shared" si="0"/>
        <v>352</v>
      </c>
      <c r="Z11" s="57">
        <f>SUM(X11:Y11)</f>
        <v>595</v>
      </c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</row>
    <row r="12" spans="1:53" s="19" customFormat="1" ht="12.75">
      <c r="A12" s="10" t="s">
        <v>18</v>
      </c>
      <c r="B12" s="63">
        <v>8</v>
      </c>
      <c r="C12" s="62">
        <v>3</v>
      </c>
      <c r="D12" s="63">
        <v>354</v>
      </c>
      <c r="E12" s="62">
        <v>368</v>
      </c>
      <c r="F12" s="63">
        <v>9353</v>
      </c>
      <c r="G12" s="62">
        <v>13291</v>
      </c>
      <c r="H12" s="63">
        <v>1550</v>
      </c>
      <c r="I12" s="62">
        <v>1458</v>
      </c>
      <c r="J12" s="63">
        <v>233</v>
      </c>
      <c r="K12" s="62">
        <v>235</v>
      </c>
      <c r="L12" s="63">
        <v>30</v>
      </c>
      <c r="M12" s="62">
        <v>30</v>
      </c>
      <c r="N12" s="63">
        <v>5</v>
      </c>
      <c r="O12" s="62">
        <v>2</v>
      </c>
      <c r="P12" s="63">
        <v>1</v>
      </c>
      <c r="Q12" s="62">
        <v>2</v>
      </c>
      <c r="R12" s="63">
        <v>0</v>
      </c>
      <c r="S12" s="62">
        <v>0</v>
      </c>
      <c r="T12" s="63">
        <v>0</v>
      </c>
      <c r="U12" s="62">
        <v>0</v>
      </c>
      <c r="V12" s="63">
        <v>0</v>
      </c>
      <c r="W12" s="62">
        <v>0</v>
      </c>
      <c r="X12" s="63">
        <f t="shared" si="0"/>
        <v>11534</v>
      </c>
      <c r="Y12" s="62">
        <f t="shared" si="0"/>
        <v>15389</v>
      </c>
      <c r="Z12" s="62">
        <f>SUM(X12:Y12)</f>
        <v>26923</v>
      </c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s="7" customFormat="1" ht="12.75">
      <c r="A13" s="6" t="s">
        <v>34</v>
      </c>
      <c r="B13" s="55"/>
      <c r="C13" s="53"/>
      <c r="D13" s="55"/>
      <c r="E13" s="53"/>
      <c r="F13" s="55"/>
      <c r="G13" s="53"/>
      <c r="H13" s="55"/>
      <c r="I13" s="53"/>
      <c r="J13" s="55"/>
      <c r="K13" s="53"/>
      <c r="L13" s="55"/>
      <c r="M13" s="53"/>
      <c r="N13" s="55"/>
      <c r="O13" s="53"/>
      <c r="P13" s="55"/>
      <c r="Q13" s="53"/>
      <c r="R13" s="55"/>
      <c r="S13" s="53"/>
      <c r="T13" s="55"/>
      <c r="U13" s="53"/>
      <c r="V13" s="55"/>
      <c r="W13" s="53"/>
      <c r="X13" s="55"/>
      <c r="Y13" s="53"/>
      <c r="Z13" s="53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</row>
    <row r="14" spans="1:53" ht="12.75">
      <c r="A14" s="26" t="s">
        <v>29</v>
      </c>
      <c r="B14" s="56">
        <v>0</v>
      </c>
      <c r="C14" s="57">
        <v>0</v>
      </c>
      <c r="D14" s="56">
        <v>8</v>
      </c>
      <c r="E14" s="57">
        <v>5</v>
      </c>
      <c r="F14" s="56">
        <v>911</v>
      </c>
      <c r="G14" s="57">
        <v>723</v>
      </c>
      <c r="H14" s="56">
        <v>786</v>
      </c>
      <c r="I14" s="57">
        <v>533</v>
      </c>
      <c r="J14" s="56">
        <v>316</v>
      </c>
      <c r="K14" s="57">
        <v>173</v>
      </c>
      <c r="L14" s="56">
        <v>75</v>
      </c>
      <c r="M14" s="57">
        <v>40</v>
      </c>
      <c r="N14" s="56">
        <v>12</v>
      </c>
      <c r="O14" s="57">
        <v>6</v>
      </c>
      <c r="P14" s="56">
        <v>3</v>
      </c>
      <c r="Q14" s="57">
        <v>2</v>
      </c>
      <c r="R14" s="56">
        <v>2</v>
      </c>
      <c r="S14" s="57">
        <v>0</v>
      </c>
      <c r="T14" s="56">
        <v>0</v>
      </c>
      <c r="U14" s="57">
        <v>0</v>
      </c>
      <c r="V14" s="56">
        <v>3</v>
      </c>
      <c r="W14" s="57">
        <v>6</v>
      </c>
      <c r="X14" s="59">
        <f aca="true" t="shared" si="1" ref="X14:Y18">SUM(V14,T14,R14,P14,N14,L14,J14,H14,F14,D14,B14)</f>
        <v>2116</v>
      </c>
      <c r="Y14" s="58">
        <f t="shared" si="1"/>
        <v>1488</v>
      </c>
      <c r="Z14" s="57">
        <f>SUM(X14:Y14)</f>
        <v>3604</v>
      </c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</row>
    <row r="15" spans="1:53" ht="12.75">
      <c r="A15" s="26" t="s">
        <v>30</v>
      </c>
      <c r="B15" s="56">
        <v>0</v>
      </c>
      <c r="C15" s="64">
        <v>0</v>
      </c>
      <c r="D15" s="56">
        <v>39</v>
      </c>
      <c r="E15" s="64">
        <v>28</v>
      </c>
      <c r="F15" s="56">
        <v>6151</v>
      </c>
      <c r="G15" s="64">
        <v>5264</v>
      </c>
      <c r="H15" s="56">
        <v>2692</v>
      </c>
      <c r="I15" s="64">
        <v>1960</v>
      </c>
      <c r="J15" s="56">
        <v>670</v>
      </c>
      <c r="K15" s="64">
        <v>402</v>
      </c>
      <c r="L15" s="56">
        <v>106</v>
      </c>
      <c r="M15" s="64">
        <v>61</v>
      </c>
      <c r="N15" s="56">
        <v>18</v>
      </c>
      <c r="O15" s="64">
        <v>18</v>
      </c>
      <c r="P15" s="56">
        <v>4</v>
      </c>
      <c r="Q15" s="64">
        <v>4</v>
      </c>
      <c r="R15" s="56">
        <v>0</v>
      </c>
      <c r="S15" s="64">
        <v>1</v>
      </c>
      <c r="T15" s="56">
        <v>2</v>
      </c>
      <c r="U15" s="64">
        <v>1</v>
      </c>
      <c r="V15" s="56">
        <v>1</v>
      </c>
      <c r="W15" s="64">
        <v>2</v>
      </c>
      <c r="X15" s="59">
        <f t="shared" si="1"/>
        <v>9683</v>
      </c>
      <c r="Y15" s="65">
        <f t="shared" si="1"/>
        <v>7741</v>
      </c>
      <c r="Z15" s="57">
        <f>SUM(X15:Y15)</f>
        <v>17424</v>
      </c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</row>
    <row r="16" spans="1:53" ht="12.75">
      <c r="A16" s="26" t="s">
        <v>31</v>
      </c>
      <c r="B16" s="56">
        <v>0</v>
      </c>
      <c r="C16" s="64">
        <v>0</v>
      </c>
      <c r="D16" s="56">
        <v>2</v>
      </c>
      <c r="E16" s="64">
        <v>0</v>
      </c>
      <c r="F16" s="56">
        <v>362</v>
      </c>
      <c r="G16" s="64">
        <v>141</v>
      </c>
      <c r="H16" s="56">
        <v>231</v>
      </c>
      <c r="I16" s="64">
        <v>100</v>
      </c>
      <c r="J16" s="56">
        <v>60</v>
      </c>
      <c r="K16" s="64">
        <v>34</v>
      </c>
      <c r="L16" s="56">
        <v>14</v>
      </c>
      <c r="M16" s="64">
        <v>4</v>
      </c>
      <c r="N16" s="56">
        <v>0</v>
      </c>
      <c r="O16" s="64">
        <v>0</v>
      </c>
      <c r="P16" s="56">
        <v>0</v>
      </c>
      <c r="Q16" s="64">
        <v>0</v>
      </c>
      <c r="R16" s="56">
        <v>1</v>
      </c>
      <c r="S16" s="64">
        <v>0</v>
      </c>
      <c r="T16" s="56">
        <v>0</v>
      </c>
      <c r="U16" s="64">
        <v>0</v>
      </c>
      <c r="V16" s="56">
        <v>0</v>
      </c>
      <c r="W16" s="64">
        <v>0</v>
      </c>
      <c r="X16" s="59">
        <f t="shared" si="1"/>
        <v>670</v>
      </c>
      <c r="Y16" s="65">
        <f t="shared" si="1"/>
        <v>279</v>
      </c>
      <c r="Z16" s="57">
        <f>SUM(X16:Y16)</f>
        <v>949</v>
      </c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</row>
    <row r="17" spans="1:53" ht="12.75">
      <c r="A17" s="26" t="s">
        <v>44</v>
      </c>
      <c r="B17" s="56">
        <v>0</v>
      </c>
      <c r="C17" s="64">
        <v>0</v>
      </c>
      <c r="D17" s="56">
        <v>5</v>
      </c>
      <c r="E17" s="64">
        <v>2</v>
      </c>
      <c r="F17" s="56">
        <v>362</v>
      </c>
      <c r="G17" s="64">
        <v>159</v>
      </c>
      <c r="H17" s="56">
        <v>247</v>
      </c>
      <c r="I17" s="64">
        <v>83</v>
      </c>
      <c r="J17" s="56">
        <v>83</v>
      </c>
      <c r="K17" s="64">
        <v>34</v>
      </c>
      <c r="L17" s="56">
        <v>13</v>
      </c>
      <c r="M17" s="64">
        <v>7</v>
      </c>
      <c r="N17" s="56">
        <v>4</v>
      </c>
      <c r="O17" s="64">
        <v>0</v>
      </c>
      <c r="P17" s="56">
        <v>0</v>
      </c>
      <c r="Q17" s="64">
        <v>1</v>
      </c>
      <c r="R17" s="56">
        <v>0</v>
      </c>
      <c r="S17" s="64">
        <v>0</v>
      </c>
      <c r="T17" s="56">
        <v>0</v>
      </c>
      <c r="U17" s="64">
        <v>0</v>
      </c>
      <c r="V17" s="56">
        <v>0</v>
      </c>
      <c r="W17" s="64">
        <v>0</v>
      </c>
      <c r="X17" s="59">
        <f t="shared" si="1"/>
        <v>714</v>
      </c>
      <c r="Y17" s="65">
        <f t="shared" si="1"/>
        <v>286</v>
      </c>
      <c r="Z17" s="57">
        <f>SUM(X17:Y17)</f>
        <v>1000</v>
      </c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</row>
    <row r="18" spans="1:53" s="19" customFormat="1" ht="12.75">
      <c r="A18" s="10" t="s">
        <v>18</v>
      </c>
      <c r="B18" s="63">
        <v>0</v>
      </c>
      <c r="C18" s="62">
        <v>0</v>
      </c>
      <c r="D18" s="63">
        <v>54</v>
      </c>
      <c r="E18" s="62">
        <v>35</v>
      </c>
      <c r="F18" s="63">
        <v>7786</v>
      </c>
      <c r="G18" s="62">
        <v>6287</v>
      </c>
      <c r="H18" s="63">
        <v>3956</v>
      </c>
      <c r="I18" s="62">
        <v>2676</v>
      </c>
      <c r="J18" s="63">
        <v>1129</v>
      </c>
      <c r="K18" s="62">
        <v>643</v>
      </c>
      <c r="L18" s="63">
        <v>208</v>
      </c>
      <c r="M18" s="62">
        <v>112</v>
      </c>
      <c r="N18" s="63">
        <v>34</v>
      </c>
      <c r="O18" s="62">
        <v>24</v>
      </c>
      <c r="P18" s="63">
        <v>7</v>
      </c>
      <c r="Q18" s="62">
        <v>7</v>
      </c>
      <c r="R18" s="63">
        <v>3</v>
      </c>
      <c r="S18" s="62">
        <v>1</v>
      </c>
      <c r="T18" s="63">
        <v>2</v>
      </c>
      <c r="U18" s="62">
        <v>1</v>
      </c>
      <c r="V18" s="63">
        <v>4</v>
      </c>
      <c r="W18" s="62">
        <v>8</v>
      </c>
      <c r="X18" s="63">
        <f t="shared" si="1"/>
        <v>13183</v>
      </c>
      <c r="Y18" s="62">
        <f t="shared" si="1"/>
        <v>9794</v>
      </c>
      <c r="Z18" s="62">
        <f>SUM(X18:Y18)</f>
        <v>22977</v>
      </c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</row>
    <row r="19" spans="1:53" s="19" customFormat="1" ht="12.75">
      <c r="A19" s="41" t="s">
        <v>82</v>
      </c>
      <c r="B19" s="67"/>
      <c r="C19" s="68"/>
      <c r="D19" s="67"/>
      <c r="E19" s="68"/>
      <c r="F19" s="67"/>
      <c r="G19" s="68"/>
      <c r="H19" s="67"/>
      <c r="I19" s="68"/>
      <c r="J19" s="67"/>
      <c r="K19" s="68"/>
      <c r="L19" s="67"/>
      <c r="M19" s="68"/>
      <c r="N19" s="67"/>
      <c r="O19" s="68"/>
      <c r="P19" s="67"/>
      <c r="Q19" s="68"/>
      <c r="R19" s="67"/>
      <c r="S19" s="68"/>
      <c r="T19" s="67"/>
      <c r="U19" s="68"/>
      <c r="V19" s="67"/>
      <c r="W19" s="68"/>
      <c r="X19" s="67"/>
      <c r="Y19" s="68"/>
      <c r="Z19" s="68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</row>
    <row r="20" spans="1:53" ht="12.75">
      <c r="A20" s="26" t="s">
        <v>29</v>
      </c>
      <c r="B20" s="56">
        <v>0</v>
      </c>
      <c r="C20" s="57">
        <v>0</v>
      </c>
      <c r="D20" s="56">
        <v>2</v>
      </c>
      <c r="E20" s="57">
        <v>3</v>
      </c>
      <c r="F20" s="56">
        <v>65</v>
      </c>
      <c r="G20" s="57">
        <v>120</v>
      </c>
      <c r="H20" s="56">
        <v>55</v>
      </c>
      <c r="I20" s="57">
        <v>58</v>
      </c>
      <c r="J20" s="56">
        <v>22</v>
      </c>
      <c r="K20" s="57">
        <v>25</v>
      </c>
      <c r="L20" s="56">
        <v>6</v>
      </c>
      <c r="M20" s="57">
        <v>8</v>
      </c>
      <c r="N20" s="56">
        <v>4</v>
      </c>
      <c r="O20" s="57">
        <v>1</v>
      </c>
      <c r="P20" s="56">
        <v>2</v>
      </c>
      <c r="Q20" s="57">
        <v>0</v>
      </c>
      <c r="R20" s="56">
        <v>0</v>
      </c>
      <c r="S20" s="57">
        <v>0</v>
      </c>
      <c r="T20" s="56">
        <v>0</v>
      </c>
      <c r="U20" s="57">
        <v>0</v>
      </c>
      <c r="V20" s="56">
        <v>0</v>
      </c>
      <c r="W20" s="57">
        <v>0</v>
      </c>
      <c r="X20" s="59">
        <f aca="true" t="shared" si="2" ref="X20:Y24">SUM(V20,T20,R20,P20,N20,L20,J20,H20,F20,D20,B20)</f>
        <v>156</v>
      </c>
      <c r="Y20" s="58">
        <f t="shared" si="2"/>
        <v>215</v>
      </c>
      <c r="Z20" s="57">
        <f>SUM(X20:Y20)</f>
        <v>371</v>
      </c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</row>
    <row r="21" spans="1:53" ht="12.75">
      <c r="A21" s="26" t="s">
        <v>30</v>
      </c>
      <c r="B21" s="56">
        <v>0</v>
      </c>
      <c r="C21" s="64">
        <v>0</v>
      </c>
      <c r="D21" s="56">
        <v>7</v>
      </c>
      <c r="E21" s="64">
        <v>5</v>
      </c>
      <c r="F21" s="56">
        <v>163</v>
      </c>
      <c r="G21" s="64">
        <v>384</v>
      </c>
      <c r="H21" s="56">
        <v>118</v>
      </c>
      <c r="I21" s="64">
        <v>156</v>
      </c>
      <c r="J21" s="56">
        <v>30</v>
      </c>
      <c r="K21" s="64">
        <v>54</v>
      </c>
      <c r="L21" s="56">
        <v>7</v>
      </c>
      <c r="M21" s="64">
        <v>3</v>
      </c>
      <c r="N21" s="56">
        <v>1</v>
      </c>
      <c r="O21" s="64">
        <v>4</v>
      </c>
      <c r="P21" s="56">
        <v>0</v>
      </c>
      <c r="Q21" s="64">
        <v>0</v>
      </c>
      <c r="R21" s="56">
        <v>0</v>
      </c>
      <c r="S21" s="64">
        <v>1</v>
      </c>
      <c r="T21" s="56">
        <v>0</v>
      </c>
      <c r="U21" s="64">
        <v>0</v>
      </c>
      <c r="V21" s="56">
        <v>0</v>
      </c>
      <c r="W21" s="64">
        <v>0</v>
      </c>
      <c r="X21" s="59">
        <f t="shared" si="2"/>
        <v>326</v>
      </c>
      <c r="Y21" s="65">
        <f t="shared" si="2"/>
        <v>607</v>
      </c>
      <c r="Z21" s="57">
        <f>SUM(X21:Y21)</f>
        <v>933</v>
      </c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</row>
    <row r="22" spans="1:53" ht="12.75">
      <c r="A22" s="26" t="s">
        <v>31</v>
      </c>
      <c r="B22" s="56">
        <v>0</v>
      </c>
      <c r="C22" s="64">
        <v>0</v>
      </c>
      <c r="D22" s="56">
        <v>0</v>
      </c>
      <c r="E22" s="64">
        <v>3</v>
      </c>
      <c r="F22" s="56">
        <v>52</v>
      </c>
      <c r="G22" s="64">
        <v>105</v>
      </c>
      <c r="H22" s="56">
        <v>27</v>
      </c>
      <c r="I22" s="64">
        <v>56</v>
      </c>
      <c r="J22" s="56">
        <v>10</v>
      </c>
      <c r="K22" s="64">
        <v>17</v>
      </c>
      <c r="L22" s="56">
        <v>1</v>
      </c>
      <c r="M22" s="64">
        <v>2</v>
      </c>
      <c r="N22" s="56">
        <v>0</v>
      </c>
      <c r="O22" s="64">
        <v>0</v>
      </c>
      <c r="P22" s="56">
        <v>0</v>
      </c>
      <c r="Q22" s="64">
        <v>0</v>
      </c>
      <c r="R22" s="56">
        <v>0</v>
      </c>
      <c r="S22" s="64">
        <v>0</v>
      </c>
      <c r="T22" s="56">
        <v>0</v>
      </c>
      <c r="U22" s="64">
        <v>0</v>
      </c>
      <c r="V22" s="56">
        <v>0</v>
      </c>
      <c r="W22" s="64">
        <v>0</v>
      </c>
      <c r="X22" s="59">
        <f t="shared" si="2"/>
        <v>90</v>
      </c>
      <c r="Y22" s="65">
        <f t="shared" si="2"/>
        <v>183</v>
      </c>
      <c r="Z22" s="57">
        <f>SUM(X22:Y22)</f>
        <v>273</v>
      </c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</row>
    <row r="23" spans="1:53" ht="12.75">
      <c r="A23" s="26" t="s">
        <v>44</v>
      </c>
      <c r="B23" s="56">
        <v>0</v>
      </c>
      <c r="C23" s="64">
        <v>0</v>
      </c>
      <c r="D23" s="56">
        <v>1</v>
      </c>
      <c r="E23" s="64">
        <v>2</v>
      </c>
      <c r="F23" s="56">
        <v>40</v>
      </c>
      <c r="G23" s="64">
        <v>86</v>
      </c>
      <c r="H23" s="56">
        <v>46</v>
      </c>
      <c r="I23" s="64">
        <v>56</v>
      </c>
      <c r="J23" s="56">
        <v>16</v>
      </c>
      <c r="K23" s="64">
        <v>8</v>
      </c>
      <c r="L23" s="56">
        <v>6</v>
      </c>
      <c r="M23" s="64">
        <v>5</v>
      </c>
      <c r="N23" s="56">
        <v>0</v>
      </c>
      <c r="O23" s="64">
        <v>0</v>
      </c>
      <c r="P23" s="56">
        <v>0</v>
      </c>
      <c r="Q23" s="64">
        <v>0</v>
      </c>
      <c r="R23" s="56">
        <v>0</v>
      </c>
      <c r="S23" s="64">
        <v>0</v>
      </c>
      <c r="T23" s="56">
        <v>0</v>
      </c>
      <c r="U23" s="64">
        <v>0</v>
      </c>
      <c r="V23" s="56">
        <v>0</v>
      </c>
      <c r="W23" s="64">
        <v>0</v>
      </c>
      <c r="X23" s="59">
        <f t="shared" si="2"/>
        <v>109</v>
      </c>
      <c r="Y23" s="65">
        <f t="shared" si="2"/>
        <v>157</v>
      </c>
      <c r="Z23" s="57">
        <f>SUM(X23:Y23)</f>
        <v>266</v>
      </c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</row>
    <row r="24" spans="1:53" s="19" customFormat="1" ht="12.75">
      <c r="A24" s="10" t="s">
        <v>18</v>
      </c>
      <c r="B24" s="63">
        <v>0</v>
      </c>
      <c r="C24" s="62">
        <v>0</v>
      </c>
      <c r="D24" s="63">
        <v>10</v>
      </c>
      <c r="E24" s="62">
        <v>13</v>
      </c>
      <c r="F24" s="63">
        <v>320</v>
      </c>
      <c r="G24" s="62">
        <v>695</v>
      </c>
      <c r="H24" s="63">
        <v>246</v>
      </c>
      <c r="I24" s="62">
        <v>326</v>
      </c>
      <c r="J24" s="63">
        <v>78</v>
      </c>
      <c r="K24" s="62">
        <v>104</v>
      </c>
      <c r="L24" s="63">
        <v>20</v>
      </c>
      <c r="M24" s="62">
        <v>18</v>
      </c>
      <c r="N24" s="63">
        <v>5</v>
      </c>
      <c r="O24" s="62">
        <v>5</v>
      </c>
      <c r="P24" s="63">
        <v>2</v>
      </c>
      <c r="Q24" s="62">
        <v>0</v>
      </c>
      <c r="R24" s="63">
        <v>0</v>
      </c>
      <c r="S24" s="62">
        <v>1</v>
      </c>
      <c r="T24" s="63">
        <v>0</v>
      </c>
      <c r="U24" s="62">
        <v>0</v>
      </c>
      <c r="V24" s="63">
        <v>0</v>
      </c>
      <c r="W24" s="62">
        <v>0</v>
      </c>
      <c r="X24" s="63">
        <f t="shared" si="2"/>
        <v>681</v>
      </c>
      <c r="Y24" s="62">
        <f t="shared" si="2"/>
        <v>1162</v>
      </c>
      <c r="Z24" s="62">
        <f>SUM(X24:Y24)</f>
        <v>1843</v>
      </c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</row>
    <row r="25" spans="1:53" s="19" customFormat="1" ht="12.75">
      <c r="A25" s="41" t="s">
        <v>35</v>
      </c>
      <c r="B25" s="67"/>
      <c r="C25" s="68"/>
      <c r="D25" s="67"/>
      <c r="E25" s="68"/>
      <c r="F25" s="67"/>
      <c r="G25" s="68"/>
      <c r="H25" s="67"/>
      <c r="I25" s="68"/>
      <c r="J25" s="67"/>
      <c r="K25" s="68"/>
      <c r="L25" s="67"/>
      <c r="M25" s="68"/>
      <c r="N25" s="67"/>
      <c r="O25" s="68"/>
      <c r="P25" s="67"/>
      <c r="Q25" s="68"/>
      <c r="R25" s="67"/>
      <c r="S25" s="68"/>
      <c r="T25" s="67"/>
      <c r="U25" s="68"/>
      <c r="V25" s="67"/>
      <c r="W25" s="68"/>
      <c r="X25" s="67"/>
      <c r="Y25" s="68"/>
      <c r="Z25" s="68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</row>
    <row r="26" spans="1:53" ht="12.75">
      <c r="A26" s="26" t="s">
        <v>29</v>
      </c>
      <c r="B26" s="56">
        <v>0</v>
      </c>
      <c r="C26" s="57">
        <v>0</v>
      </c>
      <c r="D26" s="56">
        <v>3</v>
      </c>
      <c r="E26" s="57">
        <v>0</v>
      </c>
      <c r="F26" s="56">
        <v>571</v>
      </c>
      <c r="G26" s="57">
        <v>537</v>
      </c>
      <c r="H26" s="56">
        <v>904</v>
      </c>
      <c r="I26" s="57">
        <v>765</v>
      </c>
      <c r="J26" s="56">
        <v>346</v>
      </c>
      <c r="K26" s="57">
        <v>271</v>
      </c>
      <c r="L26" s="56">
        <v>109</v>
      </c>
      <c r="M26" s="57">
        <v>72</v>
      </c>
      <c r="N26" s="56">
        <v>23</v>
      </c>
      <c r="O26" s="57">
        <v>16</v>
      </c>
      <c r="P26" s="56">
        <v>9</v>
      </c>
      <c r="Q26" s="57">
        <v>7</v>
      </c>
      <c r="R26" s="56">
        <v>2</v>
      </c>
      <c r="S26" s="57">
        <v>1</v>
      </c>
      <c r="T26" s="56">
        <v>0</v>
      </c>
      <c r="U26" s="57">
        <v>0</v>
      </c>
      <c r="V26" s="56">
        <v>0</v>
      </c>
      <c r="W26" s="57">
        <v>0</v>
      </c>
      <c r="X26" s="59">
        <f aca="true" t="shared" si="3" ref="X26:Y30">SUM(V26,T26,R26,P26,N26,L26,J26,H26,F26,D26,B26)</f>
        <v>1967</v>
      </c>
      <c r="Y26" s="58">
        <f t="shared" si="3"/>
        <v>1669</v>
      </c>
      <c r="Z26" s="57">
        <f>SUM(X26:Y26)</f>
        <v>3636</v>
      </c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</row>
    <row r="27" spans="1:53" ht="12.75">
      <c r="A27" s="26" t="s">
        <v>30</v>
      </c>
      <c r="B27" s="56">
        <v>0</v>
      </c>
      <c r="C27" s="64">
        <v>0</v>
      </c>
      <c r="D27" s="56">
        <v>2</v>
      </c>
      <c r="E27" s="64">
        <v>5</v>
      </c>
      <c r="F27" s="56">
        <v>2215</v>
      </c>
      <c r="G27" s="64">
        <v>1989</v>
      </c>
      <c r="H27" s="56">
        <v>2418</v>
      </c>
      <c r="I27" s="64">
        <v>1854</v>
      </c>
      <c r="J27" s="56">
        <v>585</v>
      </c>
      <c r="K27" s="64">
        <v>427</v>
      </c>
      <c r="L27" s="56">
        <v>146</v>
      </c>
      <c r="M27" s="64">
        <v>61</v>
      </c>
      <c r="N27" s="56">
        <v>27</v>
      </c>
      <c r="O27" s="64">
        <v>19</v>
      </c>
      <c r="P27" s="56">
        <v>4</v>
      </c>
      <c r="Q27" s="64">
        <v>3</v>
      </c>
      <c r="R27" s="56">
        <v>4</v>
      </c>
      <c r="S27" s="64">
        <v>4</v>
      </c>
      <c r="T27" s="56">
        <v>1</v>
      </c>
      <c r="U27" s="64">
        <v>0</v>
      </c>
      <c r="V27" s="56">
        <v>1</v>
      </c>
      <c r="W27" s="64">
        <v>1</v>
      </c>
      <c r="X27" s="59">
        <f t="shared" si="3"/>
        <v>5403</v>
      </c>
      <c r="Y27" s="65">
        <f t="shared" si="3"/>
        <v>4363</v>
      </c>
      <c r="Z27" s="57">
        <f>SUM(X27:Y27)</f>
        <v>9766</v>
      </c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</row>
    <row r="28" spans="1:53" ht="12.75">
      <c r="A28" s="26" t="s">
        <v>31</v>
      </c>
      <c r="B28" s="56">
        <v>0</v>
      </c>
      <c r="C28" s="64">
        <v>0</v>
      </c>
      <c r="D28" s="56">
        <v>0</v>
      </c>
      <c r="E28" s="64">
        <v>0</v>
      </c>
      <c r="F28" s="56">
        <v>262</v>
      </c>
      <c r="G28" s="64">
        <v>108</v>
      </c>
      <c r="H28" s="56">
        <v>301</v>
      </c>
      <c r="I28" s="64">
        <v>145</v>
      </c>
      <c r="J28" s="56">
        <v>68</v>
      </c>
      <c r="K28" s="64">
        <v>50</v>
      </c>
      <c r="L28" s="56">
        <v>18</v>
      </c>
      <c r="M28" s="64">
        <v>8</v>
      </c>
      <c r="N28" s="56">
        <v>6</v>
      </c>
      <c r="O28" s="64">
        <v>3</v>
      </c>
      <c r="P28" s="56">
        <v>1</v>
      </c>
      <c r="Q28" s="64">
        <v>1</v>
      </c>
      <c r="R28" s="56">
        <v>0</v>
      </c>
      <c r="S28" s="64">
        <v>0</v>
      </c>
      <c r="T28" s="56">
        <v>0</v>
      </c>
      <c r="U28" s="64">
        <v>0</v>
      </c>
      <c r="V28" s="56">
        <v>2</v>
      </c>
      <c r="W28" s="64">
        <v>0</v>
      </c>
      <c r="X28" s="59">
        <f t="shared" si="3"/>
        <v>658</v>
      </c>
      <c r="Y28" s="65">
        <f t="shared" si="3"/>
        <v>315</v>
      </c>
      <c r="Z28" s="57">
        <f>SUM(X28:Y28)</f>
        <v>973</v>
      </c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</row>
    <row r="29" spans="1:53" ht="12.75">
      <c r="A29" s="26" t="s">
        <v>32</v>
      </c>
      <c r="B29" s="56">
        <v>0</v>
      </c>
      <c r="C29" s="64">
        <v>0</v>
      </c>
      <c r="D29" s="56">
        <v>0</v>
      </c>
      <c r="E29" s="64">
        <v>0</v>
      </c>
      <c r="F29" s="56">
        <v>221</v>
      </c>
      <c r="G29" s="64">
        <v>105</v>
      </c>
      <c r="H29" s="56">
        <v>304</v>
      </c>
      <c r="I29" s="64">
        <v>158</v>
      </c>
      <c r="J29" s="56">
        <v>96</v>
      </c>
      <c r="K29" s="64">
        <v>64</v>
      </c>
      <c r="L29" s="56">
        <v>38</v>
      </c>
      <c r="M29" s="64">
        <v>24</v>
      </c>
      <c r="N29" s="56">
        <v>10</v>
      </c>
      <c r="O29" s="64">
        <v>10</v>
      </c>
      <c r="P29" s="56">
        <v>4</v>
      </c>
      <c r="Q29" s="64">
        <v>0</v>
      </c>
      <c r="R29" s="56">
        <v>0</v>
      </c>
      <c r="S29" s="64">
        <v>1</v>
      </c>
      <c r="T29" s="56">
        <v>0</v>
      </c>
      <c r="U29" s="64">
        <v>0</v>
      </c>
      <c r="V29" s="56">
        <v>1</v>
      </c>
      <c r="W29" s="64">
        <v>0</v>
      </c>
      <c r="X29" s="59">
        <f t="shared" si="3"/>
        <v>674</v>
      </c>
      <c r="Y29" s="65">
        <f t="shared" si="3"/>
        <v>362</v>
      </c>
      <c r="Z29" s="57">
        <f>SUM(X29:Y29)</f>
        <v>1036</v>
      </c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</row>
    <row r="30" spans="1:53" s="19" customFormat="1" ht="12.75">
      <c r="A30" s="10" t="s">
        <v>18</v>
      </c>
      <c r="B30" s="63">
        <v>0</v>
      </c>
      <c r="C30" s="62">
        <v>0</v>
      </c>
      <c r="D30" s="63">
        <v>5</v>
      </c>
      <c r="E30" s="62">
        <v>5</v>
      </c>
      <c r="F30" s="63">
        <v>3269</v>
      </c>
      <c r="G30" s="62">
        <v>2739</v>
      </c>
      <c r="H30" s="63">
        <v>3927</v>
      </c>
      <c r="I30" s="62">
        <v>2922</v>
      </c>
      <c r="J30" s="63">
        <v>1095</v>
      </c>
      <c r="K30" s="62">
        <v>812</v>
      </c>
      <c r="L30" s="63">
        <v>311</v>
      </c>
      <c r="M30" s="62">
        <v>165</v>
      </c>
      <c r="N30" s="63">
        <v>66</v>
      </c>
      <c r="O30" s="62">
        <v>48</v>
      </c>
      <c r="P30" s="63">
        <v>18</v>
      </c>
      <c r="Q30" s="62">
        <v>11</v>
      </c>
      <c r="R30" s="63">
        <v>6</v>
      </c>
      <c r="S30" s="62">
        <v>6</v>
      </c>
      <c r="T30" s="63">
        <v>1</v>
      </c>
      <c r="U30" s="62">
        <v>0</v>
      </c>
      <c r="V30" s="63">
        <v>4</v>
      </c>
      <c r="W30" s="62">
        <v>1</v>
      </c>
      <c r="X30" s="63">
        <f t="shared" si="3"/>
        <v>8702</v>
      </c>
      <c r="Y30" s="62">
        <f t="shared" si="3"/>
        <v>6709</v>
      </c>
      <c r="Z30" s="62">
        <f>SUM(X30:Y30)</f>
        <v>15411</v>
      </c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</row>
    <row r="31" spans="1:53" s="7" customFormat="1" ht="12.75">
      <c r="A31" s="26"/>
      <c r="B31" s="56"/>
      <c r="C31" s="57"/>
      <c r="D31" s="56"/>
      <c r="E31" s="57"/>
      <c r="F31" s="56"/>
      <c r="G31" s="57"/>
      <c r="H31" s="56"/>
      <c r="I31" s="57"/>
      <c r="J31" s="56"/>
      <c r="K31" s="57"/>
      <c r="L31" s="56"/>
      <c r="M31" s="57"/>
      <c r="N31" s="56"/>
      <c r="O31" s="57"/>
      <c r="P31" s="56"/>
      <c r="Q31" s="57"/>
      <c r="R31" s="56"/>
      <c r="S31" s="57"/>
      <c r="T31" s="56"/>
      <c r="U31" s="57"/>
      <c r="V31" s="56"/>
      <c r="W31" s="57"/>
      <c r="X31" s="59"/>
      <c r="Y31" s="58"/>
      <c r="Z31" s="57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</row>
    <row r="32" spans="1:53" s="7" customFormat="1" ht="12.75">
      <c r="A32" s="41" t="s">
        <v>51</v>
      </c>
      <c r="B32" s="56"/>
      <c r="C32" s="57"/>
      <c r="D32" s="56"/>
      <c r="E32" s="57"/>
      <c r="F32" s="56"/>
      <c r="G32" s="57"/>
      <c r="H32" s="56"/>
      <c r="I32" s="57"/>
      <c r="J32" s="56"/>
      <c r="K32" s="57"/>
      <c r="L32" s="56"/>
      <c r="M32" s="57"/>
      <c r="N32" s="56"/>
      <c r="O32" s="57"/>
      <c r="P32" s="56"/>
      <c r="Q32" s="57"/>
      <c r="R32" s="56"/>
      <c r="S32" s="57"/>
      <c r="T32" s="56"/>
      <c r="U32" s="57"/>
      <c r="V32" s="56"/>
      <c r="W32" s="57"/>
      <c r="X32" s="59"/>
      <c r="Y32" s="58"/>
      <c r="Z32" s="57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</row>
    <row r="33" spans="1:53" s="19" customFormat="1" ht="12.75">
      <c r="A33" s="41" t="s">
        <v>33</v>
      </c>
      <c r="B33" s="67"/>
      <c r="C33" s="68"/>
      <c r="D33" s="67"/>
      <c r="E33" s="68"/>
      <c r="F33" s="67"/>
      <c r="G33" s="68"/>
      <c r="H33" s="67"/>
      <c r="I33" s="68"/>
      <c r="J33" s="67"/>
      <c r="K33" s="68"/>
      <c r="L33" s="67"/>
      <c r="M33" s="68"/>
      <c r="N33" s="67"/>
      <c r="O33" s="68"/>
      <c r="P33" s="67"/>
      <c r="Q33" s="68"/>
      <c r="R33" s="67"/>
      <c r="S33" s="68"/>
      <c r="T33" s="67"/>
      <c r="U33" s="68"/>
      <c r="V33" s="67"/>
      <c r="W33" s="68"/>
      <c r="X33" s="67"/>
      <c r="Y33" s="68"/>
      <c r="Z33" s="68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</row>
    <row r="34" spans="1:53" ht="12.75">
      <c r="A34" s="26" t="s">
        <v>29</v>
      </c>
      <c r="B34" s="56">
        <v>0</v>
      </c>
      <c r="C34" s="57">
        <v>0</v>
      </c>
      <c r="D34" s="56">
        <v>1</v>
      </c>
      <c r="E34" s="57">
        <v>0</v>
      </c>
      <c r="F34" s="56">
        <v>50</v>
      </c>
      <c r="G34" s="57">
        <v>45</v>
      </c>
      <c r="H34" s="56">
        <v>1369</v>
      </c>
      <c r="I34" s="57">
        <v>2027</v>
      </c>
      <c r="J34" s="56">
        <v>454</v>
      </c>
      <c r="K34" s="57">
        <v>449</v>
      </c>
      <c r="L34" s="56">
        <v>99</v>
      </c>
      <c r="M34" s="57">
        <v>78</v>
      </c>
      <c r="N34" s="56">
        <v>21</v>
      </c>
      <c r="O34" s="57">
        <v>15</v>
      </c>
      <c r="P34" s="56">
        <v>0</v>
      </c>
      <c r="Q34" s="57">
        <v>0</v>
      </c>
      <c r="R34" s="56">
        <v>0</v>
      </c>
      <c r="S34" s="57">
        <v>0</v>
      </c>
      <c r="T34" s="56">
        <v>0</v>
      </c>
      <c r="U34" s="57">
        <v>0</v>
      </c>
      <c r="V34" s="56">
        <v>0</v>
      </c>
      <c r="W34" s="57">
        <v>0</v>
      </c>
      <c r="X34" s="59">
        <f aca="true" t="shared" si="4" ref="X34:Y38">SUM(V34,T34,R34,P34,N34,L34,J34,H34,F34,D34,B34)</f>
        <v>1994</v>
      </c>
      <c r="Y34" s="58">
        <f t="shared" si="4"/>
        <v>2614</v>
      </c>
      <c r="Z34" s="57">
        <f>SUM(X34:Y34)</f>
        <v>4608</v>
      </c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</row>
    <row r="35" spans="1:53" ht="12.75">
      <c r="A35" s="26" t="s">
        <v>30</v>
      </c>
      <c r="B35" s="56">
        <v>1</v>
      </c>
      <c r="C35" s="64">
        <v>0</v>
      </c>
      <c r="D35" s="56">
        <v>4</v>
      </c>
      <c r="E35" s="64">
        <v>2</v>
      </c>
      <c r="F35" s="56">
        <v>295</v>
      </c>
      <c r="G35" s="64">
        <v>272</v>
      </c>
      <c r="H35" s="56">
        <v>7013</v>
      </c>
      <c r="I35" s="64">
        <v>10416</v>
      </c>
      <c r="J35" s="56">
        <v>869</v>
      </c>
      <c r="K35" s="64">
        <v>809</v>
      </c>
      <c r="L35" s="56">
        <v>106</v>
      </c>
      <c r="M35" s="64">
        <v>100</v>
      </c>
      <c r="N35" s="56">
        <v>14</v>
      </c>
      <c r="O35" s="64">
        <v>9</v>
      </c>
      <c r="P35" s="56">
        <v>1</v>
      </c>
      <c r="Q35" s="64">
        <v>0</v>
      </c>
      <c r="R35" s="56">
        <v>1</v>
      </c>
      <c r="S35" s="64">
        <v>1</v>
      </c>
      <c r="T35" s="56">
        <v>0</v>
      </c>
      <c r="U35" s="64">
        <v>0</v>
      </c>
      <c r="V35" s="56">
        <v>0</v>
      </c>
      <c r="W35" s="64">
        <v>0</v>
      </c>
      <c r="X35" s="59">
        <f t="shared" si="4"/>
        <v>8304</v>
      </c>
      <c r="Y35" s="65">
        <f t="shared" si="4"/>
        <v>11609</v>
      </c>
      <c r="Z35" s="57">
        <f>SUM(X35:Y35)</f>
        <v>19913</v>
      </c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</row>
    <row r="36" spans="1:53" ht="12.75">
      <c r="A36" s="26" t="s">
        <v>31</v>
      </c>
      <c r="B36" s="56">
        <v>0</v>
      </c>
      <c r="C36" s="64">
        <v>0</v>
      </c>
      <c r="D36" s="56">
        <v>0</v>
      </c>
      <c r="E36" s="64">
        <v>0</v>
      </c>
      <c r="F36" s="56">
        <v>1</v>
      </c>
      <c r="G36" s="64">
        <v>1</v>
      </c>
      <c r="H36" s="56">
        <v>33</v>
      </c>
      <c r="I36" s="64">
        <v>51</v>
      </c>
      <c r="J36" s="56">
        <v>6</v>
      </c>
      <c r="K36" s="64">
        <v>16</v>
      </c>
      <c r="L36" s="56">
        <v>3</v>
      </c>
      <c r="M36" s="64">
        <v>2</v>
      </c>
      <c r="N36" s="56">
        <v>1</v>
      </c>
      <c r="O36" s="64">
        <v>1</v>
      </c>
      <c r="P36" s="56">
        <v>0</v>
      </c>
      <c r="Q36" s="64">
        <v>1</v>
      </c>
      <c r="R36" s="56">
        <v>0</v>
      </c>
      <c r="S36" s="64">
        <v>0</v>
      </c>
      <c r="T36" s="56">
        <v>0</v>
      </c>
      <c r="U36" s="64">
        <v>0</v>
      </c>
      <c r="V36" s="56">
        <v>0</v>
      </c>
      <c r="W36" s="64">
        <v>0</v>
      </c>
      <c r="X36" s="59">
        <f t="shared" si="4"/>
        <v>44</v>
      </c>
      <c r="Y36" s="65">
        <f t="shared" si="4"/>
        <v>72</v>
      </c>
      <c r="Z36" s="57">
        <f>SUM(X36:Y36)</f>
        <v>116</v>
      </c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</row>
    <row r="37" spans="1:53" ht="12.75">
      <c r="A37" s="26" t="s">
        <v>32</v>
      </c>
      <c r="B37" s="56">
        <v>0</v>
      </c>
      <c r="C37" s="64">
        <v>0</v>
      </c>
      <c r="D37" s="56">
        <v>0</v>
      </c>
      <c r="E37" s="64">
        <v>0</v>
      </c>
      <c r="F37" s="56">
        <v>3</v>
      </c>
      <c r="G37" s="64">
        <v>11</v>
      </c>
      <c r="H37" s="56">
        <v>159</v>
      </c>
      <c r="I37" s="64">
        <v>222</v>
      </c>
      <c r="J37" s="56">
        <v>43</v>
      </c>
      <c r="K37" s="64">
        <v>49</v>
      </c>
      <c r="L37" s="56">
        <v>14</v>
      </c>
      <c r="M37" s="64">
        <v>9</v>
      </c>
      <c r="N37" s="56">
        <v>5</v>
      </c>
      <c r="O37" s="64">
        <v>1</v>
      </c>
      <c r="P37" s="56">
        <v>0</v>
      </c>
      <c r="Q37" s="64">
        <v>0</v>
      </c>
      <c r="R37" s="56">
        <v>0</v>
      </c>
      <c r="S37" s="64">
        <v>0</v>
      </c>
      <c r="T37" s="56">
        <v>0</v>
      </c>
      <c r="U37" s="64">
        <v>0</v>
      </c>
      <c r="V37" s="56">
        <v>0</v>
      </c>
      <c r="W37" s="64">
        <v>0</v>
      </c>
      <c r="X37" s="59">
        <f t="shared" si="4"/>
        <v>224</v>
      </c>
      <c r="Y37" s="65">
        <f t="shared" si="4"/>
        <v>292</v>
      </c>
      <c r="Z37" s="57">
        <f>SUM(X37:Y37)</f>
        <v>516</v>
      </c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</row>
    <row r="38" spans="1:53" s="19" customFormat="1" ht="12.75">
      <c r="A38" s="10" t="s">
        <v>18</v>
      </c>
      <c r="B38" s="63">
        <v>1</v>
      </c>
      <c r="C38" s="62">
        <v>0</v>
      </c>
      <c r="D38" s="63">
        <v>5</v>
      </c>
      <c r="E38" s="62">
        <v>2</v>
      </c>
      <c r="F38" s="63">
        <v>349</v>
      </c>
      <c r="G38" s="62">
        <v>329</v>
      </c>
      <c r="H38" s="63">
        <v>8574</v>
      </c>
      <c r="I38" s="62">
        <v>12716</v>
      </c>
      <c r="J38" s="63">
        <v>1372</v>
      </c>
      <c r="K38" s="62">
        <v>1323</v>
      </c>
      <c r="L38" s="63">
        <v>222</v>
      </c>
      <c r="M38" s="62">
        <v>189</v>
      </c>
      <c r="N38" s="63">
        <v>41</v>
      </c>
      <c r="O38" s="62">
        <v>26</v>
      </c>
      <c r="P38" s="63">
        <v>1</v>
      </c>
      <c r="Q38" s="62">
        <v>1</v>
      </c>
      <c r="R38" s="63">
        <v>1</v>
      </c>
      <c r="S38" s="62">
        <v>1</v>
      </c>
      <c r="T38" s="63">
        <v>0</v>
      </c>
      <c r="U38" s="62">
        <v>0</v>
      </c>
      <c r="V38" s="63">
        <v>0</v>
      </c>
      <c r="W38" s="62">
        <v>0</v>
      </c>
      <c r="X38" s="63">
        <f t="shared" si="4"/>
        <v>10566</v>
      </c>
      <c r="Y38" s="62">
        <f t="shared" si="4"/>
        <v>14587</v>
      </c>
      <c r="Z38" s="62">
        <f>SUM(X38:Y38)</f>
        <v>25153</v>
      </c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</row>
    <row r="39" spans="1:53" s="7" customFormat="1" ht="12.75">
      <c r="A39" s="41" t="s">
        <v>34</v>
      </c>
      <c r="B39" s="56"/>
      <c r="C39" s="57"/>
      <c r="D39" s="56"/>
      <c r="E39" s="57"/>
      <c r="F39" s="56"/>
      <c r="G39" s="57"/>
      <c r="H39" s="56"/>
      <c r="I39" s="57"/>
      <c r="J39" s="56"/>
      <c r="K39" s="57"/>
      <c r="L39" s="56"/>
      <c r="M39" s="57"/>
      <c r="N39" s="56"/>
      <c r="O39" s="57"/>
      <c r="P39" s="56"/>
      <c r="Q39" s="57"/>
      <c r="R39" s="56"/>
      <c r="S39" s="57"/>
      <c r="T39" s="56"/>
      <c r="U39" s="57"/>
      <c r="V39" s="56"/>
      <c r="W39" s="57"/>
      <c r="X39" s="59"/>
      <c r="Y39" s="58"/>
      <c r="Z39" s="57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</row>
    <row r="40" spans="1:53" ht="12.75">
      <c r="A40" s="26" t="s">
        <v>29</v>
      </c>
      <c r="B40" s="56">
        <v>0</v>
      </c>
      <c r="C40" s="57">
        <v>0</v>
      </c>
      <c r="D40" s="56">
        <v>0</v>
      </c>
      <c r="E40" s="57">
        <v>0</v>
      </c>
      <c r="F40" s="56">
        <v>8</v>
      </c>
      <c r="G40" s="57">
        <v>3</v>
      </c>
      <c r="H40" s="56">
        <v>739</v>
      </c>
      <c r="I40" s="57">
        <v>673</v>
      </c>
      <c r="J40" s="56">
        <v>570</v>
      </c>
      <c r="K40" s="57">
        <v>444</v>
      </c>
      <c r="L40" s="56">
        <v>274</v>
      </c>
      <c r="M40" s="57">
        <v>163</v>
      </c>
      <c r="N40" s="56">
        <v>83</v>
      </c>
      <c r="O40" s="57">
        <v>32</v>
      </c>
      <c r="P40" s="56">
        <v>19</v>
      </c>
      <c r="Q40" s="57">
        <v>8</v>
      </c>
      <c r="R40" s="56">
        <v>5</v>
      </c>
      <c r="S40" s="57">
        <v>2</v>
      </c>
      <c r="T40" s="56">
        <v>0</v>
      </c>
      <c r="U40" s="57">
        <v>0</v>
      </c>
      <c r="V40" s="56">
        <v>0</v>
      </c>
      <c r="W40" s="57">
        <v>0</v>
      </c>
      <c r="X40" s="59">
        <f aca="true" t="shared" si="5" ref="X40:Y44">SUM(V40,T40,R40,P40,N40,L40,J40,H40,F40,D40,B40)</f>
        <v>1698</v>
      </c>
      <c r="Y40" s="58">
        <f t="shared" si="5"/>
        <v>1325</v>
      </c>
      <c r="Z40" s="57">
        <f>SUM(X40:Y40)</f>
        <v>3023</v>
      </c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</row>
    <row r="41" spans="1:53" ht="12.75">
      <c r="A41" s="26" t="s">
        <v>30</v>
      </c>
      <c r="B41" s="56">
        <v>0</v>
      </c>
      <c r="C41" s="64">
        <v>0</v>
      </c>
      <c r="D41" s="56">
        <v>0</v>
      </c>
      <c r="E41" s="64">
        <v>0</v>
      </c>
      <c r="F41" s="56">
        <v>31</v>
      </c>
      <c r="G41" s="64">
        <v>19</v>
      </c>
      <c r="H41" s="56">
        <v>5376</v>
      </c>
      <c r="I41" s="64">
        <v>4982</v>
      </c>
      <c r="J41" s="56">
        <v>2354</v>
      </c>
      <c r="K41" s="64">
        <v>1725</v>
      </c>
      <c r="L41" s="56">
        <v>634</v>
      </c>
      <c r="M41" s="64">
        <v>335</v>
      </c>
      <c r="N41" s="56">
        <v>124</v>
      </c>
      <c r="O41" s="64">
        <v>67</v>
      </c>
      <c r="P41" s="56">
        <v>19</v>
      </c>
      <c r="Q41" s="64">
        <v>12</v>
      </c>
      <c r="R41" s="56">
        <v>1</v>
      </c>
      <c r="S41" s="64">
        <v>6</v>
      </c>
      <c r="T41" s="56">
        <v>3</v>
      </c>
      <c r="U41" s="64">
        <v>4</v>
      </c>
      <c r="V41" s="56">
        <v>1</v>
      </c>
      <c r="W41" s="64">
        <v>2</v>
      </c>
      <c r="X41" s="59">
        <f t="shared" si="5"/>
        <v>8543</v>
      </c>
      <c r="Y41" s="65">
        <f t="shared" si="5"/>
        <v>7152</v>
      </c>
      <c r="Z41" s="57">
        <f>SUM(X41:Y41)</f>
        <v>15695</v>
      </c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</row>
    <row r="42" spans="1:53" ht="12.75">
      <c r="A42" s="26" t="s">
        <v>31</v>
      </c>
      <c r="B42" s="56">
        <v>0</v>
      </c>
      <c r="C42" s="64">
        <v>0</v>
      </c>
      <c r="D42" s="56">
        <v>0</v>
      </c>
      <c r="E42" s="64">
        <v>0</v>
      </c>
      <c r="F42" s="56">
        <v>2</v>
      </c>
      <c r="G42" s="64">
        <v>0</v>
      </c>
      <c r="H42" s="56">
        <v>345</v>
      </c>
      <c r="I42" s="64">
        <v>136</v>
      </c>
      <c r="J42" s="56">
        <v>204</v>
      </c>
      <c r="K42" s="64">
        <v>90</v>
      </c>
      <c r="L42" s="56">
        <v>63</v>
      </c>
      <c r="M42" s="64">
        <v>26</v>
      </c>
      <c r="N42" s="56">
        <v>12</v>
      </c>
      <c r="O42" s="64">
        <v>8</v>
      </c>
      <c r="P42" s="56">
        <v>4</v>
      </c>
      <c r="Q42" s="64">
        <v>2</v>
      </c>
      <c r="R42" s="56">
        <v>2</v>
      </c>
      <c r="S42" s="64">
        <v>0</v>
      </c>
      <c r="T42" s="56">
        <v>0</v>
      </c>
      <c r="U42" s="64">
        <v>0</v>
      </c>
      <c r="V42" s="56">
        <v>0</v>
      </c>
      <c r="W42" s="64">
        <v>0</v>
      </c>
      <c r="X42" s="59">
        <f t="shared" si="5"/>
        <v>632</v>
      </c>
      <c r="Y42" s="65">
        <f t="shared" si="5"/>
        <v>262</v>
      </c>
      <c r="Z42" s="57">
        <f>SUM(X42:Y42)</f>
        <v>894</v>
      </c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</row>
    <row r="43" spans="1:53" ht="12.75">
      <c r="A43" s="26" t="s">
        <v>32</v>
      </c>
      <c r="B43" s="56">
        <v>0</v>
      </c>
      <c r="C43" s="64">
        <v>0</v>
      </c>
      <c r="D43" s="56">
        <v>0</v>
      </c>
      <c r="E43" s="64">
        <v>0</v>
      </c>
      <c r="F43" s="56">
        <v>3</v>
      </c>
      <c r="G43" s="64">
        <v>0</v>
      </c>
      <c r="H43" s="56">
        <v>335</v>
      </c>
      <c r="I43" s="64">
        <v>129</v>
      </c>
      <c r="J43" s="56">
        <v>196</v>
      </c>
      <c r="K43" s="64">
        <v>93</v>
      </c>
      <c r="L43" s="56">
        <v>85</v>
      </c>
      <c r="M43" s="64">
        <v>33</v>
      </c>
      <c r="N43" s="56">
        <v>18</v>
      </c>
      <c r="O43" s="64">
        <v>3</v>
      </c>
      <c r="P43" s="56">
        <v>1</v>
      </c>
      <c r="Q43" s="64">
        <v>1</v>
      </c>
      <c r="R43" s="56">
        <v>4</v>
      </c>
      <c r="S43" s="64">
        <v>0</v>
      </c>
      <c r="T43" s="56">
        <v>0</v>
      </c>
      <c r="U43" s="64">
        <v>0</v>
      </c>
      <c r="V43" s="56">
        <v>0</v>
      </c>
      <c r="W43" s="64">
        <v>1</v>
      </c>
      <c r="X43" s="59">
        <f t="shared" si="5"/>
        <v>642</v>
      </c>
      <c r="Y43" s="65">
        <f t="shared" si="5"/>
        <v>260</v>
      </c>
      <c r="Z43" s="57">
        <f>SUM(X43:Y43)</f>
        <v>902</v>
      </c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</row>
    <row r="44" spans="1:53" s="19" customFormat="1" ht="12.75">
      <c r="A44" s="10" t="s">
        <v>18</v>
      </c>
      <c r="B44" s="63">
        <v>0</v>
      </c>
      <c r="C44" s="62">
        <v>0</v>
      </c>
      <c r="D44" s="63">
        <v>0</v>
      </c>
      <c r="E44" s="62">
        <v>0</v>
      </c>
      <c r="F44" s="63">
        <v>44</v>
      </c>
      <c r="G44" s="62">
        <v>22</v>
      </c>
      <c r="H44" s="63">
        <v>6795</v>
      </c>
      <c r="I44" s="62">
        <v>5920</v>
      </c>
      <c r="J44" s="63">
        <v>3324</v>
      </c>
      <c r="K44" s="62">
        <v>2352</v>
      </c>
      <c r="L44" s="63">
        <v>1056</v>
      </c>
      <c r="M44" s="62">
        <v>557</v>
      </c>
      <c r="N44" s="63">
        <v>237</v>
      </c>
      <c r="O44" s="62">
        <v>110</v>
      </c>
      <c r="P44" s="63">
        <v>43</v>
      </c>
      <c r="Q44" s="62">
        <v>23</v>
      </c>
      <c r="R44" s="63">
        <v>12</v>
      </c>
      <c r="S44" s="62">
        <v>8</v>
      </c>
      <c r="T44" s="63">
        <v>3</v>
      </c>
      <c r="U44" s="62">
        <v>4</v>
      </c>
      <c r="V44" s="63">
        <v>1</v>
      </c>
      <c r="W44" s="62">
        <v>3</v>
      </c>
      <c r="X44" s="63">
        <f t="shared" si="5"/>
        <v>11515</v>
      </c>
      <c r="Y44" s="62">
        <f t="shared" si="5"/>
        <v>8999</v>
      </c>
      <c r="Z44" s="62">
        <f>SUM(X44:Y44)</f>
        <v>20514</v>
      </c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</row>
    <row r="45" spans="1:53" s="19" customFormat="1" ht="12.75">
      <c r="A45" s="41" t="s">
        <v>36</v>
      </c>
      <c r="B45" s="67"/>
      <c r="C45" s="68"/>
      <c r="D45" s="67"/>
      <c r="E45" s="68"/>
      <c r="F45" s="67"/>
      <c r="G45" s="68"/>
      <c r="H45" s="67"/>
      <c r="I45" s="68"/>
      <c r="J45" s="67"/>
      <c r="K45" s="68"/>
      <c r="L45" s="67"/>
      <c r="M45" s="68"/>
      <c r="N45" s="67"/>
      <c r="O45" s="68"/>
      <c r="P45" s="67"/>
      <c r="Q45" s="68"/>
      <c r="R45" s="67"/>
      <c r="S45" s="68"/>
      <c r="T45" s="67"/>
      <c r="U45" s="68"/>
      <c r="V45" s="67"/>
      <c r="W45" s="68"/>
      <c r="X45" s="67"/>
      <c r="Y45" s="68"/>
      <c r="Z45" s="68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</row>
    <row r="46" spans="1:53" ht="12.75">
      <c r="A46" s="26" t="s">
        <v>29</v>
      </c>
      <c r="B46" s="56">
        <v>0</v>
      </c>
      <c r="C46" s="57">
        <v>0</v>
      </c>
      <c r="D46" s="56">
        <v>0</v>
      </c>
      <c r="E46" s="57">
        <v>0</v>
      </c>
      <c r="F46" s="56">
        <v>2</v>
      </c>
      <c r="G46" s="57">
        <v>3</v>
      </c>
      <c r="H46" s="56">
        <v>57</v>
      </c>
      <c r="I46" s="57">
        <v>114</v>
      </c>
      <c r="J46" s="56">
        <v>42</v>
      </c>
      <c r="K46" s="57">
        <v>61</v>
      </c>
      <c r="L46" s="56">
        <v>14</v>
      </c>
      <c r="M46" s="57">
        <v>6</v>
      </c>
      <c r="N46" s="56">
        <v>2</v>
      </c>
      <c r="O46" s="57">
        <v>5</v>
      </c>
      <c r="P46" s="56">
        <v>1</v>
      </c>
      <c r="Q46" s="57">
        <v>0</v>
      </c>
      <c r="R46" s="56">
        <v>0</v>
      </c>
      <c r="S46" s="57">
        <v>0</v>
      </c>
      <c r="T46" s="56">
        <v>0</v>
      </c>
      <c r="U46" s="57">
        <v>1</v>
      </c>
      <c r="V46" s="56">
        <v>0</v>
      </c>
      <c r="W46" s="57">
        <v>0</v>
      </c>
      <c r="X46" s="59">
        <f aca="true" t="shared" si="6" ref="X46:Y50">SUM(V46,T46,R46,P46,N46,L46,J46,H46,F46,D46,B46)</f>
        <v>118</v>
      </c>
      <c r="Y46" s="58">
        <f t="shared" si="6"/>
        <v>190</v>
      </c>
      <c r="Z46" s="57">
        <f>SUM(X46:Y46)</f>
        <v>308</v>
      </c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</row>
    <row r="47" spans="1:53" ht="12.75">
      <c r="A47" s="26" t="s">
        <v>30</v>
      </c>
      <c r="B47" s="56">
        <v>0</v>
      </c>
      <c r="C47" s="64">
        <v>0</v>
      </c>
      <c r="D47" s="56">
        <v>0</v>
      </c>
      <c r="E47" s="64">
        <v>0</v>
      </c>
      <c r="F47" s="56">
        <v>3</v>
      </c>
      <c r="G47" s="64">
        <v>3</v>
      </c>
      <c r="H47" s="56">
        <v>104</v>
      </c>
      <c r="I47" s="64">
        <v>322</v>
      </c>
      <c r="J47" s="56">
        <v>73</v>
      </c>
      <c r="K47" s="64">
        <v>144</v>
      </c>
      <c r="L47" s="56">
        <v>22</v>
      </c>
      <c r="M47" s="64">
        <v>21</v>
      </c>
      <c r="N47" s="56">
        <v>4</v>
      </c>
      <c r="O47" s="64">
        <v>4</v>
      </c>
      <c r="P47" s="56">
        <v>1</v>
      </c>
      <c r="Q47" s="64">
        <v>1</v>
      </c>
      <c r="R47" s="56">
        <v>0</v>
      </c>
      <c r="S47" s="64">
        <v>0</v>
      </c>
      <c r="T47" s="56">
        <v>0</v>
      </c>
      <c r="U47" s="64">
        <v>0</v>
      </c>
      <c r="V47" s="56">
        <v>0</v>
      </c>
      <c r="W47" s="64">
        <v>0</v>
      </c>
      <c r="X47" s="59">
        <f t="shared" si="6"/>
        <v>207</v>
      </c>
      <c r="Y47" s="65">
        <f t="shared" si="6"/>
        <v>495</v>
      </c>
      <c r="Z47" s="57">
        <f>SUM(X47:Y47)</f>
        <v>702</v>
      </c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</row>
    <row r="48" spans="1:53" ht="12.75">
      <c r="A48" s="26" t="s">
        <v>31</v>
      </c>
      <c r="B48" s="56">
        <v>0</v>
      </c>
      <c r="C48" s="64">
        <v>0</v>
      </c>
      <c r="D48" s="56">
        <v>0</v>
      </c>
      <c r="E48" s="64">
        <v>0</v>
      </c>
      <c r="F48" s="56">
        <v>0</v>
      </c>
      <c r="G48" s="64">
        <v>3</v>
      </c>
      <c r="H48" s="56">
        <v>25</v>
      </c>
      <c r="I48" s="64">
        <v>94</v>
      </c>
      <c r="J48" s="56">
        <v>28</v>
      </c>
      <c r="K48" s="64">
        <v>34</v>
      </c>
      <c r="L48" s="56">
        <v>4</v>
      </c>
      <c r="M48" s="64">
        <v>5</v>
      </c>
      <c r="N48" s="56">
        <v>2</v>
      </c>
      <c r="O48" s="64">
        <v>1</v>
      </c>
      <c r="P48" s="56">
        <v>0</v>
      </c>
      <c r="Q48" s="64">
        <v>0</v>
      </c>
      <c r="R48" s="56">
        <v>0</v>
      </c>
      <c r="S48" s="64">
        <v>0</v>
      </c>
      <c r="T48" s="56">
        <v>0</v>
      </c>
      <c r="U48" s="64">
        <v>0</v>
      </c>
      <c r="V48" s="56">
        <v>0</v>
      </c>
      <c r="W48" s="64">
        <v>0</v>
      </c>
      <c r="X48" s="59">
        <f t="shared" si="6"/>
        <v>59</v>
      </c>
      <c r="Y48" s="65">
        <f t="shared" si="6"/>
        <v>137</v>
      </c>
      <c r="Z48" s="57">
        <f>SUM(X48:Y48)</f>
        <v>196</v>
      </c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</row>
    <row r="49" spans="1:53" ht="12.75">
      <c r="A49" s="26" t="s">
        <v>32</v>
      </c>
      <c r="B49" s="56">
        <v>0</v>
      </c>
      <c r="C49" s="64">
        <v>0</v>
      </c>
      <c r="D49" s="56">
        <v>0</v>
      </c>
      <c r="E49" s="64">
        <v>0</v>
      </c>
      <c r="F49" s="56">
        <v>0</v>
      </c>
      <c r="G49" s="64">
        <v>1</v>
      </c>
      <c r="H49" s="56">
        <v>28</v>
      </c>
      <c r="I49" s="64">
        <v>88</v>
      </c>
      <c r="J49" s="56">
        <v>28</v>
      </c>
      <c r="K49" s="64">
        <v>47</v>
      </c>
      <c r="L49" s="56">
        <v>10</v>
      </c>
      <c r="M49" s="64">
        <v>12</v>
      </c>
      <c r="N49" s="56">
        <v>3</v>
      </c>
      <c r="O49" s="64">
        <v>3</v>
      </c>
      <c r="P49" s="56">
        <v>1</v>
      </c>
      <c r="Q49" s="64">
        <v>0</v>
      </c>
      <c r="R49" s="56">
        <v>0</v>
      </c>
      <c r="S49" s="64">
        <v>0</v>
      </c>
      <c r="T49" s="56">
        <v>0</v>
      </c>
      <c r="U49" s="64">
        <v>0</v>
      </c>
      <c r="V49" s="56">
        <v>0</v>
      </c>
      <c r="W49" s="64">
        <v>0</v>
      </c>
      <c r="X49" s="59">
        <f t="shared" si="6"/>
        <v>70</v>
      </c>
      <c r="Y49" s="65">
        <f t="shared" si="6"/>
        <v>151</v>
      </c>
      <c r="Z49" s="57">
        <f>SUM(X49:Y49)</f>
        <v>221</v>
      </c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</row>
    <row r="50" spans="1:53" s="19" customFormat="1" ht="12.75">
      <c r="A50" s="10" t="s">
        <v>18</v>
      </c>
      <c r="B50" s="63">
        <v>0</v>
      </c>
      <c r="C50" s="62">
        <v>0</v>
      </c>
      <c r="D50" s="63">
        <v>0</v>
      </c>
      <c r="E50" s="62">
        <v>0</v>
      </c>
      <c r="F50" s="63">
        <v>5</v>
      </c>
      <c r="G50" s="62">
        <v>10</v>
      </c>
      <c r="H50" s="63">
        <v>214</v>
      </c>
      <c r="I50" s="62">
        <v>618</v>
      </c>
      <c r="J50" s="63">
        <v>171</v>
      </c>
      <c r="K50" s="62">
        <v>286</v>
      </c>
      <c r="L50" s="63">
        <v>50</v>
      </c>
      <c r="M50" s="62">
        <v>44</v>
      </c>
      <c r="N50" s="63">
        <v>11</v>
      </c>
      <c r="O50" s="62">
        <v>13</v>
      </c>
      <c r="P50" s="63">
        <v>3</v>
      </c>
      <c r="Q50" s="62">
        <v>1</v>
      </c>
      <c r="R50" s="63">
        <v>0</v>
      </c>
      <c r="S50" s="62">
        <v>0</v>
      </c>
      <c r="T50" s="63">
        <v>0</v>
      </c>
      <c r="U50" s="62">
        <v>1</v>
      </c>
      <c r="V50" s="63">
        <v>0</v>
      </c>
      <c r="W50" s="62">
        <v>0</v>
      </c>
      <c r="X50" s="63">
        <f t="shared" si="6"/>
        <v>454</v>
      </c>
      <c r="Y50" s="62">
        <f t="shared" si="6"/>
        <v>973</v>
      </c>
      <c r="Z50" s="62">
        <f>SUM(X50:Y50)</f>
        <v>1427</v>
      </c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</row>
    <row r="51" spans="1:53" s="19" customFormat="1" ht="12.75">
      <c r="A51" s="41" t="s">
        <v>35</v>
      </c>
      <c r="B51" s="67"/>
      <c r="C51" s="68"/>
      <c r="D51" s="67"/>
      <c r="E51" s="68"/>
      <c r="F51" s="67"/>
      <c r="G51" s="68"/>
      <c r="H51" s="67"/>
      <c r="I51" s="68"/>
      <c r="J51" s="67"/>
      <c r="K51" s="68"/>
      <c r="L51" s="67"/>
      <c r="M51" s="68"/>
      <c r="N51" s="67"/>
      <c r="O51" s="68"/>
      <c r="P51" s="67"/>
      <c r="Q51" s="68"/>
      <c r="R51" s="67"/>
      <c r="S51" s="68"/>
      <c r="T51" s="67"/>
      <c r="U51" s="68"/>
      <c r="V51" s="67"/>
      <c r="W51" s="68"/>
      <c r="X51" s="67"/>
      <c r="Y51" s="68"/>
      <c r="Z51" s="68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</row>
    <row r="52" spans="1:53" ht="12.75">
      <c r="A52" s="26" t="s">
        <v>29</v>
      </c>
      <c r="B52" s="56">
        <v>0</v>
      </c>
      <c r="C52" s="57">
        <v>0</v>
      </c>
      <c r="D52" s="56">
        <v>0</v>
      </c>
      <c r="E52" s="57">
        <v>0</v>
      </c>
      <c r="F52" s="56">
        <v>0</v>
      </c>
      <c r="G52" s="57">
        <v>2</v>
      </c>
      <c r="H52" s="56">
        <v>476</v>
      </c>
      <c r="I52" s="57">
        <v>486</v>
      </c>
      <c r="J52" s="56">
        <v>733</v>
      </c>
      <c r="K52" s="57">
        <v>679</v>
      </c>
      <c r="L52" s="56">
        <v>297</v>
      </c>
      <c r="M52" s="57">
        <v>208</v>
      </c>
      <c r="N52" s="56">
        <v>117</v>
      </c>
      <c r="O52" s="57">
        <v>59</v>
      </c>
      <c r="P52" s="56">
        <v>24</v>
      </c>
      <c r="Q52" s="57">
        <v>12</v>
      </c>
      <c r="R52" s="56">
        <v>7</v>
      </c>
      <c r="S52" s="57">
        <v>2</v>
      </c>
      <c r="T52" s="56">
        <v>1</v>
      </c>
      <c r="U52" s="57">
        <v>0</v>
      </c>
      <c r="V52" s="56">
        <v>0</v>
      </c>
      <c r="W52" s="57">
        <v>0</v>
      </c>
      <c r="X52" s="59">
        <f aca="true" t="shared" si="7" ref="X52:Y56">SUM(V52,T52,R52,P52,N52,L52,J52,H52,F52,D52,B52)</f>
        <v>1655</v>
      </c>
      <c r="Y52" s="58">
        <f t="shared" si="7"/>
        <v>1448</v>
      </c>
      <c r="Z52" s="57">
        <f>SUM(X52:Y52)</f>
        <v>3103</v>
      </c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</row>
    <row r="53" spans="1:53" ht="12.75">
      <c r="A53" s="26" t="s">
        <v>30</v>
      </c>
      <c r="B53" s="56">
        <v>0</v>
      </c>
      <c r="C53" s="64">
        <v>0</v>
      </c>
      <c r="D53" s="56">
        <v>0</v>
      </c>
      <c r="E53" s="64">
        <v>0</v>
      </c>
      <c r="F53" s="56">
        <v>0</v>
      </c>
      <c r="G53" s="64">
        <v>1</v>
      </c>
      <c r="H53" s="56">
        <v>2062</v>
      </c>
      <c r="I53" s="64">
        <v>1979</v>
      </c>
      <c r="J53" s="56">
        <v>2081</v>
      </c>
      <c r="K53" s="64">
        <v>1693</v>
      </c>
      <c r="L53" s="56">
        <v>551</v>
      </c>
      <c r="M53" s="64">
        <v>390</v>
      </c>
      <c r="N53" s="56">
        <v>119</v>
      </c>
      <c r="O53" s="64">
        <v>71</v>
      </c>
      <c r="P53" s="56">
        <v>29</v>
      </c>
      <c r="Q53" s="64">
        <v>12</v>
      </c>
      <c r="R53" s="56">
        <v>5</v>
      </c>
      <c r="S53" s="64">
        <v>1</v>
      </c>
      <c r="T53" s="56">
        <v>0</v>
      </c>
      <c r="U53" s="64">
        <v>1</v>
      </c>
      <c r="V53" s="56">
        <v>1</v>
      </c>
      <c r="W53" s="64">
        <v>2</v>
      </c>
      <c r="X53" s="59">
        <f t="shared" si="7"/>
        <v>4848</v>
      </c>
      <c r="Y53" s="65">
        <f t="shared" si="7"/>
        <v>4150</v>
      </c>
      <c r="Z53" s="57">
        <f>SUM(X53:Y53)</f>
        <v>8998</v>
      </c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</row>
    <row r="54" spans="1:53" ht="12.75">
      <c r="A54" s="26" t="s">
        <v>31</v>
      </c>
      <c r="B54" s="56">
        <v>0</v>
      </c>
      <c r="C54" s="64">
        <v>0</v>
      </c>
      <c r="D54" s="56">
        <v>0</v>
      </c>
      <c r="E54" s="64">
        <v>0</v>
      </c>
      <c r="F54" s="56">
        <v>0</v>
      </c>
      <c r="G54" s="64">
        <v>0</v>
      </c>
      <c r="H54" s="56">
        <v>274</v>
      </c>
      <c r="I54" s="64">
        <v>92</v>
      </c>
      <c r="J54" s="56">
        <v>239</v>
      </c>
      <c r="K54" s="64">
        <v>117</v>
      </c>
      <c r="L54" s="56">
        <v>58</v>
      </c>
      <c r="M54" s="64">
        <v>42</v>
      </c>
      <c r="N54" s="56">
        <v>13</v>
      </c>
      <c r="O54" s="64">
        <v>14</v>
      </c>
      <c r="P54" s="56">
        <v>4</v>
      </c>
      <c r="Q54" s="64">
        <v>0</v>
      </c>
      <c r="R54" s="56">
        <v>2</v>
      </c>
      <c r="S54" s="64">
        <v>0</v>
      </c>
      <c r="T54" s="56">
        <v>1</v>
      </c>
      <c r="U54" s="64">
        <v>0</v>
      </c>
      <c r="V54" s="56">
        <v>0</v>
      </c>
      <c r="W54" s="64">
        <v>0</v>
      </c>
      <c r="X54" s="59">
        <f t="shared" si="7"/>
        <v>591</v>
      </c>
      <c r="Y54" s="65">
        <f t="shared" si="7"/>
        <v>265</v>
      </c>
      <c r="Z54" s="57">
        <f>SUM(X54:Y54)</f>
        <v>856</v>
      </c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</row>
    <row r="55" spans="1:53" ht="12.75">
      <c r="A55" s="26" t="s">
        <v>32</v>
      </c>
      <c r="B55" s="56">
        <v>0</v>
      </c>
      <c r="C55" s="64">
        <v>0</v>
      </c>
      <c r="D55" s="56">
        <v>0</v>
      </c>
      <c r="E55" s="64">
        <v>0</v>
      </c>
      <c r="F55" s="56">
        <v>1</v>
      </c>
      <c r="G55" s="64">
        <v>1</v>
      </c>
      <c r="H55" s="56">
        <v>201</v>
      </c>
      <c r="I55" s="64">
        <v>80</v>
      </c>
      <c r="J55" s="56">
        <v>232</v>
      </c>
      <c r="K55" s="64">
        <v>163</v>
      </c>
      <c r="L55" s="56">
        <v>94</v>
      </c>
      <c r="M55" s="64">
        <v>50</v>
      </c>
      <c r="N55" s="56">
        <v>24</v>
      </c>
      <c r="O55" s="64">
        <v>13</v>
      </c>
      <c r="P55" s="56">
        <v>7</v>
      </c>
      <c r="Q55" s="64">
        <v>9</v>
      </c>
      <c r="R55" s="56">
        <v>3</v>
      </c>
      <c r="S55" s="64">
        <v>1</v>
      </c>
      <c r="T55" s="56">
        <v>0</v>
      </c>
      <c r="U55" s="64">
        <v>0</v>
      </c>
      <c r="V55" s="56">
        <v>0</v>
      </c>
      <c r="W55" s="64">
        <v>0</v>
      </c>
      <c r="X55" s="59">
        <f t="shared" si="7"/>
        <v>562</v>
      </c>
      <c r="Y55" s="65">
        <f t="shared" si="7"/>
        <v>317</v>
      </c>
      <c r="Z55" s="57">
        <f>SUM(X55:Y55)</f>
        <v>879</v>
      </c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</row>
    <row r="56" spans="1:53" s="19" customFormat="1" ht="12.75">
      <c r="A56" s="10" t="s">
        <v>18</v>
      </c>
      <c r="B56" s="63">
        <v>0</v>
      </c>
      <c r="C56" s="62">
        <v>0</v>
      </c>
      <c r="D56" s="63">
        <v>0</v>
      </c>
      <c r="E56" s="62">
        <v>0</v>
      </c>
      <c r="F56" s="63">
        <v>1</v>
      </c>
      <c r="G56" s="62">
        <v>4</v>
      </c>
      <c r="H56" s="63">
        <v>3013</v>
      </c>
      <c r="I56" s="62">
        <v>2637</v>
      </c>
      <c r="J56" s="63">
        <v>3285</v>
      </c>
      <c r="K56" s="62">
        <v>2652</v>
      </c>
      <c r="L56" s="63">
        <v>1000</v>
      </c>
      <c r="M56" s="62">
        <v>690</v>
      </c>
      <c r="N56" s="63">
        <v>273</v>
      </c>
      <c r="O56" s="62">
        <v>157</v>
      </c>
      <c r="P56" s="63">
        <v>64</v>
      </c>
      <c r="Q56" s="62">
        <v>33</v>
      </c>
      <c r="R56" s="63">
        <v>17</v>
      </c>
      <c r="S56" s="62">
        <v>4</v>
      </c>
      <c r="T56" s="63">
        <v>2</v>
      </c>
      <c r="U56" s="62">
        <v>1</v>
      </c>
      <c r="V56" s="63">
        <v>1</v>
      </c>
      <c r="W56" s="62">
        <v>2</v>
      </c>
      <c r="X56" s="63">
        <f t="shared" si="7"/>
        <v>7656</v>
      </c>
      <c r="Y56" s="62">
        <f t="shared" si="7"/>
        <v>6180</v>
      </c>
      <c r="Z56" s="62">
        <f>SUM(X56:Y56)</f>
        <v>13836</v>
      </c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</row>
    <row r="57" spans="1:53" s="7" customFormat="1" ht="12.75">
      <c r="A57" s="26"/>
      <c r="B57" s="56"/>
      <c r="C57" s="57"/>
      <c r="D57" s="56"/>
      <c r="E57" s="57"/>
      <c r="F57" s="56"/>
      <c r="G57" s="57"/>
      <c r="H57" s="56"/>
      <c r="I57" s="57"/>
      <c r="J57" s="56"/>
      <c r="K57" s="57"/>
      <c r="L57" s="56"/>
      <c r="M57" s="57"/>
      <c r="N57" s="56"/>
      <c r="O57" s="57"/>
      <c r="P57" s="56"/>
      <c r="Q57" s="57"/>
      <c r="R57" s="56"/>
      <c r="S57" s="57"/>
      <c r="T57" s="56"/>
      <c r="U57" s="57"/>
      <c r="V57" s="56"/>
      <c r="W57" s="57"/>
      <c r="X57" s="59"/>
      <c r="Y57" s="58"/>
      <c r="Z57" s="57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</row>
    <row r="58" spans="1:53" s="7" customFormat="1" ht="12.75">
      <c r="A58" s="41" t="s">
        <v>52</v>
      </c>
      <c r="B58" s="56"/>
      <c r="C58" s="57"/>
      <c r="D58" s="56"/>
      <c r="E58" s="57"/>
      <c r="F58" s="56"/>
      <c r="G58" s="57"/>
      <c r="H58" s="56"/>
      <c r="I58" s="57"/>
      <c r="J58" s="56"/>
      <c r="K58" s="57"/>
      <c r="L58" s="56"/>
      <c r="M58" s="57"/>
      <c r="N58" s="56"/>
      <c r="O58" s="57"/>
      <c r="P58" s="56"/>
      <c r="Q58" s="57"/>
      <c r="R58" s="56"/>
      <c r="S58" s="57"/>
      <c r="T58" s="56"/>
      <c r="U58" s="57"/>
      <c r="V58" s="56"/>
      <c r="W58" s="57"/>
      <c r="X58" s="59"/>
      <c r="Y58" s="58"/>
      <c r="Z58" s="57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</row>
    <row r="59" spans="1:53" s="7" customFormat="1" ht="12.75">
      <c r="A59" s="41" t="str">
        <f>"+ Se-n-Se"</f>
        <v>+ Se-n-Se</v>
      </c>
      <c r="B59" s="56"/>
      <c r="C59" s="57"/>
      <c r="D59" s="56"/>
      <c r="E59" s="57"/>
      <c r="F59" s="56"/>
      <c r="G59" s="57"/>
      <c r="H59" s="56"/>
      <c r="I59" s="57"/>
      <c r="J59" s="56"/>
      <c r="K59" s="57"/>
      <c r="L59" s="56"/>
      <c r="M59" s="57"/>
      <c r="N59" s="56"/>
      <c r="O59" s="57"/>
      <c r="P59" s="56"/>
      <c r="Q59" s="57"/>
      <c r="R59" s="56"/>
      <c r="S59" s="57"/>
      <c r="T59" s="56"/>
      <c r="U59" s="57"/>
      <c r="V59" s="56"/>
      <c r="W59" s="57"/>
      <c r="X59" s="59"/>
      <c r="Y59" s="58"/>
      <c r="Z59" s="57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</row>
    <row r="60" spans="1:53" s="19" customFormat="1" ht="12.75">
      <c r="A60" s="41" t="s">
        <v>33</v>
      </c>
      <c r="B60" s="67"/>
      <c r="C60" s="68"/>
      <c r="D60" s="67"/>
      <c r="E60" s="68"/>
      <c r="F60" s="67"/>
      <c r="G60" s="68"/>
      <c r="H60" s="67"/>
      <c r="I60" s="68"/>
      <c r="J60" s="67"/>
      <c r="K60" s="68"/>
      <c r="L60" s="67"/>
      <c r="M60" s="68"/>
      <c r="N60" s="67"/>
      <c r="O60" s="68"/>
      <c r="P60" s="67"/>
      <c r="Q60" s="68"/>
      <c r="R60" s="67"/>
      <c r="S60" s="68"/>
      <c r="T60" s="67"/>
      <c r="U60" s="68"/>
      <c r="V60" s="67"/>
      <c r="W60" s="68"/>
      <c r="X60" s="67"/>
      <c r="Y60" s="68"/>
      <c r="Z60" s="68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</row>
    <row r="61" spans="1:53" ht="12.75">
      <c r="A61" s="26" t="s">
        <v>29</v>
      </c>
      <c r="B61" s="56">
        <v>0</v>
      </c>
      <c r="C61" s="57">
        <v>0</v>
      </c>
      <c r="D61" s="56">
        <v>0</v>
      </c>
      <c r="E61" s="57">
        <v>0</v>
      </c>
      <c r="F61" s="56">
        <v>0</v>
      </c>
      <c r="G61" s="57">
        <v>0</v>
      </c>
      <c r="H61" s="56">
        <v>0</v>
      </c>
      <c r="I61" s="57">
        <v>0</v>
      </c>
      <c r="J61" s="56">
        <v>25</v>
      </c>
      <c r="K61" s="57">
        <v>13</v>
      </c>
      <c r="L61" s="56">
        <v>6</v>
      </c>
      <c r="M61" s="57">
        <v>5</v>
      </c>
      <c r="N61" s="56">
        <v>3</v>
      </c>
      <c r="O61" s="57">
        <v>3</v>
      </c>
      <c r="P61" s="56">
        <v>3</v>
      </c>
      <c r="Q61" s="57">
        <v>1</v>
      </c>
      <c r="R61" s="56">
        <v>0</v>
      </c>
      <c r="S61" s="57">
        <v>0</v>
      </c>
      <c r="T61" s="56">
        <v>0</v>
      </c>
      <c r="U61" s="57">
        <v>0</v>
      </c>
      <c r="V61" s="56">
        <v>0</v>
      </c>
      <c r="W61" s="57">
        <v>0</v>
      </c>
      <c r="X61" s="59">
        <f aca="true" t="shared" si="8" ref="X61:Y64">SUM(V61,T61,R61,P61,N61,L61,J61,H61,F61,D61,B61)</f>
        <v>37</v>
      </c>
      <c r="Y61" s="58">
        <f t="shared" si="8"/>
        <v>22</v>
      </c>
      <c r="Z61" s="57">
        <f>SUM(X61:Y61)</f>
        <v>59</v>
      </c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</row>
    <row r="62" spans="1:53" ht="12.75">
      <c r="A62" s="26" t="s">
        <v>30</v>
      </c>
      <c r="B62" s="56">
        <v>0</v>
      </c>
      <c r="C62" s="64">
        <v>0</v>
      </c>
      <c r="D62" s="56">
        <v>0</v>
      </c>
      <c r="E62" s="64">
        <v>0</v>
      </c>
      <c r="F62" s="56">
        <v>0</v>
      </c>
      <c r="G62" s="64">
        <v>0</v>
      </c>
      <c r="H62" s="56">
        <v>0</v>
      </c>
      <c r="I62" s="64">
        <v>1</v>
      </c>
      <c r="J62" s="56">
        <v>11</v>
      </c>
      <c r="K62" s="64">
        <v>20</v>
      </c>
      <c r="L62" s="56">
        <v>7</v>
      </c>
      <c r="M62" s="64">
        <v>9</v>
      </c>
      <c r="N62" s="56">
        <v>2</v>
      </c>
      <c r="O62" s="64">
        <v>5</v>
      </c>
      <c r="P62" s="56">
        <v>0</v>
      </c>
      <c r="Q62" s="64">
        <v>0</v>
      </c>
      <c r="R62" s="56">
        <v>1</v>
      </c>
      <c r="S62" s="64">
        <v>1</v>
      </c>
      <c r="T62" s="56">
        <v>0</v>
      </c>
      <c r="U62" s="64">
        <v>0</v>
      </c>
      <c r="V62" s="56">
        <v>1</v>
      </c>
      <c r="W62" s="64">
        <v>1</v>
      </c>
      <c r="X62" s="59">
        <f t="shared" si="8"/>
        <v>22</v>
      </c>
      <c r="Y62" s="65">
        <f t="shared" si="8"/>
        <v>37</v>
      </c>
      <c r="Z62" s="57">
        <f>SUM(X62:Y62)</f>
        <v>59</v>
      </c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</row>
    <row r="63" spans="1:53" ht="12.75">
      <c r="A63" s="26" t="s">
        <v>31</v>
      </c>
      <c r="B63" s="56">
        <v>0</v>
      </c>
      <c r="C63" s="64">
        <v>0</v>
      </c>
      <c r="D63" s="56">
        <v>0</v>
      </c>
      <c r="E63" s="64">
        <v>0</v>
      </c>
      <c r="F63" s="56">
        <v>0</v>
      </c>
      <c r="G63" s="64">
        <v>0</v>
      </c>
      <c r="H63" s="56">
        <v>0</v>
      </c>
      <c r="I63" s="64">
        <v>0</v>
      </c>
      <c r="J63" s="56">
        <v>0</v>
      </c>
      <c r="K63" s="64">
        <v>0</v>
      </c>
      <c r="L63" s="56">
        <v>0</v>
      </c>
      <c r="M63" s="64">
        <v>0</v>
      </c>
      <c r="N63" s="56">
        <v>0</v>
      </c>
      <c r="O63" s="64">
        <v>0</v>
      </c>
      <c r="P63" s="56">
        <v>0</v>
      </c>
      <c r="Q63" s="64">
        <v>0</v>
      </c>
      <c r="R63" s="56">
        <v>0</v>
      </c>
      <c r="S63" s="64">
        <v>0</v>
      </c>
      <c r="T63" s="56">
        <v>0</v>
      </c>
      <c r="U63" s="64">
        <v>0</v>
      </c>
      <c r="V63" s="56">
        <v>0</v>
      </c>
      <c r="W63" s="64">
        <v>0</v>
      </c>
      <c r="X63" s="59">
        <f t="shared" si="8"/>
        <v>0</v>
      </c>
      <c r="Y63" s="65">
        <f t="shared" si="8"/>
        <v>0</v>
      </c>
      <c r="Z63" s="57">
        <f>SUM(X63:Y63)</f>
        <v>0</v>
      </c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</row>
    <row r="64" spans="1:53" ht="12.75">
      <c r="A64" s="26" t="s">
        <v>32</v>
      </c>
      <c r="B64" s="56">
        <v>0</v>
      </c>
      <c r="C64" s="64">
        <v>0</v>
      </c>
      <c r="D64" s="56">
        <v>0</v>
      </c>
      <c r="E64" s="64">
        <v>0</v>
      </c>
      <c r="F64" s="56">
        <v>0</v>
      </c>
      <c r="G64" s="64">
        <v>0</v>
      </c>
      <c r="H64" s="56">
        <v>0</v>
      </c>
      <c r="I64" s="64">
        <v>0</v>
      </c>
      <c r="J64" s="56">
        <v>0</v>
      </c>
      <c r="K64" s="64">
        <v>0</v>
      </c>
      <c r="L64" s="56">
        <v>0</v>
      </c>
      <c r="M64" s="64">
        <v>0</v>
      </c>
      <c r="N64" s="56">
        <v>0</v>
      </c>
      <c r="O64" s="64">
        <v>0</v>
      </c>
      <c r="P64" s="56">
        <v>0</v>
      </c>
      <c r="Q64" s="64">
        <v>0</v>
      </c>
      <c r="R64" s="56">
        <v>0</v>
      </c>
      <c r="S64" s="64">
        <v>0</v>
      </c>
      <c r="T64" s="56">
        <v>0</v>
      </c>
      <c r="U64" s="64">
        <v>0</v>
      </c>
      <c r="V64" s="56">
        <v>0</v>
      </c>
      <c r="W64" s="64">
        <v>0</v>
      </c>
      <c r="X64" s="59">
        <f t="shared" si="8"/>
        <v>0</v>
      </c>
      <c r="Y64" s="65">
        <f t="shared" si="8"/>
        <v>0</v>
      </c>
      <c r="Z64" s="57">
        <f>SUM(X64:Y64)</f>
        <v>0</v>
      </c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</row>
    <row r="65" spans="1:53" s="19" customFormat="1" ht="12.75">
      <c r="A65" s="10" t="s">
        <v>54</v>
      </c>
      <c r="B65" s="63">
        <f>SUM(B61:B64)</f>
        <v>0</v>
      </c>
      <c r="C65" s="62">
        <f aca="true" t="shared" si="9" ref="C65:W65">SUM(C61:C64)</f>
        <v>0</v>
      </c>
      <c r="D65" s="63">
        <f t="shared" si="9"/>
        <v>0</v>
      </c>
      <c r="E65" s="62">
        <f t="shared" si="9"/>
        <v>0</v>
      </c>
      <c r="F65" s="63">
        <f t="shared" si="9"/>
        <v>0</v>
      </c>
      <c r="G65" s="62">
        <f t="shared" si="9"/>
        <v>0</v>
      </c>
      <c r="H65" s="63">
        <f t="shared" si="9"/>
        <v>0</v>
      </c>
      <c r="I65" s="62">
        <f t="shared" si="9"/>
        <v>1</v>
      </c>
      <c r="J65" s="63">
        <f t="shared" si="9"/>
        <v>36</v>
      </c>
      <c r="K65" s="62">
        <f t="shared" si="9"/>
        <v>33</v>
      </c>
      <c r="L65" s="63">
        <f t="shared" si="9"/>
        <v>13</v>
      </c>
      <c r="M65" s="62">
        <f t="shared" si="9"/>
        <v>14</v>
      </c>
      <c r="N65" s="63">
        <f t="shared" si="9"/>
        <v>5</v>
      </c>
      <c r="O65" s="62">
        <f t="shared" si="9"/>
        <v>8</v>
      </c>
      <c r="P65" s="63">
        <f t="shared" si="9"/>
        <v>3</v>
      </c>
      <c r="Q65" s="62">
        <f t="shared" si="9"/>
        <v>1</v>
      </c>
      <c r="R65" s="63">
        <f t="shared" si="9"/>
        <v>1</v>
      </c>
      <c r="S65" s="62">
        <f t="shared" si="9"/>
        <v>1</v>
      </c>
      <c r="T65" s="63">
        <f t="shared" si="9"/>
        <v>0</v>
      </c>
      <c r="U65" s="62">
        <f t="shared" si="9"/>
        <v>0</v>
      </c>
      <c r="V65" s="63">
        <f t="shared" si="9"/>
        <v>1</v>
      </c>
      <c r="W65" s="62">
        <f t="shared" si="9"/>
        <v>1</v>
      </c>
      <c r="X65" s="63">
        <f>SUM(X61:X64)</f>
        <v>59</v>
      </c>
      <c r="Y65" s="62">
        <f>SUM(Y61:Y64)</f>
        <v>59</v>
      </c>
      <c r="Z65" s="62">
        <f>SUM(Z61:Z64)</f>
        <v>118</v>
      </c>
      <c r="AA65" s="45"/>
      <c r="AB65" s="68"/>
      <c r="AC65" s="68"/>
      <c r="AD65" s="68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</row>
    <row r="66" spans="1:53" s="7" customFormat="1" ht="12.75">
      <c r="A66" s="41" t="s">
        <v>34</v>
      </c>
      <c r="B66" s="56"/>
      <c r="C66" s="57"/>
      <c r="D66" s="56"/>
      <c r="E66" s="57"/>
      <c r="F66" s="56"/>
      <c r="G66" s="57"/>
      <c r="H66" s="56"/>
      <c r="I66" s="57"/>
      <c r="J66" s="56"/>
      <c r="K66" s="57"/>
      <c r="L66" s="56"/>
      <c r="M66" s="57"/>
      <c r="N66" s="56"/>
      <c r="O66" s="57"/>
      <c r="P66" s="56"/>
      <c r="Q66" s="57"/>
      <c r="R66" s="56"/>
      <c r="S66" s="57"/>
      <c r="T66" s="56"/>
      <c r="U66" s="57"/>
      <c r="V66" s="56"/>
      <c r="W66" s="57"/>
      <c r="X66" s="59"/>
      <c r="Y66" s="58"/>
      <c r="Z66" s="57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</row>
    <row r="67" spans="1:53" ht="12.75">
      <c r="A67" s="26" t="s">
        <v>29</v>
      </c>
      <c r="B67" s="56">
        <v>0</v>
      </c>
      <c r="C67" s="57">
        <v>0</v>
      </c>
      <c r="D67" s="56">
        <v>0</v>
      </c>
      <c r="E67" s="57">
        <v>0</v>
      </c>
      <c r="F67" s="56">
        <v>0</v>
      </c>
      <c r="G67" s="57">
        <v>0</v>
      </c>
      <c r="H67" s="56">
        <v>0</v>
      </c>
      <c r="I67" s="57">
        <v>0</v>
      </c>
      <c r="J67" s="56">
        <v>99</v>
      </c>
      <c r="K67" s="57">
        <v>63</v>
      </c>
      <c r="L67" s="56">
        <v>124</v>
      </c>
      <c r="M67" s="57">
        <v>61</v>
      </c>
      <c r="N67" s="56">
        <v>85</v>
      </c>
      <c r="O67" s="57">
        <v>39</v>
      </c>
      <c r="P67" s="56">
        <v>48</v>
      </c>
      <c r="Q67" s="57">
        <v>37</v>
      </c>
      <c r="R67" s="56">
        <v>18</v>
      </c>
      <c r="S67" s="57">
        <v>14</v>
      </c>
      <c r="T67" s="56">
        <v>8</v>
      </c>
      <c r="U67" s="57">
        <v>5</v>
      </c>
      <c r="V67" s="56">
        <v>19</v>
      </c>
      <c r="W67" s="57">
        <v>32</v>
      </c>
      <c r="X67" s="59">
        <f aca="true" t="shared" si="10" ref="X67:Y71">SUM(V67,T67,R67,P67,N67,L67,J67,H67,F67,D67,B67)</f>
        <v>401</v>
      </c>
      <c r="Y67" s="58">
        <f t="shared" si="10"/>
        <v>251</v>
      </c>
      <c r="Z67" s="57">
        <f>SUM(X67:Y67)</f>
        <v>652</v>
      </c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</row>
    <row r="68" spans="1:53" ht="12.75">
      <c r="A68" s="26" t="s">
        <v>30</v>
      </c>
      <c r="B68" s="56">
        <v>0</v>
      </c>
      <c r="C68" s="64">
        <v>0</v>
      </c>
      <c r="D68" s="56">
        <v>0</v>
      </c>
      <c r="E68" s="64">
        <v>0</v>
      </c>
      <c r="F68" s="56">
        <v>0</v>
      </c>
      <c r="G68" s="64">
        <v>0</v>
      </c>
      <c r="H68" s="56">
        <v>3</v>
      </c>
      <c r="I68" s="64">
        <v>0</v>
      </c>
      <c r="J68" s="56">
        <v>412</v>
      </c>
      <c r="K68" s="64">
        <v>114</v>
      </c>
      <c r="L68" s="56">
        <v>349</v>
      </c>
      <c r="M68" s="64">
        <v>126</v>
      </c>
      <c r="N68" s="56">
        <v>204</v>
      </c>
      <c r="O68" s="64">
        <v>137</v>
      </c>
      <c r="P68" s="56">
        <v>76</v>
      </c>
      <c r="Q68" s="64">
        <v>65</v>
      </c>
      <c r="R68" s="56">
        <v>42</v>
      </c>
      <c r="S68" s="64">
        <v>47</v>
      </c>
      <c r="T68" s="56">
        <v>13</v>
      </c>
      <c r="U68" s="64">
        <v>21</v>
      </c>
      <c r="V68" s="56">
        <v>28</v>
      </c>
      <c r="W68" s="64">
        <v>31</v>
      </c>
      <c r="X68" s="59">
        <f t="shared" si="10"/>
        <v>1127</v>
      </c>
      <c r="Y68" s="65">
        <f t="shared" si="10"/>
        <v>541</v>
      </c>
      <c r="Z68" s="57">
        <f>SUM(X68:Y68)</f>
        <v>1668</v>
      </c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</row>
    <row r="69" spans="1:53" ht="12.75">
      <c r="A69" s="26" t="s">
        <v>31</v>
      </c>
      <c r="B69" s="56">
        <v>0</v>
      </c>
      <c r="C69" s="64">
        <v>0</v>
      </c>
      <c r="D69" s="56">
        <v>0</v>
      </c>
      <c r="E69" s="64">
        <v>0</v>
      </c>
      <c r="F69" s="56">
        <v>0</v>
      </c>
      <c r="G69" s="64">
        <v>0</v>
      </c>
      <c r="H69" s="56">
        <v>2</v>
      </c>
      <c r="I69" s="64">
        <v>0</v>
      </c>
      <c r="J69" s="56">
        <v>39</v>
      </c>
      <c r="K69" s="64">
        <v>5</v>
      </c>
      <c r="L69" s="56">
        <v>42</v>
      </c>
      <c r="M69" s="64">
        <v>26</v>
      </c>
      <c r="N69" s="56">
        <v>21</v>
      </c>
      <c r="O69" s="64">
        <v>17</v>
      </c>
      <c r="P69" s="56">
        <v>17</v>
      </c>
      <c r="Q69" s="64">
        <v>9</v>
      </c>
      <c r="R69" s="56">
        <v>4</v>
      </c>
      <c r="S69" s="64">
        <v>4</v>
      </c>
      <c r="T69" s="56">
        <v>6</v>
      </c>
      <c r="U69" s="64">
        <v>3</v>
      </c>
      <c r="V69" s="56">
        <v>5</v>
      </c>
      <c r="W69" s="64">
        <v>6</v>
      </c>
      <c r="X69" s="59">
        <f t="shared" si="10"/>
        <v>136</v>
      </c>
      <c r="Y69" s="65">
        <f t="shared" si="10"/>
        <v>70</v>
      </c>
      <c r="Z69" s="57">
        <f>SUM(X69:Y69)</f>
        <v>206</v>
      </c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</row>
    <row r="70" spans="1:53" ht="12.75">
      <c r="A70" s="26" t="s">
        <v>32</v>
      </c>
      <c r="B70" s="56">
        <v>0</v>
      </c>
      <c r="C70" s="64">
        <v>0</v>
      </c>
      <c r="D70" s="56">
        <v>0</v>
      </c>
      <c r="E70" s="64">
        <v>0</v>
      </c>
      <c r="F70" s="56">
        <v>0</v>
      </c>
      <c r="G70" s="64">
        <v>0</v>
      </c>
      <c r="H70" s="56">
        <v>0</v>
      </c>
      <c r="I70" s="64">
        <v>0</v>
      </c>
      <c r="J70" s="56">
        <v>10</v>
      </c>
      <c r="K70" s="64">
        <v>3</v>
      </c>
      <c r="L70" s="56">
        <v>17</v>
      </c>
      <c r="M70" s="64">
        <v>9</v>
      </c>
      <c r="N70" s="56">
        <v>17</v>
      </c>
      <c r="O70" s="64">
        <v>9</v>
      </c>
      <c r="P70" s="56">
        <v>3</v>
      </c>
      <c r="Q70" s="64">
        <v>3</v>
      </c>
      <c r="R70" s="56">
        <v>3</v>
      </c>
      <c r="S70" s="64">
        <v>1</v>
      </c>
      <c r="T70" s="56">
        <v>1</v>
      </c>
      <c r="U70" s="64">
        <v>0</v>
      </c>
      <c r="V70" s="56">
        <v>1</v>
      </c>
      <c r="W70" s="64">
        <v>0</v>
      </c>
      <c r="X70" s="59">
        <f t="shared" si="10"/>
        <v>52</v>
      </c>
      <c r="Y70" s="65">
        <f t="shared" si="10"/>
        <v>25</v>
      </c>
      <c r="Z70" s="57">
        <f>SUM(X70:Y70)</f>
        <v>77</v>
      </c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</row>
    <row r="71" spans="1:53" s="19" customFormat="1" ht="12.75">
      <c r="A71" s="10" t="s">
        <v>18</v>
      </c>
      <c r="B71" s="63">
        <f aca="true" t="shared" si="11" ref="B71:W71">SUM(B67:B70)</f>
        <v>0</v>
      </c>
      <c r="C71" s="62">
        <f t="shared" si="11"/>
        <v>0</v>
      </c>
      <c r="D71" s="63">
        <f t="shared" si="11"/>
        <v>0</v>
      </c>
      <c r="E71" s="62">
        <f t="shared" si="11"/>
        <v>0</v>
      </c>
      <c r="F71" s="63">
        <f t="shared" si="11"/>
        <v>0</v>
      </c>
      <c r="G71" s="62">
        <f t="shared" si="11"/>
        <v>0</v>
      </c>
      <c r="H71" s="63">
        <f t="shared" si="11"/>
        <v>5</v>
      </c>
      <c r="I71" s="62">
        <f t="shared" si="11"/>
        <v>0</v>
      </c>
      <c r="J71" s="63">
        <f t="shared" si="11"/>
        <v>560</v>
      </c>
      <c r="K71" s="62">
        <f t="shared" si="11"/>
        <v>185</v>
      </c>
      <c r="L71" s="63">
        <f t="shared" si="11"/>
        <v>532</v>
      </c>
      <c r="M71" s="62">
        <f t="shared" si="11"/>
        <v>222</v>
      </c>
      <c r="N71" s="63">
        <f t="shared" si="11"/>
        <v>327</v>
      </c>
      <c r="O71" s="62">
        <f t="shared" si="11"/>
        <v>202</v>
      </c>
      <c r="P71" s="63">
        <f t="shared" si="11"/>
        <v>144</v>
      </c>
      <c r="Q71" s="62">
        <f t="shared" si="11"/>
        <v>114</v>
      </c>
      <c r="R71" s="63">
        <f t="shared" si="11"/>
        <v>67</v>
      </c>
      <c r="S71" s="62">
        <f t="shared" si="11"/>
        <v>66</v>
      </c>
      <c r="T71" s="63">
        <f t="shared" si="11"/>
        <v>28</v>
      </c>
      <c r="U71" s="62">
        <f t="shared" si="11"/>
        <v>29</v>
      </c>
      <c r="V71" s="63">
        <f t="shared" si="11"/>
        <v>53</v>
      </c>
      <c r="W71" s="62">
        <f t="shared" si="11"/>
        <v>69</v>
      </c>
      <c r="X71" s="63">
        <f t="shared" si="10"/>
        <v>1716</v>
      </c>
      <c r="Y71" s="62">
        <f t="shared" si="10"/>
        <v>887</v>
      </c>
      <c r="Z71" s="62">
        <f>SUM(X71:Y71)</f>
        <v>2603</v>
      </c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</row>
    <row r="72" spans="1:53" s="19" customFormat="1" ht="12.75">
      <c r="A72" s="41" t="s">
        <v>36</v>
      </c>
      <c r="B72" s="67"/>
      <c r="C72" s="68"/>
      <c r="D72" s="67"/>
      <c r="E72" s="68"/>
      <c r="F72" s="67"/>
      <c r="G72" s="68"/>
      <c r="H72" s="67"/>
      <c r="I72" s="68"/>
      <c r="J72" s="67"/>
      <c r="K72" s="68"/>
      <c r="L72" s="67"/>
      <c r="M72" s="68"/>
      <c r="N72" s="67"/>
      <c r="O72" s="68"/>
      <c r="P72" s="67"/>
      <c r="Q72" s="68"/>
      <c r="R72" s="67"/>
      <c r="S72" s="68"/>
      <c r="T72" s="67"/>
      <c r="U72" s="68"/>
      <c r="V72" s="67"/>
      <c r="W72" s="68"/>
      <c r="X72" s="67"/>
      <c r="Y72" s="68"/>
      <c r="Z72" s="68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</row>
    <row r="73" spans="1:53" ht="12.75">
      <c r="A73" s="26" t="s">
        <v>29</v>
      </c>
      <c r="B73" s="56">
        <v>0</v>
      </c>
      <c r="C73" s="57">
        <v>0</v>
      </c>
      <c r="D73" s="56">
        <v>0</v>
      </c>
      <c r="E73" s="57">
        <v>0</v>
      </c>
      <c r="F73" s="56">
        <v>0</v>
      </c>
      <c r="G73" s="57">
        <v>0</v>
      </c>
      <c r="H73" s="56">
        <v>1</v>
      </c>
      <c r="I73" s="57">
        <v>2</v>
      </c>
      <c r="J73" s="56">
        <v>18</v>
      </c>
      <c r="K73" s="57">
        <v>37</v>
      </c>
      <c r="L73" s="56">
        <v>9</v>
      </c>
      <c r="M73" s="57">
        <v>12</v>
      </c>
      <c r="N73" s="56">
        <v>1</v>
      </c>
      <c r="O73" s="57">
        <v>3</v>
      </c>
      <c r="P73" s="56">
        <v>1</v>
      </c>
      <c r="Q73" s="57">
        <v>4</v>
      </c>
      <c r="R73" s="56">
        <v>1</v>
      </c>
      <c r="S73" s="57">
        <v>2</v>
      </c>
      <c r="T73" s="56">
        <v>0</v>
      </c>
      <c r="U73" s="57">
        <v>0</v>
      </c>
      <c r="V73" s="56">
        <v>2</v>
      </c>
      <c r="W73" s="57">
        <v>1</v>
      </c>
      <c r="X73" s="59">
        <f aca="true" t="shared" si="12" ref="X73:Y76">SUM(V73,T73,R73,P73,N73,L73,J73,H73,F73,D73,B73)</f>
        <v>33</v>
      </c>
      <c r="Y73" s="58">
        <f t="shared" si="12"/>
        <v>61</v>
      </c>
      <c r="Z73" s="57">
        <f>SUM(X73:Y73)</f>
        <v>94</v>
      </c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</row>
    <row r="74" spans="1:53" ht="12.75">
      <c r="A74" s="26" t="s">
        <v>30</v>
      </c>
      <c r="B74" s="56">
        <v>0</v>
      </c>
      <c r="C74" s="64">
        <v>0</v>
      </c>
      <c r="D74" s="56">
        <v>0</v>
      </c>
      <c r="E74" s="64">
        <v>0</v>
      </c>
      <c r="F74" s="56">
        <v>0</v>
      </c>
      <c r="G74" s="64">
        <v>0</v>
      </c>
      <c r="H74" s="56">
        <v>0</v>
      </c>
      <c r="I74" s="64">
        <v>0</v>
      </c>
      <c r="J74" s="56">
        <v>3</v>
      </c>
      <c r="K74" s="64">
        <v>9</v>
      </c>
      <c r="L74" s="56">
        <v>3</v>
      </c>
      <c r="M74" s="64">
        <v>5</v>
      </c>
      <c r="N74" s="56">
        <v>5</v>
      </c>
      <c r="O74" s="64">
        <v>8</v>
      </c>
      <c r="P74" s="56">
        <v>2</v>
      </c>
      <c r="Q74" s="64">
        <v>4</v>
      </c>
      <c r="R74" s="56">
        <v>0</v>
      </c>
      <c r="S74" s="64">
        <v>0</v>
      </c>
      <c r="T74" s="56">
        <v>1</v>
      </c>
      <c r="U74" s="64">
        <v>0</v>
      </c>
      <c r="V74" s="56">
        <v>3</v>
      </c>
      <c r="W74" s="64">
        <v>2</v>
      </c>
      <c r="X74" s="59">
        <f t="shared" si="12"/>
        <v>17</v>
      </c>
      <c r="Y74" s="65">
        <f t="shared" si="12"/>
        <v>28</v>
      </c>
      <c r="Z74" s="57">
        <f>SUM(X74:Y74)</f>
        <v>45</v>
      </c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</row>
    <row r="75" spans="1:53" ht="12.75">
      <c r="A75" s="26" t="s">
        <v>31</v>
      </c>
      <c r="B75" s="56">
        <v>0</v>
      </c>
      <c r="C75" s="64">
        <v>0</v>
      </c>
      <c r="D75" s="56">
        <v>0</v>
      </c>
      <c r="E75" s="64">
        <v>0</v>
      </c>
      <c r="F75" s="56">
        <v>0</v>
      </c>
      <c r="G75" s="64">
        <v>0</v>
      </c>
      <c r="H75" s="56">
        <v>0</v>
      </c>
      <c r="I75" s="64">
        <v>0</v>
      </c>
      <c r="J75" s="56">
        <v>0</v>
      </c>
      <c r="K75" s="64">
        <v>0</v>
      </c>
      <c r="L75" s="56">
        <v>1</v>
      </c>
      <c r="M75" s="64">
        <v>3</v>
      </c>
      <c r="N75" s="56">
        <v>3</v>
      </c>
      <c r="O75" s="64">
        <v>3</v>
      </c>
      <c r="P75" s="56">
        <v>1</v>
      </c>
      <c r="Q75" s="64">
        <v>0</v>
      </c>
      <c r="R75" s="56">
        <v>0</v>
      </c>
      <c r="S75" s="64">
        <v>0</v>
      </c>
      <c r="T75" s="56">
        <v>0</v>
      </c>
      <c r="U75" s="64">
        <v>0</v>
      </c>
      <c r="V75" s="56">
        <v>0</v>
      </c>
      <c r="W75" s="64">
        <v>0</v>
      </c>
      <c r="X75" s="59">
        <f t="shared" si="12"/>
        <v>5</v>
      </c>
      <c r="Y75" s="65">
        <f t="shared" si="12"/>
        <v>6</v>
      </c>
      <c r="Z75" s="57">
        <f>SUM(X75:Y75)</f>
        <v>11</v>
      </c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</row>
    <row r="76" spans="1:53" ht="12.75">
      <c r="A76" s="26" t="s">
        <v>32</v>
      </c>
      <c r="B76" s="56">
        <v>0</v>
      </c>
      <c r="C76" s="64">
        <v>0</v>
      </c>
      <c r="D76" s="56">
        <v>0</v>
      </c>
      <c r="E76" s="64">
        <v>0</v>
      </c>
      <c r="F76" s="56">
        <v>0</v>
      </c>
      <c r="G76" s="64">
        <v>0</v>
      </c>
      <c r="H76" s="56">
        <v>0</v>
      </c>
      <c r="I76" s="64">
        <v>0</v>
      </c>
      <c r="J76" s="56">
        <v>4</v>
      </c>
      <c r="K76" s="64">
        <v>20</v>
      </c>
      <c r="L76" s="56">
        <v>4</v>
      </c>
      <c r="M76" s="64">
        <v>10</v>
      </c>
      <c r="N76" s="56">
        <v>1</v>
      </c>
      <c r="O76" s="64">
        <v>4</v>
      </c>
      <c r="P76" s="56">
        <v>3</v>
      </c>
      <c r="Q76" s="64">
        <v>0</v>
      </c>
      <c r="R76" s="56">
        <v>0</v>
      </c>
      <c r="S76" s="64">
        <v>0</v>
      </c>
      <c r="T76" s="56">
        <v>0</v>
      </c>
      <c r="U76" s="64">
        <v>0</v>
      </c>
      <c r="V76" s="56">
        <v>1</v>
      </c>
      <c r="W76" s="64">
        <v>0</v>
      </c>
      <c r="X76" s="59">
        <f t="shared" si="12"/>
        <v>13</v>
      </c>
      <c r="Y76" s="65">
        <f t="shared" si="12"/>
        <v>34</v>
      </c>
      <c r="Z76" s="57">
        <f>SUM(X76:Y76)</f>
        <v>47</v>
      </c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</row>
    <row r="77" spans="1:53" s="24" customFormat="1" ht="12.75">
      <c r="A77" s="10" t="s">
        <v>18</v>
      </c>
      <c r="B77" s="63">
        <f aca="true" t="shared" si="13" ref="B77:W77">SUM(B73:B76)</f>
        <v>0</v>
      </c>
      <c r="C77" s="62">
        <f t="shared" si="13"/>
        <v>0</v>
      </c>
      <c r="D77" s="63">
        <f t="shared" si="13"/>
        <v>0</v>
      </c>
      <c r="E77" s="62">
        <f t="shared" si="13"/>
        <v>0</v>
      </c>
      <c r="F77" s="63">
        <f t="shared" si="13"/>
        <v>0</v>
      </c>
      <c r="G77" s="62">
        <f t="shared" si="13"/>
        <v>0</v>
      </c>
      <c r="H77" s="63">
        <f t="shared" si="13"/>
        <v>1</v>
      </c>
      <c r="I77" s="62">
        <f t="shared" si="13"/>
        <v>2</v>
      </c>
      <c r="J77" s="63">
        <f t="shared" si="13"/>
        <v>25</v>
      </c>
      <c r="K77" s="62">
        <f t="shared" si="13"/>
        <v>66</v>
      </c>
      <c r="L77" s="63">
        <f t="shared" si="13"/>
        <v>17</v>
      </c>
      <c r="M77" s="62">
        <f t="shared" si="13"/>
        <v>30</v>
      </c>
      <c r="N77" s="63">
        <f t="shared" si="13"/>
        <v>10</v>
      </c>
      <c r="O77" s="62">
        <f t="shared" si="13"/>
        <v>18</v>
      </c>
      <c r="P77" s="63">
        <f t="shared" si="13"/>
        <v>7</v>
      </c>
      <c r="Q77" s="62">
        <f t="shared" si="13"/>
        <v>8</v>
      </c>
      <c r="R77" s="63">
        <f t="shared" si="13"/>
        <v>1</v>
      </c>
      <c r="S77" s="62">
        <f t="shared" si="13"/>
        <v>2</v>
      </c>
      <c r="T77" s="63">
        <f t="shared" si="13"/>
        <v>1</v>
      </c>
      <c r="U77" s="62">
        <f t="shared" si="13"/>
        <v>0</v>
      </c>
      <c r="V77" s="63">
        <f t="shared" si="13"/>
        <v>6</v>
      </c>
      <c r="W77" s="62">
        <f t="shared" si="13"/>
        <v>3</v>
      </c>
      <c r="X77" s="63">
        <f>SUM(X73:X76)</f>
        <v>68</v>
      </c>
      <c r="Y77" s="62">
        <f>SUM(Y73:Y76)</f>
        <v>129</v>
      </c>
      <c r="Z77" s="62">
        <f>SUM(Z73:Z76)</f>
        <v>197</v>
      </c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</row>
    <row r="78" spans="1:53" s="19" customFormat="1" ht="12.75">
      <c r="A78" s="41" t="s">
        <v>35</v>
      </c>
      <c r="B78" s="67"/>
      <c r="C78" s="68"/>
      <c r="D78" s="67"/>
      <c r="E78" s="68"/>
      <c r="F78" s="67"/>
      <c r="G78" s="68"/>
      <c r="H78" s="67"/>
      <c r="I78" s="68"/>
      <c r="J78" s="67"/>
      <c r="K78" s="68"/>
      <c r="L78" s="67"/>
      <c r="M78" s="68"/>
      <c r="N78" s="67"/>
      <c r="O78" s="68"/>
      <c r="P78" s="67"/>
      <c r="Q78" s="68"/>
      <c r="R78" s="67"/>
      <c r="S78" s="68"/>
      <c r="T78" s="67"/>
      <c r="U78" s="68"/>
      <c r="V78" s="67"/>
      <c r="W78" s="68"/>
      <c r="X78" s="67"/>
      <c r="Y78" s="68"/>
      <c r="Z78" s="68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</row>
    <row r="79" spans="1:53" ht="12.75">
      <c r="A79" s="26" t="s">
        <v>29</v>
      </c>
      <c r="B79" s="56">
        <v>0</v>
      </c>
      <c r="C79" s="57">
        <v>0</v>
      </c>
      <c r="D79" s="56">
        <v>0</v>
      </c>
      <c r="E79" s="57">
        <v>0</v>
      </c>
      <c r="F79" s="56">
        <v>0</v>
      </c>
      <c r="G79" s="57">
        <v>0</v>
      </c>
      <c r="H79" s="56">
        <v>1</v>
      </c>
      <c r="I79" s="57">
        <v>0</v>
      </c>
      <c r="J79" s="56">
        <v>435</v>
      </c>
      <c r="K79" s="57">
        <v>445</v>
      </c>
      <c r="L79" s="56">
        <v>620</v>
      </c>
      <c r="M79" s="57">
        <v>633</v>
      </c>
      <c r="N79" s="56">
        <v>319</v>
      </c>
      <c r="O79" s="57">
        <v>250</v>
      </c>
      <c r="P79" s="56">
        <v>112</v>
      </c>
      <c r="Q79" s="57">
        <v>107</v>
      </c>
      <c r="R79" s="56">
        <v>44</v>
      </c>
      <c r="S79" s="57">
        <v>16</v>
      </c>
      <c r="T79" s="56">
        <v>3</v>
      </c>
      <c r="U79" s="57">
        <v>4</v>
      </c>
      <c r="V79" s="56">
        <v>3</v>
      </c>
      <c r="W79" s="57">
        <v>4</v>
      </c>
      <c r="X79" s="59">
        <f aca="true" t="shared" si="14" ref="X79:Y83">SUM(V79,T79,R79,P79,N79,L79,J79,H79,F79,D79,B79)</f>
        <v>1537</v>
      </c>
      <c r="Y79" s="58">
        <f t="shared" si="14"/>
        <v>1459</v>
      </c>
      <c r="Z79" s="57">
        <f>SUM(X79:Y79)</f>
        <v>2996</v>
      </c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</row>
    <row r="80" spans="1:53" ht="12.75">
      <c r="A80" s="26" t="s">
        <v>30</v>
      </c>
      <c r="B80" s="56">
        <v>0</v>
      </c>
      <c r="C80" s="64">
        <v>0</v>
      </c>
      <c r="D80" s="56">
        <v>0</v>
      </c>
      <c r="E80" s="64">
        <v>0</v>
      </c>
      <c r="F80" s="56">
        <v>0</v>
      </c>
      <c r="G80" s="64">
        <v>0</v>
      </c>
      <c r="H80" s="56">
        <v>0</v>
      </c>
      <c r="I80" s="64">
        <v>1</v>
      </c>
      <c r="J80" s="56">
        <v>1621</v>
      </c>
      <c r="K80" s="64">
        <v>1628</v>
      </c>
      <c r="L80" s="56">
        <v>1650</v>
      </c>
      <c r="M80" s="64">
        <v>1511</v>
      </c>
      <c r="N80" s="56">
        <v>497</v>
      </c>
      <c r="O80" s="64">
        <v>371</v>
      </c>
      <c r="P80" s="56">
        <v>114</v>
      </c>
      <c r="Q80" s="64">
        <v>99</v>
      </c>
      <c r="R80" s="56">
        <v>32</v>
      </c>
      <c r="S80" s="64">
        <v>40</v>
      </c>
      <c r="T80" s="56">
        <v>10</v>
      </c>
      <c r="U80" s="64">
        <v>6</v>
      </c>
      <c r="V80" s="56">
        <v>9</v>
      </c>
      <c r="W80" s="64">
        <v>8</v>
      </c>
      <c r="X80" s="59">
        <f t="shared" si="14"/>
        <v>3933</v>
      </c>
      <c r="Y80" s="65">
        <f t="shared" si="14"/>
        <v>3664</v>
      </c>
      <c r="Z80" s="57">
        <f>SUM(X80:Y80)</f>
        <v>7597</v>
      </c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</row>
    <row r="81" spans="1:53" ht="12.75">
      <c r="A81" s="26" t="s">
        <v>31</v>
      </c>
      <c r="B81" s="56">
        <v>0</v>
      </c>
      <c r="C81" s="64">
        <v>0</v>
      </c>
      <c r="D81" s="56">
        <v>0</v>
      </c>
      <c r="E81" s="64">
        <v>0</v>
      </c>
      <c r="F81" s="56">
        <v>0</v>
      </c>
      <c r="G81" s="64">
        <v>0</v>
      </c>
      <c r="H81" s="56">
        <v>1</v>
      </c>
      <c r="I81" s="64">
        <v>0</v>
      </c>
      <c r="J81" s="56">
        <v>194</v>
      </c>
      <c r="K81" s="64">
        <v>80</v>
      </c>
      <c r="L81" s="56">
        <v>233</v>
      </c>
      <c r="M81" s="64">
        <v>104</v>
      </c>
      <c r="N81" s="56">
        <v>62</v>
      </c>
      <c r="O81" s="64">
        <v>40</v>
      </c>
      <c r="P81" s="56">
        <v>17</v>
      </c>
      <c r="Q81" s="64">
        <v>10</v>
      </c>
      <c r="R81" s="56">
        <v>6</v>
      </c>
      <c r="S81" s="64">
        <v>1</v>
      </c>
      <c r="T81" s="56">
        <v>3</v>
      </c>
      <c r="U81" s="64">
        <v>0</v>
      </c>
      <c r="V81" s="56">
        <v>5</v>
      </c>
      <c r="W81" s="64">
        <v>1</v>
      </c>
      <c r="X81" s="59">
        <f t="shared" si="14"/>
        <v>521</v>
      </c>
      <c r="Y81" s="65">
        <f t="shared" si="14"/>
        <v>236</v>
      </c>
      <c r="Z81" s="57">
        <f>SUM(X81:Y81)</f>
        <v>757</v>
      </c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</row>
    <row r="82" spans="1:53" ht="12.75">
      <c r="A82" s="26" t="s">
        <v>32</v>
      </c>
      <c r="B82" s="56">
        <v>0</v>
      </c>
      <c r="C82" s="64">
        <v>0</v>
      </c>
      <c r="D82" s="56">
        <v>0</v>
      </c>
      <c r="E82" s="64">
        <v>0</v>
      </c>
      <c r="F82" s="56">
        <v>0</v>
      </c>
      <c r="G82" s="64">
        <v>0</v>
      </c>
      <c r="H82" s="56">
        <v>0</v>
      </c>
      <c r="I82" s="64">
        <v>0</v>
      </c>
      <c r="J82" s="56">
        <v>173</v>
      </c>
      <c r="K82" s="64">
        <v>96</v>
      </c>
      <c r="L82" s="56">
        <v>182</v>
      </c>
      <c r="M82" s="64">
        <v>120</v>
      </c>
      <c r="N82" s="56">
        <v>67</v>
      </c>
      <c r="O82" s="64">
        <v>57</v>
      </c>
      <c r="P82" s="56">
        <v>25</v>
      </c>
      <c r="Q82" s="64">
        <v>23</v>
      </c>
      <c r="R82" s="56">
        <v>8</v>
      </c>
      <c r="S82" s="64">
        <v>9</v>
      </c>
      <c r="T82" s="56">
        <v>2</v>
      </c>
      <c r="U82" s="64">
        <v>1</v>
      </c>
      <c r="V82" s="56">
        <v>1</v>
      </c>
      <c r="W82" s="64">
        <v>1</v>
      </c>
      <c r="X82" s="59">
        <f t="shared" si="14"/>
        <v>458</v>
      </c>
      <c r="Y82" s="65">
        <f t="shared" si="14"/>
        <v>307</v>
      </c>
      <c r="Z82" s="57">
        <f>SUM(X82:Y82)</f>
        <v>765</v>
      </c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</row>
    <row r="83" spans="1:53" s="19" customFormat="1" ht="12.75">
      <c r="A83" s="10" t="s">
        <v>18</v>
      </c>
      <c r="B83" s="63">
        <f aca="true" t="shared" si="15" ref="B83:W83">SUM(B79:B82)</f>
        <v>0</v>
      </c>
      <c r="C83" s="62">
        <f t="shared" si="15"/>
        <v>0</v>
      </c>
      <c r="D83" s="63">
        <f t="shared" si="15"/>
        <v>0</v>
      </c>
      <c r="E83" s="62">
        <f t="shared" si="15"/>
        <v>0</v>
      </c>
      <c r="F83" s="63">
        <f t="shared" si="15"/>
        <v>0</v>
      </c>
      <c r="G83" s="62">
        <f t="shared" si="15"/>
        <v>0</v>
      </c>
      <c r="H83" s="63">
        <f t="shared" si="15"/>
        <v>2</v>
      </c>
      <c r="I83" s="62">
        <f t="shared" si="15"/>
        <v>1</v>
      </c>
      <c r="J83" s="63">
        <f t="shared" si="15"/>
        <v>2423</v>
      </c>
      <c r="K83" s="62">
        <f t="shared" si="15"/>
        <v>2249</v>
      </c>
      <c r="L83" s="63">
        <f t="shared" si="15"/>
        <v>2685</v>
      </c>
      <c r="M83" s="62">
        <f t="shared" si="15"/>
        <v>2368</v>
      </c>
      <c r="N83" s="63">
        <f t="shared" si="15"/>
        <v>945</v>
      </c>
      <c r="O83" s="62">
        <f t="shared" si="15"/>
        <v>718</v>
      </c>
      <c r="P83" s="63">
        <f t="shared" si="15"/>
        <v>268</v>
      </c>
      <c r="Q83" s="62">
        <f t="shared" si="15"/>
        <v>239</v>
      </c>
      <c r="R83" s="63">
        <f t="shared" si="15"/>
        <v>90</v>
      </c>
      <c r="S83" s="62">
        <f t="shared" si="15"/>
        <v>66</v>
      </c>
      <c r="T83" s="63">
        <f t="shared" si="15"/>
        <v>18</v>
      </c>
      <c r="U83" s="62">
        <f t="shared" si="15"/>
        <v>11</v>
      </c>
      <c r="V83" s="63">
        <f t="shared" si="15"/>
        <v>18</v>
      </c>
      <c r="W83" s="62">
        <f t="shared" si="15"/>
        <v>14</v>
      </c>
      <c r="X83" s="63">
        <f t="shared" si="14"/>
        <v>6449</v>
      </c>
      <c r="Y83" s="62">
        <f t="shared" si="14"/>
        <v>5666</v>
      </c>
      <c r="Z83" s="62">
        <f>SUM(X83:Y83)</f>
        <v>12115</v>
      </c>
      <c r="AA83" s="45"/>
      <c r="AB83" s="68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</row>
    <row r="84" spans="1:53" s="19" customFormat="1" ht="12.75">
      <c r="A84" s="42" t="s">
        <v>28</v>
      </c>
      <c r="B84" s="63"/>
      <c r="C84" s="62"/>
      <c r="D84" s="63"/>
      <c r="E84" s="62"/>
      <c r="F84" s="63"/>
      <c r="G84" s="62"/>
      <c r="H84" s="63"/>
      <c r="I84" s="62"/>
      <c r="J84" s="63"/>
      <c r="K84" s="62"/>
      <c r="L84" s="63"/>
      <c r="M84" s="62"/>
      <c r="N84" s="63"/>
      <c r="O84" s="62"/>
      <c r="P84" s="63"/>
      <c r="Q84" s="62"/>
      <c r="R84" s="63"/>
      <c r="S84" s="62"/>
      <c r="T84" s="63"/>
      <c r="U84" s="62"/>
      <c r="V84" s="63"/>
      <c r="W84" s="62"/>
      <c r="X84" s="63"/>
      <c r="Y84" s="62"/>
      <c r="Z84" s="62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</row>
    <row r="85" spans="1:53" s="7" customFormat="1" ht="12.75">
      <c r="A85" s="27" t="s">
        <v>53</v>
      </c>
      <c r="B85" s="56"/>
      <c r="C85" s="57"/>
      <c r="D85" s="56"/>
      <c r="E85" s="57"/>
      <c r="F85" s="56"/>
      <c r="G85" s="57"/>
      <c r="H85" s="56"/>
      <c r="I85" s="57"/>
      <c r="J85" s="56"/>
      <c r="K85" s="57"/>
      <c r="L85" s="56"/>
      <c r="M85" s="57"/>
      <c r="N85" s="56"/>
      <c r="O85" s="57"/>
      <c r="P85" s="56"/>
      <c r="Q85" s="57"/>
      <c r="R85" s="56"/>
      <c r="S85" s="57"/>
      <c r="T85" s="56"/>
      <c r="U85" s="57"/>
      <c r="V85" s="56"/>
      <c r="W85" s="57"/>
      <c r="X85" s="59"/>
      <c r="Y85" s="58"/>
      <c r="Z85" s="57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</row>
    <row r="86" spans="1:53" ht="12.75">
      <c r="A86" s="7" t="s">
        <v>29</v>
      </c>
      <c r="B86" s="56">
        <f>SUM(B79,B73,B67,B61,B52,B46,B40,B34,B26,B20,B14,B8)</f>
        <v>4</v>
      </c>
      <c r="C86" s="57">
        <f aca="true" t="shared" si="16" ref="C86:W86">SUM(C79,C73,C67,C61,C52,C46,C40,C34,C26,C20,C14,C8)</f>
        <v>1</v>
      </c>
      <c r="D86" s="56">
        <f t="shared" si="16"/>
        <v>83</v>
      </c>
      <c r="E86" s="57">
        <f t="shared" si="16"/>
        <v>74</v>
      </c>
      <c r="F86" s="56">
        <f t="shared" si="16"/>
        <v>3243</v>
      </c>
      <c r="G86" s="57">
        <f t="shared" si="16"/>
        <v>3589</v>
      </c>
      <c r="H86" s="56">
        <f t="shared" si="16"/>
        <v>4896</v>
      </c>
      <c r="I86" s="57">
        <f t="shared" si="16"/>
        <v>5122</v>
      </c>
      <c r="J86" s="56">
        <f t="shared" si="16"/>
        <v>3165</v>
      </c>
      <c r="K86" s="57">
        <f t="shared" si="16"/>
        <v>2752</v>
      </c>
      <c r="L86" s="56">
        <f t="shared" si="16"/>
        <v>1650</v>
      </c>
      <c r="M86" s="57">
        <f t="shared" si="16"/>
        <v>1300</v>
      </c>
      <c r="N86" s="56">
        <f t="shared" si="16"/>
        <v>674</v>
      </c>
      <c r="O86" s="57">
        <f t="shared" si="16"/>
        <v>429</v>
      </c>
      <c r="P86" s="56">
        <f t="shared" si="16"/>
        <v>222</v>
      </c>
      <c r="Q86" s="57">
        <f t="shared" si="16"/>
        <v>179</v>
      </c>
      <c r="R86" s="56">
        <f t="shared" si="16"/>
        <v>79</v>
      </c>
      <c r="S86" s="57">
        <f t="shared" si="16"/>
        <v>37</v>
      </c>
      <c r="T86" s="56">
        <f t="shared" si="16"/>
        <v>12</v>
      </c>
      <c r="U86" s="57">
        <f t="shared" si="16"/>
        <v>10</v>
      </c>
      <c r="V86" s="56">
        <f t="shared" si="16"/>
        <v>27</v>
      </c>
      <c r="W86" s="57">
        <f t="shared" si="16"/>
        <v>43</v>
      </c>
      <c r="X86" s="59">
        <f aca="true" t="shared" si="17" ref="X86:Z89">SUM(X79,X73,X67,X61,X52,X46,X40,X34,X26,X20,X14,X8)</f>
        <v>14055</v>
      </c>
      <c r="Y86" s="58">
        <f t="shared" si="17"/>
        <v>13536</v>
      </c>
      <c r="Z86" s="57">
        <f t="shared" si="17"/>
        <v>27591</v>
      </c>
      <c r="AA86" s="64"/>
      <c r="AB86" s="64"/>
      <c r="AC86" s="64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</row>
    <row r="87" spans="1:53" ht="12.75">
      <c r="A87" s="7" t="s">
        <v>30</v>
      </c>
      <c r="B87" s="56">
        <f aca="true" t="shared" si="18" ref="B87:W87">SUM(B80,B74,B68,B62,B53,B47,B41,B35,B27,B21,B15,B9)</f>
        <v>4</v>
      </c>
      <c r="C87" s="64">
        <f t="shared" si="18"/>
        <v>2</v>
      </c>
      <c r="D87" s="56">
        <f t="shared" si="18"/>
        <v>333</v>
      </c>
      <c r="E87" s="64">
        <f t="shared" si="18"/>
        <v>333</v>
      </c>
      <c r="F87" s="56">
        <f t="shared" si="18"/>
        <v>16364</v>
      </c>
      <c r="G87" s="64">
        <f t="shared" si="18"/>
        <v>18748</v>
      </c>
      <c r="H87" s="56">
        <f t="shared" si="18"/>
        <v>20763</v>
      </c>
      <c r="I87" s="64">
        <f t="shared" si="18"/>
        <v>22579</v>
      </c>
      <c r="J87" s="56">
        <f t="shared" si="18"/>
        <v>8823</v>
      </c>
      <c r="K87" s="64">
        <f t="shared" si="18"/>
        <v>7152</v>
      </c>
      <c r="L87" s="56">
        <f t="shared" si="18"/>
        <v>3594</v>
      </c>
      <c r="M87" s="64">
        <f t="shared" si="18"/>
        <v>2636</v>
      </c>
      <c r="N87" s="56">
        <f t="shared" si="18"/>
        <v>1016</v>
      </c>
      <c r="O87" s="64">
        <f t="shared" si="18"/>
        <v>715</v>
      </c>
      <c r="P87" s="56">
        <f t="shared" si="18"/>
        <v>251</v>
      </c>
      <c r="Q87" s="64">
        <f t="shared" si="18"/>
        <v>201</v>
      </c>
      <c r="R87" s="56">
        <f t="shared" si="18"/>
        <v>86</v>
      </c>
      <c r="S87" s="64">
        <f t="shared" si="18"/>
        <v>102</v>
      </c>
      <c r="T87" s="56">
        <f t="shared" si="18"/>
        <v>30</v>
      </c>
      <c r="U87" s="64">
        <f t="shared" si="18"/>
        <v>33</v>
      </c>
      <c r="V87" s="56">
        <f t="shared" si="18"/>
        <v>45</v>
      </c>
      <c r="W87" s="64">
        <f t="shared" si="18"/>
        <v>49</v>
      </c>
      <c r="X87" s="59">
        <f t="shared" si="17"/>
        <v>51309</v>
      </c>
      <c r="Y87" s="65">
        <f t="shared" si="17"/>
        <v>52550</v>
      </c>
      <c r="Z87" s="57">
        <f t="shared" si="17"/>
        <v>103859</v>
      </c>
      <c r="AA87" s="64"/>
      <c r="AB87" s="64"/>
      <c r="AC87" s="64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</row>
    <row r="88" spans="1:53" ht="12.75">
      <c r="A88" s="7" t="s">
        <v>31</v>
      </c>
      <c r="B88" s="56">
        <f aca="true" t="shared" si="19" ref="B88:W88">SUM(B81,B75,B69,B63,B54,B48,B42,B36,B28,B22,B16,B10)</f>
        <v>1</v>
      </c>
      <c r="C88" s="64">
        <f t="shared" si="19"/>
        <v>0</v>
      </c>
      <c r="D88" s="56">
        <f t="shared" si="19"/>
        <v>3</v>
      </c>
      <c r="E88" s="64">
        <f t="shared" si="19"/>
        <v>3</v>
      </c>
      <c r="F88" s="56">
        <f t="shared" si="19"/>
        <v>716</v>
      </c>
      <c r="G88" s="64">
        <f t="shared" si="19"/>
        <v>417</v>
      </c>
      <c r="H88" s="56">
        <f t="shared" si="19"/>
        <v>1249</v>
      </c>
      <c r="I88" s="64">
        <f t="shared" si="19"/>
        <v>691</v>
      </c>
      <c r="J88" s="56">
        <f t="shared" si="19"/>
        <v>851</v>
      </c>
      <c r="K88" s="64">
        <f t="shared" si="19"/>
        <v>447</v>
      </c>
      <c r="L88" s="56">
        <f t="shared" si="19"/>
        <v>437</v>
      </c>
      <c r="M88" s="64">
        <f t="shared" si="19"/>
        <v>222</v>
      </c>
      <c r="N88" s="56">
        <f t="shared" si="19"/>
        <v>120</v>
      </c>
      <c r="O88" s="64">
        <f t="shared" si="19"/>
        <v>87</v>
      </c>
      <c r="P88" s="56">
        <f t="shared" si="19"/>
        <v>44</v>
      </c>
      <c r="Q88" s="64">
        <f t="shared" si="19"/>
        <v>23</v>
      </c>
      <c r="R88" s="56">
        <f t="shared" si="19"/>
        <v>15</v>
      </c>
      <c r="S88" s="64">
        <f t="shared" si="19"/>
        <v>5</v>
      </c>
      <c r="T88" s="56">
        <f t="shared" si="19"/>
        <v>10</v>
      </c>
      <c r="U88" s="64">
        <f t="shared" si="19"/>
        <v>3</v>
      </c>
      <c r="V88" s="56">
        <f t="shared" si="19"/>
        <v>12</v>
      </c>
      <c r="W88" s="64">
        <f t="shared" si="19"/>
        <v>7</v>
      </c>
      <c r="X88" s="59">
        <f t="shared" si="17"/>
        <v>3458</v>
      </c>
      <c r="Y88" s="65">
        <f t="shared" si="17"/>
        <v>1905</v>
      </c>
      <c r="Z88" s="57">
        <f t="shared" si="17"/>
        <v>5363</v>
      </c>
      <c r="AA88" s="64"/>
      <c r="AB88" s="64"/>
      <c r="AC88" s="64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</row>
    <row r="89" spans="1:53" ht="12.75">
      <c r="A89" s="7" t="s">
        <v>32</v>
      </c>
      <c r="B89" s="56">
        <f aca="true" t="shared" si="20" ref="B89:W89">SUM(B82,B76,B70,B64,B55,B49,B43,B37,B29,B23,B17,B11)</f>
        <v>0</v>
      </c>
      <c r="C89" s="64">
        <f t="shared" si="20"/>
        <v>0</v>
      </c>
      <c r="D89" s="56">
        <f t="shared" si="20"/>
        <v>9</v>
      </c>
      <c r="E89" s="64">
        <f t="shared" si="20"/>
        <v>13</v>
      </c>
      <c r="F89" s="56">
        <f t="shared" si="20"/>
        <v>804</v>
      </c>
      <c r="G89" s="64">
        <f t="shared" si="20"/>
        <v>623</v>
      </c>
      <c r="H89" s="56">
        <f t="shared" si="20"/>
        <v>1375</v>
      </c>
      <c r="I89" s="64">
        <f t="shared" si="20"/>
        <v>885</v>
      </c>
      <c r="J89" s="56">
        <f t="shared" si="20"/>
        <v>892</v>
      </c>
      <c r="K89" s="64">
        <f t="shared" si="20"/>
        <v>589</v>
      </c>
      <c r="L89" s="56">
        <f t="shared" si="20"/>
        <v>463</v>
      </c>
      <c r="M89" s="64">
        <f t="shared" si="20"/>
        <v>281</v>
      </c>
      <c r="N89" s="56">
        <f t="shared" si="20"/>
        <v>149</v>
      </c>
      <c r="O89" s="64">
        <f t="shared" si="20"/>
        <v>100</v>
      </c>
      <c r="P89" s="56">
        <f t="shared" si="20"/>
        <v>44</v>
      </c>
      <c r="Q89" s="64">
        <f t="shared" si="20"/>
        <v>37</v>
      </c>
      <c r="R89" s="56">
        <f t="shared" si="20"/>
        <v>18</v>
      </c>
      <c r="S89" s="64">
        <f t="shared" si="20"/>
        <v>12</v>
      </c>
      <c r="T89" s="56">
        <f t="shared" si="20"/>
        <v>3</v>
      </c>
      <c r="U89" s="64">
        <f t="shared" si="20"/>
        <v>1</v>
      </c>
      <c r="V89" s="56">
        <f t="shared" si="20"/>
        <v>4</v>
      </c>
      <c r="W89" s="64">
        <f t="shared" si="20"/>
        <v>2</v>
      </c>
      <c r="X89" s="59">
        <f t="shared" si="17"/>
        <v>3761</v>
      </c>
      <c r="Y89" s="65">
        <f t="shared" si="17"/>
        <v>2543</v>
      </c>
      <c r="Z89" s="57">
        <f t="shared" si="17"/>
        <v>6304</v>
      </c>
      <c r="AA89" s="64"/>
      <c r="AB89" s="64"/>
      <c r="AC89" s="64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</row>
    <row r="90" spans="1:53" s="19" customFormat="1" ht="12.75">
      <c r="A90" s="10" t="s">
        <v>18</v>
      </c>
      <c r="B90" s="63">
        <f aca="true" t="shared" si="21" ref="B90:W90">SUM(B83,B77,B71,B65,B56,B50,B44,B38,B30,B24,B18,B12)</f>
        <v>9</v>
      </c>
      <c r="C90" s="62">
        <f t="shared" si="21"/>
        <v>3</v>
      </c>
      <c r="D90" s="63">
        <f t="shared" si="21"/>
        <v>428</v>
      </c>
      <c r="E90" s="62">
        <f t="shared" si="21"/>
        <v>423</v>
      </c>
      <c r="F90" s="63">
        <f t="shared" si="21"/>
        <v>21127</v>
      </c>
      <c r="G90" s="62">
        <f t="shared" si="21"/>
        <v>23377</v>
      </c>
      <c r="H90" s="63">
        <f t="shared" si="21"/>
        <v>28283</v>
      </c>
      <c r="I90" s="62">
        <f t="shared" si="21"/>
        <v>29277</v>
      </c>
      <c r="J90" s="63">
        <f t="shared" si="21"/>
        <v>13731</v>
      </c>
      <c r="K90" s="62">
        <f t="shared" si="21"/>
        <v>10940</v>
      </c>
      <c r="L90" s="63">
        <f t="shared" si="21"/>
        <v>6144</v>
      </c>
      <c r="M90" s="62">
        <f t="shared" si="21"/>
        <v>4439</v>
      </c>
      <c r="N90" s="63">
        <f t="shared" si="21"/>
        <v>1959</v>
      </c>
      <c r="O90" s="62">
        <f t="shared" si="21"/>
        <v>1331</v>
      </c>
      <c r="P90" s="63">
        <f t="shared" si="21"/>
        <v>561</v>
      </c>
      <c r="Q90" s="62">
        <f t="shared" si="21"/>
        <v>440</v>
      </c>
      <c r="R90" s="63">
        <f t="shared" si="21"/>
        <v>198</v>
      </c>
      <c r="S90" s="62">
        <f t="shared" si="21"/>
        <v>156</v>
      </c>
      <c r="T90" s="63">
        <f t="shared" si="21"/>
        <v>55</v>
      </c>
      <c r="U90" s="62">
        <f t="shared" si="21"/>
        <v>47</v>
      </c>
      <c r="V90" s="63">
        <f t="shared" si="21"/>
        <v>88</v>
      </c>
      <c r="W90" s="62">
        <f t="shared" si="21"/>
        <v>101</v>
      </c>
      <c r="X90" s="63">
        <f>SUM(X86:X89)</f>
        <v>72583</v>
      </c>
      <c r="Y90" s="62">
        <f>SUM(Y86:Y89)</f>
        <v>70534</v>
      </c>
      <c r="Z90" s="62">
        <f>SUM(Z86:Z89)</f>
        <v>143117</v>
      </c>
      <c r="AA90" s="64"/>
      <c r="AB90" s="64"/>
      <c r="AC90" s="64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</row>
    <row r="93" spans="2:28" ht="12.75">
      <c r="B93"/>
      <c r="C93"/>
      <c r="D93"/>
      <c r="E93"/>
      <c r="AB93"/>
    </row>
    <row r="94" spans="2:28" ht="12.75">
      <c r="B94"/>
      <c r="C94"/>
      <c r="D94"/>
      <c r="E94"/>
      <c r="AB94"/>
    </row>
    <row r="95" spans="2:28" ht="12.75">
      <c r="B95"/>
      <c r="C95"/>
      <c r="D95"/>
      <c r="E95"/>
      <c r="AB95"/>
    </row>
    <row r="96" spans="2:28" ht="12.75">
      <c r="B96"/>
      <c r="C96"/>
      <c r="D96"/>
      <c r="E96"/>
      <c r="AB96"/>
    </row>
    <row r="97" spans="2:28" ht="12.75">
      <c r="B97"/>
      <c r="C97"/>
      <c r="D97"/>
      <c r="E97"/>
      <c r="AB97"/>
    </row>
    <row r="98" spans="2:28" ht="12.75">
      <c r="B98"/>
      <c r="C98"/>
      <c r="D98"/>
      <c r="E98"/>
      <c r="AB98"/>
    </row>
  </sheetData>
  <sheetProtection/>
  <mergeCells count="13">
    <mergeCell ref="D4:E4"/>
    <mergeCell ref="F4:G4"/>
    <mergeCell ref="L4:M4"/>
    <mergeCell ref="A2:Z2"/>
    <mergeCell ref="P4:Q4"/>
    <mergeCell ref="N4:O4"/>
    <mergeCell ref="J4:K4"/>
    <mergeCell ref="H4:I4"/>
    <mergeCell ref="X4:Z4"/>
    <mergeCell ref="V4:W4"/>
    <mergeCell ref="T4:U4"/>
    <mergeCell ref="R4:S4"/>
    <mergeCell ref="B4:C4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2"/>
  <headerFooter alignWithMargins="0">
    <oddFooter>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1"/>
  <sheetViews>
    <sheetView zoomScalePageLayoutView="0" workbookViewId="0" topLeftCell="A1">
      <selection activeCell="A73" sqref="A73"/>
    </sheetView>
  </sheetViews>
  <sheetFormatPr defaultColWidth="7.140625" defaultRowHeight="12.75"/>
  <cols>
    <col min="1" max="1" width="26.140625" style="7" customWidth="1"/>
    <col min="2" max="3" width="7.140625" style="0" customWidth="1"/>
    <col min="4" max="4" width="7.140625" style="7" customWidth="1"/>
    <col min="5" max="6" width="7.140625" style="0" customWidth="1"/>
    <col min="7" max="7" width="7.7109375" style="7" customWidth="1"/>
    <col min="8" max="9" width="7.140625" style="0" customWidth="1"/>
    <col min="10" max="10" width="9.00390625" style="7" customWidth="1"/>
    <col min="11" max="12" width="7.140625" style="0" customWidth="1"/>
    <col min="13" max="13" width="7.140625" style="7" customWidth="1"/>
    <col min="14" max="14" width="7.140625" style="0" customWidth="1"/>
    <col min="15" max="15" width="8.8515625" style="0" customWidth="1"/>
    <col min="16" max="16" width="7.140625" style="7" customWidth="1"/>
    <col min="17" max="18" width="7.7109375" style="94" customWidth="1"/>
    <col min="19" max="19" width="7.7109375" style="95" customWidth="1"/>
    <col min="20" max="21" width="7.7109375" style="0" customWidth="1"/>
    <col min="22" max="22" width="7.7109375" style="7" customWidth="1"/>
  </cols>
  <sheetData>
    <row r="1" ht="12.75">
      <c r="A1" s="6" t="s">
        <v>83</v>
      </c>
    </row>
    <row r="2" spans="1:22" ht="12.75">
      <c r="A2" s="175" t="s">
        <v>76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ht="13.5" thickBot="1"/>
    <row r="4" spans="1:22" s="7" customFormat="1" ht="12.75">
      <c r="A4" s="36"/>
      <c r="B4" s="176" t="s">
        <v>37</v>
      </c>
      <c r="C4" s="177"/>
      <c r="D4" s="178"/>
      <c r="E4" s="176" t="s">
        <v>13</v>
      </c>
      <c r="F4" s="177"/>
      <c r="G4" s="178"/>
      <c r="H4" s="176" t="s">
        <v>40</v>
      </c>
      <c r="I4" s="177"/>
      <c r="J4" s="178"/>
      <c r="K4" s="176" t="s">
        <v>41</v>
      </c>
      <c r="L4" s="177"/>
      <c r="M4" s="178"/>
      <c r="N4" s="176" t="s">
        <v>42</v>
      </c>
      <c r="O4" s="177"/>
      <c r="P4" s="178"/>
      <c r="Q4" s="182" t="s">
        <v>43</v>
      </c>
      <c r="R4" s="183"/>
      <c r="S4" s="184"/>
      <c r="T4" s="176" t="s">
        <v>18</v>
      </c>
      <c r="U4" s="177"/>
      <c r="V4" s="177"/>
    </row>
    <row r="5" spans="2:20" s="7" customFormat="1" ht="12.75">
      <c r="B5" s="179" t="s">
        <v>38</v>
      </c>
      <c r="C5" s="180"/>
      <c r="D5" s="181"/>
      <c r="E5" s="1"/>
      <c r="H5" s="179" t="s">
        <v>23</v>
      </c>
      <c r="I5" s="180"/>
      <c r="J5" s="181"/>
      <c r="K5" s="179" t="s">
        <v>23</v>
      </c>
      <c r="L5" s="180"/>
      <c r="M5" s="181"/>
      <c r="N5" s="179" t="s">
        <v>23</v>
      </c>
      <c r="O5" s="180"/>
      <c r="P5" s="181"/>
      <c r="Q5" s="185" t="s">
        <v>23</v>
      </c>
      <c r="R5" s="186"/>
      <c r="S5" s="187"/>
      <c r="T5" s="1"/>
    </row>
    <row r="6" spans="2:21" ht="12.75">
      <c r="B6" s="191" t="s">
        <v>39</v>
      </c>
      <c r="C6" s="192"/>
      <c r="D6" s="193"/>
      <c r="E6" s="1"/>
      <c r="F6" s="7"/>
      <c r="H6" s="1"/>
      <c r="I6" s="7"/>
      <c r="K6" s="1"/>
      <c r="L6" s="7"/>
      <c r="N6" s="1"/>
      <c r="O6" s="7"/>
      <c r="Q6" s="188" t="s">
        <v>79</v>
      </c>
      <c r="R6" s="189"/>
      <c r="S6" s="190"/>
      <c r="T6" s="1"/>
      <c r="U6" s="7"/>
    </row>
    <row r="7" spans="1:22" s="4" customFormat="1" ht="12.75">
      <c r="A7" s="40"/>
      <c r="B7" s="30" t="s">
        <v>0</v>
      </c>
      <c r="C7" s="29" t="s">
        <v>1</v>
      </c>
      <c r="D7" s="29" t="s">
        <v>19</v>
      </c>
      <c r="E7" s="30" t="s">
        <v>0</v>
      </c>
      <c r="F7" s="29" t="s">
        <v>1</v>
      </c>
      <c r="G7" s="29" t="s">
        <v>19</v>
      </c>
      <c r="H7" s="30" t="s">
        <v>0</v>
      </c>
      <c r="I7" s="29" t="s">
        <v>1</v>
      </c>
      <c r="J7" s="29" t="s">
        <v>19</v>
      </c>
      <c r="K7" s="30" t="s">
        <v>0</v>
      </c>
      <c r="L7" s="29" t="s">
        <v>1</v>
      </c>
      <c r="M7" s="29" t="s">
        <v>19</v>
      </c>
      <c r="N7" s="30" t="s">
        <v>0</v>
      </c>
      <c r="O7" s="29" t="s">
        <v>1</v>
      </c>
      <c r="P7" s="29" t="s">
        <v>19</v>
      </c>
      <c r="Q7" s="127" t="s">
        <v>0</v>
      </c>
      <c r="R7" s="128" t="s">
        <v>1</v>
      </c>
      <c r="S7" s="128" t="s">
        <v>19</v>
      </c>
      <c r="T7" s="30" t="s">
        <v>0</v>
      </c>
      <c r="U7" s="29" t="s">
        <v>1</v>
      </c>
      <c r="V7" s="29" t="s">
        <v>19</v>
      </c>
    </row>
    <row r="8" spans="1:22" s="25" customFormat="1" ht="12.75">
      <c r="A8" s="23" t="s">
        <v>2</v>
      </c>
      <c r="B8" s="2"/>
      <c r="C8" s="3"/>
      <c r="D8" s="3"/>
      <c r="E8" s="2"/>
      <c r="F8" s="3"/>
      <c r="G8" s="3"/>
      <c r="H8" s="2"/>
      <c r="I8" s="3"/>
      <c r="J8" s="3"/>
      <c r="K8" s="2"/>
      <c r="L8" s="3"/>
      <c r="M8" s="3"/>
      <c r="N8" s="2"/>
      <c r="O8" s="3"/>
      <c r="P8" s="3"/>
      <c r="Q8" s="129"/>
      <c r="R8" s="130"/>
      <c r="S8" s="130"/>
      <c r="T8" s="2"/>
      <c r="U8" s="3"/>
      <c r="V8" s="3"/>
    </row>
    <row r="9" spans="1:22" ht="12.75">
      <c r="A9" s="7" t="s">
        <v>29</v>
      </c>
      <c r="B9" s="14">
        <v>296</v>
      </c>
      <c r="C9" s="16">
        <v>188</v>
      </c>
      <c r="D9" s="31">
        <v>484</v>
      </c>
      <c r="E9" s="14">
        <v>3208</v>
      </c>
      <c r="F9" s="16">
        <v>3260</v>
      </c>
      <c r="G9" s="31">
        <v>6468</v>
      </c>
      <c r="H9" s="14">
        <v>2316</v>
      </c>
      <c r="I9" s="16">
        <v>2771</v>
      </c>
      <c r="J9" s="31">
        <v>5087</v>
      </c>
      <c r="K9" s="14">
        <v>1583</v>
      </c>
      <c r="L9" s="16">
        <v>1255</v>
      </c>
      <c r="M9" s="31">
        <v>2838</v>
      </c>
      <c r="N9" s="14">
        <v>214</v>
      </c>
      <c r="O9" s="16">
        <v>450</v>
      </c>
      <c r="P9" s="31">
        <v>664</v>
      </c>
      <c r="Q9" s="91">
        <v>2079</v>
      </c>
      <c r="R9" s="84">
        <v>1723</v>
      </c>
      <c r="S9" s="86">
        <v>3802</v>
      </c>
      <c r="T9" s="32">
        <f aca="true" t="shared" si="0" ref="T9:V13">SUM(Q9,N9,K9,H9,E9,B9)</f>
        <v>9696</v>
      </c>
      <c r="U9" s="31">
        <f t="shared" si="0"/>
        <v>9647</v>
      </c>
      <c r="V9" s="31">
        <f t="shared" si="0"/>
        <v>19343</v>
      </c>
    </row>
    <row r="10" spans="1:22" ht="12.75">
      <c r="A10" s="7" t="s">
        <v>30</v>
      </c>
      <c r="B10" s="14">
        <v>273</v>
      </c>
      <c r="C10" s="15">
        <v>218</v>
      </c>
      <c r="D10" s="31">
        <v>491</v>
      </c>
      <c r="E10" s="14">
        <v>13602</v>
      </c>
      <c r="F10" s="15">
        <v>14153</v>
      </c>
      <c r="G10" s="31">
        <v>27755</v>
      </c>
      <c r="H10" s="14">
        <v>10299</v>
      </c>
      <c r="I10" s="15">
        <v>13403</v>
      </c>
      <c r="J10" s="31">
        <v>23702</v>
      </c>
      <c r="K10" s="14">
        <v>9487</v>
      </c>
      <c r="L10" s="15">
        <v>8214</v>
      </c>
      <c r="M10" s="31">
        <v>17701</v>
      </c>
      <c r="N10" s="14">
        <v>332</v>
      </c>
      <c r="O10" s="15">
        <v>744</v>
      </c>
      <c r="P10" s="31">
        <v>1076</v>
      </c>
      <c r="Q10" s="91">
        <v>6517</v>
      </c>
      <c r="R10" s="92">
        <v>6188</v>
      </c>
      <c r="S10" s="86">
        <v>12705</v>
      </c>
      <c r="T10" s="32">
        <f t="shared" si="0"/>
        <v>40510</v>
      </c>
      <c r="U10" s="33">
        <f t="shared" si="0"/>
        <v>42920</v>
      </c>
      <c r="V10" s="16">
        <f t="shared" si="0"/>
        <v>83430</v>
      </c>
    </row>
    <row r="11" spans="1:22" ht="12.75">
      <c r="A11" s="26" t="s">
        <v>31</v>
      </c>
      <c r="B11" s="14">
        <v>0</v>
      </c>
      <c r="C11" s="15">
        <v>0</v>
      </c>
      <c r="D11" s="31">
        <v>0</v>
      </c>
      <c r="E11" s="14">
        <v>828</v>
      </c>
      <c r="F11" s="15">
        <v>394</v>
      </c>
      <c r="G11" s="31">
        <v>1222</v>
      </c>
      <c r="H11" s="14">
        <v>32</v>
      </c>
      <c r="I11" s="15">
        <v>57</v>
      </c>
      <c r="J11" s="31">
        <v>89</v>
      </c>
      <c r="K11" s="14">
        <v>957</v>
      </c>
      <c r="L11" s="15">
        <v>395</v>
      </c>
      <c r="M11" s="31">
        <v>1352</v>
      </c>
      <c r="N11" s="14">
        <v>10</v>
      </c>
      <c r="O11" s="15">
        <v>30</v>
      </c>
      <c r="P11" s="31">
        <v>40</v>
      </c>
      <c r="Q11" s="91">
        <v>1205</v>
      </c>
      <c r="R11" s="92">
        <v>637</v>
      </c>
      <c r="S11" s="86">
        <v>1842</v>
      </c>
      <c r="T11" s="32">
        <f t="shared" si="0"/>
        <v>3032</v>
      </c>
      <c r="U11" s="33">
        <f t="shared" si="0"/>
        <v>1513</v>
      </c>
      <c r="V11" s="16">
        <f t="shared" si="0"/>
        <v>4545</v>
      </c>
    </row>
    <row r="12" spans="1:22" ht="12.75">
      <c r="A12" s="26" t="s">
        <v>32</v>
      </c>
      <c r="B12" s="14">
        <v>243</v>
      </c>
      <c r="C12" s="15">
        <v>209</v>
      </c>
      <c r="D12" s="31">
        <v>452</v>
      </c>
      <c r="E12" s="14">
        <v>2002</v>
      </c>
      <c r="F12" s="15">
        <v>1138</v>
      </c>
      <c r="G12" s="31">
        <v>3140</v>
      </c>
      <c r="H12" s="14">
        <v>581</v>
      </c>
      <c r="I12" s="15">
        <v>671</v>
      </c>
      <c r="J12" s="31">
        <v>1252</v>
      </c>
      <c r="K12" s="14">
        <v>1768</v>
      </c>
      <c r="L12" s="15">
        <v>580</v>
      </c>
      <c r="M12" s="31">
        <v>2348</v>
      </c>
      <c r="N12" s="14">
        <v>81</v>
      </c>
      <c r="O12" s="15">
        <v>118</v>
      </c>
      <c r="P12" s="31">
        <v>199</v>
      </c>
      <c r="Q12" s="91">
        <v>1797</v>
      </c>
      <c r="R12" s="92">
        <v>1045</v>
      </c>
      <c r="S12" s="86">
        <v>2842</v>
      </c>
      <c r="T12" s="32">
        <f t="shared" si="0"/>
        <v>6472</v>
      </c>
      <c r="U12" s="33">
        <f t="shared" si="0"/>
        <v>3761</v>
      </c>
      <c r="V12" s="16">
        <f t="shared" si="0"/>
        <v>10233</v>
      </c>
    </row>
    <row r="13" spans="1:22" s="19" customFormat="1" ht="12.75">
      <c r="A13" s="10" t="s">
        <v>18</v>
      </c>
      <c r="B13" s="20">
        <v>812</v>
      </c>
      <c r="C13" s="21">
        <v>615</v>
      </c>
      <c r="D13" s="21">
        <v>1427</v>
      </c>
      <c r="E13" s="20">
        <v>19640</v>
      </c>
      <c r="F13" s="21">
        <v>18945</v>
      </c>
      <c r="G13" s="21">
        <v>38585</v>
      </c>
      <c r="H13" s="20">
        <v>13228</v>
      </c>
      <c r="I13" s="21">
        <v>16902</v>
      </c>
      <c r="J13" s="21">
        <v>30130</v>
      </c>
      <c r="K13" s="20">
        <v>13795</v>
      </c>
      <c r="L13" s="21">
        <v>10444</v>
      </c>
      <c r="M13" s="21">
        <v>24239</v>
      </c>
      <c r="N13" s="20">
        <v>637</v>
      </c>
      <c r="O13" s="21">
        <v>1342</v>
      </c>
      <c r="P13" s="21">
        <v>1979</v>
      </c>
      <c r="Q13" s="108">
        <v>11598</v>
      </c>
      <c r="R13" s="109">
        <v>9593</v>
      </c>
      <c r="S13" s="109">
        <v>21191</v>
      </c>
      <c r="T13" s="20">
        <f t="shared" si="0"/>
        <v>59710</v>
      </c>
      <c r="U13" s="21">
        <f t="shared" si="0"/>
        <v>57841</v>
      </c>
      <c r="V13" s="21">
        <f t="shared" si="0"/>
        <v>117551</v>
      </c>
    </row>
    <row r="14" spans="1:22" s="7" customFormat="1" ht="12.75">
      <c r="A14" s="41" t="s">
        <v>3</v>
      </c>
      <c r="B14" s="14"/>
      <c r="C14" s="16"/>
      <c r="D14" s="31"/>
      <c r="E14" s="14"/>
      <c r="F14" s="16"/>
      <c r="G14" s="31"/>
      <c r="H14" s="14"/>
      <c r="I14" s="16"/>
      <c r="J14" s="31"/>
      <c r="K14" s="14"/>
      <c r="L14" s="16"/>
      <c r="M14" s="31"/>
      <c r="N14" s="14"/>
      <c r="O14" s="16"/>
      <c r="P14" s="31"/>
      <c r="Q14" s="91"/>
      <c r="R14" s="84"/>
      <c r="S14" s="86"/>
      <c r="T14" s="32"/>
      <c r="U14" s="31"/>
      <c r="V14" s="16"/>
    </row>
    <row r="15" spans="1:22" ht="12.75">
      <c r="A15" s="7" t="s">
        <v>29</v>
      </c>
      <c r="B15" s="14">
        <v>52</v>
      </c>
      <c r="C15" s="16">
        <v>23</v>
      </c>
      <c r="D15" s="31">
        <v>75</v>
      </c>
      <c r="E15" s="14">
        <v>2404</v>
      </c>
      <c r="F15" s="16">
        <v>2315</v>
      </c>
      <c r="G15" s="31">
        <v>4719</v>
      </c>
      <c r="H15" s="14">
        <v>1920</v>
      </c>
      <c r="I15" s="16">
        <v>2560</v>
      </c>
      <c r="J15" s="31">
        <v>4480</v>
      </c>
      <c r="K15" s="14">
        <v>1289</v>
      </c>
      <c r="L15" s="16">
        <v>782</v>
      </c>
      <c r="M15" s="31">
        <v>2071</v>
      </c>
      <c r="N15" s="14">
        <v>8</v>
      </c>
      <c r="O15" s="16">
        <v>36</v>
      </c>
      <c r="P15" s="31">
        <v>44</v>
      </c>
      <c r="Q15" s="91">
        <v>1340</v>
      </c>
      <c r="R15" s="84">
        <v>1013</v>
      </c>
      <c r="S15" s="86">
        <v>2353</v>
      </c>
      <c r="T15" s="32">
        <f aca="true" t="shared" si="1" ref="T15:V19">SUM(Q15,N15,K15,H15,E15,B15)</f>
        <v>7013</v>
      </c>
      <c r="U15" s="31">
        <f t="shared" si="1"/>
        <v>6729</v>
      </c>
      <c r="V15" s="16">
        <f t="shared" si="1"/>
        <v>13742</v>
      </c>
    </row>
    <row r="16" spans="1:22" ht="12.75">
      <c r="A16" s="7" t="s">
        <v>30</v>
      </c>
      <c r="B16" s="14">
        <v>163</v>
      </c>
      <c r="C16" s="15">
        <v>142</v>
      </c>
      <c r="D16" s="31">
        <v>305</v>
      </c>
      <c r="E16" s="14">
        <v>7771</v>
      </c>
      <c r="F16" s="15">
        <v>7785</v>
      </c>
      <c r="G16" s="31">
        <v>15556</v>
      </c>
      <c r="H16" s="14">
        <v>7070</v>
      </c>
      <c r="I16" s="15">
        <v>8674</v>
      </c>
      <c r="J16" s="31">
        <v>15744</v>
      </c>
      <c r="K16" s="14">
        <v>4991</v>
      </c>
      <c r="L16" s="15">
        <v>3476</v>
      </c>
      <c r="M16" s="31">
        <v>8467</v>
      </c>
      <c r="N16" s="14">
        <v>69</v>
      </c>
      <c r="O16" s="15">
        <v>148</v>
      </c>
      <c r="P16" s="31">
        <v>217</v>
      </c>
      <c r="Q16" s="91">
        <v>2417</v>
      </c>
      <c r="R16" s="92">
        <v>2238</v>
      </c>
      <c r="S16" s="86">
        <v>4655</v>
      </c>
      <c r="T16" s="32">
        <f t="shared" si="1"/>
        <v>22481</v>
      </c>
      <c r="U16" s="33">
        <f t="shared" si="1"/>
        <v>22463</v>
      </c>
      <c r="V16" s="16">
        <f t="shared" si="1"/>
        <v>44944</v>
      </c>
    </row>
    <row r="17" spans="1:22" ht="12.75">
      <c r="A17" s="26" t="s">
        <v>31</v>
      </c>
      <c r="B17" s="14">
        <v>13</v>
      </c>
      <c r="C17" s="15">
        <v>19</v>
      </c>
      <c r="D17" s="31">
        <v>32</v>
      </c>
      <c r="E17" s="14">
        <v>223</v>
      </c>
      <c r="F17" s="15">
        <v>116</v>
      </c>
      <c r="G17" s="31">
        <v>339</v>
      </c>
      <c r="H17" s="14">
        <v>0</v>
      </c>
      <c r="I17" s="15">
        <v>0</v>
      </c>
      <c r="J17" s="31">
        <v>0</v>
      </c>
      <c r="K17" s="14">
        <v>162</v>
      </c>
      <c r="L17" s="15">
        <v>108</v>
      </c>
      <c r="M17" s="31">
        <v>270</v>
      </c>
      <c r="N17" s="14">
        <v>55</v>
      </c>
      <c r="O17" s="15">
        <v>104</v>
      </c>
      <c r="P17" s="31">
        <v>159</v>
      </c>
      <c r="Q17" s="91">
        <v>251</v>
      </c>
      <c r="R17" s="92">
        <v>124</v>
      </c>
      <c r="S17" s="86">
        <v>375</v>
      </c>
      <c r="T17" s="32">
        <f t="shared" si="1"/>
        <v>704</v>
      </c>
      <c r="U17" s="33">
        <f t="shared" si="1"/>
        <v>471</v>
      </c>
      <c r="V17" s="16">
        <f t="shared" si="1"/>
        <v>1175</v>
      </c>
    </row>
    <row r="18" spans="1:22" ht="12.75">
      <c r="A18" s="26" t="s">
        <v>32</v>
      </c>
      <c r="B18" s="14">
        <v>0</v>
      </c>
      <c r="C18" s="15">
        <v>0</v>
      </c>
      <c r="D18" s="31">
        <v>0</v>
      </c>
      <c r="E18" s="14">
        <v>482</v>
      </c>
      <c r="F18" s="15">
        <v>225</v>
      </c>
      <c r="G18" s="31">
        <v>707</v>
      </c>
      <c r="H18" s="14">
        <v>0</v>
      </c>
      <c r="I18" s="15">
        <v>0</v>
      </c>
      <c r="J18" s="31">
        <v>0</v>
      </c>
      <c r="K18" s="14">
        <v>550</v>
      </c>
      <c r="L18" s="15">
        <v>290</v>
      </c>
      <c r="M18" s="31">
        <v>840</v>
      </c>
      <c r="N18" s="14">
        <v>0</v>
      </c>
      <c r="O18" s="15">
        <v>0</v>
      </c>
      <c r="P18" s="31">
        <v>0</v>
      </c>
      <c r="Q18" s="91">
        <v>694</v>
      </c>
      <c r="R18" s="92">
        <v>316</v>
      </c>
      <c r="S18" s="86">
        <v>1010</v>
      </c>
      <c r="T18" s="32">
        <f t="shared" si="1"/>
        <v>1726</v>
      </c>
      <c r="U18" s="33">
        <f t="shared" si="1"/>
        <v>831</v>
      </c>
      <c r="V18" s="16">
        <f t="shared" si="1"/>
        <v>2557</v>
      </c>
    </row>
    <row r="19" spans="1:22" s="19" customFormat="1" ht="12.75">
      <c r="A19" s="10" t="s">
        <v>18</v>
      </c>
      <c r="B19" s="20">
        <v>228</v>
      </c>
      <c r="C19" s="21">
        <v>184</v>
      </c>
      <c r="D19" s="21">
        <v>412</v>
      </c>
      <c r="E19" s="20">
        <v>10880</v>
      </c>
      <c r="F19" s="21">
        <v>10441</v>
      </c>
      <c r="G19" s="21">
        <v>21321</v>
      </c>
      <c r="H19" s="20">
        <v>8990</v>
      </c>
      <c r="I19" s="21">
        <v>11234</v>
      </c>
      <c r="J19" s="21">
        <v>20224</v>
      </c>
      <c r="K19" s="20">
        <v>6992</v>
      </c>
      <c r="L19" s="21">
        <v>4656</v>
      </c>
      <c r="M19" s="21">
        <v>11648</v>
      </c>
      <c r="N19" s="20">
        <v>132</v>
      </c>
      <c r="O19" s="21">
        <v>288</v>
      </c>
      <c r="P19" s="21">
        <v>420</v>
      </c>
      <c r="Q19" s="108">
        <v>4702</v>
      </c>
      <c r="R19" s="109">
        <v>3691</v>
      </c>
      <c r="S19" s="109">
        <v>8393</v>
      </c>
      <c r="T19" s="20">
        <f t="shared" si="1"/>
        <v>31924</v>
      </c>
      <c r="U19" s="21">
        <f t="shared" si="1"/>
        <v>30494</v>
      </c>
      <c r="V19" s="21">
        <f t="shared" si="1"/>
        <v>62418</v>
      </c>
    </row>
    <row r="20" spans="1:22" s="7" customFormat="1" ht="12.75">
      <c r="A20" s="41" t="s">
        <v>4</v>
      </c>
      <c r="B20" s="14"/>
      <c r="C20" s="16"/>
      <c r="D20" s="31"/>
      <c r="E20" s="14"/>
      <c r="F20" s="16"/>
      <c r="G20" s="31"/>
      <c r="H20" s="14"/>
      <c r="I20" s="16"/>
      <c r="J20" s="31"/>
      <c r="K20" s="14"/>
      <c r="L20" s="16"/>
      <c r="M20" s="31"/>
      <c r="N20" s="14"/>
      <c r="O20" s="16"/>
      <c r="P20" s="31"/>
      <c r="Q20" s="91"/>
      <c r="R20" s="84"/>
      <c r="S20" s="86"/>
      <c r="T20" s="32"/>
      <c r="U20" s="31"/>
      <c r="V20" s="16"/>
    </row>
    <row r="21" spans="1:22" ht="12.75">
      <c r="A21" s="26" t="s">
        <v>29</v>
      </c>
      <c r="B21" s="14">
        <v>14</v>
      </c>
      <c r="C21" s="16">
        <v>4</v>
      </c>
      <c r="D21" s="31">
        <v>18</v>
      </c>
      <c r="E21" s="14">
        <v>978</v>
      </c>
      <c r="F21" s="16">
        <v>992</v>
      </c>
      <c r="G21" s="31">
        <v>1970</v>
      </c>
      <c r="H21" s="14">
        <v>799</v>
      </c>
      <c r="I21" s="16">
        <v>952</v>
      </c>
      <c r="J21" s="31">
        <v>1751</v>
      </c>
      <c r="K21" s="14">
        <v>275</v>
      </c>
      <c r="L21" s="16">
        <v>259</v>
      </c>
      <c r="M21" s="31">
        <v>534</v>
      </c>
      <c r="N21" s="14">
        <v>122</v>
      </c>
      <c r="O21" s="16">
        <v>155</v>
      </c>
      <c r="P21" s="31">
        <v>277</v>
      </c>
      <c r="Q21" s="91">
        <v>524</v>
      </c>
      <c r="R21" s="84">
        <v>518</v>
      </c>
      <c r="S21" s="86">
        <v>1042</v>
      </c>
      <c r="T21" s="32">
        <f aca="true" t="shared" si="2" ref="T21:V24">SUM(Q21,N21,K21,H21,E21,B21)</f>
        <v>2712</v>
      </c>
      <c r="U21" s="31">
        <f t="shared" si="2"/>
        <v>2880</v>
      </c>
      <c r="V21" s="16">
        <f t="shared" si="2"/>
        <v>5592</v>
      </c>
    </row>
    <row r="22" spans="1:22" ht="12.75">
      <c r="A22" s="26" t="s">
        <v>30</v>
      </c>
      <c r="B22" s="14">
        <v>62</v>
      </c>
      <c r="C22" s="15">
        <v>37</v>
      </c>
      <c r="D22" s="31">
        <v>99</v>
      </c>
      <c r="E22" s="14">
        <v>1491</v>
      </c>
      <c r="F22" s="15">
        <v>1707</v>
      </c>
      <c r="G22" s="31">
        <v>3198</v>
      </c>
      <c r="H22" s="14">
        <v>1432</v>
      </c>
      <c r="I22" s="15">
        <v>1890</v>
      </c>
      <c r="J22" s="31">
        <v>3322</v>
      </c>
      <c r="K22" s="14">
        <v>343</v>
      </c>
      <c r="L22" s="15">
        <v>496</v>
      </c>
      <c r="M22" s="31">
        <v>839</v>
      </c>
      <c r="N22" s="14">
        <v>117</v>
      </c>
      <c r="O22" s="15">
        <v>153</v>
      </c>
      <c r="P22" s="31">
        <v>270</v>
      </c>
      <c r="Q22" s="91">
        <v>269</v>
      </c>
      <c r="R22" s="92">
        <v>298</v>
      </c>
      <c r="S22" s="86">
        <v>567</v>
      </c>
      <c r="T22" s="32">
        <f t="shared" si="2"/>
        <v>3714</v>
      </c>
      <c r="U22" s="33">
        <f t="shared" si="2"/>
        <v>4581</v>
      </c>
      <c r="V22" s="16">
        <f t="shared" si="2"/>
        <v>8295</v>
      </c>
    </row>
    <row r="23" spans="1:22" ht="12.75">
      <c r="A23" s="26" t="s">
        <v>32</v>
      </c>
      <c r="B23" s="14">
        <v>59</v>
      </c>
      <c r="C23" s="15">
        <v>30</v>
      </c>
      <c r="D23" s="31">
        <v>89</v>
      </c>
      <c r="E23" s="14">
        <v>107</v>
      </c>
      <c r="F23" s="15">
        <v>73</v>
      </c>
      <c r="G23" s="31">
        <v>180</v>
      </c>
      <c r="H23" s="14">
        <v>43</v>
      </c>
      <c r="I23" s="15">
        <v>55</v>
      </c>
      <c r="J23" s="31">
        <v>98</v>
      </c>
      <c r="K23" s="14">
        <v>35</v>
      </c>
      <c r="L23" s="15">
        <v>27</v>
      </c>
      <c r="M23" s="31">
        <v>62</v>
      </c>
      <c r="N23" s="14">
        <v>0</v>
      </c>
      <c r="O23" s="15">
        <v>0</v>
      </c>
      <c r="P23" s="31">
        <v>0</v>
      </c>
      <c r="Q23" s="91">
        <v>119</v>
      </c>
      <c r="R23" s="92">
        <v>56</v>
      </c>
      <c r="S23" s="86">
        <v>175</v>
      </c>
      <c r="T23" s="32">
        <f t="shared" si="2"/>
        <v>363</v>
      </c>
      <c r="U23" s="33">
        <f t="shared" si="2"/>
        <v>241</v>
      </c>
      <c r="V23" s="16">
        <f t="shared" si="2"/>
        <v>604</v>
      </c>
    </row>
    <row r="24" spans="1:22" s="19" customFormat="1" ht="12.75">
      <c r="A24" s="10" t="s">
        <v>18</v>
      </c>
      <c r="B24" s="20">
        <v>135</v>
      </c>
      <c r="C24" s="21">
        <v>71</v>
      </c>
      <c r="D24" s="21">
        <v>206</v>
      </c>
      <c r="E24" s="20">
        <v>2576</v>
      </c>
      <c r="F24" s="21">
        <v>2772</v>
      </c>
      <c r="G24" s="21">
        <v>5348</v>
      </c>
      <c r="H24" s="20">
        <v>2274</v>
      </c>
      <c r="I24" s="21">
        <v>2897</v>
      </c>
      <c r="J24" s="21">
        <v>5171</v>
      </c>
      <c r="K24" s="20">
        <v>653</v>
      </c>
      <c r="L24" s="21">
        <v>782</v>
      </c>
      <c r="M24" s="21">
        <v>1435</v>
      </c>
      <c r="N24" s="20">
        <v>239</v>
      </c>
      <c r="O24" s="21">
        <v>308</v>
      </c>
      <c r="P24" s="21">
        <v>547</v>
      </c>
      <c r="Q24" s="108">
        <v>912</v>
      </c>
      <c r="R24" s="109">
        <v>872</v>
      </c>
      <c r="S24" s="109">
        <v>1784</v>
      </c>
      <c r="T24" s="20">
        <f t="shared" si="2"/>
        <v>6789</v>
      </c>
      <c r="U24" s="21">
        <f t="shared" si="2"/>
        <v>7702</v>
      </c>
      <c r="V24" s="21">
        <f t="shared" si="2"/>
        <v>14491</v>
      </c>
    </row>
    <row r="25" spans="1:22" s="7" customFormat="1" ht="12.75">
      <c r="A25" s="41" t="s">
        <v>5</v>
      </c>
      <c r="B25" s="14"/>
      <c r="C25" s="16"/>
      <c r="D25" s="31"/>
      <c r="E25" s="14"/>
      <c r="F25" s="16"/>
      <c r="G25" s="31"/>
      <c r="H25" s="14"/>
      <c r="I25" s="16"/>
      <c r="J25" s="31"/>
      <c r="K25" s="14"/>
      <c r="L25" s="16"/>
      <c r="M25" s="31"/>
      <c r="N25" s="14"/>
      <c r="O25" s="16"/>
      <c r="P25" s="31"/>
      <c r="Q25" s="91"/>
      <c r="R25" s="84"/>
      <c r="S25" s="86"/>
      <c r="T25" s="32"/>
      <c r="U25" s="31"/>
      <c r="V25" s="16"/>
    </row>
    <row r="26" spans="1:22" ht="12.75">
      <c r="A26" s="7" t="s">
        <v>29</v>
      </c>
      <c r="B26" s="14">
        <v>171</v>
      </c>
      <c r="C26" s="16">
        <v>116</v>
      </c>
      <c r="D26" s="31">
        <v>287</v>
      </c>
      <c r="E26" s="14">
        <v>2006</v>
      </c>
      <c r="F26" s="16">
        <v>1842</v>
      </c>
      <c r="G26" s="31">
        <v>3848</v>
      </c>
      <c r="H26" s="14">
        <v>1329</v>
      </c>
      <c r="I26" s="16">
        <v>1482</v>
      </c>
      <c r="J26" s="31">
        <v>2811</v>
      </c>
      <c r="K26" s="14">
        <v>1462</v>
      </c>
      <c r="L26" s="16">
        <v>988</v>
      </c>
      <c r="M26" s="31">
        <v>2450</v>
      </c>
      <c r="N26" s="14">
        <v>114</v>
      </c>
      <c r="O26" s="16">
        <v>87</v>
      </c>
      <c r="P26" s="31">
        <v>201</v>
      </c>
      <c r="Q26" s="91">
        <v>1540</v>
      </c>
      <c r="R26" s="84">
        <v>1440</v>
      </c>
      <c r="S26" s="86">
        <v>2980</v>
      </c>
      <c r="T26" s="32">
        <f aca="true" t="shared" si="3" ref="T26:V30">SUM(Q26,N26,K26,H26,E26,B26)</f>
        <v>6622</v>
      </c>
      <c r="U26" s="31">
        <f t="shared" si="3"/>
        <v>5955</v>
      </c>
      <c r="V26" s="16">
        <f t="shared" si="3"/>
        <v>12577</v>
      </c>
    </row>
    <row r="27" spans="1:22" ht="12.75">
      <c r="A27" s="7" t="s">
        <v>30</v>
      </c>
      <c r="B27" s="14">
        <v>192</v>
      </c>
      <c r="C27" s="15">
        <v>141</v>
      </c>
      <c r="D27" s="31">
        <v>333</v>
      </c>
      <c r="E27" s="14">
        <v>9787</v>
      </c>
      <c r="F27" s="15">
        <v>9671</v>
      </c>
      <c r="G27" s="31">
        <v>19458</v>
      </c>
      <c r="H27" s="14">
        <v>6705</v>
      </c>
      <c r="I27" s="15">
        <v>9207</v>
      </c>
      <c r="J27" s="31">
        <v>15912</v>
      </c>
      <c r="K27" s="14">
        <v>8124</v>
      </c>
      <c r="L27" s="15">
        <v>6301</v>
      </c>
      <c r="M27" s="31">
        <v>14425</v>
      </c>
      <c r="N27" s="14">
        <v>68</v>
      </c>
      <c r="O27" s="15">
        <v>205</v>
      </c>
      <c r="P27" s="31">
        <v>273</v>
      </c>
      <c r="Q27" s="91">
        <v>5195</v>
      </c>
      <c r="R27" s="92">
        <v>4222</v>
      </c>
      <c r="S27" s="86">
        <v>9417</v>
      </c>
      <c r="T27" s="32">
        <f t="shared" si="3"/>
        <v>30071</v>
      </c>
      <c r="U27" s="33">
        <f t="shared" si="3"/>
        <v>29747</v>
      </c>
      <c r="V27" s="16">
        <f t="shared" si="3"/>
        <v>59818</v>
      </c>
    </row>
    <row r="28" spans="1:22" ht="12.75">
      <c r="A28" s="26" t="s">
        <v>31</v>
      </c>
      <c r="B28" s="14">
        <v>0</v>
      </c>
      <c r="C28" s="15">
        <v>0</v>
      </c>
      <c r="D28" s="31">
        <v>0</v>
      </c>
      <c r="E28" s="14">
        <v>201</v>
      </c>
      <c r="F28" s="15">
        <v>42</v>
      </c>
      <c r="G28" s="31">
        <v>243</v>
      </c>
      <c r="H28" s="14">
        <v>3</v>
      </c>
      <c r="I28" s="15">
        <v>3</v>
      </c>
      <c r="J28" s="31">
        <v>6</v>
      </c>
      <c r="K28" s="14">
        <v>294</v>
      </c>
      <c r="L28" s="15">
        <v>75</v>
      </c>
      <c r="M28" s="31">
        <v>369</v>
      </c>
      <c r="N28" s="14">
        <v>0</v>
      </c>
      <c r="O28" s="15">
        <v>0</v>
      </c>
      <c r="P28" s="31">
        <v>0</v>
      </c>
      <c r="Q28" s="91">
        <v>170</v>
      </c>
      <c r="R28" s="92">
        <v>53</v>
      </c>
      <c r="S28" s="86">
        <v>223</v>
      </c>
      <c r="T28" s="32">
        <f t="shared" si="3"/>
        <v>668</v>
      </c>
      <c r="U28" s="33">
        <f t="shared" si="3"/>
        <v>173</v>
      </c>
      <c r="V28" s="16">
        <f t="shared" si="3"/>
        <v>841</v>
      </c>
    </row>
    <row r="29" spans="1:22" ht="12.75">
      <c r="A29" s="26" t="s">
        <v>32</v>
      </c>
      <c r="B29" s="14">
        <v>0</v>
      </c>
      <c r="C29" s="15">
        <v>0</v>
      </c>
      <c r="D29" s="31">
        <v>0</v>
      </c>
      <c r="E29" s="14">
        <v>16</v>
      </c>
      <c r="F29" s="15">
        <v>78</v>
      </c>
      <c r="G29" s="31">
        <v>94</v>
      </c>
      <c r="H29" s="14">
        <v>0</v>
      </c>
      <c r="I29" s="15">
        <v>0</v>
      </c>
      <c r="J29" s="31">
        <v>0</v>
      </c>
      <c r="K29" s="14">
        <v>0</v>
      </c>
      <c r="L29" s="15">
        <v>0</v>
      </c>
      <c r="M29" s="31">
        <v>0</v>
      </c>
      <c r="N29" s="14">
        <v>92</v>
      </c>
      <c r="O29" s="15">
        <v>205</v>
      </c>
      <c r="P29" s="31">
        <v>297</v>
      </c>
      <c r="Q29" s="91">
        <v>0</v>
      </c>
      <c r="R29" s="92">
        <v>0</v>
      </c>
      <c r="S29" s="86">
        <v>0</v>
      </c>
      <c r="T29" s="32">
        <f t="shared" si="3"/>
        <v>108</v>
      </c>
      <c r="U29" s="33">
        <f t="shared" si="3"/>
        <v>283</v>
      </c>
      <c r="V29" s="16">
        <f t="shared" si="3"/>
        <v>391</v>
      </c>
    </row>
    <row r="30" spans="1:22" s="19" customFormat="1" ht="12.75">
      <c r="A30" s="10" t="s">
        <v>18</v>
      </c>
      <c r="B30" s="20">
        <v>363</v>
      </c>
      <c r="C30" s="21">
        <v>257</v>
      </c>
      <c r="D30" s="21">
        <v>620</v>
      </c>
      <c r="E30" s="20">
        <v>12010</v>
      </c>
      <c r="F30" s="21">
        <v>11633</v>
      </c>
      <c r="G30" s="21">
        <v>23643</v>
      </c>
      <c r="H30" s="20">
        <v>8037</v>
      </c>
      <c r="I30" s="21">
        <v>10692</v>
      </c>
      <c r="J30" s="21">
        <v>18729</v>
      </c>
      <c r="K30" s="20">
        <v>9880</v>
      </c>
      <c r="L30" s="21">
        <v>7364</v>
      </c>
      <c r="M30" s="21">
        <v>17244</v>
      </c>
      <c r="N30" s="20">
        <v>274</v>
      </c>
      <c r="O30" s="21">
        <v>497</v>
      </c>
      <c r="P30" s="21">
        <v>771</v>
      </c>
      <c r="Q30" s="108">
        <v>6905</v>
      </c>
      <c r="R30" s="109">
        <v>5715</v>
      </c>
      <c r="S30" s="109">
        <v>12620</v>
      </c>
      <c r="T30" s="20">
        <f t="shared" si="3"/>
        <v>37469</v>
      </c>
      <c r="U30" s="21">
        <f t="shared" si="3"/>
        <v>36158</v>
      </c>
      <c r="V30" s="21">
        <f t="shared" si="3"/>
        <v>73627</v>
      </c>
    </row>
    <row r="31" spans="1:22" s="7" customFormat="1" ht="12.75">
      <c r="A31" s="41" t="s">
        <v>6</v>
      </c>
      <c r="B31" s="14"/>
      <c r="C31" s="16"/>
      <c r="D31" s="31"/>
      <c r="E31" s="14"/>
      <c r="F31" s="16"/>
      <c r="G31" s="31"/>
      <c r="H31" s="14"/>
      <c r="I31" s="16"/>
      <c r="J31" s="31"/>
      <c r="K31" s="14"/>
      <c r="L31" s="16"/>
      <c r="M31" s="31"/>
      <c r="N31" s="14"/>
      <c r="O31" s="16"/>
      <c r="P31" s="31"/>
      <c r="Q31" s="91"/>
      <c r="R31" s="84"/>
      <c r="S31" s="86"/>
      <c r="T31" s="32"/>
      <c r="U31" s="31"/>
      <c r="V31" s="16"/>
    </row>
    <row r="32" spans="1:22" ht="12.75">
      <c r="A32" s="7" t="s">
        <v>29</v>
      </c>
      <c r="B32" s="14">
        <v>94</v>
      </c>
      <c r="C32" s="16">
        <v>48</v>
      </c>
      <c r="D32" s="31">
        <v>142</v>
      </c>
      <c r="E32" s="14">
        <v>3912</v>
      </c>
      <c r="F32" s="16">
        <v>3719</v>
      </c>
      <c r="G32" s="31">
        <v>7631</v>
      </c>
      <c r="H32" s="14">
        <v>2861</v>
      </c>
      <c r="I32" s="16">
        <v>3332</v>
      </c>
      <c r="J32" s="31">
        <v>6193</v>
      </c>
      <c r="K32" s="14">
        <v>2058</v>
      </c>
      <c r="L32" s="16">
        <v>1361</v>
      </c>
      <c r="M32" s="31">
        <v>3419</v>
      </c>
      <c r="N32" s="14">
        <v>105</v>
      </c>
      <c r="O32" s="16">
        <v>143</v>
      </c>
      <c r="P32" s="31">
        <v>248</v>
      </c>
      <c r="Q32" s="91">
        <v>2378</v>
      </c>
      <c r="R32" s="84">
        <v>1886</v>
      </c>
      <c r="S32" s="86">
        <v>4264</v>
      </c>
      <c r="T32" s="32">
        <f aca="true" t="shared" si="4" ref="T32:V36">SUM(Q32,N32,K32,H32,E32,B32)</f>
        <v>11408</v>
      </c>
      <c r="U32" s="31">
        <f t="shared" si="4"/>
        <v>10489</v>
      </c>
      <c r="V32" s="16">
        <f t="shared" si="4"/>
        <v>21897</v>
      </c>
    </row>
    <row r="33" spans="1:22" ht="12.75">
      <c r="A33" s="7" t="s">
        <v>30</v>
      </c>
      <c r="B33" s="14">
        <v>246</v>
      </c>
      <c r="C33" s="15">
        <v>203</v>
      </c>
      <c r="D33" s="31">
        <v>449</v>
      </c>
      <c r="E33" s="14">
        <v>11535</v>
      </c>
      <c r="F33" s="15">
        <v>11929</v>
      </c>
      <c r="G33" s="31">
        <v>23464</v>
      </c>
      <c r="H33" s="14">
        <v>9071</v>
      </c>
      <c r="I33" s="15">
        <v>11949</v>
      </c>
      <c r="J33" s="31">
        <v>21020</v>
      </c>
      <c r="K33" s="14">
        <v>7709</v>
      </c>
      <c r="L33" s="15">
        <v>6285</v>
      </c>
      <c r="M33" s="31">
        <v>13994</v>
      </c>
      <c r="N33" s="14">
        <v>229</v>
      </c>
      <c r="O33" s="15">
        <v>463</v>
      </c>
      <c r="P33" s="31">
        <v>692</v>
      </c>
      <c r="Q33" s="91">
        <v>5117</v>
      </c>
      <c r="R33" s="92">
        <v>4400</v>
      </c>
      <c r="S33" s="86">
        <v>9517</v>
      </c>
      <c r="T33" s="32">
        <f t="shared" si="4"/>
        <v>33907</v>
      </c>
      <c r="U33" s="33">
        <f t="shared" si="4"/>
        <v>35229</v>
      </c>
      <c r="V33" s="16">
        <f t="shared" si="4"/>
        <v>69136</v>
      </c>
    </row>
    <row r="34" spans="1:22" ht="12.75">
      <c r="A34" s="26" t="s">
        <v>31</v>
      </c>
      <c r="B34" s="14">
        <v>24</v>
      </c>
      <c r="C34" s="15">
        <v>19</v>
      </c>
      <c r="D34" s="31">
        <v>43</v>
      </c>
      <c r="E34" s="14">
        <v>538</v>
      </c>
      <c r="F34" s="15">
        <v>125</v>
      </c>
      <c r="G34" s="31">
        <v>663</v>
      </c>
      <c r="H34" s="14">
        <v>0</v>
      </c>
      <c r="I34" s="15">
        <v>0</v>
      </c>
      <c r="J34" s="31">
        <v>0</v>
      </c>
      <c r="K34" s="14">
        <v>704</v>
      </c>
      <c r="L34" s="15">
        <v>250</v>
      </c>
      <c r="M34" s="31">
        <v>954</v>
      </c>
      <c r="N34" s="14">
        <v>0</v>
      </c>
      <c r="O34" s="15">
        <v>0</v>
      </c>
      <c r="P34" s="31">
        <v>0</v>
      </c>
      <c r="Q34" s="91">
        <v>796</v>
      </c>
      <c r="R34" s="92">
        <v>388</v>
      </c>
      <c r="S34" s="86">
        <v>1184</v>
      </c>
      <c r="T34" s="32">
        <f t="shared" si="4"/>
        <v>2062</v>
      </c>
      <c r="U34" s="33">
        <f t="shared" si="4"/>
        <v>782</v>
      </c>
      <c r="V34" s="16">
        <f t="shared" si="4"/>
        <v>2844</v>
      </c>
    </row>
    <row r="35" spans="1:22" ht="12.75">
      <c r="A35" s="26" t="s">
        <v>32</v>
      </c>
      <c r="B35" s="14">
        <v>74</v>
      </c>
      <c r="C35" s="15">
        <v>49</v>
      </c>
      <c r="D35" s="31">
        <v>123</v>
      </c>
      <c r="E35" s="14">
        <v>570</v>
      </c>
      <c r="F35" s="15">
        <v>385</v>
      </c>
      <c r="G35" s="31">
        <v>955</v>
      </c>
      <c r="H35" s="14">
        <v>264</v>
      </c>
      <c r="I35" s="15">
        <v>360</v>
      </c>
      <c r="J35" s="31">
        <v>624</v>
      </c>
      <c r="K35" s="14">
        <v>348</v>
      </c>
      <c r="L35" s="15">
        <v>75</v>
      </c>
      <c r="M35" s="31">
        <v>423</v>
      </c>
      <c r="N35" s="14">
        <v>181</v>
      </c>
      <c r="O35" s="15">
        <v>320</v>
      </c>
      <c r="P35" s="31">
        <v>501</v>
      </c>
      <c r="Q35" s="91">
        <v>531</v>
      </c>
      <c r="R35" s="92">
        <v>256</v>
      </c>
      <c r="S35" s="86">
        <v>787</v>
      </c>
      <c r="T35" s="32">
        <f t="shared" si="4"/>
        <v>1968</v>
      </c>
      <c r="U35" s="33">
        <f t="shared" si="4"/>
        <v>1445</v>
      </c>
      <c r="V35" s="16">
        <f t="shared" si="4"/>
        <v>3413</v>
      </c>
    </row>
    <row r="36" spans="1:27" s="19" customFormat="1" ht="12.75">
      <c r="A36" s="10" t="s">
        <v>18</v>
      </c>
      <c r="B36" s="20">
        <v>438</v>
      </c>
      <c r="C36" s="21">
        <v>319</v>
      </c>
      <c r="D36" s="21">
        <v>757</v>
      </c>
      <c r="E36" s="20">
        <v>16555</v>
      </c>
      <c r="F36" s="21">
        <v>16158</v>
      </c>
      <c r="G36" s="21">
        <v>32713</v>
      </c>
      <c r="H36" s="20">
        <v>12196</v>
      </c>
      <c r="I36" s="21">
        <v>15641</v>
      </c>
      <c r="J36" s="21">
        <v>27837</v>
      </c>
      <c r="K36" s="20">
        <v>10819</v>
      </c>
      <c r="L36" s="21">
        <v>7971</v>
      </c>
      <c r="M36" s="21">
        <v>18790</v>
      </c>
      <c r="N36" s="20">
        <v>515</v>
      </c>
      <c r="O36" s="21">
        <v>926</v>
      </c>
      <c r="P36" s="21">
        <v>1441</v>
      </c>
      <c r="Q36" s="108">
        <v>8822</v>
      </c>
      <c r="R36" s="109">
        <v>6930</v>
      </c>
      <c r="S36" s="109">
        <v>15752</v>
      </c>
      <c r="T36" s="108">
        <f t="shared" si="4"/>
        <v>49345</v>
      </c>
      <c r="U36" s="109">
        <f t="shared" si="4"/>
        <v>47945</v>
      </c>
      <c r="V36" s="109">
        <f t="shared" si="4"/>
        <v>97290</v>
      </c>
      <c r="W36" s="38"/>
      <c r="X36" s="38"/>
      <c r="Y36" s="38"/>
      <c r="Z36" s="38"/>
      <c r="AA36" s="38"/>
    </row>
    <row r="37" spans="1:27" s="7" customFormat="1" ht="12.75">
      <c r="A37" s="41" t="s">
        <v>7</v>
      </c>
      <c r="B37" s="14"/>
      <c r="C37" s="16"/>
      <c r="D37" s="31"/>
      <c r="E37" s="14"/>
      <c r="F37" s="16"/>
      <c r="G37" s="31"/>
      <c r="H37" s="14"/>
      <c r="I37" s="16"/>
      <c r="J37" s="31"/>
      <c r="K37" s="14"/>
      <c r="L37" s="16"/>
      <c r="M37" s="31"/>
      <c r="N37" s="14"/>
      <c r="O37" s="16"/>
      <c r="P37" s="31"/>
      <c r="Q37" s="91"/>
      <c r="R37" s="84"/>
      <c r="S37" s="86"/>
      <c r="T37" s="105"/>
      <c r="U37" s="86"/>
      <c r="V37" s="84"/>
      <c r="W37" s="95"/>
      <c r="X37" s="95"/>
      <c r="Y37" s="95"/>
      <c r="Z37" s="95"/>
      <c r="AA37" s="95"/>
    </row>
    <row r="38" spans="1:27" ht="12.75">
      <c r="A38" s="7" t="s">
        <v>29</v>
      </c>
      <c r="B38" s="14">
        <v>84</v>
      </c>
      <c r="C38" s="16">
        <v>67</v>
      </c>
      <c r="D38" s="31">
        <v>151</v>
      </c>
      <c r="E38" s="14">
        <v>1388</v>
      </c>
      <c r="F38" s="16">
        <v>1247</v>
      </c>
      <c r="G38" s="31">
        <v>2635</v>
      </c>
      <c r="H38" s="14">
        <v>872</v>
      </c>
      <c r="I38" s="16">
        <v>1003</v>
      </c>
      <c r="J38" s="31">
        <v>1875</v>
      </c>
      <c r="K38" s="14">
        <v>1059</v>
      </c>
      <c r="L38" s="16">
        <v>856</v>
      </c>
      <c r="M38" s="31">
        <v>1915</v>
      </c>
      <c r="N38" s="14">
        <v>0</v>
      </c>
      <c r="O38" s="16">
        <v>0</v>
      </c>
      <c r="P38" s="31">
        <v>0</v>
      </c>
      <c r="Q38" s="91">
        <v>1335</v>
      </c>
      <c r="R38" s="84">
        <v>1257</v>
      </c>
      <c r="S38" s="86">
        <v>2592</v>
      </c>
      <c r="T38" s="105">
        <f aca="true" t="shared" si="5" ref="T38:V42">SUM(Q38,N38,K38,H38,E38,B38)</f>
        <v>4738</v>
      </c>
      <c r="U38" s="86">
        <f t="shared" si="5"/>
        <v>4430</v>
      </c>
      <c r="V38" s="84">
        <f t="shared" si="5"/>
        <v>9168</v>
      </c>
      <c r="W38" s="94"/>
      <c r="X38" s="94"/>
      <c r="Y38" s="94"/>
      <c r="Z38" s="94"/>
      <c r="AA38" s="94"/>
    </row>
    <row r="39" spans="1:27" ht="12.75">
      <c r="A39" s="7" t="s">
        <v>30</v>
      </c>
      <c r="B39" s="14">
        <v>72</v>
      </c>
      <c r="C39" s="15">
        <v>45</v>
      </c>
      <c r="D39" s="31">
        <v>117</v>
      </c>
      <c r="E39" s="14">
        <v>7191</v>
      </c>
      <c r="F39" s="15">
        <v>6826</v>
      </c>
      <c r="G39" s="31">
        <v>14017</v>
      </c>
      <c r="H39" s="14">
        <v>4617</v>
      </c>
      <c r="I39" s="15">
        <v>6345</v>
      </c>
      <c r="J39" s="31">
        <v>10962</v>
      </c>
      <c r="K39" s="14">
        <v>5429</v>
      </c>
      <c r="L39" s="15">
        <v>3642</v>
      </c>
      <c r="M39" s="31">
        <v>9071</v>
      </c>
      <c r="N39" s="14">
        <v>172</v>
      </c>
      <c r="O39" s="15">
        <v>272</v>
      </c>
      <c r="P39" s="31">
        <v>444</v>
      </c>
      <c r="Q39" s="91">
        <v>4436</v>
      </c>
      <c r="R39" s="92">
        <v>3179</v>
      </c>
      <c r="S39" s="86">
        <v>7615</v>
      </c>
      <c r="T39" s="105">
        <f t="shared" si="5"/>
        <v>21917</v>
      </c>
      <c r="U39" s="106">
        <f t="shared" si="5"/>
        <v>20309</v>
      </c>
      <c r="V39" s="84">
        <f t="shared" si="5"/>
        <v>42226</v>
      </c>
      <c r="W39" s="94"/>
      <c r="X39" s="94"/>
      <c r="Y39" s="94"/>
      <c r="Z39" s="94"/>
      <c r="AA39" s="94"/>
    </row>
    <row r="40" spans="1:27" ht="12.75">
      <c r="A40" s="26" t="s">
        <v>31</v>
      </c>
      <c r="B40" s="14">
        <v>43</v>
      </c>
      <c r="C40" s="15">
        <v>26</v>
      </c>
      <c r="D40" s="31">
        <v>69</v>
      </c>
      <c r="E40" s="14">
        <v>689</v>
      </c>
      <c r="F40" s="15">
        <v>412</v>
      </c>
      <c r="G40" s="31">
        <v>1101</v>
      </c>
      <c r="H40" s="14">
        <v>193</v>
      </c>
      <c r="I40" s="15">
        <v>237</v>
      </c>
      <c r="J40" s="31">
        <v>430</v>
      </c>
      <c r="K40" s="14">
        <v>632</v>
      </c>
      <c r="L40" s="15">
        <v>261</v>
      </c>
      <c r="M40" s="31">
        <v>893</v>
      </c>
      <c r="N40" s="14">
        <v>211</v>
      </c>
      <c r="O40" s="15">
        <v>441</v>
      </c>
      <c r="P40" s="31">
        <v>652</v>
      </c>
      <c r="Q40" s="91">
        <v>702</v>
      </c>
      <c r="R40" s="92">
        <v>188</v>
      </c>
      <c r="S40" s="86">
        <v>890</v>
      </c>
      <c r="T40" s="105">
        <f t="shared" si="5"/>
        <v>2470</v>
      </c>
      <c r="U40" s="106">
        <f t="shared" si="5"/>
        <v>1565</v>
      </c>
      <c r="V40" s="84">
        <f t="shared" si="5"/>
        <v>4035</v>
      </c>
      <c r="W40" s="94"/>
      <c r="X40" s="94"/>
      <c r="Y40" s="94"/>
      <c r="Z40" s="94"/>
      <c r="AA40" s="94"/>
    </row>
    <row r="41" spans="1:27" ht="12.75">
      <c r="A41" s="26" t="s">
        <v>32</v>
      </c>
      <c r="B41" s="14">
        <v>0</v>
      </c>
      <c r="C41" s="15">
        <v>0</v>
      </c>
      <c r="D41" s="31">
        <v>0</v>
      </c>
      <c r="E41" s="14">
        <v>207</v>
      </c>
      <c r="F41" s="15">
        <v>250</v>
      </c>
      <c r="G41" s="31">
        <v>457</v>
      </c>
      <c r="H41" s="14">
        <v>281</v>
      </c>
      <c r="I41" s="15">
        <v>334</v>
      </c>
      <c r="J41" s="31">
        <v>615</v>
      </c>
      <c r="K41" s="14">
        <v>50</v>
      </c>
      <c r="L41" s="15">
        <v>47</v>
      </c>
      <c r="M41" s="31">
        <v>97</v>
      </c>
      <c r="N41" s="14">
        <v>0</v>
      </c>
      <c r="O41" s="15">
        <v>0</v>
      </c>
      <c r="P41" s="31">
        <v>0</v>
      </c>
      <c r="Q41" s="91">
        <v>0</v>
      </c>
      <c r="R41" s="92">
        <v>0</v>
      </c>
      <c r="S41" s="86">
        <v>0</v>
      </c>
      <c r="T41" s="105">
        <f t="shared" si="5"/>
        <v>538</v>
      </c>
      <c r="U41" s="106">
        <f t="shared" si="5"/>
        <v>631</v>
      </c>
      <c r="V41" s="84">
        <f t="shared" si="5"/>
        <v>1169</v>
      </c>
      <c r="W41" s="94"/>
      <c r="X41" s="94"/>
      <c r="Y41" s="94"/>
      <c r="Z41" s="94"/>
      <c r="AA41" s="94"/>
    </row>
    <row r="42" spans="1:27" s="19" customFormat="1" ht="12.75">
      <c r="A42" s="10" t="s">
        <v>18</v>
      </c>
      <c r="B42" s="20">
        <v>199</v>
      </c>
      <c r="C42" s="21">
        <v>138</v>
      </c>
      <c r="D42" s="21">
        <v>337</v>
      </c>
      <c r="E42" s="20">
        <v>9475</v>
      </c>
      <c r="F42" s="21">
        <v>8735</v>
      </c>
      <c r="G42" s="21">
        <v>18210</v>
      </c>
      <c r="H42" s="20">
        <v>5963</v>
      </c>
      <c r="I42" s="21">
        <v>7919</v>
      </c>
      <c r="J42" s="21">
        <v>13882</v>
      </c>
      <c r="K42" s="20">
        <v>7170</v>
      </c>
      <c r="L42" s="21">
        <v>4806</v>
      </c>
      <c r="M42" s="21">
        <v>11976</v>
      </c>
      <c r="N42" s="20">
        <v>383</v>
      </c>
      <c r="O42" s="21">
        <v>713</v>
      </c>
      <c r="P42" s="21">
        <v>1096</v>
      </c>
      <c r="Q42" s="108">
        <v>6473</v>
      </c>
      <c r="R42" s="109">
        <v>4624</v>
      </c>
      <c r="S42" s="109">
        <v>11097</v>
      </c>
      <c r="T42" s="108">
        <f t="shared" si="5"/>
        <v>29663</v>
      </c>
      <c r="U42" s="109">
        <f t="shared" si="5"/>
        <v>26935</v>
      </c>
      <c r="V42" s="109">
        <f t="shared" si="5"/>
        <v>56598</v>
      </c>
      <c r="W42" s="38"/>
      <c r="X42" s="38"/>
      <c r="Y42" s="38"/>
      <c r="Z42" s="38"/>
      <c r="AA42" s="38"/>
    </row>
    <row r="43" spans="1:27" s="7" customFormat="1" ht="12.75">
      <c r="A43" s="39" t="s">
        <v>28</v>
      </c>
      <c r="B43" s="12"/>
      <c r="C43" s="13"/>
      <c r="D43" s="37"/>
      <c r="E43" s="12"/>
      <c r="F43" s="13"/>
      <c r="G43" s="37"/>
      <c r="H43" s="12"/>
      <c r="I43" s="13"/>
      <c r="J43" s="37"/>
      <c r="K43" s="12"/>
      <c r="L43" s="13"/>
      <c r="M43" s="37"/>
      <c r="N43" s="12"/>
      <c r="O43" s="13"/>
      <c r="P43" s="37"/>
      <c r="Q43" s="89"/>
      <c r="R43" s="90"/>
      <c r="S43" s="124"/>
      <c r="T43" s="123"/>
      <c r="U43" s="124"/>
      <c r="V43" s="90"/>
      <c r="W43" s="95"/>
      <c r="X43" s="95"/>
      <c r="Y43" s="95"/>
      <c r="Z43" s="95"/>
      <c r="AA43" s="95"/>
    </row>
    <row r="44" spans="1:27" ht="12.75">
      <c r="A44" s="7" t="s">
        <v>29</v>
      </c>
      <c r="B44" s="14">
        <f>SUM(B38,B32,B26,B21,B15,B9)</f>
        <v>711</v>
      </c>
      <c r="C44" s="16">
        <f aca="true" t="shared" si="6" ref="C44:S44">SUM(C38,C32,C26,C21,C15,C9)</f>
        <v>446</v>
      </c>
      <c r="D44" s="31">
        <f t="shared" si="6"/>
        <v>1157</v>
      </c>
      <c r="E44" s="14">
        <f aca="true" t="shared" si="7" ref="E44:G45">SUM(E38,E32,E26,E21,E15,E9)</f>
        <v>13896</v>
      </c>
      <c r="F44" s="16">
        <f t="shared" si="7"/>
        <v>13375</v>
      </c>
      <c r="G44" s="31">
        <f t="shared" si="7"/>
        <v>27271</v>
      </c>
      <c r="H44" s="14">
        <f t="shared" si="6"/>
        <v>10097</v>
      </c>
      <c r="I44" s="16">
        <f t="shared" si="6"/>
        <v>12100</v>
      </c>
      <c r="J44" s="31">
        <f t="shared" si="6"/>
        <v>22197</v>
      </c>
      <c r="K44" s="14">
        <f t="shared" si="6"/>
        <v>7726</v>
      </c>
      <c r="L44" s="16">
        <f t="shared" si="6"/>
        <v>5501</v>
      </c>
      <c r="M44" s="31">
        <f t="shared" si="6"/>
        <v>13227</v>
      </c>
      <c r="N44" s="14">
        <f t="shared" si="6"/>
        <v>563</v>
      </c>
      <c r="O44" s="16">
        <f t="shared" si="6"/>
        <v>871</v>
      </c>
      <c r="P44" s="31">
        <f t="shared" si="6"/>
        <v>1434</v>
      </c>
      <c r="Q44" s="91">
        <f t="shared" si="6"/>
        <v>9196</v>
      </c>
      <c r="R44" s="84">
        <f t="shared" si="6"/>
        <v>7837</v>
      </c>
      <c r="S44" s="86">
        <f t="shared" si="6"/>
        <v>17033</v>
      </c>
      <c r="T44" s="105">
        <f aca="true" t="shared" si="8" ref="T44:V48">SUM(Q44,N44,K44,H44,E44,B44)</f>
        <v>42189</v>
      </c>
      <c r="U44" s="106">
        <f t="shared" si="8"/>
        <v>40130</v>
      </c>
      <c r="V44" s="84">
        <f t="shared" si="8"/>
        <v>82319</v>
      </c>
      <c r="W44" s="94"/>
      <c r="X44" s="94"/>
      <c r="Y44" s="94"/>
      <c r="Z44" s="94"/>
      <c r="AA44" s="94"/>
    </row>
    <row r="45" spans="1:27" ht="12.75">
      <c r="A45" s="7" t="s">
        <v>30</v>
      </c>
      <c r="B45" s="14">
        <f>SUM(B39,B33,B27,B22,B16,B10)</f>
        <v>1008</v>
      </c>
      <c r="C45" s="15">
        <f aca="true" t="shared" si="9" ref="C45:S45">SUM(C39,C33,C27,C22,C16,C10)</f>
        <v>786</v>
      </c>
      <c r="D45" s="31">
        <f t="shared" si="9"/>
        <v>1794</v>
      </c>
      <c r="E45" s="14">
        <f t="shared" si="7"/>
        <v>51377</v>
      </c>
      <c r="F45" s="15">
        <f t="shared" si="7"/>
        <v>52071</v>
      </c>
      <c r="G45" s="31">
        <f t="shared" si="7"/>
        <v>103448</v>
      </c>
      <c r="H45" s="14">
        <f t="shared" si="9"/>
        <v>39194</v>
      </c>
      <c r="I45" s="15">
        <f t="shared" si="9"/>
        <v>51468</v>
      </c>
      <c r="J45" s="31">
        <f t="shared" si="9"/>
        <v>90662</v>
      </c>
      <c r="K45" s="14">
        <f t="shared" si="9"/>
        <v>36083</v>
      </c>
      <c r="L45" s="15">
        <f t="shared" si="9"/>
        <v>28414</v>
      </c>
      <c r="M45" s="31">
        <f t="shared" si="9"/>
        <v>64497</v>
      </c>
      <c r="N45" s="14">
        <f t="shared" si="9"/>
        <v>987</v>
      </c>
      <c r="O45" s="15">
        <f t="shared" si="9"/>
        <v>1985</v>
      </c>
      <c r="P45" s="31">
        <f t="shared" si="9"/>
        <v>2972</v>
      </c>
      <c r="Q45" s="91">
        <f t="shared" si="9"/>
        <v>23951</v>
      </c>
      <c r="R45" s="92">
        <f t="shared" si="9"/>
        <v>20525</v>
      </c>
      <c r="S45" s="86">
        <f t="shared" si="9"/>
        <v>44476</v>
      </c>
      <c r="T45" s="105">
        <f t="shared" si="8"/>
        <v>152600</v>
      </c>
      <c r="U45" s="106">
        <f t="shared" si="8"/>
        <v>155249</v>
      </c>
      <c r="V45" s="84">
        <f t="shared" si="8"/>
        <v>307849</v>
      </c>
      <c r="W45" s="94"/>
      <c r="X45" s="94"/>
      <c r="Y45" s="94"/>
      <c r="Z45" s="94"/>
      <c r="AA45" s="94"/>
    </row>
    <row r="46" spans="1:27" ht="12.75">
      <c r="A46" s="26" t="s">
        <v>31</v>
      </c>
      <c r="B46" s="14">
        <f>SUM(B40,B34,B28,B17,B11)</f>
        <v>80</v>
      </c>
      <c r="C46" s="15">
        <f aca="true" t="shared" si="10" ref="C46:S46">SUM(C40,C34,C28,C17,C11)</f>
        <v>64</v>
      </c>
      <c r="D46" s="31">
        <f t="shared" si="10"/>
        <v>144</v>
      </c>
      <c r="E46" s="14">
        <f>SUM(E40,E34,E28,E17,E11)</f>
        <v>2479</v>
      </c>
      <c r="F46" s="15">
        <f>SUM(F40,F34,F28,F17,F11)</f>
        <v>1089</v>
      </c>
      <c r="G46" s="31">
        <f>SUM(G40,G34,G28,G17,G11)</f>
        <v>3568</v>
      </c>
      <c r="H46" s="14">
        <f t="shared" si="10"/>
        <v>228</v>
      </c>
      <c r="I46" s="15">
        <f t="shared" si="10"/>
        <v>297</v>
      </c>
      <c r="J46" s="31">
        <f t="shared" si="10"/>
        <v>525</v>
      </c>
      <c r="K46" s="14">
        <f t="shared" si="10"/>
        <v>2749</v>
      </c>
      <c r="L46" s="15">
        <f t="shared" si="10"/>
        <v>1089</v>
      </c>
      <c r="M46" s="31">
        <f t="shared" si="10"/>
        <v>3838</v>
      </c>
      <c r="N46" s="14">
        <f t="shared" si="10"/>
        <v>276</v>
      </c>
      <c r="O46" s="15">
        <f t="shared" si="10"/>
        <v>575</v>
      </c>
      <c r="P46" s="31">
        <f t="shared" si="10"/>
        <v>851</v>
      </c>
      <c r="Q46" s="91">
        <f t="shared" si="10"/>
        <v>3124</v>
      </c>
      <c r="R46" s="92">
        <f t="shared" si="10"/>
        <v>1390</v>
      </c>
      <c r="S46" s="86">
        <f t="shared" si="10"/>
        <v>4514</v>
      </c>
      <c r="T46" s="105">
        <f t="shared" si="8"/>
        <v>8936</v>
      </c>
      <c r="U46" s="106">
        <f t="shared" si="8"/>
        <v>4504</v>
      </c>
      <c r="V46" s="84">
        <f t="shared" si="8"/>
        <v>13440</v>
      </c>
      <c r="W46" s="94"/>
      <c r="X46" s="94"/>
      <c r="Y46" s="94"/>
      <c r="Z46" s="94"/>
      <c r="AA46" s="94"/>
    </row>
    <row r="47" spans="1:27" ht="12.75">
      <c r="A47" s="26" t="s">
        <v>32</v>
      </c>
      <c r="B47" s="14">
        <f>SUM(B41,B35,B29,B23,B18,B12)</f>
        <v>376</v>
      </c>
      <c r="C47" s="15">
        <f aca="true" t="shared" si="11" ref="C47:S47">SUM(C41,C35,C29,C23,C18,C12)</f>
        <v>288</v>
      </c>
      <c r="D47" s="31">
        <f t="shared" si="11"/>
        <v>664</v>
      </c>
      <c r="E47" s="14">
        <f>SUM(E41,E35,E29,E23,E18,E12)</f>
        <v>3384</v>
      </c>
      <c r="F47" s="15">
        <f>SUM(F41,F35,F29,F23,F18,F12)</f>
        <v>2149</v>
      </c>
      <c r="G47" s="31">
        <f>SUM(G41,G35,G29,G23,G18,G12)</f>
        <v>5533</v>
      </c>
      <c r="H47" s="14">
        <f t="shared" si="11"/>
        <v>1169</v>
      </c>
      <c r="I47" s="15">
        <f t="shared" si="11"/>
        <v>1420</v>
      </c>
      <c r="J47" s="31">
        <f t="shared" si="11"/>
        <v>2589</v>
      </c>
      <c r="K47" s="14">
        <f t="shared" si="11"/>
        <v>2751</v>
      </c>
      <c r="L47" s="15">
        <f t="shared" si="11"/>
        <v>1019</v>
      </c>
      <c r="M47" s="31">
        <f t="shared" si="11"/>
        <v>3770</v>
      </c>
      <c r="N47" s="14">
        <f t="shared" si="11"/>
        <v>354</v>
      </c>
      <c r="O47" s="15">
        <f t="shared" si="11"/>
        <v>643</v>
      </c>
      <c r="P47" s="31">
        <f t="shared" si="11"/>
        <v>997</v>
      </c>
      <c r="Q47" s="91">
        <f t="shared" si="11"/>
        <v>3141</v>
      </c>
      <c r="R47" s="92">
        <f t="shared" si="11"/>
        <v>1673</v>
      </c>
      <c r="S47" s="86">
        <f t="shared" si="11"/>
        <v>4814</v>
      </c>
      <c r="T47" s="105">
        <f t="shared" si="8"/>
        <v>11175</v>
      </c>
      <c r="U47" s="106">
        <f t="shared" si="8"/>
        <v>7192</v>
      </c>
      <c r="V47" s="84">
        <f t="shared" si="8"/>
        <v>18367</v>
      </c>
      <c r="W47" s="94"/>
      <c r="X47" s="94"/>
      <c r="Y47" s="94"/>
      <c r="Z47" s="94"/>
      <c r="AA47" s="94"/>
    </row>
    <row r="48" spans="1:27" s="19" customFormat="1" ht="12.75">
      <c r="A48" s="10" t="s">
        <v>18</v>
      </c>
      <c r="B48" s="20">
        <f>SUM(B44:B47)</f>
        <v>2175</v>
      </c>
      <c r="C48" s="21">
        <f aca="true" t="shared" si="12" ref="C48:S48">SUM(C44:C47)</f>
        <v>1584</v>
      </c>
      <c r="D48" s="21">
        <f t="shared" si="12"/>
        <v>3759</v>
      </c>
      <c r="E48" s="20">
        <f>SUM(E44:E47)</f>
        <v>71136</v>
      </c>
      <c r="F48" s="21">
        <f>SUM(F44:F47)</f>
        <v>68684</v>
      </c>
      <c r="G48" s="21">
        <f>SUM(G44:G47)</f>
        <v>139820</v>
      </c>
      <c r="H48" s="20">
        <f t="shared" si="12"/>
        <v>50688</v>
      </c>
      <c r="I48" s="21">
        <f t="shared" si="12"/>
        <v>65285</v>
      </c>
      <c r="J48" s="21">
        <f t="shared" si="12"/>
        <v>115973</v>
      </c>
      <c r="K48" s="20">
        <f t="shared" si="12"/>
        <v>49309</v>
      </c>
      <c r="L48" s="21">
        <f t="shared" si="12"/>
        <v>36023</v>
      </c>
      <c r="M48" s="21">
        <f t="shared" si="12"/>
        <v>85332</v>
      </c>
      <c r="N48" s="20">
        <f t="shared" si="12"/>
        <v>2180</v>
      </c>
      <c r="O48" s="21">
        <f t="shared" si="12"/>
        <v>4074</v>
      </c>
      <c r="P48" s="21">
        <f t="shared" si="12"/>
        <v>6254</v>
      </c>
      <c r="Q48" s="108">
        <f t="shared" si="12"/>
        <v>39412</v>
      </c>
      <c r="R48" s="109">
        <f t="shared" si="12"/>
        <v>31425</v>
      </c>
      <c r="S48" s="109">
        <f t="shared" si="12"/>
        <v>70837</v>
      </c>
      <c r="T48" s="108">
        <f t="shared" si="8"/>
        <v>214900</v>
      </c>
      <c r="U48" s="109">
        <f t="shared" si="8"/>
        <v>207075</v>
      </c>
      <c r="V48" s="109">
        <f t="shared" si="8"/>
        <v>421975</v>
      </c>
      <c r="W48" s="38"/>
      <c r="X48" s="112"/>
      <c r="Y48" s="38"/>
      <c r="Z48" s="38"/>
      <c r="AA48" s="38"/>
    </row>
    <row r="49" spans="20:27" ht="12.75">
      <c r="T49" s="94"/>
      <c r="U49" s="94"/>
      <c r="V49" s="95"/>
      <c r="W49" s="94"/>
      <c r="X49" s="94"/>
      <c r="Y49" s="94"/>
      <c r="Z49" s="94"/>
      <c r="AA49" s="94"/>
    </row>
    <row r="50" spans="1:27" ht="12.75">
      <c r="A50" s="139"/>
      <c r="H50" s="15"/>
      <c r="I50" s="15"/>
      <c r="J50" s="15"/>
      <c r="O50" s="15"/>
      <c r="S50" s="84"/>
      <c r="T50" s="94"/>
      <c r="U50" s="94"/>
      <c r="V50" s="95"/>
      <c r="W50" s="94"/>
      <c r="X50" s="94"/>
      <c r="Y50" s="94"/>
      <c r="Z50" s="94"/>
      <c r="AA50" s="94"/>
    </row>
    <row r="51" ht="12.75">
      <c r="V51" s="16"/>
    </row>
  </sheetData>
  <sheetProtection/>
  <mergeCells count="15">
    <mergeCell ref="Q6:S6"/>
    <mergeCell ref="B6:D6"/>
    <mergeCell ref="N4:P4"/>
    <mergeCell ref="N5:P5"/>
    <mergeCell ref="K4:M4"/>
    <mergeCell ref="K5:M5"/>
    <mergeCell ref="H4:J4"/>
    <mergeCell ref="H5:J5"/>
    <mergeCell ref="A2:V2"/>
    <mergeCell ref="E4:G4"/>
    <mergeCell ref="B4:D4"/>
    <mergeCell ref="B5:D5"/>
    <mergeCell ref="T4:V4"/>
    <mergeCell ref="Q4:S4"/>
    <mergeCell ref="Q5:S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8" r:id="rId2"/>
  <headerFooter alignWithMargins="0">
    <oddFooter>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A56" sqref="A56"/>
    </sheetView>
  </sheetViews>
  <sheetFormatPr defaultColWidth="12.28125" defaultRowHeight="12.75"/>
  <cols>
    <col min="1" max="1" width="27.00390625" style="7" customWidth="1"/>
    <col min="2" max="3" width="8.57421875" style="0" customWidth="1"/>
    <col min="4" max="4" width="8.57421875" style="7" customWidth="1"/>
    <col min="5" max="6" width="8.57421875" style="0" customWidth="1"/>
    <col min="7" max="7" width="8.57421875" style="7" customWidth="1"/>
    <col min="8" max="9" width="8.57421875" style="0" customWidth="1"/>
    <col min="10" max="10" width="8.57421875" style="7" customWidth="1"/>
    <col min="11" max="12" width="8.57421875" style="0" customWidth="1"/>
    <col min="13" max="13" width="8.57421875" style="7" customWidth="1"/>
    <col min="14" max="15" width="8.57421875" style="0" customWidth="1"/>
    <col min="16" max="16" width="8.57421875" style="7" customWidth="1"/>
    <col min="17" max="19" width="12.28125" style="0" customWidth="1"/>
    <col min="20" max="20" width="7.8515625" style="0" customWidth="1"/>
    <col min="21" max="22" width="21.00390625" style="0" customWidth="1"/>
    <col min="23" max="23" width="26.57421875" style="0" customWidth="1"/>
    <col min="24" max="25" width="32.7109375" style="0" customWidth="1"/>
    <col min="26" max="26" width="38.28125" style="0" customWidth="1"/>
    <col min="27" max="28" width="21.8515625" style="0" customWidth="1"/>
    <col min="29" max="29" width="27.421875" style="0" customWidth="1"/>
    <col min="30" max="31" width="12.8515625" style="0" customWidth="1"/>
    <col min="32" max="32" width="18.421875" style="0" customWidth="1"/>
    <col min="33" max="34" width="7.421875" style="0" customWidth="1"/>
    <col min="35" max="35" width="13.00390625" style="0" customWidth="1"/>
    <col min="36" max="36" width="7.57421875" style="0" customWidth="1"/>
    <col min="37" max="37" width="25.7109375" style="0" customWidth="1"/>
    <col min="38" max="38" width="31.00390625" style="0" customWidth="1"/>
    <col min="39" max="40" width="34.421875" style="0" customWidth="1"/>
    <col min="41" max="41" width="40.00390625" style="0" customWidth="1"/>
    <col min="42" max="43" width="34.140625" style="0" customWidth="1"/>
    <col min="44" max="44" width="39.7109375" style="0" customWidth="1"/>
    <col min="45" max="46" width="11.140625" style="0" customWidth="1"/>
    <col min="47" max="47" width="16.7109375" style="0" customWidth="1"/>
    <col min="48" max="49" width="22.7109375" style="0" customWidth="1"/>
    <col min="50" max="50" width="28.28125" style="0" customWidth="1"/>
    <col min="51" max="52" width="32.28125" style="0" customWidth="1"/>
    <col min="53" max="53" width="37.8515625" style="0" customWidth="1"/>
    <col min="54" max="54" width="24.57421875" style="0" customWidth="1"/>
    <col min="55" max="55" width="30.140625" style="0" customWidth="1"/>
    <col min="56" max="57" width="24.57421875" style="0" customWidth="1"/>
    <col min="58" max="58" width="30.140625" style="0" customWidth="1"/>
    <col min="59" max="60" width="30.28125" style="0" customWidth="1"/>
    <col min="61" max="61" width="35.8515625" style="0" customWidth="1"/>
    <col min="62" max="62" width="33.7109375" style="0" customWidth="1"/>
    <col min="63" max="63" width="39.28125" style="0" customWidth="1"/>
    <col min="64" max="65" width="34.57421875" style="0" customWidth="1"/>
    <col min="66" max="66" width="40.140625" style="0" customWidth="1"/>
    <col min="67" max="67" width="15.8515625" style="0" customWidth="1"/>
    <col min="68" max="68" width="21.421875" style="0" customWidth="1"/>
    <col min="69" max="70" width="20.7109375" style="0" customWidth="1"/>
    <col min="71" max="71" width="26.28125" style="0" customWidth="1"/>
    <col min="72" max="72" width="27.8515625" style="0" customWidth="1"/>
    <col min="73" max="73" width="33.421875" style="0" customWidth="1"/>
    <col min="74" max="75" width="17.57421875" style="0" customWidth="1"/>
    <col min="76" max="76" width="23.140625" style="0" customWidth="1"/>
    <col min="77" max="78" width="31.28125" style="0" customWidth="1"/>
    <col min="79" max="79" width="36.8515625" style="0" customWidth="1"/>
    <col min="80" max="81" width="32.421875" style="0" customWidth="1"/>
    <col min="82" max="82" width="38.00390625" style="0" customWidth="1"/>
    <col min="83" max="84" width="28.8515625" style="0" customWidth="1"/>
    <col min="85" max="85" width="34.421875" style="0" customWidth="1"/>
    <col min="86" max="87" width="25.421875" style="0" customWidth="1"/>
    <col min="88" max="88" width="31.00390625" style="0" customWidth="1"/>
    <col min="89" max="90" width="15.7109375" style="0" customWidth="1"/>
    <col min="91" max="93" width="21.28125" style="0" customWidth="1"/>
    <col min="94" max="94" width="26.8515625" style="0" customWidth="1"/>
    <col min="95" max="96" width="30.28125" style="0" customWidth="1"/>
    <col min="97" max="97" width="35.8515625" style="0" customWidth="1"/>
    <col min="98" max="99" width="25.140625" style="0" customWidth="1"/>
    <col min="100" max="100" width="30.7109375" style="0" customWidth="1"/>
    <col min="101" max="102" width="22.8515625" style="0" customWidth="1"/>
    <col min="103" max="103" width="28.421875" style="0" customWidth="1"/>
    <col min="104" max="104" width="13.140625" style="0" customWidth="1"/>
    <col min="105" max="105" width="18.7109375" style="0" customWidth="1"/>
    <col min="106" max="107" width="27.7109375" style="0" customWidth="1"/>
    <col min="108" max="108" width="33.28125" style="0" customWidth="1"/>
    <col min="109" max="110" width="13.140625" style="0" customWidth="1"/>
    <col min="111" max="111" width="18.7109375" style="0" customWidth="1"/>
    <col min="112" max="113" width="22.57421875" style="0" customWidth="1"/>
    <col min="114" max="114" width="28.140625" style="0" customWidth="1"/>
    <col min="115" max="116" width="21.8515625" style="0" customWidth="1"/>
    <col min="117" max="117" width="27.421875" style="0" customWidth="1"/>
    <col min="118" max="118" width="21.57421875" style="0" customWidth="1"/>
    <col min="119" max="119" width="27.140625" style="0" customWidth="1"/>
    <col min="120" max="121" width="12.140625" style="0" customWidth="1"/>
    <col min="122" max="122" width="17.7109375" style="0" customWidth="1"/>
    <col min="123" max="124" width="21.7109375" style="0" customWidth="1"/>
    <col min="125" max="125" width="27.28125" style="0" customWidth="1"/>
    <col min="126" max="127" width="31.140625" style="0" customWidth="1"/>
    <col min="128" max="128" width="36.7109375" style="0" customWidth="1"/>
    <col min="129" max="130" width="27.28125" style="0" customWidth="1"/>
    <col min="131" max="131" width="32.8515625" style="0" customWidth="1"/>
    <col min="132" max="132" width="17.00390625" style="0" customWidth="1"/>
    <col min="133" max="133" width="22.57421875" style="0" customWidth="1"/>
    <col min="134" max="135" width="26.57421875" style="0" customWidth="1"/>
    <col min="136" max="136" width="32.140625" style="0" customWidth="1"/>
    <col min="137" max="138" width="30.28125" style="0" customWidth="1"/>
    <col min="139" max="139" width="35.8515625" style="0" customWidth="1"/>
    <col min="140" max="140" width="34.57421875" style="0" customWidth="1"/>
    <col min="141" max="141" width="40.140625" style="0" customWidth="1"/>
    <col min="142" max="142" width="16.8515625" style="0" customWidth="1"/>
    <col min="143" max="143" width="22.421875" style="0" customWidth="1"/>
    <col min="144" max="145" width="27.00390625" style="0" customWidth="1"/>
    <col min="146" max="146" width="32.57421875" style="0" customWidth="1"/>
    <col min="147" max="147" width="31.28125" style="0" customWidth="1"/>
    <col min="148" max="148" width="36.8515625" style="0" customWidth="1"/>
    <col min="149" max="150" width="32.8515625" style="0" customWidth="1"/>
    <col min="151" max="151" width="38.421875" style="0" customWidth="1"/>
    <col min="152" max="153" width="24.7109375" style="0" customWidth="1"/>
    <col min="154" max="156" width="30.28125" style="0" customWidth="1"/>
    <col min="157" max="157" width="35.8515625" style="0" customWidth="1"/>
    <col min="158" max="158" width="33.57421875" style="0" customWidth="1"/>
    <col min="159" max="159" width="39.140625" style="0" customWidth="1"/>
    <col min="160" max="160" width="24.7109375" style="0" customWidth="1"/>
    <col min="161" max="161" width="30.28125" style="0" customWidth="1"/>
    <col min="162" max="163" width="34.140625" style="0" customWidth="1"/>
    <col min="164" max="164" width="39.7109375" style="0" customWidth="1"/>
    <col min="165" max="165" width="29.57421875" style="0" customWidth="1"/>
    <col min="166" max="166" width="35.140625" style="0" customWidth="1"/>
    <col min="167" max="168" width="24.421875" style="0" customWidth="1"/>
    <col min="169" max="169" width="30.00390625" style="0" customWidth="1"/>
    <col min="170" max="170" width="31.7109375" style="0" customWidth="1"/>
    <col min="171" max="171" width="37.28125" style="0" customWidth="1"/>
    <col min="172" max="173" width="30.00390625" style="0" customWidth="1"/>
    <col min="174" max="174" width="35.57421875" style="0" customWidth="1"/>
    <col min="175" max="176" width="23.28125" style="0" customWidth="1"/>
    <col min="177" max="177" width="28.8515625" style="0" customWidth="1"/>
    <col min="178" max="179" width="32.8515625" style="0" customWidth="1"/>
    <col min="180" max="180" width="38.421875" style="0" customWidth="1"/>
    <col min="181" max="181" width="33.28125" style="0" customWidth="1"/>
    <col min="182" max="182" width="38.8515625" style="0" customWidth="1"/>
    <col min="183" max="184" width="19.140625" style="0" customWidth="1"/>
    <col min="185" max="185" width="24.7109375" style="0" customWidth="1"/>
    <col min="186" max="187" width="32.8515625" style="0" customWidth="1"/>
    <col min="188" max="188" width="38.421875" style="0" customWidth="1"/>
    <col min="189" max="190" width="32.421875" style="0" customWidth="1"/>
    <col min="191" max="191" width="38.00390625" style="0" customWidth="1"/>
    <col min="192" max="192" width="29.00390625" style="0" customWidth="1"/>
    <col min="193" max="193" width="34.57421875" style="0" customWidth="1"/>
    <col min="194" max="195" width="23.28125" style="0" customWidth="1"/>
    <col min="196" max="196" width="28.8515625" style="0" customWidth="1"/>
    <col min="197" max="197" width="29.00390625" style="0" customWidth="1"/>
    <col min="198" max="198" width="34.57421875" style="0" customWidth="1"/>
    <col min="199" max="200" width="33.421875" style="0" customWidth="1"/>
    <col min="201" max="201" width="39.00390625" style="0" customWidth="1"/>
    <col min="202" max="203" width="22.00390625" style="0" customWidth="1"/>
    <col min="204" max="204" width="27.57421875" style="0" customWidth="1"/>
    <col min="205" max="206" width="33.7109375" style="0" customWidth="1"/>
    <col min="207" max="207" width="39.28125" style="0" customWidth="1"/>
    <col min="208" max="208" width="7.57421875" style="0" customWidth="1"/>
    <col min="209" max="210" width="7.00390625" style="0" customWidth="1"/>
    <col min="211" max="211" width="9.28125" style="0" customWidth="1"/>
  </cols>
  <sheetData>
    <row r="1" ht="12.75">
      <c r="A1" s="6" t="s">
        <v>83</v>
      </c>
    </row>
    <row r="2" spans="1:16" ht="12.75">
      <c r="A2" s="175" t="s">
        <v>11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ht="13.5" thickBot="1"/>
    <row r="4" spans="1:16" ht="12.75">
      <c r="A4" s="8"/>
      <c r="B4" s="194" t="s">
        <v>21</v>
      </c>
      <c r="C4" s="195"/>
      <c r="D4" s="196"/>
      <c r="E4" s="197" t="s">
        <v>22</v>
      </c>
      <c r="F4" s="195"/>
      <c r="G4" s="198"/>
      <c r="H4" s="194" t="s">
        <v>17</v>
      </c>
      <c r="I4" s="195"/>
      <c r="J4" s="198"/>
      <c r="K4" s="194" t="s">
        <v>61</v>
      </c>
      <c r="L4" s="195"/>
      <c r="M4" s="198"/>
      <c r="N4" s="194" t="s">
        <v>14</v>
      </c>
      <c r="O4" s="195"/>
      <c r="P4" s="195"/>
    </row>
    <row r="5" spans="1:16" s="4" customFormat="1" ht="12.75">
      <c r="A5" s="40"/>
      <c r="B5" s="30" t="s">
        <v>0</v>
      </c>
      <c r="C5" s="29" t="s">
        <v>1</v>
      </c>
      <c r="D5" s="29" t="s">
        <v>19</v>
      </c>
      <c r="E5" s="30" t="s">
        <v>0</v>
      </c>
      <c r="F5" s="29" t="s">
        <v>1</v>
      </c>
      <c r="G5" s="29" t="s">
        <v>19</v>
      </c>
      <c r="H5" s="30" t="s">
        <v>0</v>
      </c>
      <c r="I5" s="29" t="s">
        <v>1</v>
      </c>
      <c r="J5" s="29" t="s">
        <v>19</v>
      </c>
      <c r="K5" s="30" t="s">
        <v>0</v>
      </c>
      <c r="L5" s="29" t="s">
        <v>1</v>
      </c>
      <c r="M5" s="29" t="s">
        <v>19</v>
      </c>
      <c r="N5" s="30" t="s">
        <v>0</v>
      </c>
      <c r="O5" s="29" t="s">
        <v>1</v>
      </c>
      <c r="P5" s="29" t="s">
        <v>19</v>
      </c>
    </row>
    <row r="6" spans="1:14" s="7" customFormat="1" ht="12.75">
      <c r="A6" s="23" t="s">
        <v>2</v>
      </c>
      <c r="B6" s="28"/>
      <c r="C6" s="25"/>
      <c r="E6" s="28"/>
      <c r="F6" s="25"/>
      <c r="H6" s="28"/>
      <c r="I6" s="25"/>
      <c r="K6" s="28"/>
      <c r="L6" s="25"/>
      <c r="N6" s="1"/>
    </row>
    <row r="7" spans="1:16" ht="12.75">
      <c r="A7" s="7" t="s">
        <v>29</v>
      </c>
      <c r="B7" s="32">
        <v>1343</v>
      </c>
      <c r="C7" s="31">
        <v>1408</v>
      </c>
      <c r="D7" s="16">
        <v>2751</v>
      </c>
      <c r="E7" s="32">
        <v>322</v>
      </c>
      <c r="F7" s="31">
        <v>250</v>
      </c>
      <c r="G7" s="16">
        <v>572</v>
      </c>
      <c r="H7" s="32">
        <v>1126</v>
      </c>
      <c r="I7" s="31">
        <v>1272</v>
      </c>
      <c r="J7" s="16">
        <v>2398</v>
      </c>
      <c r="K7" s="32">
        <v>417</v>
      </c>
      <c r="L7" s="31">
        <v>330</v>
      </c>
      <c r="M7" s="16">
        <v>747</v>
      </c>
      <c r="N7" s="14">
        <f aca="true" t="shared" si="0" ref="N7:P11">SUM(K7,H7,E7,B7)</f>
        <v>3208</v>
      </c>
      <c r="O7" s="16">
        <f t="shared" si="0"/>
        <v>3260</v>
      </c>
      <c r="P7" s="16">
        <f t="shared" si="0"/>
        <v>6468</v>
      </c>
    </row>
    <row r="8" spans="1:16" ht="12.75">
      <c r="A8" s="7" t="s">
        <v>30</v>
      </c>
      <c r="B8" s="32">
        <v>6211</v>
      </c>
      <c r="C8" s="33">
        <v>6439</v>
      </c>
      <c r="D8" s="16">
        <v>12650</v>
      </c>
      <c r="E8" s="32">
        <v>805</v>
      </c>
      <c r="F8" s="33">
        <v>729</v>
      </c>
      <c r="G8" s="16">
        <v>1534</v>
      </c>
      <c r="H8" s="32">
        <v>5618</v>
      </c>
      <c r="I8" s="33">
        <v>6082</v>
      </c>
      <c r="J8" s="16">
        <v>11700</v>
      </c>
      <c r="K8" s="32">
        <v>968</v>
      </c>
      <c r="L8" s="33">
        <v>903</v>
      </c>
      <c r="M8" s="16">
        <v>1871</v>
      </c>
      <c r="N8" s="14">
        <f t="shared" si="0"/>
        <v>13602</v>
      </c>
      <c r="O8" s="16">
        <f t="shared" si="0"/>
        <v>14153</v>
      </c>
      <c r="P8" s="16">
        <f t="shared" si="0"/>
        <v>27755</v>
      </c>
    </row>
    <row r="9" spans="1:16" ht="12.75">
      <c r="A9" s="7" t="s">
        <v>31</v>
      </c>
      <c r="B9" s="32">
        <v>247</v>
      </c>
      <c r="C9" s="33">
        <v>126</v>
      </c>
      <c r="D9" s="16">
        <v>373</v>
      </c>
      <c r="E9" s="32">
        <v>144</v>
      </c>
      <c r="F9" s="33">
        <v>72</v>
      </c>
      <c r="G9" s="16">
        <v>216</v>
      </c>
      <c r="H9" s="32">
        <v>238</v>
      </c>
      <c r="I9" s="33">
        <v>103</v>
      </c>
      <c r="J9" s="16">
        <v>341</v>
      </c>
      <c r="K9" s="32">
        <v>199</v>
      </c>
      <c r="L9" s="33">
        <v>93</v>
      </c>
      <c r="M9" s="16">
        <v>292</v>
      </c>
      <c r="N9" s="14">
        <f t="shared" si="0"/>
        <v>828</v>
      </c>
      <c r="O9" s="16">
        <f t="shared" si="0"/>
        <v>394</v>
      </c>
      <c r="P9" s="16">
        <f t="shared" si="0"/>
        <v>1222</v>
      </c>
    </row>
    <row r="10" spans="1:16" ht="12.75">
      <c r="A10" s="7" t="s">
        <v>32</v>
      </c>
      <c r="B10" s="32">
        <v>765</v>
      </c>
      <c r="C10" s="33">
        <v>423</v>
      </c>
      <c r="D10" s="16">
        <v>1188</v>
      </c>
      <c r="E10" s="32">
        <v>280</v>
      </c>
      <c r="F10" s="33">
        <v>141</v>
      </c>
      <c r="G10" s="16">
        <v>421</v>
      </c>
      <c r="H10" s="32">
        <v>631</v>
      </c>
      <c r="I10" s="33">
        <v>408</v>
      </c>
      <c r="J10" s="16">
        <v>1039</v>
      </c>
      <c r="K10" s="32">
        <v>326</v>
      </c>
      <c r="L10" s="33">
        <v>166</v>
      </c>
      <c r="M10" s="16">
        <v>492</v>
      </c>
      <c r="N10" s="88">
        <f t="shared" si="0"/>
        <v>2002</v>
      </c>
      <c r="O10" s="85">
        <f t="shared" si="0"/>
        <v>1138</v>
      </c>
      <c r="P10" s="85">
        <f t="shared" si="0"/>
        <v>3140</v>
      </c>
    </row>
    <row r="11" spans="1:16" s="19" customFormat="1" ht="12.75">
      <c r="A11" s="38" t="s">
        <v>18</v>
      </c>
      <c r="B11" s="20">
        <v>8566</v>
      </c>
      <c r="C11" s="21">
        <v>8396</v>
      </c>
      <c r="D11" s="21">
        <v>16962</v>
      </c>
      <c r="E11" s="20">
        <v>1551</v>
      </c>
      <c r="F11" s="21">
        <v>1192</v>
      </c>
      <c r="G11" s="21">
        <v>2743</v>
      </c>
      <c r="H11" s="20">
        <v>7613</v>
      </c>
      <c r="I11" s="21">
        <v>7865</v>
      </c>
      <c r="J11" s="21">
        <v>15478</v>
      </c>
      <c r="K11" s="20">
        <v>1910</v>
      </c>
      <c r="L11" s="21">
        <v>1492</v>
      </c>
      <c r="M11" s="21">
        <v>3402</v>
      </c>
      <c r="N11" s="87">
        <f t="shared" si="0"/>
        <v>19640</v>
      </c>
      <c r="O11" s="83">
        <f t="shared" si="0"/>
        <v>18945</v>
      </c>
      <c r="P11" s="83">
        <f t="shared" si="0"/>
        <v>38585</v>
      </c>
    </row>
    <row r="12" spans="1:16" s="7" customFormat="1" ht="12.75">
      <c r="A12" s="6" t="s">
        <v>3</v>
      </c>
      <c r="B12" s="32"/>
      <c r="C12" s="31"/>
      <c r="D12" s="16"/>
      <c r="E12" s="32"/>
      <c r="F12" s="31"/>
      <c r="G12" s="16"/>
      <c r="H12" s="32"/>
      <c r="I12" s="31"/>
      <c r="J12" s="16"/>
      <c r="K12" s="32"/>
      <c r="L12" s="31"/>
      <c r="M12" s="16"/>
      <c r="N12" s="14"/>
      <c r="O12" s="16"/>
      <c r="P12" s="16"/>
    </row>
    <row r="13" spans="1:16" ht="12.75">
      <c r="A13" s="7" t="s">
        <v>29</v>
      </c>
      <c r="B13" s="32">
        <v>1122</v>
      </c>
      <c r="C13" s="31">
        <v>1076</v>
      </c>
      <c r="D13" s="16">
        <v>2198</v>
      </c>
      <c r="E13" s="32">
        <v>138</v>
      </c>
      <c r="F13" s="31">
        <v>103</v>
      </c>
      <c r="G13" s="16">
        <v>241</v>
      </c>
      <c r="H13" s="32">
        <v>972</v>
      </c>
      <c r="I13" s="31">
        <v>1006</v>
      </c>
      <c r="J13" s="16">
        <v>1978</v>
      </c>
      <c r="K13" s="32">
        <v>172</v>
      </c>
      <c r="L13" s="31">
        <v>130</v>
      </c>
      <c r="M13" s="16">
        <v>302</v>
      </c>
      <c r="N13" s="14">
        <f aca="true" t="shared" si="1" ref="N13:P17">SUM(K13,H13,E13,B13)</f>
        <v>2404</v>
      </c>
      <c r="O13" s="16">
        <f t="shared" si="1"/>
        <v>2315</v>
      </c>
      <c r="P13" s="16">
        <f t="shared" si="1"/>
        <v>4719</v>
      </c>
    </row>
    <row r="14" spans="1:16" ht="12.75">
      <c r="A14" s="7" t="s">
        <v>30</v>
      </c>
      <c r="B14" s="32">
        <v>3641</v>
      </c>
      <c r="C14" s="33">
        <v>3662</v>
      </c>
      <c r="D14" s="16">
        <v>7303</v>
      </c>
      <c r="E14" s="32">
        <v>317</v>
      </c>
      <c r="F14" s="33">
        <v>307</v>
      </c>
      <c r="G14" s="16">
        <v>624</v>
      </c>
      <c r="H14" s="32">
        <v>3374</v>
      </c>
      <c r="I14" s="33">
        <v>3435</v>
      </c>
      <c r="J14" s="16">
        <v>6809</v>
      </c>
      <c r="K14" s="32">
        <v>439</v>
      </c>
      <c r="L14" s="33">
        <v>381</v>
      </c>
      <c r="M14" s="16">
        <v>820</v>
      </c>
      <c r="N14" s="14">
        <f t="shared" si="1"/>
        <v>7771</v>
      </c>
      <c r="O14" s="16">
        <f t="shared" si="1"/>
        <v>7785</v>
      </c>
      <c r="P14" s="16">
        <f t="shared" si="1"/>
        <v>15556</v>
      </c>
    </row>
    <row r="15" spans="1:16" ht="12.75">
      <c r="A15" s="7" t="s">
        <v>31</v>
      </c>
      <c r="B15" s="32">
        <v>65</v>
      </c>
      <c r="C15" s="33">
        <v>41</v>
      </c>
      <c r="D15" s="16">
        <v>106</v>
      </c>
      <c r="E15" s="32">
        <v>49</v>
      </c>
      <c r="F15" s="33">
        <v>24</v>
      </c>
      <c r="G15" s="16">
        <v>73</v>
      </c>
      <c r="H15" s="32">
        <v>49</v>
      </c>
      <c r="I15" s="33">
        <v>23</v>
      </c>
      <c r="J15" s="16">
        <v>72</v>
      </c>
      <c r="K15" s="32">
        <v>60</v>
      </c>
      <c r="L15" s="33">
        <v>28</v>
      </c>
      <c r="M15" s="16">
        <v>88</v>
      </c>
      <c r="N15" s="14">
        <f t="shared" si="1"/>
        <v>223</v>
      </c>
      <c r="O15" s="16">
        <f t="shared" si="1"/>
        <v>116</v>
      </c>
      <c r="P15" s="16">
        <f t="shared" si="1"/>
        <v>339</v>
      </c>
    </row>
    <row r="16" spans="1:16" ht="12.75">
      <c r="A16" s="7" t="s">
        <v>32</v>
      </c>
      <c r="B16" s="32">
        <v>140</v>
      </c>
      <c r="C16" s="33">
        <v>63</v>
      </c>
      <c r="D16" s="16">
        <v>203</v>
      </c>
      <c r="E16" s="32">
        <v>93</v>
      </c>
      <c r="F16" s="33">
        <v>52</v>
      </c>
      <c r="G16" s="16">
        <v>145</v>
      </c>
      <c r="H16" s="32">
        <v>127</v>
      </c>
      <c r="I16" s="33">
        <v>54</v>
      </c>
      <c r="J16" s="16">
        <v>181</v>
      </c>
      <c r="K16" s="32">
        <v>122</v>
      </c>
      <c r="L16" s="33">
        <v>56</v>
      </c>
      <c r="M16" s="16">
        <v>178</v>
      </c>
      <c r="N16" s="88">
        <f t="shared" si="1"/>
        <v>482</v>
      </c>
      <c r="O16" s="85">
        <f t="shared" si="1"/>
        <v>225</v>
      </c>
      <c r="P16" s="85">
        <f t="shared" si="1"/>
        <v>707</v>
      </c>
    </row>
    <row r="17" spans="1:16" s="19" customFormat="1" ht="12.75">
      <c r="A17" s="38" t="s">
        <v>18</v>
      </c>
      <c r="B17" s="20">
        <v>4968</v>
      </c>
      <c r="C17" s="21">
        <v>4842</v>
      </c>
      <c r="D17" s="21">
        <v>9810</v>
      </c>
      <c r="E17" s="20">
        <v>597</v>
      </c>
      <c r="F17" s="21">
        <v>486</v>
      </c>
      <c r="G17" s="21">
        <v>1083</v>
      </c>
      <c r="H17" s="20">
        <v>4522</v>
      </c>
      <c r="I17" s="21">
        <v>4518</v>
      </c>
      <c r="J17" s="21">
        <v>9040</v>
      </c>
      <c r="K17" s="20">
        <v>793</v>
      </c>
      <c r="L17" s="21">
        <v>595</v>
      </c>
      <c r="M17" s="21">
        <v>1388</v>
      </c>
      <c r="N17" s="87">
        <f t="shared" si="1"/>
        <v>10880</v>
      </c>
      <c r="O17" s="83">
        <f t="shared" si="1"/>
        <v>10441</v>
      </c>
      <c r="P17" s="83">
        <f t="shared" si="1"/>
        <v>21321</v>
      </c>
    </row>
    <row r="18" spans="1:16" s="7" customFormat="1" ht="12.75">
      <c r="A18" s="6" t="s">
        <v>4</v>
      </c>
      <c r="B18" s="32"/>
      <c r="C18" s="31"/>
      <c r="D18" s="16"/>
      <c r="E18" s="32"/>
      <c r="F18" s="31"/>
      <c r="G18" s="16"/>
      <c r="H18" s="32"/>
      <c r="I18" s="31"/>
      <c r="J18" s="16"/>
      <c r="K18" s="32"/>
      <c r="L18" s="31"/>
      <c r="M18" s="16"/>
      <c r="N18" s="14"/>
      <c r="O18" s="16"/>
      <c r="P18" s="16"/>
    </row>
    <row r="19" spans="1:16" ht="12.75">
      <c r="A19" s="7" t="s">
        <v>29</v>
      </c>
      <c r="B19" s="32">
        <v>446</v>
      </c>
      <c r="C19" s="31">
        <v>428</v>
      </c>
      <c r="D19" s="16">
        <v>874</v>
      </c>
      <c r="E19" s="32">
        <v>79</v>
      </c>
      <c r="F19" s="31">
        <v>76</v>
      </c>
      <c r="G19" s="16">
        <v>155</v>
      </c>
      <c r="H19" s="32">
        <v>345</v>
      </c>
      <c r="I19" s="31">
        <v>405</v>
      </c>
      <c r="J19" s="16">
        <v>750</v>
      </c>
      <c r="K19" s="32">
        <v>108</v>
      </c>
      <c r="L19" s="31">
        <v>83</v>
      </c>
      <c r="M19" s="16">
        <v>191</v>
      </c>
      <c r="N19" s="14">
        <f aca="true" t="shared" si="2" ref="N19:P22">SUM(K19,H19,E19,B19)</f>
        <v>978</v>
      </c>
      <c r="O19" s="16">
        <f t="shared" si="2"/>
        <v>992</v>
      </c>
      <c r="P19" s="16">
        <f t="shared" si="2"/>
        <v>1970</v>
      </c>
    </row>
    <row r="20" spans="1:16" ht="12.75">
      <c r="A20" s="7" t="s">
        <v>30</v>
      </c>
      <c r="B20" s="32">
        <v>723</v>
      </c>
      <c r="C20" s="33">
        <v>846</v>
      </c>
      <c r="D20" s="16">
        <v>1569</v>
      </c>
      <c r="E20" s="32">
        <v>69</v>
      </c>
      <c r="F20" s="33">
        <v>59</v>
      </c>
      <c r="G20" s="16">
        <v>128</v>
      </c>
      <c r="H20" s="32">
        <v>622</v>
      </c>
      <c r="I20" s="33">
        <v>729</v>
      </c>
      <c r="J20" s="16">
        <v>1351</v>
      </c>
      <c r="K20" s="32">
        <v>77</v>
      </c>
      <c r="L20" s="33">
        <v>73</v>
      </c>
      <c r="M20" s="16">
        <v>150</v>
      </c>
      <c r="N20" s="14">
        <f t="shared" si="2"/>
        <v>1491</v>
      </c>
      <c r="O20" s="16">
        <f t="shared" si="2"/>
        <v>1707</v>
      </c>
      <c r="P20" s="16">
        <f t="shared" si="2"/>
        <v>3198</v>
      </c>
    </row>
    <row r="21" spans="1:16" ht="12.75">
      <c r="A21" s="7" t="s">
        <v>32</v>
      </c>
      <c r="B21" s="32">
        <v>41</v>
      </c>
      <c r="C21" s="33">
        <v>29</v>
      </c>
      <c r="D21" s="16">
        <v>70</v>
      </c>
      <c r="E21" s="32">
        <v>9</v>
      </c>
      <c r="F21" s="33">
        <v>12</v>
      </c>
      <c r="G21" s="16">
        <v>21</v>
      </c>
      <c r="H21" s="32">
        <v>31</v>
      </c>
      <c r="I21" s="33">
        <v>23</v>
      </c>
      <c r="J21" s="16">
        <v>54</v>
      </c>
      <c r="K21" s="32">
        <v>26</v>
      </c>
      <c r="L21" s="33">
        <v>9</v>
      </c>
      <c r="M21" s="16">
        <v>35</v>
      </c>
      <c r="N21" s="14">
        <f t="shared" si="2"/>
        <v>107</v>
      </c>
      <c r="O21" s="16">
        <f t="shared" si="2"/>
        <v>73</v>
      </c>
      <c r="P21" s="16">
        <f t="shared" si="2"/>
        <v>180</v>
      </c>
    </row>
    <row r="22" spans="1:16" s="19" customFormat="1" ht="12.75">
      <c r="A22" s="38" t="s">
        <v>18</v>
      </c>
      <c r="B22" s="20">
        <v>1210</v>
      </c>
      <c r="C22" s="21">
        <v>1303</v>
      </c>
      <c r="D22" s="21">
        <v>2513</v>
      </c>
      <c r="E22" s="20">
        <v>157</v>
      </c>
      <c r="F22" s="21">
        <v>147</v>
      </c>
      <c r="G22" s="21">
        <v>304</v>
      </c>
      <c r="H22" s="20">
        <v>998</v>
      </c>
      <c r="I22" s="21">
        <v>1157</v>
      </c>
      <c r="J22" s="21">
        <v>2155</v>
      </c>
      <c r="K22" s="20">
        <v>211</v>
      </c>
      <c r="L22" s="21">
        <v>165</v>
      </c>
      <c r="M22" s="21">
        <v>376</v>
      </c>
      <c r="N22" s="17">
        <f t="shared" si="2"/>
        <v>2576</v>
      </c>
      <c r="O22" s="18">
        <f t="shared" si="2"/>
        <v>2772</v>
      </c>
      <c r="P22" s="18">
        <f t="shared" si="2"/>
        <v>5348</v>
      </c>
    </row>
    <row r="23" spans="1:16" s="7" customFormat="1" ht="12.75">
      <c r="A23" s="6" t="s">
        <v>5</v>
      </c>
      <c r="B23" s="32"/>
      <c r="C23" s="31"/>
      <c r="D23" s="16"/>
      <c r="E23" s="32"/>
      <c r="F23" s="31"/>
      <c r="G23" s="16"/>
      <c r="H23" s="32"/>
      <c r="I23" s="31"/>
      <c r="J23" s="16"/>
      <c r="K23" s="32"/>
      <c r="L23" s="31"/>
      <c r="M23" s="16"/>
      <c r="N23" s="14"/>
      <c r="O23" s="16"/>
      <c r="P23" s="16"/>
    </row>
    <row r="24" spans="1:16" ht="12.75">
      <c r="A24" s="7" t="s">
        <v>29</v>
      </c>
      <c r="B24" s="32">
        <v>805</v>
      </c>
      <c r="C24" s="31">
        <v>751</v>
      </c>
      <c r="D24" s="16">
        <v>1556</v>
      </c>
      <c r="E24" s="32">
        <v>209</v>
      </c>
      <c r="F24" s="31">
        <v>234</v>
      </c>
      <c r="G24" s="16">
        <v>443</v>
      </c>
      <c r="H24" s="32">
        <v>738</v>
      </c>
      <c r="I24" s="31">
        <v>660</v>
      </c>
      <c r="J24" s="16">
        <v>1398</v>
      </c>
      <c r="K24" s="32">
        <v>254</v>
      </c>
      <c r="L24" s="31">
        <v>197</v>
      </c>
      <c r="M24" s="16">
        <v>451</v>
      </c>
      <c r="N24" s="14">
        <f aca="true" t="shared" si="3" ref="N24:P28">SUM(K24,H24,E24,B24)</f>
        <v>2006</v>
      </c>
      <c r="O24" s="16">
        <f t="shared" si="3"/>
        <v>1842</v>
      </c>
      <c r="P24" s="16">
        <f t="shared" si="3"/>
        <v>3848</v>
      </c>
    </row>
    <row r="25" spans="1:16" ht="12.75">
      <c r="A25" s="7" t="s">
        <v>30</v>
      </c>
      <c r="B25" s="32">
        <v>4335</v>
      </c>
      <c r="C25" s="33">
        <v>4340</v>
      </c>
      <c r="D25" s="16">
        <v>8675</v>
      </c>
      <c r="E25" s="32">
        <v>608</v>
      </c>
      <c r="F25" s="33">
        <v>520</v>
      </c>
      <c r="G25" s="16">
        <v>1128</v>
      </c>
      <c r="H25" s="32">
        <v>4034</v>
      </c>
      <c r="I25" s="33">
        <v>4180</v>
      </c>
      <c r="J25" s="16">
        <v>8214</v>
      </c>
      <c r="K25" s="32">
        <v>810</v>
      </c>
      <c r="L25" s="33">
        <v>631</v>
      </c>
      <c r="M25" s="16">
        <v>1441</v>
      </c>
      <c r="N25" s="14">
        <f t="shared" si="3"/>
        <v>9787</v>
      </c>
      <c r="O25" s="16">
        <f t="shared" si="3"/>
        <v>9671</v>
      </c>
      <c r="P25" s="16">
        <f t="shared" si="3"/>
        <v>19458</v>
      </c>
    </row>
    <row r="26" spans="1:16" ht="12.75">
      <c r="A26" s="7" t="s">
        <v>31</v>
      </c>
      <c r="B26" s="32">
        <v>81</v>
      </c>
      <c r="C26" s="33">
        <v>13</v>
      </c>
      <c r="D26" s="16">
        <v>94</v>
      </c>
      <c r="E26" s="32">
        <v>24</v>
      </c>
      <c r="F26" s="33">
        <v>8</v>
      </c>
      <c r="G26" s="16">
        <v>32</v>
      </c>
      <c r="H26" s="32">
        <v>63</v>
      </c>
      <c r="I26" s="33">
        <v>11</v>
      </c>
      <c r="J26" s="16">
        <v>74</v>
      </c>
      <c r="K26" s="32">
        <v>33</v>
      </c>
      <c r="L26" s="33">
        <v>10</v>
      </c>
      <c r="M26" s="16">
        <v>43</v>
      </c>
      <c r="N26" s="14">
        <f t="shared" si="3"/>
        <v>201</v>
      </c>
      <c r="O26" s="16">
        <f t="shared" si="3"/>
        <v>42</v>
      </c>
      <c r="P26" s="16">
        <f t="shared" si="3"/>
        <v>243</v>
      </c>
    </row>
    <row r="27" spans="1:16" ht="12.75">
      <c r="A27" s="7" t="s">
        <v>32</v>
      </c>
      <c r="B27" s="32">
        <v>8</v>
      </c>
      <c r="C27" s="33">
        <v>38</v>
      </c>
      <c r="D27" s="16">
        <v>46</v>
      </c>
      <c r="E27" s="32">
        <v>0</v>
      </c>
      <c r="F27" s="33">
        <v>0</v>
      </c>
      <c r="G27" s="16">
        <v>0</v>
      </c>
      <c r="H27" s="32">
        <v>8</v>
      </c>
      <c r="I27" s="33">
        <v>40</v>
      </c>
      <c r="J27" s="16">
        <v>48</v>
      </c>
      <c r="K27" s="32">
        <v>0</v>
      </c>
      <c r="L27" s="33">
        <v>0</v>
      </c>
      <c r="M27" s="16">
        <v>0</v>
      </c>
      <c r="N27" s="88">
        <f t="shared" si="3"/>
        <v>16</v>
      </c>
      <c r="O27" s="85">
        <f t="shared" si="3"/>
        <v>78</v>
      </c>
      <c r="P27" s="85">
        <f t="shared" si="3"/>
        <v>94</v>
      </c>
    </row>
    <row r="28" spans="1:16" s="19" customFormat="1" ht="12.75">
      <c r="A28" s="38" t="s">
        <v>18</v>
      </c>
      <c r="B28" s="20">
        <v>5229</v>
      </c>
      <c r="C28" s="21">
        <v>5142</v>
      </c>
      <c r="D28" s="21">
        <v>10371</v>
      </c>
      <c r="E28" s="20">
        <v>841</v>
      </c>
      <c r="F28" s="21">
        <v>762</v>
      </c>
      <c r="G28" s="21">
        <v>1603</v>
      </c>
      <c r="H28" s="20">
        <v>4843</v>
      </c>
      <c r="I28" s="21">
        <v>4891</v>
      </c>
      <c r="J28" s="21">
        <v>9734</v>
      </c>
      <c r="K28" s="20">
        <v>1097</v>
      </c>
      <c r="L28" s="21">
        <v>838</v>
      </c>
      <c r="M28" s="21">
        <v>1935</v>
      </c>
      <c r="N28" s="87">
        <f t="shared" si="3"/>
        <v>12010</v>
      </c>
      <c r="O28" s="83">
        <f t="shared" si="3"/>
        <v>11633</v>
      </c>
      <c r="P28" s="83">
        <f t="shared" si="3"/>
        <v>23643</v>
      </c>
    </row>
    <row r="29" spans="1:16" s="7" customFormat="1" ht="12.75">
      <c r="A29" s="6" t="s">
        <v>6</v>
      </c>
      <c r="B29" s="32"/>
      <c r="C29" s="31"/>
      <c r="D29" s="16"/>
      <c r="E29" s="32"/>
      <c r="F29" s="31"/>
      <c r="G29" s="16"/>
      <c r="H29" s="32"/>
      <c r="I29" s="31"/>
      <c r="J29" s="16"/>
      <c r="K29" s="32"/>
      <c r="L29" s="31"/>
      <c r="M29" s="16"/>
      <c r="N29" s="14"/>
      <c r="O29" s="16"/>
      <c r="P29" s="16"/>
    </row>
    <row r="30" spans="1:16" ht="12.75">
      <c r="A30" s="7" t="s">
        <v>29</v>
      </c>
      <c r="B30" s="32">
        <v>1673</v>
      </c>
      <c r="C30" s="31">
        <v>1580</v>
      </c>
      <c r="D30" s="16">
        <v>3253</v>
      </c>
      <c r="E30" s="32">
        <v>318</v>
      </c>
      <c r="F30" s="31">
        <v>287</v>
      </c>
      <c r="G30" s="16">
        <v>605</v>
      </c>
      <c r="H30" s="32">
        <v>1465</v>
      </c>
      <c r="I30" s="31">
        <v>1517</v>
      </c>
      <c r="J30" s="16">
        <v>2982</v>
      </c>
      <c r="K30" s="32">
        <v>456</v>
      </c>
      <c r="L30" s="31">
        <v>335</v>
      </c>
      <c r="M30" s="16">
        <v>791</v>
      </c>
      <c r="N30" s="14">
        <f aca="true" t="shared" si="4" ref="N30:P34">SUM(K30,H30,E30,B30)</f>
        <v>3912</v>
      </c>
      <c r="O30" s="16">
        <f t="shared" si="4"/>
        <v>3719</v>
      </c>
      <c r="P30" s="16">
        <f t="shared" si="4"/>
        <v>7631</v>
      </c>
    </row>
    <row r="31" spans="1:16" ht="12.75">
      <c r="A31" s="7" t="s">
        <v>30</v>
      </c>
      <c r="B31" s="32">
        <v>5344</v>
      </c>
      <c r="C31" s="33">
        <v>5462</v>
      </c>
      <c r="D31" s="16">
        <v>10806</v>
      </c>
      <c r="E31" s="32">
        <v>626</v>
      </c>
      <c r="F31" s="33">
        <v>559</v>
      </c>
      <c r="G31" s="16">
        <v>1185</v>
      </c>
      <c r="H31" s="32">
        <v>4723</v>
      </c>
      <c r="I31" s="33">
        <v>5255</v>
      </c>
      <c r="J31" s="16">
        <v>9978</v>
      </c>
      <c r="K31" s="32">
        <v>842</v>
      </c>
      <c r="L31" s="33">
        <v>653</v>
      </c>
      <c r="M31" s="16">
        <v>1495</v>
      </c>
      <c r="N31" s="14">
        <f t="shared" si="4"/>
        <v>11535</v>
      </c>
      <c r="O31" s="16">
        <f t="shared" si="4"/>
        <v>11929</v>
      </c>
      <c r="P31" s="16">
        <f t="shared" si="4"/>
        <v>23464</v>
      </c>
    </row>
    <row r="32" spans="1:16" ht="12.75">
      <c r="A32" s="7" t="s">
        <v>31</v>
      </c>
      <c r="B32" s="32">
        <v>177</v>
      </c>
      <c r="C32" s="33">
        <v>22</v>
      </c>
      <c r="D32" s="16">
        <v>199</v>
      </c>
      <c r="E32" s="32">
        <v>98</v>
      </c>
      <c r="F32" s="33">
        <v>37</v>
      </c>
      <c r="G32" s="16">
        <v>135</v>
      </c>
      <c r="H32" s="32">
        <v>153</v>
      </c>
      <c r="I32" s="33">
        <v>9</v>
      </c>
      <c r="J32" s="16">
        <v>162</v>
      </c>
      <c r="K32" s="32">
        <v>110</v>
      </c>
      <c r="L32" s="33">
        <v>57</v>
      </c>
      <c r="M32" s="16">
        <v>167</v>
      </c>
      <c r="N32" s="14">
        <f t="shared" si="4"/>
        <v>538</v>
      </c>
      <c r="O32" s="16">
        <f t="shared" si="4"/>
        <v>125</v>
      </c>
      <c r="P32" s="16">
        <f t="shared" si="4"/>
        <v>663</v>
      </c>
    </row>
    <row r="33" spans="1:16" ht="12.75">
      <c r="A33" s="7" t="s">
        <v>32</v>
      </c>
      <c r="B33" s="32">
        <v>190</v>
      </c>
      <c r="C33" s="33">
        <v>141</v>
      </c>
      <c r="D33" s="16">
        <v>331</v>
      </c>
      <c r="E33" s="32">
        <v>115</v>
      </c>
      <c r="F33" s="33">
        <v>50</v>
      </c>
      <c r="G33" s="16">
        <v>165</v>
      </c>
      <c r="H33" s="32">
        <v>175</v>
      </c>
      <c r="I33" s="33">
        <v>142</v>
      </c>
      <c r="J33" s="16">
        <v>317</v>
      </c>
      <c r="K33" s="32">
        <v>90</v>
      </c>
      <c r="L33" s="33">
        <v>52</v>
      </c>
      <c r="M33" s="16">
        <v>142</v>
      </c>
      <c r="N33" s="88">
        <f t="shared" si="4"/>
        <v>570</v>
      </c>
      <c r="O33" s="85">
        <f t="shared" si="4"/>
        <v>385</v>
      </c>
      <c r="P33" s="85">
        <f t="shared" si="4"/>
        <v>955</v>
      </c>
    </row>
    <row r="34" spans="1:16" s="19" customFormat="1" ht="12.75">
      <c r="A34" s="38" t="s">
        <v>18</v>
      </c>
      <c r="B34" s="20">
        <v>7384</v>
      </c>
      <c r="C34" s="21">
        <v>7205</v>
      </c>
      <c r="D34" s="21">
        <v>14589</v>
      </c>
      <c r="E34" s="20">
        <v>1157</v>
      </c>
      <c r="F34" s="21">
        <v>933</v>
      </c>
      <c r="G34" s="21">
        <v>2090</v>
      </c>
      <c r="H34" s="20">
        <v>6516</v>
      </c>
      <c r="I34" s="21">
        <v>6923</v>
      </c>
      <c r="J34" s="21">
        <v>13439</v>
      </c>
      <c r="K34" s="20">
        <v>1498</v>
      </c>
      <c r="L34" s="21">
        <v>1097</v>
      </c>
      <c r="M34" s="21">
        <v>2595</v>
      </c>
      <c r="N34" s="87">
        <f t="shared" si="4"/>
        <v>16555</v>
      </c>
      <c r="O34" s="83">
        <f t="shared" si="4"/>
        <v>16158</v>
      </c>
      <c r="P34" s="83">
        <f t="shared" si="4"/>
        <v>32713</v>
      </c>
    </row>
    <row r="35" spans="1:16" s="7" customFormat="1" ht="12.75">
      <c r="A35" s="6" t="s">
        <v>7</v>
      </c>
      <c r="B35" s="32"/>
      <c r="C35" s="31"/>
      <c r="D35" s="16"/>
      <c r="E35" s="32"/>
      <c r="F35" s="31"/>
      <c r="G35" s="16"/>
      <c r="H35" s="32"/>
      <c r="I35" s="31"/>
      <c r="J35" s="16"/>
      <c r="K35" s="32"/>
      <c r="L35" s="31"/>
      <c r="M35" s="16"/>
      <c r="N35" s="14"/>
      <c r="O35" s="16"/>
      <c r="P35" s="16"/>
    </row>
    <row r="36" spans="1:16" ht="12.75">
      <c r="A36" s="7" t="s">
        <v>29</v>
      </c>
      <c r="B36" s="32">
        <v>543</v>
      </c>
      <c r="C36" s="31">
        <v>468</v>
      </c>
      <c r="D36" s="16">
        <v>1011</v>
      </c>
      <c r="E36" s="32">
        <v>166</v>
      </c>
      <c r="F36" s="31">
        <v>157</v>
      </c>
      <c r="G36" s="16">
        <v>323</v>
      </c>
      <c r="H36" s="32">
        <v>463</v>
      </c>
      <c r="I36" s="31">
        <v>444</v>
      </c>
      <c r="J36" s="16">
        <v>907</v>
      </c>
      <c r="K36" s="32">
        <v>216</v>
      </c>
      <c r="L36" s="31">
        <v>178</v>
      </c>
      <c r="M36" s="16">
        <v>394</v>
      </c>
      <c r="N36" s="14">
        <f aca="true" t="shared" si="5" ref="N36:P40">SUM(K36,H36,E36,B36)</f>
        <v>1388</v>
      </c>
      <c r="O36" s="16">
        <f t="shared" si="5"/>
        <v>1247</v>
      </c>
      <c r="P36" s="16">
        <f t="shared" si="5"/>
        <v>2635</v>
      </c>
    </row>
    <row r="37" spans="1:16" ht="12.75">
      <c r="A37" s="7" t="s">
        <v>30</v>
      </c>
      <c r="B37" s="32">
        <v>3113</v>
      </c>
      <c r="C37" s="33">
        <v>3096</v>
      </c>
      <c r="D37" s="16">
        <v>6209</v>
      </c>
      <c r="E37" s="32">
        <v>560</v>
      </c>
      <c r="F37" s="33">
        <v>347</v>
      </c>
      <c r="G37" s="16">
        <v>907</v>
      </c>
      <c r="H37" s="32">
        <v>2847</v>
      </c>
      <c r="I37" s="33">
        <v>2880</v>
      </c>
      <c r="J37" s="16">
        <v>5727</v>
      </c>
      <c r="K37" s="32">
        <v>671</v>
      </c>
      <c r="L37" s="33">
        <v>503</v>
      </c>
      <c r="M37" s="16">
        <v>1174</v>
      </c>
      <c r="N37" s="14">
        <f t="shared" si="5"/>
        <v>7191</v>
      </c>
      <c r="O37" s="16">
        <f t="shared" si="5"/>
        <v>6826</v>
      </c>
      <c r="P37" s="16">
        <f t="shared" si="5"/>
        <v>14017</v>
      </c>
    </row>
    <row r="38" spans="1:16" ht="12.75">
      <c r="A38" s="7" t="s">
        <v>31</v>
      </c>
      <c r="B38" s="32">
        <v>249</v>
      </c>
      <c r="C38" s="33">
        <v>184</v>
      </c>
      <c r="D38" s="16">
        <v>433</v>
      </c>
      <c r="E38" s="32">
        <v>73</v>
      </c>
      <c r="F38" s="33">
        <v>11</v>
      </c>
      <c r="G38" s="16">
        <v>84</v>
      </c>
      <c r="H38" s="32">
        <v>251</v>
      </c>
      <c r="I38" s="33">
        <v>203</v>
      </c>
      <c r="J38" s="16">
        <v>454</v>
      </c>
      <c r="K38" s="32">
        <v>116</v>
      </c>
      <c r="L38" s="33">
        <v>14</v>
      </c>
      <c r="M38" s="16">
        <v>130</v>
      </c>
      <c r="N38" s="14">
        <f t="shared" si="5"/>
        <v>689</v>
      </c>
      <c r="O38" s="16">
        <f t="shared" si="5"/>
        <v>412</v>
      </c>
      <c r="P38" s="16">
        <f t="shared" si="5"/>
        <v>1101</v>
      </c>
    </row>
    <row r="39" spans="1:16" ht="12.75">
      <c r="A39" s="7" t="s">
        <v>32</v>
      </c>
      <c r="B39" s="32">
        <v>102</v>
      </c>
      <c r="C39" s="33">
        <v>122</v>
      </c>
      <c r="D39" s="16">
        <v>224</v>
      </c>
      <c r="E39" s="32">
        <v>7</v>
      </c>
      <c r="F39" s="33">
        <v>0</v>
      </c>
      <c r="G39" s="16">
        <v>7</v>
      </c>
      <c r="H39" s="32">
        <v>98</v>
      </c>
      <c r="I39" s="33">
        <v>128</v>
      </c>
      <c r="J39" s="16">
        <v>226</v>
      </c>
      <c r="K39" s="32">
        <v>0</v>
      </c>
      <c r="L39" s="33">
        <v>0</v>
      </c>
      <c r="M39" s="16">
        <v>0</v>
      </c>
      <c r="N39" s="88">
        <f t="shared" si="5"/>
        <v>207</v>
      </c>
      <c r="O39" s="85">
        <f t="shared" si="5"/>
        <v>250</v>
      </c>
      <c r="P39" s="85">
        <f t="shared" si="5"/>
        <v>457</v>
      </c>
    </row>
    <row r="40" spans="1:16" s="19" customFormat="1" ht="12.75">
      <c r="A40" s="38" t="s">
        <v>18</v>
      </c>
      <c r="B40" s="20">
        <v>4007</v>
      </c>
      <c r="C40" s="21">
        <v>3870</v>
      </c>
      <c r="D40" s="21">
        <v>7877</v>
      </c>
      <c r="E40" s="20">
        <v>806</v>
      </c>
      <c r="F40" s="21">
        <v>515</v>
      </c>
      <c r="G40" s="21">
        <v>1321</v>
      </c>
      <c r="H40" s="20">
        <v>3659</v>
      </c>
      <c r="I40" s="21">
        <v>3655</v>
      </c>
      <c r="J40" s="21">
        <v>7314</v>
      </c>
      <c r="K40" s="20">
        <v>1003</v>
      </c>
      <c r="L40" s="21">
        <v>695</v>
      </c>
      <c r="M40" s="21">
        <v>1698</v>
      </c>
      <c r="N40" s="87">
        <f t="shared" si="5"/>
        <v>9475</v>
      </c>
      <c r="O40" s="83">
        <f t="shared" si="5"/>
        <v>8735</v>
      </c>
      <c r="P40" s="83">
        <f t="shared" si="5"/>
        <v>18210</v>
      </c>
    </row>
    <row r="41" spans="1:16" s="6" customFormat="1" ht="12.75">
      <c r="A41" s="39" t="s">
        <v>28</v>
      </c>
      <c r="B41" s="20"/>
      <c r="C41" s="21"/>
      <c r="D41" s="18"/>
      <c r="E41" s="20"/>
      <c r="F41" s="21"/>
      <c r="G41" s="18"/>
      <c r="H41" s="20"/>
      <c r="I41" s="21"/>
      <c r="J41" s="18"/>
      <c r="K41" s="20"/>
      <c r="L41" s="21"/>
      <c r="M41" s="18"/>
      <c r="N41" s="17"/>
      <c r="O41" s="18"/>
      <c r="P41" s="18"/>
    </row>
    <row r="42" spans="1:16" ht="12.75">
      <c r="A42" s="7" t="s">
        <v>29</v>
      </c>
      <c r="B42" s="32">
        <f>SUM(B36,B30,B24,B19,B13,B7)</f>
        <v>5932</v>
      </c>
      <c r="C42" s="31">
        <f aca="true" t="shared" si="6" ref="C42:P42">SUM(C36,C30,C24,C19,C13,C7)</f>
        <v>5711</v>
      </c>
      <c r="D42" s="16">
        <f t="shared" si="6"/>
        <v>11643</v>
      </c>
      <c r="E42" s="32">
        <f t="shared" si="6"/>
        <v>1232</v>
      </c>
      <c r="F42" s="31">
        <f t="shared" si="6"/>
        <v>1107</v>
      </c>
      <c r="G42" s="16">
        <f t="shared" si="6"/>
        <v>2339</v>
      </c>
      <c r="H42" s="32">
        <f t="shared" si="6"/>
        <v>5109</v>
      </c>
      <c r="I42" s="31">
        <f t="shared" si="6"/>
        <v>5304</v>
      </c>
      <c r="J42" s="16">
        <f t="shared" si="6"/>
        <v>10413</v>
      </c>
      <c r="K42" s="32">
        <f t="shared" si="6"/>
        <v>1623</v>
      </c>
      <c r="L42" s="31">
        <f t="shared" si="6"/>
        <v>1253</v>
      </c>
      <c r="M42" s="16">
        <f t="shared" si="6"/>
        <v>2876</v>
      </c>
      <c r="N42" s="14">
        <f t="shared" si="6"/>
        <v>13896</v>
      </c>
      <c r="O42" s="16">
        <f t="shared" si="6"/>
        <v>13375</v>
      </c>
      <c r="P42" s="16">
        <f t="shared" si="6"/>
        <v>27271</v>
      </c>
    </row>
    <row r="43" spans="1:16" ht="12.75">
      <c r="A43" s="7" t="s">
        <v>30</v>
      </c>
      <c r="B43" s="32">
        <f>SUM(B37,B31,B25,B20,B14,B8)</f>
        <v>23367</v>
      </c>
      <c r="C43" s="33">
        <f aca="true" t="shared" si="7" ref="C43:P43">SUM(C37,C31,C25,C20,C14,C8)</f>
        <v>23845</v>
      </c>
      <c r="D43" s="16">
        <f t="shared" si="7"/>
        <v>47212</v>
      </c>
      <c r="E43" s="32">
        <f t="shared" si="7"/>
        <v>2985</v>
      </c>
      <c r="F43" s="33">
        <f t="shared" si="7"/>
        <v>2521</v>
      </c>
      <c r="G43" s="16">
        <f t="shared" si="7"/>
        <v>5506</v>
      </c>
      <c r="H43" s="32">
        <f t="shared" si="7"/>
        <v>21218</v>
      </c>
      <c r="I43" s="33">
        <f t="shared" si="7"/>
        <v>22561</v>
      </c>
      <c r="J43" s="16">
        <f t="shared" si="7"/>
        <v>43779</v>
      </c>
      <c r="K43" s="32">
        <f t="shared" si="7"/>
        <v>3807</v>
      </c>
      <c r="L43" s="33">
        <f t="shared" si="7"/>
        <v>3144</v>
      </c>
      <c r="M43" s="16">
        <f t="shared" si="7"/>
        <v>6951</v>
      </c>
      <c r="N43" s="14">
        <f t="shared" si="7"/>
        <v>51377</v>
      </c>
      <c r="O43" s="16">
        <f t="shared" si="7"/>
        <v>52071</v>
      </c>
      <c r="P43" s="16">
        <f t="shared" si="7"/>
        <v>103448</v>
      </c>
    </row>
    <row r="44" spans="1:16" ht="12.75">
      <c r="A44" s="7" t="s">
        <v>31</v>
      </c>
      <c r="B44" s="32">
        <f>SUM(B38,B32,B26,B15,B9)</f>
        <v>819</v>
      </c>
      <c r="C44" s="33">
        <f aca="true" t="shared" si="8" ref="C44:P44">SUM(C38,C32,C26,C15,C9)</f>
        <v>386</v>
      </c>
      <c r="D44" s="16">
        <f t="shared" si="8"/>
        <v>1205</v>
      </c>
      <c r="E44" s="32">
        <f t="shared" si="8"/>
        <v>388</v>
      </c>
      <c r="F44" s="33">
        <f t="shared" si="8"/>
        <v>152</v>
      </c>
      <c r="G44" s="16">
        <f t="shared" si="8"/>
        <v>540</v>
      </c>
      <c r="H44" s="32">
        <f t="shared" si="8"/>
        <v>754</v>
      </c>
      <c r="I44" s="33">
        <f t="shared" si="8"/>
        <v>349</v>
      </c>
      <c r="J44" s="16">
        <f t="shared" si="8"/>
        <v>1103</v>
      </c>
      <c r="K44" s="32">
        <f t="shared" si="8"/>
        <v>518</v>
      </c>
      <c r="L44" s="33">
        <f t="shared" si="8"/>
        <v>202</v>
      </c>
      <c r="M44" s="16">
        <f t="shared" si="8"/>
        <v>720</v>
      </c>
      <c r="N44" s="14">
        <f t="shared" si="8"/>
        <v>2479</v>
      </c>
      <c r="O44" s="16">
        <f t="shared" si="8"/>
        <v>1089</v>
      </c>
      <c r="P44" s="16">
        <f t="shared" si="8"/>
        <v>3568</v>
      </c>
    </row>
    <row r="45" spans="1:16" ht="12.75">
      <c r="A45" s="7" t="s">
        <v>32</v>
      </c>
      <c r="B45" s="32">
        <f>SUM(B39,B33,B27,B21,B16,B10)</f>
        <v>1246</v>
      </c>
      <c r="C45" s="33">
        <f aca="true" t="shared" si="9" ref="C45:P45">SUM(C39,C33,C27,C21,C16,C10)</f>
        <v>816</v>
      </c>
      <c r="D45" s="16">
        <f t="shared" si="9"/>
        <v>2062</v>
      </c>
      <c r="E45" s="32">
        <f t="shared" si="9"/>
        <v>504</v>
      </c>
      <c r="F45" s="33">
        <f t="shared" si="9"/>
        <v>255</v>
      </c>
      <c r="G45" s="16">
        <f t="shared" si="9"/>
        <v>759</v>
      </c>
      <c r="H45" s="32">
        <f t="shared" si="9"/>
        <v>1070</v>
      </c>
      <c r="I45" s="33">
        <f t="shared" si="9"/>
        <v>795</v>
      </c>
      <c r="J45" s="16">
        <f t="shared" si="9"/>
        <v>1865</v>
      </c>
      <c r="K45" s="32">
        <f t="shared" si="9"/>
        <v>564</v>
      </c>
      <c r="L45" s="33">
        <f t="shared" si="9"/>
        <v>283</v>
      </c>
      <c r="M45" s="16">
        <f t="shared" si="9"/>
        <v>847</v>
      </c>
      <c r="N45" s="14">
        <f t="shared" si="9"/>
        <v>3384</v>
      </c>
      <c r="O45" s="16">
        <f t="shared" si="9"/>
        <v>2149</v>
      </c>
      <c r="P45" s="16">
        <f t="shared" si="9"/>
        <v>5533</v>
      </c>
    </row>
    <row r="46" spans="1:16" s="19" customFormat="1" ht="12.75">
      <c r="A46" s="38" t="s">
        <v>18</v>
      </c>
      <c r="B46" s="20">
        <f>SUM(B42:B45)</f>
        <v>31364</v>
      </c>
      <c r="C46" s="21">
        <f aca="true" t="shared" si="10" ref="C46:P46">SUM(C42:C45)</f>
        <v>30758</v>
      </c>
      <c r="D46" s="21">
        <f t="shared" si="10"/>
        <v>62122</v>
      </c>
      <c r="E46" s="20">
        <f t="shared" si="10"/>
        <v>5109</v>
      </c>
      <c r="F46" s="21">
        <f t="shared" si="10"/>
        <v>4035</v>
      </c>
      <c r="G46" s="21">
        <f t="shared" si="10"/>
        <v>9144</v>
      </c>
      <c r="H46" s="20">
        <f t="shared" si="10"/>
        <v>28151</v>
      </c>
      <c r="I46" s="21">
        <f t="shared" si="10"/>
        <v>29009</v>
      </c>
      <c r="J46" s="21">
        <f t="shared" si="10"/>
        <v>57160</v>
      </c>
      <c r="K46" s="20">
        <f t="shared" si="10"/>
        <v>6512</v>
      </c>
      <c r="L46" s="21">
        <f t="shared" si="10"/>
        <v>4882</v>
      </c>
      <c r="M46" s="21">
        <f t="shared" si="10"/>
        <v>11394</v>
      </c>
      <c r="N46" s="17">
        <f t="shared" si="10"/>
        <v>71136</v>
      </c>
      <c r="O46" s="18">
        <f t="shared" si="10"/>
        <v>68684</v>
      </c>
      <c r="P46" s="18">
        <f t="shared" si="10"/>
        <v>139820</v>
      </c>
    </row>
    <row r="76" spans="7:14" ht="12.75">
      <c r="G76" s="95"/>
      <c r="H76" s="95"/>
      <c r="M76" s="95"/>
      <c r="N76" s="95"/>
    </row>
    <row r="88" spans="7:14" ht="12.75">
      <c r="G88" s="95"/>
      <c r="H88" s="95"/>
      <c r="M88" s="95"/>
      <c r="N88" s="95"/>
    </row>
  </sheetData>
  <sheetProtection/>
  <mergeCells count="6">
    <mergeCell ref="A2:P2"/>
    <mergeCell ref="B4:D4"/>
    <mergeCell ref="E4:G4"/>
    <mergeCell ref="H4:J4"/>
    <mergeCell ref="N4:P4"/>
    <mergeCell ref="K4:M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2"/>
  <headerFooter alignWithMargins="0">
    <oddFooter>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A58" sqref="A58"/>
    </sheetView>
  </sheetViews>
  <sheetFormatPr defaultColWidth="9.140625" defaultRowHeight="12.75"/>
  <cols>
    <col min="1" max="1" width="25.28125" style="7" customWidth="1"/>
    <col min="2" max="3" width="9.00390625" style="0" customWidth="1"/>
    <col min="4" max="4" width="9.00390625" style="7" customWidth="1"/>
    <col min="5" max="6" width="9.00390625" style="0" customWidth="1"/>
    <col min="7" max="10" width="9.00390625" style="7" customWidth="1"/>
    <col min="11" max="12" width="9.00390625" style="0" customWidth="1"/>
    <col min="13" max="13" width="9.00390625" style="7" customWidth="1"/>
    <col min="14" max="15" width="9.00390625" style="0" customWidth="1"/>
    <col min="16" max="16" width="9.00390625" style="7" customWidth="1"/>
  </cols>
  <sheetData>
    <row r="1" ht="12.75">
      <c r="A1" s="6" t="s">
        <v>83</v>
      </c>
    </row>
    <row r="2" spans="1:16" ht="12.75">
      <c r="A2" s="175" t="s">
        <v>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ht="13.5" thickBot="1"/>
    <row r="4" spans="1:16" ht="12.75">
      <c r="A4" s="36"/>
      <c r="B4" s="176" t="s">
        <v>33</v>
      </c>
      <c r="C4" s="177"/>
      <c r="D4" s="178"/>
      <c r="E4" s="176" t="s">
        <v>34</v>
      </c>
      <c r="F4" s="177"/>
      <c r="G4" s="178"/>
      <c r="H4" s="176" t="s">
        <v>36</v>
      </c>
      <c r="I4" s="177"/>
      <c r="J4" s="178"/>
      <c r="K4" s="176" t="s">
        <v>35</v>
      </c>
      <c r="L4" s="177"/>
      <c r="M4" s="178"/>
      <c r="N4" s="199" t="s">
        <v>25</v>
      </c>
      <c r="O4" s="200"/>
      <c r="P4" s="200"/>
    </row>
    <row r="5" spans="1:16" s="4" customFormat="1" ht="12.75">
      <c r="A5" s="40"/>
      <c r="B5" s="30" t="s">
        <v>0</v>
      </c>
      <c r="C5" s="29" t="s">
        <v>1</v>
      </c>
      <c r="D5" s="29" t="s">
        <v>19</v>
      </c>
      <c r="E5" s="30" t="s">
        <v>0</v>
      </c>
      <c r="F5" s="29" t="s">
        <v>1</v>
      </c>
      <c r="G5" s="29" t="s">
        <v>19</v>
      </c>
      <c r="H5" s="30" t="s">
        <v>0</v>
      </c>
      <c r="I5" s="29" t="s">
        <v>1</v>
      </c>
      <c r="J5" s="29" t="s">
        <v>19</v>
      </c>
      <c r="K5" s="30" t="s">
        <v>0</v>
      </c>
      <c r="L5" s="29" t="s">
        <v>1</v>
      </c>
      <c r="M5" s="29" t="s">
        <v>19</v>
      </c>
      <c r="N5" s="30" t="s">
        <v>0</v>
      </c>
      <c r="O5" s="29" t="s">
        <v>1</v>
      </c>
      <c r="P5" s="29" t="s">
        <v>19</v>
      </c>
    </row>
    <row r="6" spans="1:16" s="25" customFormat="1" ht="12.75">
      <c r="A6" s="23" t="s">
        <v>2</v>
      </c>
      <c r="B6" s="2"/>
      <c r="C6" s="3"/>
      <c r="D6" s="3"/>
      <c r="E6" s="2"/>
      <c r="F6" s="3"/>
      <c r="G6" s="3"/>
      <c r="H6" s="2"/>
      <c r="I6" s="3"/>
      <c r="J6" s="3"/>
      <c r="K6" s="2"/>
      <c r="L6" s="3"/>
      <c r="M6" s="3"/>
      <c r="N6" s="2"/>
      <c r="O6" s="3"/>
      <c r="P6" s="3"/>
    </row>
    <row r="7" spans="1:16" ht="12.75">
      <c r="A7" s="7" t="s">
        <v>29</v>
      </c>
      <c r="B7" s="14">
        <v>1302</v>
      </c>
      <c r="C7" s="16">
        <v>1568</v>
      </c>
      <c r="D7" s="31">
        <v>2870</v>
      </c>
      <c r="E7" s="14">
        <v>767</v>
      </c>
      <c r="F7" s="16">
        <v>576</v>
      </c>
      <c r="G7" s="31">
        <v>1343</v>
      </c>
      <c r="H7" s="14">
        <v>103</v>
      </c>
      <c r="I7" s="16">
        <v>195</v>
      </c>
      <c r="J7" s="31">
        <v>298</v>
      </c>
      <c r="K7" s="14">
        <v>952</v>
      </c>
      <c r="L7" s="16">
        <v>714</v>
      </c>
      <c r="M7" s="31">
        <v>1666</v>
      </c>
      <c r="N7" s="14">
        <f aca="true" t="shared" si="0" ref="N7:P11">SUM(K7,H7,E7,B7)</f>
        <v>3124</v>
      </c>
      <c r="O7" s="16">
        <f t="shared" si="0"/>
        <v>3053</v>
      </c>
      <c r="P7" s="16">
        <f t="shared" si="0"/>
        <v>6177</v>
      </c>
    </row>
    <row r="8" spans="1:16" ht="12.75">
      <c r="A8" s="26" t="s">
        <v>30</v>
      </c>
      <c r="B8" s="14">
        <v>5831</v>
      </c>
      <c r="C8" s="15">
        <v>7211</v>
      </c>
      <c r="D8" s="31">
        <v>13042</v>
      </c>
      <c r="E8" s="14">
        <v>4413</v>
      </c>
      <c r="F8" s="15">
        <v>3650</v>
      </c>
      <c r="G8" s="31">
        <v>8063</v>
      </c>
      <c r="H8" s="14">
        <v>145</v>
      </c>
      <c r="I8" s="15">
        <v>336</v>
      </c>
      <c r="J8" s="31">
        <v>481</v>
      </c>
      <c r="K8" s="14">
        <v>2652</v>
      </c>
      <c r="L8" s="15">
        <v>2313</v>
      </c>
      <c r="M8" s="31">
        <v>4965</v>
      </c>
      <c r="N8" s="14">
        <f t="shared" si="0"/>
        <v>13041</v>
      </c>
      <c r="O8" s="15">
        <f t="shared" si="0"/>
        <v>13510</v>
      </c>
      <c r="P8" s="16">
        <f t="shared" si="0"/>
        <v>26551</v>
      </c>
    </row>
    <row r="9" spans="1:16" ht="12.75">
      <c r="A9" s="26" t="s">
        <v>31</v>
      </c>
      <c r="B9" s="14">
        <v>19</v>
      </c>
      <c r="C9" s="15">
        <v>29</v>
      </c>
      <c r="D9" s="31">
        <v>48</v>
      </c>
      <c r="E9" s="14">
        <v>413</v>
      </c>
      <c r="F9" s="15">
        <v>188</v>
      </c>
      <c r="G9" s="31">
        <v>601</v>
      </c>
      <c r="H9" s="14">
        <v>4</v>
      </c>
      <c r="I9" s="15">
        <v>12</v>
      </c>
      <c r="J9" s="31">
        <v>16</v>
      </c>
      <c r="K9" s="14">
        <v>470</v>
      </c>
      <c r="L9" s="15">
        <v>265</v>
      </c>
      <c r="M9" s="31">
        <v>735</v>
      </c>
      <c r="N9" s="14">
        <f t="shared" si="0"/>
        <v>906</v>
      </c>
      <c r="O9" s="15">
        <f t="shared" si="0"/>
        <v>494</v>
      </c>
      <c r="P9" s="16">
        <f t="shared" si="0"/>
        <v>1400</v>
      </c>
    </row>
    <row r="10" spans="1:16" ht="12.75">
      <c r="A10" s="26" t="s">
        <v>32</v>
      </c>
      <c r="B10" s="14">
        <v>377</v>
      </c>
      <c r="C10" s="15">
        <v>377</v>
      </c>
      <c r="D10" s="31">
        <v>754</v>
      </c>
      <c r="E10" s="14">
        <v>841</v>
      </c>
      <c r="F10" s="15">
        <v>245</v>
      </c>
      <c r="G10" s="31">
        <v>1086</v>
      </c>
      <c r="H10" s="14">
        <v>46</v>
      </c>
      <c r="I10" s="15">
        <v>53</v>
      </c>
      <c r="J10" s="31">
        <v>99</v>
      </c>
      <c r="K10" s="14">
        <v>761</v>
      </c>
      <c r="L10" s="15">
        <v>424</v>
      </c>
      <c r="M10" s="31">
        <v>1185</v>
      </c>
      <c r="N10" s="14">
        <f t="shared" si="0"/>
        <v>2025</v>
      </c>
      <c r="O10" s="15">
        <f t="shared" si="0"/>
        <v>1099</v>
      </c>
      <c r="P10" s="16">
        <f t="shared" si="0"/>
        <v>3124</v>
      </c>
    </row>
    <row r="11" spans="1:16" s="6" customFormat="1" ht="12.75">
      <c r="A11" s="10" t="s">
        <v>18</v>
      </c>
      <c r="B11" s="17">
        <v>7529</v>
      </c>
      <c r="C11" s="18">
        <v>9185</v>
      </c>
      <c r="D11" s="21">
        <v>16714</v>
      </c>
      <c r="E11" s="17">
        <v>6434</v>
      </c>
      <c r="F11" s="18">
        <v>4659</v>
      </c>
      <c r="G11" s="21">
        <v>11093</v>
      </c>
      <c r="H11" s="17">
        <v>298</v>
      </c>
      <c r="I11" s="18">
        <v>596</v>
      </c>
      <c r="J11" s="21">
        <v>894</v>
      </c>
      <c r="K11" s="17">
        <v>4835</v>
      </c>
      <c r="L11" s="18">
        <v>3716</v>
      </c>
      <c r="M11" s="21">
        <v>8551</v>
      </c>
      <c r="N11" s="17">
        <f t="shared" si="0"/>
        <v>19096</v>
      </c>
      <c r="O11" s="18">
        <f t="shared" si="0"/>
        <v>18156</v>
      </c>
      <c r="P11" s="18">
        <f t="shared" si="0"/>
        <v>37252</v>
      </c>
    </row>
    <row r="12" spans="1:16" s="7" customFormat="1" ht="12.75">
      <c r="A12" s="41" t="s">
        <v>3</v>
      </c>
      <c r="B12" s="14"/>
      <c r="C12" s="16"/>
      <c r="D12" s="31"/>
      <c r="E12" s="14"/>
      <c r="F12" s="16"/>
      <c r="G12" s="31"/>
      <c r="H12" s="14"/>
      <c r="I12" s="16"/>
      <c r="J12" s="31"/>
      <c r="K12" s="14"/>
      <c r="L12" s="16"/>
      <c r="M12" s="31"/>
      <c r="N12" s="14"/>
      <c r="O12" s="16"/>
      <c r="P12" s="16"/>
    </row>
    <row r="13" spans="1:16" ht="12.75">
      <c r="A13" s="7" t="s">
        <v>29</v>
      </c>
      <c r="B13" s="14">
        <v>1118</v>
      </c>
      <c r="C13" s="16">
        <v>1402</v>
      </c>
      <c r="D13" s="31">
        <v>2520</v>
      </c>
      <c r="E13" s="14">
        <v>648</v>
      </c>
      <c r="F13" s="16">
        <v>363</v>
      </c>
      <c r="G13" s="31">
        <v>1011</v>
      </c>
      <c r="H13" s="14">
        <v>5</v>
      </c>
      <c r="I13" s="16">
        <v>28</v>
      </c>
      <c r="J13" s="31">
        <v>33</v>
      </c>
      <c r="K13" s="14">
        <v>544</v>
      </c>
      <c r="L13" s="16">
        <v>392</v>
      </c>
      <c r="M13" s="31">
        <v>936</v>
      </c>
      <c r="N13" s="14">
        <f aca="true" t="shared" si="1" ref="N13:P17">SUM(K13,H13,E13,B13)</f>
        <v>2315</v>
      </c>
      <c r="O13" s="16">
        <f t="shared" si="1"/>
        <v>2185</v>
      </c>
      <c r="P13" s="16">
        <f t="shared" si="1"/>
        <v>4500</v>
      </c>
    </row>
    <row r="14" spans="1:16" ht="12.75">
      <c r="A14" s="26" t="s">
        <v>30</v>
      </c>
      <c r="B14" s="14">
        <v>3998</v>
      </c>
      <c r="C14" s="15">
        <v>4735</v>
      </c>
      <c r="D14" s="31">
        <v>8733</v>
      </c>
      <c r="E14" s="14">
        <v>2246</v>
      </c>
      <c r="F14" s="15">
        <v>1588</v>
      </c>
      <c r="G14" s="31">
        <v>3834</v>
      </c>
      <c r="H14" s="14">
        <v>35</v>
      </c>
      <c r="I14" s="15">
        <v>65</v>
      </c>
      <c r="J14" s="31">
        <v>100</v>
      </c>
      <c r="K14" s="14">
        <v>1016</v>
      </c>
      <c r="L14" s="15">
        <v>897</v>
      </c>
      <c r="M14" s="31">
        <v>1913</v>
      </c>
      <c r="N14" s="14">
        <f t="shared" si="1"/>
        <v>7295</v>
      </c>
      <c r="O14" s="15">
        <f t="shared" si="1"/>
        <v>7285</v>
      </c>
      <c r="P14" s="16">
        <f t="shared" si="1"/>
        <v>14580</v>
      </c>
    </row>
    <row r="15" spans="1:16" ht="12.75">
      <c r="A15" s="26" t="s">
        <v>31</v>
      </c>
      <c r="B15" s="14">
        <v>0</v>
      </c>
      <c r="C15" s="15">
        <v>0</v>
      </c>
      <c r="D15" s="31">
        <v>0</v>
      </c>
      <c r="E15" s="14">
        <v>87</v>
      </c>
      <c r="F15" s="15">
        <v>52</v>
      </c>
      <c r="G15" s="31">
        <v>139</v>
      </c>
      <c r="H15" s="14">
        <v>23</v>
      </c>
      <c r="I15" s="15">
        <v>44</v>
      </c>
      <c r="J15" s="31">
        <v>67</v>
      </c>
      <c r="K15" s="14">
        <v>111</v>
      </c>
      <c r="L15" s="15">
        <v>64</v>
      </c>
      <c r="M15" s="31">
        <v>175</v>
      </c>
      <c r="N15" s="14">
        <f t="shared" si="1"/>
        <v>221</v>
      </c>
      <c r="O15" s="15">
        <f t="shared" si="1"/>
        <v>160</v>
      </c>
      <c r="P15" s="16">
        <f t="shared" si="1"/>
        <v>381</v>
      </c>
    </row>
    <row r="16" spans="1:16" ht="12.75">
      <c r="A16" s="26" t="s">
        <v>32</v>
      </c>
      <c r="B16" s="14">
        <v>0</v>
      </c>
      <c r="C16" s="15">
        <v>0</v>
      </c>
      <c r="D16" s="31">
        <v>0</v>
      </c>
      <c r="E16" s="14">
        <v>294</v>
      </c>
      <c r="F16" s="15">
        <v>138</v>
      </c>
      <c r="G16" s="31">
        <v>432</v>
      </c>
      <c r="H16" s="14">
        <v>0</v>
      </c>
      <c r="I16" s="15">
        <v>0</v>
      </c>
      <c r="J16" s="31">
        <v>0</v>
      </c>
      <c r="K16" s="14">
        <v>277</v>
      </c>
      <c r="L16" s="15">
        <v>146</v>
      </c>
      <c r="M16" s="31">
        <v>423</v>
      </c>
      <c r="N16" s="14">
        <f t="shared" si="1"/>
        <v>571</v>
      </c>
      <c r="O16" s="15">
        <f t="shared" si="1"/>
        <v>284</v>
      </c>
      <c r="P16" s="16">
        <f t="shared" si="1"/>
        <v>855</v>
      </c>
    </row>
    <row r="17" spans="1:16" s="6" customFormat="1" ht="12.75">
      <c r="A17" s="10" t="s">
        <v>18</v>
      </c>
      <c r="B17" s="17">
        <v>5116</v>
      </c>
      <c r="C17" s="18">
        <v>6137</v>
      </c>
      <c r="D17" s="21">
        <v>11253</v>
      </c>
      <c r="E17" s="17">
        <v>3275</v>
      </c>
      <c r="F17" s="18">
        <v>2141</v>
      </c>
      <c r="G17" s="21">
        <v>5416</v>
      </c>
      <c r="H17" s="17">
        <v>63</v>
      </c>
      <c r="I17" s="18">
        <v>137</v>
      </c>
      <c r="J17" s="21">
        <v>200</v>
      </c>
      <c r="K17" s="17">
        <v>1948</v>
      </c>
      <c r="L17" s="18">
        <v>1499</v>
      </c>
      <c r="M17" s="21">
        <v>3447</v>
      </c>
      <c r="N17" s="17">
        <f t="shared" si="1"/>
        <v>10402</v>
      </c>
      <c r="O17" s="18">
        <f t="shared" si="1"/>
        <v>9914</v>
      </c>
      <c r="P17" s="18">
        <f t="shared" si="1"/>
        <v>20316</v>
      </c>
    </row>
    <row r="18" spans="1:16" s="7" customFormat="1" ht="12.75">
      <c r="A18" s="6" t="s">
        <v>4</v>
      </c>
      <c r="B18" s="14"/>
      <c r="C18" s="16"/>
      <c r="D18" s="31"/>
      <c r="E18" s="14"/>
      <c r="F18" s="16"/>
      <c r="G18" s="31"/>
      <c r="H18" s="14"/>
      <c r="I18" s="16"/>
      <c r="J18" s="31"/>
      <c r="K18" s="14"/>
      <c r="L18" s="16"/>
      <c r="M18" s="31"/>
      <c r="N18" s="14"/>
      <c r="O18" s="16"/>
      <c r="P18" s="16"/>
    </row>
    <row r="19" spans="1:16" ht="12.75">
      <c r="A19" s="7" t="s">
        <v>29</v>
      </c>
      <c r="B19" s="14">
        <v>449</v>
      </c>
      <c r="C19" s="16">
        <v>529</v>
      </c>
      <c r="D19" s="31">
        <v>978</v>
      </c>
      <c r="E19" s="14">
        <v>100</v>
      </c>
      <c r="F19" s="16">
        <v>134</v>
      </c>
      <c r="G19" s="31">
        <v>234</v>
      </c>
      <c r="H19" s="14">
        <v>57</v>
      </c>
      <c r="I19" s="16">
        <v>72</v>
      </c>
      <c r="J19" s="31">
        <v>129</v>
      </c>
      <c r="K19" s="14">
        <v>253</v>
      </c>
      <c r="L19" s="16">
        <v>229</v>
      </c>
      <c r="M19" s="31">
        <v>482</v>
      </c>
      <c r="N19" s="14">
        <f aca="true" t="shared" si="2" ref="N19:P22">SUM(K19,H19,E19,B19)</f>
        <v>859</v>
      </c>
      <c r="O19" s="16">
        <f t="shared" si="2"/>
        <v>964</v>
      </c>
      <c r="P19" s="16">
        <f t="shared" si="2"/>
        <v>1823</v>
      </c>
    </row>
    <row r="20" spans="1:16" ht="12.75">
      <c r="A20" s="26" t="s">
        <v>30</v>
      </c>
      <c r="B20" s="14">
        <v>843</v>
      </c>
      <c r="C20" s="15">
        <v>1068</v>
      </c>
      <c r="D20" s="31">
        <v>1911</v>
      </c>
      <c r="E20" s="14">
        <v>168</v>
      </c>
      <c r="F20" s="15">
        <v>236</v>
      </c>
      <c r="G20" s="31">
        <v>404</v>
      </c>
      <c r="H20" s="14">
        <v>37</v>
      </c>
      <c r="I20" s="15">
        <v>64</v>
      </c>
      <c r="J20" s="31">
        <v>101</v>
      </c>
      <c r="K20" s="14">
        <v>115</v>
      </c>
      <c r="L20" s="15">
        <v>131</v>
      </c>
      <c r="M20" s="31">
        <v>246</v>
      </c>
      <c r="N20" s="14">
        <f t="shared" si="2"/>
        <v>1163</v>
      </c>
      <c r="O20" s="15">
        <f t="shared" si="2"/>
        <v>1499</v>
      </c>
      <c r="P20" s="16">
        <f t="shared" si="2"/>
        <v>2662</v>
      </c>
    </row>
    <row r="21" spans="1:16" ht="12.75">
      <c r="A21" s="26" t="s">
        <v>32</v>
      </c>
      <c r="B21" s="14">
        <v>29</v>
      </c>
      <c r="C21" s="15">
        <v>33</v>
      </c>
      <c r="D21" s="31">
        <v>62</v>
      </c>
      <c r="E21" s="14">
        <v>22</v>
      </c>
      <c r="F21" s="15">
        <v>15</v>
      </c>
      <c r="G21" s="31">
        <v>37</v>
      </c>
      <c r="H21" s="14">
        <v>0</v>
      </c>
      <c r="I21" s="15">
        <v>0</v>
      </c>
      <c r="J21" s="31">
        <v>0</v>
      </c>
      <c r="K21" s="14">
        <v>60</v>
      </c>
      <c r="L21" s="15">
        <v>23</v>
      </c>
      <c r="M21" s="31">
        <v>83</v>
      </c>
      <c r="N21" s="14">
        <f t="shared" si="2"/>
        <v>111</v>
      </c>
      <c r="O21" s="15">
        <f t="shared" si="2"/>
        <v>71</v>
      </c>
      <c r="P21" s="16">
        <f t="shared" si="2"/>
        <v>182</v>
      </c>
    </row>
    <row r="22" spans="1:16" s="6" customFormat="1" ht="12.75">
      <c r="A22" s="10" t="s">
        <v>18</v>
      </c>
      <c r="B22" s="17">
        <v>1321</v>
      </c>
      <c r="C22" s="18">
        <v>1630</v>
      </c>
      <c r="D22" s="21">
        <v>2951</v>
      </c>
      <c r="E22" s="17">
        <v>290</v>
      </c>
      <c r="F22" s="18">
        <v>385</v>
      </c>
      <c r="G22" s="21">
        <v>675</v>
      </c>
      <c r="H22" s="17">
        <v>94</v>
      </c>
      <c r="I22" s="18">
        <v>136</v>
      </c>
      <c r="J22" s="21">
        <v>230</v>
      </c>
      <c r="K22" s="17">
        <v>428</v>
      </c>
      <c r="L22" s="18">
        <v>383</v>
      </c>
      <c r="M22" s="21">
        <v>811</v>
      </c>
      <c r="N22" s="17">
        <f t="shared" si="2"/>
        <v>2133</v>
      </c>
      <c r="O22" s="18">
        <f t="shared" si="2"/>
        <v>2534</v>
      </c>
      <c r="P22" s="18">
        <f t="shared" si="2"/>
        <v>4667</v>
      </c>
    </row>
    <row r="23" spans="1:16" s="7" customFormat="1" ht="12.75">
      <c r="A23" s="6" t="s">
        <v>5</v>
      </c>
      <c r="B23" s="14"/>
      <c r="C23" s="16"/>
      <c r="D23" s="31"/>
      <c r="E23" s="14"/>
      <c r="F23" s="16"/>
      <c r="G23" s="31"/>
      <c r="H23" s="14"/>
      <c r="I23" s="16"/>
      <c r="J23" s="31"/>
      <c r="K23" s="14"/>
      <c r="L23" s="16"/>
      <c r="M23" s="31"/>
      <c r="N23" s="14"/>
      <c r="O23" s="16"/>
      <c r="P23" s="16"/>
    </row>
    <row r="24" spans="1:16" ht="12.75">
      <c r="A24" s="7" t="s">
        <v>29</v>
      </c>
      <c r="B24" s="14">
        <v>758</v>
      </c>
      <c r="C24" s="16">
        <v>794</v>
      </c>
      <c r="D24" s="31">
        <v>1552</v>
      </c>
      <c r="E24" s="14">
        <v>649</v>
      </c>
      <c r="F24" s="16">
        <v>405</v>
      </c>
      <c r="G24" s="31">
        <v>1054</v>
      </c>
      <c r="H24" s="14">
        <v>49</v>
      </c>
      <c r="I24" s="16">
        <v>46</v>
      </c>
      <c r="J24" s="31">
        <v>95</v>
      </c>
      <c r="K24" s="14">
        <v>707</v>
      </c>
      <c r="L24" s="16">
        <v>617</v>
      </c>
      <c r="M24" s="31">
        <v>1324</v>
      </c>
      <c r="N24" s="14">
        <f aca="true" t="shared" si="3" ref="N24:P28">SUM(K24,H24,E24,B24)</f>
        <v>2163</v>
      </c>
      <c r="O24" s="16">
        <f t="shared" si="3"/>
        <v>1862</v>
      </c>
      <c r="P24" s="16">
        <f t="shared" si="3"/>
        <v>4025</v>
      </c>
    </row>
    <row r="25" spans="1:16" ht="12.75">
      <c r="A25" s="26" t="s">
        <v>30</v>
      </c>
      <c r="B25" s="14">
        <v>3701</v>
      </c>
      <c r="C25" s="15">
        <v>4845</v>
      </c>
      <c r="D25" s="31">
        <v>8546</v>
      </c>
      <c r="E25" s="14">
        <v>3779</v>
      </c>
      <c r="F25" s="15">
        <v>2914</v>
      </c>
      <c r="G25" s="31">
        <v>6693</v>
      </c>
      <c r="H25" s="14">
        <v>25</v>
      </c>
      <c r="I25" s="15">
        <v>77</v>
      </c>
      <c r="J25" s="31">
        <v>102</v>
      </c>
      <c r="K25" s="14">
        <v>1963</v>
      </c>
      <c r="L25" s="15">
        <v>1584</v>
      </c>
      <c r="M25" s="31">
        <v>3547</v>
      </c>
      <c r="N25" s="14">
        <f t="shared" si="3"/>
        <v>9468</v>
      </c>
      <c r="O25" s="15">
        <f t="shared" si="3"/>
        <v>9420</v>
      </c>
      <c r="P25" s="16">
        <f t="shared" si="3"/>
        <v>18888</v>
      </c>
    </row>
    <row r="26" spans="1:16" ht="12.75">
      <c r="A26" s="26" t="s">
        <v>31</v>
      </c>
      <c r="B26" s="14">
        <v>3</v>
      </c>
      <c r="C26" s="15">
        <v>3</v>
      </c>
      <c r="D26" s="31">
        <v>6</v>
      </c>
      <c r="E26" s="14">
        <v>155</v>
      </c>
      <c r="F26" s="15">
        <v>34</v>
      </c>
      <c r="G26" s="31">
        <v>189</v>
      </c>
      <c r="H26" s="14">
        <v>0</v>
      </c>
      <c r="I26" s="15">
        <v>0</v>
      </c>
      <c r="J26" s="31">
        <v>0</v>
      </c>
      <c r="K26" s="14">
        <v>75</v>
      </c>
      <c r="L26" s="15">
        <v>27</v>
      </c>
      <c r="M26" s="31">
        <v>102</v>
      </c>
      <c r="N26" s="14">
        <f t="shared" si="3"/>
        <v>233</v>
      </c>
      <c r="O26" s="15">
        <f t="shared" si="3"/>
        <v>64</v>
      </c>
      <c r="P26" s="16">
        <f t="shared" si="3"/>
        <v>297</v>
      </c>
    </row>
    <row r="27" spans="1:16" ht="12.75">
      <c r="A27" s="26" t="s">
        <v>32</v>
      </c>
      <c r="B27" s="14">
        <v>0</v>
      </c>
      <c r="C27" s="15">
        <v>0</v>
      </c>
      <c r="D27" s="31">
        <v>0</v>
      </c>
      <c r="E27" s="14">
        <v>0</v>
      </c>
      <c r="F27" s="15">
        <v>0</v>
      </c>
      <c r="G27" s="31">
        <v>0</v>
      </c>
      <c r="H27" s="14">
        <v>40</v>
      </c>
      <c r="I27" s="15">
        <v>114</v>
      </c>
      <c r="J27" s="31">
        <v>154</v>
      </c>
      <c r="K27" s="14">
        <v>0</v>
      </c>
      <c r="L27" s="15">
        <v>0</v>
      </c>
      <c r="M27" s="31">
        <v>0</v>
      </c>
      <c r="N27" s="14">
        <f t="shared" si="3"/>
        <v>40</v>
      </c>
      <c r="O27" s="15">
        <f t="shared" si="3"/>
        <v>114</v>
      </c>
      <c r="P27" s="16">
        <f t="shared" si="3"/>
        <v>154</v>
      </c>
    </row>
    <row r="28" spans="1:16" s="6" customFormat="1" ht="12.75">
      <c r="A28" s="10" t="s">
        <v>18</v>
      </c>
      <c r="B28" s="17">
        <v>4462</v>
      </c>
      <c r="C28" s="18">
        <v>5642</v>
      </c>
      <c r="D28" s="21">
        <v>10104</v>
      </c>
      <c r="E28" s="17">
        <v>4583</v>
      </c>
      <c r="F28" s="18">
        <v>3353</v>
      </c>
      <c r="G28" s="21">
        <v>7936</v>
      </c>
      <c r="H28" s="17">
        <v>114</v>
      </c>
      <c r="I28" s="18">
        <v>237</v>
      </c>
      <c r="J28" s="21">
        <v>351</v>
      </c>
      <c r="K28" s="17">
        <v>2745</v>
      </c>
      <c r="L28" s="18">
        <v>2228</v>
      </c>
      <c r="M28" s="21">
        <v>4973</v>
      </c>
      <c r="N28" s="17">
        <f t="shared" si="3"/>
        <v>11904</v>
      </c>
      <c r="O28" s="18">
        <f t="shared" si="3"/>
        <v>11460</v>
      </c>
      <c r="P28" s="18">
        <f t="shared" si="3"/>
        <v>23364</v>
      </c>
    </row>
    <row r="29" spans="1:16" s="7" customFormat="1" ht="12.75">
      <c r="A29" s="6" t="s">
        <v>6</v>
      </c>
      <c r="B29" s="14"/>
      <c r="C29" s="16"/>
      <c r="D29" s="31"/>
      <c r="E29" s="14"/>
      <c r="F29" s="16"/>
      <c r="G29" s="31"/>
      <c r="H29" s="14"/>
      <c r="I29" s="16"/>
      <c r="J29" s="31"/>
      <c r="K29" s="14"/>
      <c r="L29" s="16"/>
      <c r="M29" s="31"/>
      <c r="N29" s="14"/>
      <c r="O29" s="16"/>
      <c r="P29" s="16"/>
    </row>
    <row r="30" spans="1:16" ht="12.75">
      <c r="A30" s="7" t="s">
        <v>29</v>
      </c>
      <c r="B30" s="14">
        <v>1605</v>
      </c>
      <c r="C30" s="16">
        <v>1828</v>
      </c>
      <c r="D30" s="31">
        <v>3433</v>
      </c>
      <c r="E30" s="14">
        <v>871</v>
      </c>
      <c r="F30" s="16">
        <v>598</v>
      </c>
      <c r="G30" s="31">
        <v>1469</v>
      </c>
      <c r="H30" s="14">
        <v>42</v>
      </c>
      <c r="I30" s="16">
        <v>64</v>
      </c>
      <c r="J30" s="31">
        <v>106</v>
      </c>
      <c r="K30" s="14">
        <v>1007</v>
      </c>
      <c r="L30" s="16">
        <v>775</v>
      </c>
      <c r="M30" s="31">
        <v>1782</v>
      </c>
      <c r="N30" s="14">
        <f aca="true" t="shared" si="4" ref="N30:P34">SUM(K30,H30,E30,B30)</f>
        <v>3525</v>
      </c>
      <c r="O30" s="16">
        <f t="shared" si="4"/>
        <v>3265</v>
      </c>
      <c r="P30" s="16">
        <f t="shared" si="4"/>
        <v>6790</v>
      </c>
    </row>
    <row r="31" spans="1:16" ht="12.75">
      <c r="A31" s="26" t="s">
        <v>30</v>
      </c>
      <c r="B31" s="14">
        <v>5001</v>
      </c>
      <c r="C31" s="15">
        <v>6354</v>
      </c>
      <c r="D31" s="31">
        <v>11355</v>
      </c>
      <c r="E31" s="14">
        <v>3599</v>
      </c>
      <c r="F31" s="15">
        <v>2931</v>
      </c>
      <c r="G31" s="31">
        <v>6530</v>
      </c>
      <c r="H31" s="14">
        <v>105</v>
      </c>
      <c r="I31" s="15">
        <v>191</v>
      </c>
      <c r="J31" s="31">
        <v>296</v>
      </c>
      <c r="K31" s="14">
        <v>2075</v>
      </c>
      <c r="L31" s="15">
        <v>1679</v>
      </c>
      <c r="M31" s="31">
        <v>3754</v>
      </c>
      <c r="N31" s="14">
        <f t="shared" si="4"/>
        <v>10780</v>
      </c>
      <c r="O31" s="15">
        <f t="shared" si="4"/>
        <v>11155</v>
      </c>
      <c r="P31" s="16">
        <f t="shared" si="4"/>
        <v>21935</v>
      </c>
    </row>
    <row r="32" spans="1:16" ht="12.75">
      <c r="A32" s="26" t="s">
        <v>31</v>
      </c>
      <c r="B32" s="14">
        <v>0</v>
      </c>
      <c r="C32" s="15">
        <v>0</v>
      </c>
      <c r="D32" s="31">
        <v>0</v>
      </c>
      <c r="E32" s="14">
        <v>358</v>
      </c>
      <c r="F32" s="15">
        <v>98</v>
      </c>
      <c r="G32" s="31">
        <v>456</v>
      </c>
      <c r="H32" s="14">
        <v>0</v>
      </c>
      <c r="I32" s="15">
        <v>0</v>
      </c>
      <c r="J32" s="31">
        <v>0</v>
      </c>
      <c r="K32" s="14">
        <v>365</v>
      </c>
      <c r="L32" s="15">
        <v>160</v>
      </c>
      <c r="M32" s="31">
        <v>525</v>
      </c>
      <c r="N32" s="14">
        <f t="shared" si="4"/>
        <v>723</v>
      </c>
      <c r="O32" s="15">
        <f t="shared" si="4"/>
        <v>258</v>
      </c>
      <c r="P32" s="16">
        <f t="shared" si="4"/>
        <v>981</v>
      </c>
    </row>
    <row r="33" spans="1:16" ht="12.75">
      <c r="A33" s="26" t="s">
        <v>32</v>
      </c>
      <c r="B33" s="14">
        <v>139</v>
      </c>
      <c r="C33" s="15">
        <v>181</v>
      </c>
      <c r="D33" s="31">
        <v>320</v>
      </c>
      <c r="E33" s="14">
        <v>164</v>
      </c>
      <c r="F33" s="15">
        <v>36</v>
      </c>
      <c r="G33" s="31">
        <v>200</v>
      </c>
      <c r="H33" s="14">
        <v>76</v>
      </c>
      <c r="I33" s="15">
        <v>134</v>
      </c>
      <c r="J33" s="31">
        <v>210</v>
      </c>
      <c r="K33" s="14">
        <v>245</v>
      </c>
      <c r="L33" s="15">
        <v>94</v>
      </c>
      <c r="M33" s="31">
        <v>339</v>
      </c>
      <c r="N33" s="14">
        <f t="shared" si="4"/>
        <v>624</v>
      </c>
      <c r="O33" s="15">
        <f t="shared" si="4"/>
        <v>445</v>
      </c>
      <c r="P33" s="16">
        <f t="shared" si="4"/>
        <v>1069</v>
      </c>
    </row>
    <row r="34" spans="1:16" s="6" customFormat="1" ht="12.75">
      <c r="A34" s="10" t="s">
        <v>18</v>
      </c>
      <c r="B34" s="17">
        <v>6745</v>
      </c>
      <c r="C34" s="18">
        <v>8363</v>
      </c>
      <c r="D34" s="21">
        <v>15108</v>
      </c>
      <c r="E34" s="17">
        <v>4992</v>
      </c>
      <c r="F34" s="18">
        <v>3663</v>
      </c>
      <c r="G34" s="21">
        <v>8655</v>
      </c>
      <c r="H34" s="17">
        <v>223</v>
      </c>
      <c r="I34" s="18">
        <v>389</v>
      </c>
      <c r="J34" s="21">
        <v>612</v>
      </c>
      <c r="K34" s="17">
        <v>3692</v>
      </c>
      <c r="L34" s="18">
        <v>2708</v>
      </c>
      <c r="M34" s="21">
        <v>6400</v>
      </c>
      <c r="N34" s="17">
        <f t="shared" si="4"/>
        <v>15652</v>
      </c>
      <c r="O34" s="18">
        <f t="shared" si="4"/>
        <v>15123</v>
      </c>
      <c r="P34" s="18">
        <f t="shared" si="4"/>
        <v>30775</v>
      </c>
    </row>
    <row r="35" spans="1:16" s="7" customFormat="1" ht="12.75">
      <c r="A35" s="41" t="s">
        <v>7</v>
      </c>
      <c r="B35" s="14"/>
      <c r="C35" s="16"/>
      <c r="D35" s="31"/>
      <c r="E35" s="14"/>
      <c r="F35" s="16"/>
      <c r="G35" s="31"/>
      <c r="H35" s="14"/>
      <c r="I35" s="16"/>
      <c r="J35" s="31"/>
      <c r="K35" s="14"/>
      <c r="L35" s="16"/>
      <c r="M35" s="31"/>
      <c r="N35" s="14"/>
      <c r="O35" s="16"/>
      <c r="P35" s="16"/>
    </row>
    <row r="36" spans="1:16" ht="12.75">
      <c r="A36" s="7" t="s">
        <v>29</v>
      </c>
      <c r="B36" s="14">
        <v>491</v>
      </c>
      <c r="C36" s="16">
        <v>549</v>
      </c>
      <c r="D36" s="31">
        <v>1040</v>
      </c>
      <c r="E36" s="14">
        <v>476</v>
      </c>
      <c r="F36" s="16">
        <v>361</v>
      </c>
      <c r="G36" s="31">
        <v>837</v>
      </c>
      <c r="H36" s="14">
        <v>0</v>
      </c>
      <c r="I36" s="16">
        <v>0</v>
      </c>
      <c r="J36" s="31">
        <v>0</v>
      </c>
      <c r="K36" s="14">
        <v>570</v>
      </c>
      <c r="L36" s="16">
        <v>465</v>
      </c>
      <c r="M36" s="31">
        <v>1035</v>
      </c>
      <c r="N36" s="14">
        <f aca="true" t="shared" si="5" ref="N36:P40">SUM(K36,H36,E36,B36)</f>
        <v>1537</v>
      </c>
      <c r="O36" s="16">
        <f t="shared" si="5"/>
        <v>1375</v>
      </c>
      <c r="P36" s="16">
        <f t="shared" si="5"/>
        <v>2912</v>
      </c>
    </row>
    <row r="37" spans="1:16" ht="12.75">
      <c r="A37" s="26" t="s">
        <v>30</v>
      </c>
      <c r="B37" s="14">
        <v>2598</v>
      </c>
      <c r="C37" s="15">
        <v>3446</v>
      </c>
      <c r="D37" s="31">
        <v>6044</v>
      </c>
      <c r="E37" s="14">
        <v>2525</v>
      </c>
      <c r="F37" s="15">
        <v>1661</v>
      </c>
      <c r="G37" s="31">
        <v>4186</v>
      </c>
      <c r="H37" s="14">
        <v>90</v>
      </c>
      <c r="I37" s="15">
        <v>122</v>
      </c>
      <c r="J37" s="31">
        <v>212</v>
      </c>
      <c r="K37" s="14">
        <v>1864</v>
      </c>
      <c r="L37" s="15">
        <v>1262</v>
      </c>
      <c r="M37" s="31">
        <v>3126</v>
      </c>
      <c r="N37" s="14">
        <f t="shared" si="5"/>
        <v>7077</v>
      </c>
      <c r="O37" s="15">
        <f t="shared" si="5"/>
        <v>6491</v>
      </c>
      <c r="P37" s="16">
        <f t="shared" si="5"/>
        <v>13568</v>
      </c>
    </row>
    <row r="38" spans="1:16" ht="12.75">
      <c r="A38" s="26" t="s">
        <v>31</v>
      </c>
      <c r="B38" s="14">
        <v>110</v>
      </c>
      <c r="C38" s="15">
        <v>113</v>
      </c>
      <c r="D38" s="31">
        <v>223</v>
      </c>
      <c r="E38" s="14">
        <v>298</v>
      </c>
      <c r="F38" s="15">
        <v>106</v>
      </c>
      <c r="G38" s="31">
        <v>404</v>
      </c>
      <c r="H38" s="14">
        <v>95</v>
      </c>
      <c r="I38" s="15">
        <v>193</v>
      </c>
      <c r="J38" s="31">
        <v>288</v>
      </c>
      <c r="K38" s="14">
        <v>205</v>
      </c>
      <c r="L38" s="15">
        <v>57</v>
      </c>
      <c r="M38" s="31">
        <v>262</v>
      </c>
      <c r="N38" s="14">
        <f t="shared" si="5"/>
        <v>708</v>
      </c>
      <c r="O38" s="15">
        <f t="shared" si="5"/>
        <v>469</v>
      </c>
      <c r="P38" s="16">
        <f t="shared" si="5"/>
        <v>1177</v>
      </c>
    </row>
    <row r="39" spans="1:16" ht="12.75">
      <c r="A39" s="26" t="s">
        <v>32</v>
      </c>
      <c r="B39" s="14">
        <v>157</v>
      </c>
      <c r="C39" s="15">
        <v>185</v>
      </c>
      <c r="D39" s="31">
        <v>342</v>
      </c>
      <c r="E39" s="14">
        <v>22</v>
      </c>
      <c r="F39" s="15">
        <v>14</v>
      </c>
      <c r="G39" s="31">
        <v>36</v>
      </c>
      <c r="H39" s="14">
        <v>0</v>
      </c>
      <c r="I39" s="15">
        <v>0</v>
      </c>
      <c r="J39" s="31">
        <v>0</v>
      </c>
      <c r="K39" s="14">
        <v>0</v>
      </c>
      <c r="L39" s="15">
        <v>0</v>
      </c>
      <c r="M39" s="31">
        <v>0</v>
      </c>
      <c r="N39" s="14">
        <f t="shared" si="5"/>
        <v>179</v>
      </c>
      <c r="O39" s="15">
        <f t="shared" si="5"/>
        <v>199</v>
      </c>
      <c r="P39" s="16">
        <f t="shared" si="5"/>
        <v>378</v>
      </c>
    </row>
    <row r="40" spans="1:16" s="6" customFormat="1" ht="12.75">
      <c r="A40" s="10" t="s">
        <v>18</v>
      </c>
      <c r="B40" s="17">
        <v>3356</v>
      </c>
      <c r="C40" s="18">
        <v>4293</v>
      </c>
      <c r="D40" s="21">
        <v>7649</v>
      </c>
      <c r="E40" s="17">
        <v>3321</v>
      </c>
      <c r="F40" s="18">
        <v>2142</v>
      </c>
      <c r="G40" s="21">
        <v>5463</v>
      </c>
      <c r="H40" s="17">
        <v>185</v>
      </c>
      <c r="I40" s="18">
        <v>315</v>
      </c>
      <c r="J40" s="21">
        <v>500</v>
      </c>
      <c r="K40" s="17">
        <v>2639</v>
      </c>
      <c r="L40" s="18">
        <v>1784</v>
      </c>
      <c r="M40" s="21">
        <v>4423</v>
      </c>
      <c r="N40" s="17">
        <f t="shared" si="5"/>
        <v>9501</v>
      </c>
      <c r="O40" s="18">
        <f t="shared" si="5"/>
        <v>8534</v>
      </c>
      <c r="P40" s="18">
        <f t="shared" si="5"/>
        <v>18035</v>
      </c>
    </row>
    <row r="41" spans="1:16" s="7" customFormat="1" ht="12.75">
      <c r="A41" s="39" t="s">
        <v>28</v>
      </c>
      <c r="B41" s="12"/>
      <c r="C41" s="13"/>
      <c r="D41" s="37"/>
      <c r="E41" s="12"/>
      <c r="F41" s="13"/>
      <c r="G41" s="37"/>
      <c r="H41" s="12"/>
      <c r="I41" s="13"/>
      <c r="J41" s="37"/>
      <c r="K41" s="12"/>
      <c r="L41" s="13"/>
      <c r="M41" s="37"/>
      <c r="N41" s="12"/>
      <c r="O41" s="13"/>
      <c r="P41" s="13"/>
    </row>
    <row r="42" spans="1:16" ht="12.75">
      <c r="A42" s="7" t="s">
        <v>29</v>
      </c>
      <c r="B42" s="14">
        <f>SUM(B36,B30,B24,B19,B13,B7)</f>
        <v>5723</v>
      </c>
      <c r="C42" s="16">
        <f aca="true" t="shared" si="6" ref="C42:M42">SUM(C36,C30,C24,C19,C13,C7)</f>
        <v>6670</v>
      </c>
      <c r="D42" s="31">
        <f t="shared" si="6"/>
        <v>12393</v>
      </c>
      <c r="E42" s="14">
        <f t="shared" si="6"/>
        <v>3511</v>
      </c>
      <c r="F42" s="16">
        <f t="shared" si="6"/>
        <v>2437</v>
      </c>
      <c r="G42" s="31">
        <f t="shared" si="6"/>
        <v>5948</v>
      </c>
      <c r="H42" s="14">
        <f t="shared" si="6"/>
        <v>256</v>
      </c>
      <c r="I42" s="16">
        <f t="shared" si="6"/>
        <v>405</v>
      </c>
      <c r="J42" s="31">
        <f t="shared" si="6"/>
        <v>661</v>
      </c>
      <c r="K42" s="14">
        <f t="shared" si="6"/>
        <v>4033</v>
      </c>
      <c r="L42" s="16">
        <f t="shared" si="6"/>
        <v>3192</v>
      </c>
      <c r="M42" s="31">
        <f t="shared" si="6"/>
        <v>7225</v>
      </c>
      <c r="N42" s="14">
        <f aca="true" t="shared" si="7" ref="N42:P46">SUM(K42,H42,E42,B42)</f>
        <v>13523</v>
      </c>
      <c r="O42" s="16">
        <f t="shared" si="7"/>
        <v>12704</v>
      </c>
      <c r="P42" s="16">
        <f t="shared" si="7"/>
        <v>26227</v>
      </c>
    </row>
    <row r="43" spans="1:16" ht="12.75">
      <c r="A43" s="26" t="s">
        <v>30</v>
      </c>
      <c r="B43" s="14">
        <f>SUM(B8,B14,B20,B25,B31,B37)</f>
        <v>21972</v>
      </c>
      <c r="C43" s="15">
        <f aca="true" t="shared" si="8" ref="C43:M43">SUM(C8,C14,C20,C25,C31,C37)</f>
        <v>27659</v>
      </c>
      <c r="D43" s="31">
        <f t="shared" si="8"/>
        <v>49631</v>
      </c>
      <c r="E43" s="14">
        <f t="shared" si="8"/>
        <v>16730</v>
      </c>
      <c r="F43" s="15">
        <f t="shared" si="8"/>
        <v>12980</v>
      </c>
      <c r="G43" s="31">
        <f t="shared" si="8"/>
        <v>29710</v>
      </c>
      <c r="H43" s="14">
        <f t="shared" si="8"/>
        <v>437</v>
      </c>
      <c r="I43" s="15">
        <f t="shared" si="8"/>
        <v>855</v>
      </c>
      <c r="J43" s="31">
        <f t="shared" si="8"/>
        <v>1292</v>
      </c>
      <c r="K43" s="14">
        <f t="shared" si="8"/>
        <v>9685</v>
      </c>
      <c r="L43" s="15">
        <f t="shared" si="8"/>
        <v>7866</v>
      </c>
      <c r="M43" s="31">
        <f t="shared" si="8"/>
        <v>17551</v>
      </c>
      <c r="N43" s="14">
        <f t="shared" si="7"/>
        <v>48824</v>
      </c>
      <c r="O43" s="15">
        <f t="shared" si="7"/>
        <v>49360</v>
      </c>
      <c r="P43" s="16">
        <f t="shared" si="7"/>
        <v>98184</v>
      </c>
    </row>
    <row r="44" spans="1:16" ht="12.75">
      <c r="A44" s="26" t="s">
        <v>31</v>
      </c>
      <c r="B44" s="14">
        <f>SUM(B9,B15,B26,B32,B38)</f>
        <v>132</v>
      </c>
      <c r="C44" s="15">
        <f aca="true" t="shared" si="9" ref="C44:M44">SUM(C9,C15,C26,C32,C38)</f>
        <v>145</v>
      </c>
      <c r="D44" s="31">
        <f t="shared" si="9"/>
        <v>277</v>
      </c>
      <c r="E44" s="14">
        <f t="shared" si="9"/>
        <v>1311</v>
      </c>
      <c r="F44" s="15">
        <f t="shared" si="9"/>
        <v>478</v>
      </c>
      <c r="G44" s="31">
        <f t="shared" si="9"/>
        <v>1789</v>
      </c>
      <c r="H44" s="14">
        <f t="shared" si="9"/>
        <v>122</v>
      </c>
      <c r="I44" s="15">
        <f t="shared" si="9"/>
        <v>249</v>
      </c>
      <c r="J44" s="31">
        <f t="shared" si="9"/>
        <v>371</v>
      </c>
      <c r="K44" s="14">
        <f t="shared" si="9"/>
        <v>1226</v>
      </c>
      <c r="L44" s="15">
        <f t="shared" si="9"/>
        <v>573</v>
      </c>
      <c r="M44" s="31">
        <f t="shared" si="9"/>
        <v>1799</v>
      </c>
      <c r="N44" s="14">
        <f t="shared" si="7"/>
        <v>2791</v>
      </c>
      <c r="O44" s="15">
        <f t="shared" si="7"/>
        <v>1445</v>
      </c>
      <c r="P44" s="16">
        <f t="shared" si="7"/>
        <v>4236</v>
      </c>
    </row>
    <row r="45" spans="1:16" ht="12.75">
      <c r="A45" s="26" t="s">
        <v>32</v>
      </c>
      <c r="B45" s="14">
        <f>SUM(B10,B16,B21,B27,B33,B39)</f>
        <v>702</v>
      </c>
      <c r="C45" s="15">
        <f aca="true" t="shared" si="10" ref="C45:M45">SUM(C10,C16,C21,C27,C33,C39)</f>
        <v>776</v>
      </c>
      <c r="D45" s="31">
        <f t="shared" si="10"/>
        <v>1478</v>
      </c>
      <c r="E45" s="14">
        <f t="shared" si="10"/>
        <v>1343</v>
      </c>
      <c r="F45" s="15">
        <f t="shared" si="10"/>
        <v>448</v>
      </c>
      <c r="G45" s="31">
        <f t="shared" si="10"/>
        <v>1791</v>
      </c>
      <c r="H45" s="14">
        <f t="shared" si="10"/>
        <v>162</v>
      </c>
      <c r="I45" s="15">
        <f t="shared" si="10"/>
        <v>301</v>
      </c>
      <c r="J45" s="31">
        <f t="shared" si="10"/>
        <v>463</v>
      </c>
      <c r="K45" s="14">
        <f t="shared" si="10"/>
        <v>1343</v>
      </c>
      <c r="L45" s="15">
        <f t="shared" si="10"/>
        <v>687</v>
      </c>
      <c r="M45" s="31">
        <f t="shared" si="10"/>
        <v>2030</v>
      </c>
      <c r="N45" s="14">
        <f t="shared" si="7"/>
        <v>3550</v>
      </c>
      <c r="O45" s="15">
        <f t="shared" si="7"/>
        <v>2212</v>
      </c>
      <c r="P45" s="16">
        <f t="shared" si="7"/>
        <v>5762</v>
      </c>
    </row>
    <row r="46" spans="1:16" s="19" customFormat="1" ht="12.75">
      <c r="A46" s="10" t="s">
        <v>18</v>
      </c>
      <c r="B46" s="20">
        <f>SUM(B42:B45)</f>
        <v>28529</v>
      </c>
      <c r="C46" s="21">
        <f aca="true" t="shared" si="11" ref="C46:M46">SUM(C42:C45)</f>
        <v>35250</v>
      </c>
      <c r="D46" s="21">
        <f t="shared" si="11"/>
        <v>63779</v>
      </c>
      <c r="E46" s="20">
        <f t="shared" si="11"/>
        <v>22895</v>
      </c>
      <c r="F46" s="21">
        <f t="shared" si="11"/>
        <v>16343</v>
      </c>
      <c r="G46" s="21">
        <f t="shared" si="11"/>
        <v>39238</v>
      </c>
      <c r="H46" s="20">
        <f t="shared" si="11"/>
        <v>977</v>
      </c>
      <c r="I46" s="21">
        <f t="shared" si="11"/>
        <v>1810</v>
      </c>
      <c r="J46" s="21">
        <f t="shared" si="11"/>
        <v>2787</v>
      </c>
      <c r="K46" s="20">
        <f t="shared" si="11"/>
        <v>16287</v>
      </c>
      <c r="L46" s="21">
        <f t="shared" si="11"/>
        <v>12318</v>
      </c>
      <c r="M46" s="21">
        <f t="shared" si="11"/>
        <v>28605</v>
      </c>
      <c r="N46" s="20">
        <f t="shared" si="7"/>
        <v>68688</v>
      </c>
      <c r="O46" s="21">
        <f t="shared" si="7"/>
        <v>65721</v>
      </c>
      <c r="P46" s="21">
        <f t="shared" si="7"/>
        <v>134409</v>
      </c>
    </row>
    <row r="47" ht="12.75">
      <c r="M47" s="86"/>
    </row>
    <row r="48" ht="12.75">
      <c r="M48" s="16"/>
    </row>
    <row r="64" ht="12.75">
      <c r="D64" s="95"/>
    </row>
    <row r="65" spans="4:11" ht="12.75">
      <c r="D65" s="95"/>
      <c r="I65" s="95"/>
      <c r="J65" s="95"/>
      <c r="K65" s="95"/>
    </row>
    <row r="70" spans="9:11" ht="12.75">
      <c r="I70" s="95"/>
      <c r="J70" s="95"/>
      <c r="K70" s="95"/>
    </row>
    <row r="75" spans="4:11" ht="12.75">
      <c r="D75" s="95"/>
      <c r="I75" s="95"/>
      <c r="J75" s="95"/>
      <c r="K75" s="95"/>
    </row>
    <row r="76" spans="4:14" ht="12.75">
      <c r="D76" s="95"/>
      <c r="G76" s="95"/>
      <c r="H76" s="95"/>
      <c r="M76" s="95"/>
      <c r="N76" s="95"/>
    </row>
    <row r="81" spans="4:11" ht="12.75">
      <c r="D81" s="95"/>
      <c r="I81" s="95"/>
      <c r="J81" s="95"/>
      <c r="K81" s="95"/>
    </row>
    <row r="85" spans="9:11" ht="12.75">
      <c r="I85" s="95"/>
      <c r="J85" s="95"/>
      <c r="K85" s="95"/>
    </row>
    <row r="88" spans="9:14" ht="12.75">
      <c r="I88" s="95"/>
      <c r="J88" s="95"/>
      <c r="K88" s="95"/>
      <c r="L88" s="95"/>
      <c r="M88" s="95"/>
      <c r="N88" s="95"/>
    </row>
  </sheetData>
  <sheetProtection/>
  <mergeCells count="6">
    <mergeCell ref="N4:P4"/>
    <mergeCell ref="A2:P2"/>
    <mergeCell ref="E4:G4"/>
    <mergeCell ref="B4:D4"/>
    <mergeCell ref="K4:M4"/>
    <mergeCell ref="H4:J4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80" r:id="rId2"/>
  <headerFooter alignWithMargins="0">
    <oddFooter>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A58" sqref="A58"/>
    </sheetView>
  </sheetViews>
  <sheetFormatPr defaultColWidth="9.140625" defaultRowHeight="12.75"/>
  <cols>
    <col min="1" max="1" width="25.421875" style="7" customWidth="1"/>
    <col min="2" max="3" width="8.57421875" style="0" customWidth="1"/>
    <col min="4" max="4" width="8.57421875" style="7" customWidth="1"/>
    <col min="5" max="6" width="8.57421875" style="0" customWidth="1"/>
    <col min="7" max="7" width="8.57421875" style="7" customWidth="1"/>
    <col min="8" max="9" width="8.57421875" style="0" customWidth="1"/>
    <col min="10" max="10" width="8.57421875" style="7" customWidth="1"/>
    <col min="11" max="12" width="8.57421875" style="0" customWidth="1"/>
    <col min="13" max="13" width="8.7109375" style="7" customWidth="1"/>
    <col min="14" max="15" width="8.57421875" style="0" customWidth="1"/>
    <col min="16" max="16" width="8.57421875" style="7" customWidth="1"/>
    <col min="17" max="18" width="11.421875" style="0" customWidth="1"/>
    <col min="19" max="19" width="9.57421875" style="0" customWidth="1"/>
    <col min="20" max="20" width="16.00390625" style="0" customWidth="1"/>
    <col min="21" max="21" width="10.57421875" style="0" customWidth="1"/>
  </cols>
  <sheetData>
    <row r="1" ht="12.75">
      <c r="A1" s="6" t="s">
        <v>83</v>
      </c>
    </row>
    <row r="2" spans="1:16" ht="12.75">
      <c r="A2" s="175" t="s">
        <v>16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ht="13.5" thickBot="1"/>
    <row r="4" spans="1:16" ht="12.75">
      <c r="A4" s="36"/>
      <c r="B4" s="199" t="s">
        <v>33</v>
      </c>
      <c r="C4" s="200"/>
      <c r="D4" s="201"/>
      <c r="E4" s="199" t="s">
        <v>34</v>
      </c>
      <c r="F4" s="200"/>
      <c r="G4" s="201"/>
      <c r="H4" s="199" t="s">
        <v>36</v>
      </c>
      <c r="I4" s="200"/>
      <c r="J4" s="201"/>
      <c r="K4" s="199" t="s">
        <v>35</v>
      </c>
      <c r="L4" s="200"/>
      <c r="M4" s="201"/>
      <c r="N4" s="199" t="s">
        <v>27</v>
      </c>
      <c r="O4" s="200"/>
      <c r="P4" s="200"/>
    </row>
    <row r="5" spans="1:16" ht="12.75">
      <c r="A5" s="22"/>
      <c r="B5" s="30" t="s">
        <v>0</v>
      </c>
      <c r="C5" s="29" t="s">
        <v>1</v>
      </c>
      <c r="D5" s="29" t="s">
        <v>19</v>
      </c>
      <c r="E5" s="30" t="s">
        <v>0</v>
      </c>
      <c r="F5" s="29" t="s">
        <v>1</v>
      </c>
      <c r="G5" s="29" t="s">
        <v>19</v>
      </c>
      <c r="H5" s="30" t="s">
        <v>0</v>
      </c>
      <c r="I5" s="29" t="s">
        <v>1</v>
      </c>
      <c r="J5" s="29" t="s">
        <v>19</v>
      </c>
      <c r="K5" s="30" t="s">
        <v>0</v>
      </c>
      <c r="L5" s="29" t="s">
        <v>1</v>
      </c>
      <c r="M5" s="29" t="s">
        <v>19</v>
      </c>
      <c r="N5" s="30" t="s">
        <v>0</v>
      </c>
      <c r="O5" s="29" t="s">
        <v>1</v>
      </c>
      <c r="P5" s="29" t="s">
        <v>19</v>
      </c>
    </row>
    <row r="6" spans="1:16" s="7" customFormat="1" ht="12.75">
      <c r="A6" s="23" t="s">
        <v>2</v>
      </c>
      <c r="B6" s="2"/>
      <c r="C6" s="3"/>
      <c r="D6" s="3"/>
      <c r="E6" s="2"/>
      <c r="F6" s="3"/>
      <c r="G6" s="3"/>
      <c r="H6" s="2"/>
      <c r="I6" s="3"/>
      <c r="J6" s="3"/>
      <c r="K6" s="2"/>
      <c r="L6" s="3"/>
      <c r="M6" s="3"/>
      <c r="N6" s="2"/>
      <c r="O6" s="3"/>
      <c r="P6" s="3"/>
    </row>
    <row r="7" spans="1:16" ht="12.75">
      <c r="A7" s="26" t="s">
        <v>29</v>
      </c>
      <c r="B7" s="14">
        <v>1014</v>
      </c>
      <c r="C7" s="16">
        <v>1203</v>
      </c>
      <c r="D7" s="31">
        <v>2217</v>
      </c>
      <c r="E7" s="14">
        <v>816</v>
      </c>
      <c r="F7" s="16">
        <v>679</v>
      </c>
      <c r="G7" s="31">
        <v>1495</v>
      </c>
      <c r="H7" s="14">
        <v>111</v>
      </c>
      <c r="I7" s="16">
        <v>255</v>
      </c>
      <c r="J7" s="31">
        <v>366</v>
      </c>
      <c r="K7" s="14">
        <v>1127</v>
      </c>
      <c r="L7" s="16">
        <v>1009</v>
      </c>
      <c r="M7" s="31">
        <v>2136</v>
      </c>
      <c r="N7" s="32">
        <f aca="true" t="shared" si="0" ref="N7:P11">SUM(K7,H7,E7,B7)</f>
        <v>3068</v>
      </c>
      <c r="O7" s="31">
        <f t="shared" si="0"/>
        <v>3146</v>
      </c>
      <c r="P7" s="31">
        <f t="shared" si="0"/>
        <v>6214</v>
      </c>
    </row>
    <row r="8" spans="1:16" ht="12.75">
      <c r="A8" s="26" t="s">
        <v>30</v>
      </c>
      <c r="B8" s="14">
        <v>4468</v>
      </c>
      <c r="C8" s="15">
        <v>6192</v>
      </c>
      <c r="D8" s="31">
        <v>10660</v>
      </c>
      <c r="E8" s="14">
        <v>5074</v>
      </c>
      <c r="F8" s="15">
        <v>4564</v>
      </c>
      <c r="G8" s="31">
        <v>9638</v>
      </c>
      <c r="H8" s="14">
        <v>187</v>
      </c>
      <c r="I8" s="15">
        <v>408</v>
      </c>
      <c r="J8" s="31">
        <v>595</v>
      </c>
      <c r="K8" s="14">
        <v>3840</v>
      </c>
      <c r="L8" s="15">
        <v>3642</v>
      </c>
      <c r="M8" s="31">
        <v>7482</v>
      </c>
      <c r="N8" s="32">
        <f t="shared" si="0"/>
        <v>13569</v>
      </c>
      <c r="O8" s="33">
        <f t="shared" si="0"/>
        <v>14806</v>
      </c>
      <c r="P8" s="16">
        <f t="shared" si="0"/>
        <v>28375</v>
      </c>
    </row>
    <row r="9" spans="1:16" ht="12.75">
      <c r="A9" s="26" t="s">
        <v>31</v>
      </c>
      <c r="B9" s="14">
        <v>13</v>
      </c>
      <c r="C9" s="15">
        <v>28</v>
      </c>
      <c r="D9" s="31">
        <v>41</v>
      </c>
      <c r="E9" s="14">
        <v>544</v>
      </c>
      <c r="F9" s="15">
        <v>207</v>
      </c>
      <c r="G9" s="31">
        <v>751</v>
      </c>
      <c r="H9" s="14">
        <v>6</v>
      </c>
      <c r="I9" s="15">
        <v>18</v>
      </c>
      <c r="J9" s="31">
        <v>24</v>
      </c>
      <c r="K9" s="14">
        <v>735</v>
      </c>
      <c r="L9" s="15">
        <v>372</v>
      </c>
      <c r="M9" s="31">
        <v>1107</v>
      </c>
      <c r="N9" s="32">
        <f t="shared" si="0"/>
        <v>1298</v>
      </c>
      <c r="O9" s="33">
        <f t="shared" si="0"/>
        <v>625</v>
      </c>
      <c r="P9" s="16">
        <f t="shared" si="0"/>
        <v>1923</v>
      </c>
    </row>
    <row r="10" spans="1:16" ht="12.75">
      <c r="A10" s="26" t="s">
        <v>32</v>
      </c>
      <c r="B10" s="14">
        <v>204</v>
      </c>
      <c r="C10" s="15">
        <v>294</v>
      </c>
      <c r="D10" s="31">
        <v>498</v>
      </c>
      <c r="E10" s="14">
        <v>927</v>
      </c>
      <c r="F10" s="15">
        <v>335</v>
      </c>
      <c r="G10" s="31">
        <v>1262</v>
      </c>
      <c r="H10" s="14">
        <v>35</v>
      </c>
      <c r="I10" s="15">
        <v>65</v>
      </c>
      <c r="J10" s="31">
        <v>100</v>
      </c>
      <c r="K10" s="14">
        <v>1036</v>
      </c>
      <c r="L10" s="15">
        <v>621</v>
      </c>
      <c r="M10" s="31">
        <v>1657</v>
      </c>
      <c r="N10" s="32">
        <f t="shared" si="0"/>
        <v>2202</v>
      </c>
      <c r="O10" s="33">
        <f t="shared" si="0"/>
        <v>1315</v>
      </c>
      <c r="P10" s="16">
        <f t="shared" si="0"/>
        <v>3517</v>
      </c>
    </row>
    <row r="11" spans="1:16" s="19" customFormat="1" ht="12.75">
      <c r="A11" s="10" t="s">
        <v>18</v>
      </c>
      <c r="B11" s="20">
        <v>5699</v>
      </c>
      <c r="C11" s="21">
        <v>7717</v>
      </c>
      <c r="D11" s="21">
        <v>13416</v>
      </c>
      <c r="E11" s="20">
        <v>7361</v>
      </c>
      <c r="F11" s="21">
        <v>5785</v>
      </c>
      <c r="G11" s="21">
        <v>13146</v>
      </c>
      <c r="H11" s="20">
        <v>339</v>
      </c>
      <c r="I11" s="21">
        <v>746</v>
      </c>
      <c r="J11" s="21">
        <v>1085</v>
      </c>
      <c r="K11" s="20">
        <v>6738</v>
      </c>
      <c r="L11" s="21">
        <v>5644</v>
      </c>
      <c r="M11" s="21">
        <v>12382</v>
      </c>
      <c r="N11" s="20">
        <f t="shared" si="0"/>
        <v>20137</v>
      </c>
      <c r="O11" s="21">
        <f t="shared" si="0"/>
        <v>19892</v>
      </c>
      <c r="P11" s="21">
        <f t="shared" si="0"/>
        <v>40029</v>
      </c>
    </row>
    <row r="12" spans="1:16" s="19" customFormat="1" ht="12.75">
      <c r="A12" s="41" t="s">
        <v>3</v>
      </c>
      <c r="B12" s="35"/>
      <c r="C12" s="34"/>
      <c r="D12" s="34"/>
      <c r="E12" s="35"/>
      <c r="F12" s="34"/>
      <c r="G12" s="34"/>
      <c r="H12" s="35"/>
      <c r="I12" s="34"/>
      <c r="J12" s="34"/>
      <c r="K12" s="35"/>
      <c r="L12" s="34"/>
      <c r="M12" s="34"/>
      <c r="N12" s="35"/>
      <c r="O12" s="34"/>
      <c r="P12" s="34"/>
    </row>
    <row r="13" spans="1:16" ht="12.75">
      <c r="A13" s="26" t="s">
        <v>29</v>
      </c>
      <c r="B13" s="14">
        <v>802</v>
      </c>
      <c r="C13" s="16">
        <v>1158</v>
      </c>
      <c r="D13" s="31">
        <v>1960</v>
      </c>
      <c r="E13" s="14">
        <v>641</v>
      </c>
      <c r="F13" s="16">
        <v>419</v>
      </c>
      <c r="G13" s="31">
        <v>1060</v>
      </c>
      <c r="H13" s="14">
        <v>3</v>
      </c>
      <c r="I13" s="16">
        <v>8</v>
      </c>
      <c r="J13" s="31">
        <v>11</v>
      </c>
      <c r="K13" s="14">
        <v>796</v>
      </c>
      <c r="L13" s="16">
        <v>621</v>
      </c>
      <c r="M13" s="31">
        <v>1417</v>
      </c>
      <c r="N13" s="32">
        <f aca="true" t="shared" si="1" ref="N13:P17">SUM(K13,H13,E13,B13)</f>
        <v>2242</v>
      </c>
      <c r="O13" s="31">
        <f t="shared" si="1"/>
        <v>2206</v>
      </c>
      <c r="P13" s="16">
        <f t="shared" si="1"/>
        <v>4448</v>
      </c>
    </row>
    <row r="14" spans="1:16" ht="12.75">
      <c r="A14" s="26" t="s">
        <v>30</v>
      </c>
      <c r="B14" s="14">
        <v>3072</v>
      </c>
      <c r="C14" s="15">
        <v>3939</v>
      </c>
      <c r="D14" s="31">
        <v>7011</v>
      </c>
      <c r="E14" s="14">
        <v>2745</v>
      </c>
      <c r="F14" s="15">
        <v>1888</v>
      </c>
      <c r="G14" s="31">
        <v>4633</v>
      </c>
      <c r="H14" s="14">
        <v>34</v>
      </c>
      <c r="I14" s="15">
        <v>83</v>
      </c>
      <c r="J14" s="31">
        <v>117</v>
      </c>
      <c r="K14" s="14">
        <v>1380</v>
      </c>
      <c r="L14" s="15">
        <v>1340</v>
      </c>
      <c r="M14" s="31">
        <v>2720</v>
      </c>
      <c r="N14" s="32">
        <f t="shared" si="1"/>
        <v>7231</v>
      </c>
      <c r="O14" s="33">
        <f t="shared" si="1"/>
        <v>7250</v>
      </c>
      <c r="P14" s="16">
        <f t="shared" si="1"/>
        <v>14481</v>
      </c>
    </row>
    <row r="15" spans="1:16" ht="12.75">
      <c r="A15" s="26" t="s">
        <v>31</v>
      </c>
      <c r="B15" s="14">
        <v>0</v>
      </c>
      <c r="C15" s="15">
        <v>0</v>
      </c>
      <c r="D15" s="31">
        <v>0</v>
      </c>
      <c r="E15" s="14">
        <v>75</v>
      </c>
      <c r="F15" s="15">
        <v>56</v>
      </c>
      <c r="G15" s="31">
        <v>131</v>
      </c>
      <c r="H15" s="14">
        <v>32</v>
      </c>
      <c r="I15" s="15">
        <v>60</v>
      </c>
      <c r="J15" s="31">
        <v>92</v>
      </c>
      <c r="K15" s="14">
        <v>140</v>
      </c>
      <c r="L15" s="15">
        <v>60</v>
      </c>
      <c r="M15" s="31">
        <v>200</v>
      </c>
      <c r="N15" s="32">
        <f t="shared" si="1"/>
        <v>247</v>
      </c>
      <c r="O15" s="33">
        <f t="shared" si="1"/>
        <v>176</v>
      </c>
      <c r="P15" s="16">
        <f t="shared" si="1"/>
        <v>423</v>
      </c>
    </row>
    <row r="16" spans="1:16" ht="12.75">
      <c r="A16" s="26" t="s">
        <v>32</v>
      </c>
      <c r="B16" s="14">
        <v>0</v>
      </c>
      <c r="C16" s="15">
        <v>0</v>
      </c>
      <c r="D16" s="31">
        <v>0</v>
      </c>
      <c r="E16" s="14">
        <v>256</v>
      </c>
      <c r="F16" s="15">
        <v>152</v>
      </c>
      <c r="G16" s="31">
        <v>408</v>
      </c>
      <c r="H16" s="14">
        <v>0</v>
      </c>
      <c r="I16" s="15">
        <v>0</v>
      </c>
      <c r="J16" s="31">
        <v>0</v>
      </c>
      <c r="K16" s="14">
        <v>313</v>
      </c>
      <c r="L16" s="15">
        <v>170</v>
      </c>
      <c r="M16" s="31">
        <v>483</v>
      </c>
      <c r="N16" s="32">
        <f t="shared" si="1"/>
        <v>569</v>
      </c>
      <c r="O16" s="33">
        <f t="shared" si="1"/>
        <v>322</v>
      </c>
      <c r="P16" s="16">
        <f t="shared" si="1"/>
        <v>891</v>
      </c>
    </row>
    <row r="17" spans="1:16" s="19" customFormat="1" ht="12.75">
      <c r="A17" s="10" t="s">
        <v>18</v>
      </c>
      <c r="B17" s="20">
        <v>3874</v>
      </c>
      <c r="C17" s="21">
        <v>5097</v>
      </c>
      <c r="D17" s="21">
        <v>8971</v>
      </c>
      <c r="E17" s="20">
        <v>3717</v>
      </c>
      <c r="F17" s="21">
        <v>2515</v>
      </c>
      <c r="G17" s="21">
        <v>6232</v>
      </c>
      <c r="H17" s="20">
        <v>69</v>
      </c>
      <c r="I17" s="21">
        <v>151</v>
      </c>
      <c r="J17" s="21">
        <v>220</v>
      </c>
      <c r="K17" s="20">
        <v>2629</v>
      </c>
      <c r="L17" s="21">
        <v>2191</v>
      </c>
      <c r="M17" s="21">
        <v>4820</v>
      </c>
      <c r="N17" s="20">
        <f t="shared" si="1"/>
        <v>10289</v>
      </c>
      <c r="O17" s="21">
        <f t="shared" si="1"/>
        <v>9954</v>
      </c>
      <c r="P17" s="21">
        <f t="shared" si="1"/>
        <v>20243</v>
      </c>
    </row>
    <row r="18" spans="1:16" s="19" customFormat="1" ht="12.75">
      <c r="A18" s="41" t="s">
        <v>4</v>
      </c>
      <c r="B18" s="35"/>
      <c r="C18" s="34"/>
      <c r="D18" s="34"/>
      <c r="E18" s="35"/>
      <c r="F18" s="34"/>
      <c r="G18" s="34"/>
      <c r="H18" s="35"/>
      <c r="I18" s="34"/>
      <c r="J18" s="34"/>
      <c r="K18" s="35"/>
      <c r="L18" s="34"/>
      <c r="M18" s="34"/>
      <c r="N18" s="35"/>
      <c r="O18" s="34"/>
      <c r="P18" s="34"/>
    </row>
    <row r="19" spans="1:16" ht="12.75">
      <c r="A19" s="26" t="s">
        <v>29</v>
      </c>
      <c r="B19" s="14">
        <v>350</v>
      </c>
      <c r="C19" s="16">
        <v>423</v>
      </c>
      <c r="D19" s="31">
        <v>773</v>
      </c>
      <c r="E19" s="14">
        <v>175</v>
      </c>
      <c r="F19" s="16">
        <v>125</v>
      </c>
      <c r="G19" s="31">
        <v>300</v>
      </c>
      <c r="H19" s="14">
        <v>65</v>
      </c>
      <c r="I19" s="16">
        <v>83</v>
      </c>
      <c r="J19" s="31">
        <v>148</v>
      </c>
      <c r="K19" s="14">
        <v>271</v>
      </c>
      <c r="L19" s="16">
        <v>289</v>
      </c>
      <c r="M19" s="31">
        <v>560</v>
      </c>
      <c r="N19" s="32">
        <f aca="true" t="shared" si="2" ref="N19:P22">SUM(K19,H19,E19,B19)</f>
        <v>861</v>
      </c>
      <c r="O19" s="31">
        <f t="shared" si="2"/>
        <v>920</v>
      </c>
      <c r="P19" s="16">
        <f t="shared" si="2"/>
        <v>1781</v>
      </c>
    </row>
    <row r="20" spans="1:16" ht="12.75">
      <c r="A20" s="26" t="s">
        <v>30</v>
      </c>
      <c r="B20" s="14">
        <v>589</v>
      </c>
      <c r="C20" s="15">
        <v>822</v>
      </c>
      <c r="D20" s="31">
        <v>1411</v>
      </c>
      <c r="E20" s="14">
        <v>175</v>
      </c>
      <c r="F20" s="15">
        <v>260</v>
      </c>
      <c r="G20" s="31">
        <v>435</v>
      </c>
      <c r="H20" s="14">
        <v>80</v>
      </c>
      <c r="I20" s="15">
        <v>89</v>
      </c>
      <c r="J20" s="31">
        <v>169</v>
      </c>
      <c r="K20" s="14">
        <v>154</v>
      </c>
      <c r="L20" s="15">
        <v>167</v>
      </c>
      <c r="M20" s="31">
        <v>321</v>
      </c>
      <c r="N20" s="32">
        <f t="shared" si="2"/>
        <v>998</v>
      </c>
      <c r="O20" s="33">
        <f t="shared" si="2"/>
        <v>1338</v>
      </c>
      <c r="P20" s="16">
        <f t="shared" si="2"/>
        <v>2336</v>
      </c>
    </row>
    <row r="21" spans="1:16" ht="12.75">
      <c r="A21" s="26" t="s">
        <v>32</v>
      </c>
      <c r="B21" s="14">
        <v>14</v>
      </c>
      <c r="C21" s="15">
        <v>22</v>
      </c>
      <c r="D21" s="31">
        <v>36</v>
      </c>
      <c r="E21" s="14">
        <v>13</v>
      </c>
      <c r="F21" s="15">
        <v>12</v>
      </c>
      <c r="G21" s="31">
        <v>25</v>
      </c>
      <c r="H21" s="14">
        <v>0</v>
      </c>
      <c r="I21" s="15">
        <v>0</v>
      </c>
      <c r="J21" s="31">
        <v>0</v>
      </c>
      <c r="K21" s="14">
        <v>59</v>
      </c>
      <c r="L21" s="15">
        <v>33</v>
      </c>
      <c r="M21" s="31">
        <v>92</v>
      </c>
      <c r="N21" s="32">
        <f t="shared" si="2"/>
        <v>86</v>
      </c>
      <c r="O21" s="33">
        <f t="shared" si="2"/>
        <v>67</v>
      </c>
      <c r="P21" s="16">
        <f t="shared" si="2"/>
        <v>153</v>
      </c>
    </row>
    <row r="22" spans="1:16" s="19" customFormat="1" ht="12.75">
      <c r="A22" s="10" t="s">
        <v>18</v>
      </c>
      <c r="B22" s="20">
        <v>953</v>
      </c>
      <c r="C22" s="21">
        <v>1267</v>
      </c>
      <c r="D22" s="21">
        <v>2220</v>
      </c>
      <c r="E22" s="20">
        <v>363</v>
      </c>
      <c r="F22" s="21">
        <v>397</v>
      </c>
      <c r="G22" s="21">
        <v>760</v>
      </c>
      <c r="H22" s="20">
        <v>145</v>
      </c>
      <c r="I22" s="21">
        <v>172</v>
      </c>
      <c r="J22" s="21">
        <v>317</v>
      </c>
      <c r="K22" s="20">
        <v>484</v>
      </c>
      <c r="L22" s="21">
        <v>489</v>
      </c>
      <c r="M22" s="21">
        <v>973</v>
      </c>
      <c r="N22" s="20">
        <f t="shared" si="2"/>
        <v>1945</v>
      </c>
      <c r="O22" s="21">
        <f t="shared" si="2"/>
        <v>2325</v>
      </c>
      <c r="P22" s="21">
        <f t="shared" si="2"/>
        <v>4270</v>
      </c>
    </row>
    <row r="23" spans="1:16" s="19" customFormat="1" ht="12.75">
      <c r="A23" s="41" t="s">
        <v>5</v>
      </c>
      <c r="B23" s="35"/>
      <c r="C23" s="34"/>
      <c r="D23" s="34"/>
      <c r="E23" s="35"/>
      <c r="F23" s="34"/>
      <c r="G23" s="34"/>
      <c r="H23" s="35"/>
      <c r="I23" s="34"/>
      <c r="J23" s="34"/>
      <c r="K23" s="35"/>
      <c r="L23" s="34"/>
      <c r="M23" s="34"/>
      <c r="N23" s="35"/>
      <c r="O23" s="34"/>
      <c r="P23" s="34"/>
    </row>
    <row r="24" spans="1:16" ht="12.75">
      <c r="A24" s="26" t="s">
        <v>29</v>
      </c>
      <c r="B24" s="14">
        <v>571</v>
      </c>
      <c r="C24" s="16">
        <v>688</v>
      </c>
      <c r="D24" s="31">
        <v>1259</v>
      </c>
      <c r="E24" s="14">
        <v>813</v>
      </c>
      <c r="F24" s="16">
        <v>583</v>
      </c>
      <c r="G24" s="31">
        <v>1396</v>
      </c>
      <c r="H24" s="14">
        <v>65</v>
      </c>
      <c r="I24" s="16">
        <v>41</v>
      </c>
      <c r="J24" s="31">
        <v>106</v>
      </c>
      <c r="K24" s="14">
        <v>833</v>
      </c>
      <c r="L24" s="16">
        <v>823</v>
      </c>
      <c r="M24" s="31">
        <v>1656</v>
      </c>
      <c r="N24" s="32">
        <f aca="true" t="shared" si="3" ref="N24:P28">SUM(K24,H24,E24,B24)</f>
        <v>2282</v>
      </c>
      <c r="O24" s="31">
        <f t="shared" si="3"/>
        <v>2135</v>
      </c>
      <c r="P24" s="16">
        <f t="shared" si="3"/>
        <v>4417</v>
      </c>
    </row>
    <row r="25" spans="1:16" ht="12.75">
      <c r="A25" s="26" t="s">
        <v>30</v>
      </c>
      <c r="B25" s="14">
        <v>3004</v>
      </c>
      <c r="C25" s="15">
        <v>4362</v>
      </c>
      <c r="D25" s="31">
        <v>7366</v>
      </c>
      <c r="E25" s="14">
        <v>4345</v>
      </c>
      <c r="F25" s="15">
        <v>3387</v>
      </c>
      <c r="G25" s="31">
        <v>7732</v>
      </c>
      <c r="H25" s="14">
        <v>43</v>
      </c>
      <c r="I25" s="15">
        <v>128</v>
      </c>
      <c r="J25" s="31">
        <v>171</v>
      </c>
      <c r="K25" s="14">
        <v>3232</v>
      </c>
      <c r="L25" s="15">
        <v>2638</v>
      </c>
      <c r="M25" s="31">
        <v>5870</v>
      </c>
      <c r="N25" s="32">
        <f t="shared" si="3"/>
        <v>10624</v>
      </c>
      <c r="O25" s="33">
        <f t="shared" si="3"/>
        <v>10515</v>
      </c>
      <c r="P25" s="16">
        <f t="shared" si="3"/>
        <v>21139</v>
      </c>
    </row>
    <row r="26" spans="1:16" ht="12.75">
      <c r="A26" s="26" t="s">
        <v>31</v>
      </c>
      <c r="B26" s="14">
        <v>0</v>
      </c>
      <c r="C26" s="15">
        <v>0</v>
      </c>
      <c r="D26" s="31">
        <v>0</v>
      </c>
      <c r="E26" s="14">
        <v>139</v>
      </c>
      <c r="F26" s="15">
        <v>41</v>
      </c>
      <c r="G26" s="31">
        <v>180</v>
      </c>
      <c r="H26" s="14">
        <v>0</v>
      </c>
      <c r="I26" s="15">
        <v>0</v>
      </c>
      <c r="J26" s="31">
        <v>0</v>
      </c>
      <c r="K26" s="14">
        <v>95</v>
      </c>
      <c r="L26" s="15">
        <v>26</v>
      </c>
      <c r="M26" s="31">
        <v>121</v>
      </c>
      <c r="N26" s="32">
        <f t="shared" si="3"/>
        <v>234</v>
      </c>
      <c r="O26" s="33">
        <f t="shared" si="3"/>
        <v>67</v>
      </c>
      <c r="P26" s="16">
        <f t="shared" si="3"/>
        <v>301</v>
      </c>
    </row>
    <row r="27" spans="1:16" ht="12.75">
      <c r="A27" s="26" t="s">
        <v>32</v>
      </c>
      <c r="B27" s="14">
        <v>0</v>
      </c>
      <c r="C27" s="15">
        <v>0</v>
      </c>
      <c r="D27" s="31">
        <v>0</v>
      </c>
      <c r="E27" s="14">
        <v>0</v>
      </c>
      <c r="F27" s="15">
        <v>0</v>
      </c>
      <c r="G27" s="31">
        <v>0</v>
      </c>
      <c r="H27" s="14">
        <v>52</v>
      </c>
      <c r="I27" s="15">
        <v>91</v>
      </c>
      <c r="J27" s="31">
        <v>143</v>
      </c>
      <c r="K27" s="14">
        <v>0</v>
      </c>
      <c r="L27" s="15">
        <v>0</v>
      </c>
      <c r="M27" s="31">
        <v>0</v>
      </c>
      <c r="N27" s="32">
        <f t="shared" si="3"/>
        <v>52</v>
      </c>
      <c r="O27" s="33">
        <f t="shared" si="3"/>
        <v>91</v>
      </c>
      <c r="P27" s="16">
        <f t="shared" si="3"/>
        <v>143</v>
      </c>
    </row>
    <row r="28" spans="1:16" s="19" customFormat="1" ht="12.75">
      <c r="A28" s="10" t="s">
        <v>18</v>
      </c>
      <c r="B28" s="20">
        <v>3575</v>
      </c>
      <c r="C28" s="21">
        <v>5050</v>
      </c>
      <c r="D28" s="21">
        <v>8625</v>
      </c>
      <c r="E28" s="20">
        <v>5297</v>
      </c>
      <c r="F28" s="21">
        <v>4011</v>
      </c>
      <c r="G28" s="21">
        <v>9308</v>
      </c>
      <c r="H28" s="20">
        <v>160</v>
      </c>
      <c r="I28" s="21">
        <v>260</v>
      </c>
      <c r="J28" s="21">
        <v>420</v>
      </c>
      <c r="K28" s="20">
        <v>4160</v>
      </c>
      <c r="L28" s="21">
        <v>3487</v>
      </c>
      <c r="M28" s="21">
        <v>7647</v>
      </c>
      <c r="N28" s="20">
        <f t="shared" si="3"/>
        <v>13192</v>
      </c>
      <c r="O28" s="21">
        <f t="shared" si="3"/>
        <v>12808</v>
      </c>
      <c r="P28" s="21">
        <f t="shared" si="3"/>
        <v>26000</v>
      </c>
    </row>
    <row r="29" spans="1:16" s="19" customFormat="1" ht="12.75">
      <c r="A29" s="41" t="s">
        <v>6</v>
      </c>
      <c r="B29" s="35"/>
      <c r="C29" s="34"/>
      <c r="D29" s="34"/>
      <c r="E29" s="35"/>
      <c r="F29" s="34"/>
      <c r="G29" s="34"/>
      <c r="H29" s="35"/>
      <c r="I29" s="34"/>
      <c r="J29" s="34"/>
      <c r="K29" s="35"/>
      <c r="L29" s="34"/>
      <c r="M29" s="34"/>
      <c r="N29" s="35"/>
      <c r="O29" s="34"/>
      <c r="P29" s="34"/>
    </row>
    <row r="30" spans="1:16" ht="12.75">
      <c r="A30" s="26" t="s">
        <v>29</v>
      </c>
      <c r="B30" s="14">
        <v>1256</v>
      </c>
      <c r="C30" s="16">
        <v>1504</v>
      </c>
      <c r="D30" s="31">
        <v>2760</v>
      </c>
      <c r="E30" s="14">
        <v>1187</v>
      </c>
      <c r="F30" s="16">
        <v>763</v>
      </c>
      <c r="G30" s="31">
        <v>1950</v>
      </c>
      <c r="H30" s="14">
        <v>63</v>
      </c>
      <c r="I30" s="16">
        <v>79</v>
      </c>
      <c r="J30" s="31">
        <v>142</v>
      </c>
      <c r="K30" s="14">
        <v>1367</v>
      </c>
      <c r="L30" s="16">
        <v>1042</v>
      </c>
      <c r="M30" s="31">
        <v>2409</v>
      </c>
      <c r="N30" s="32">
        <f aca="true" t="shared" si="4" ref="N30:P34">SUM(K30,H30,E30,B30)</f>
        <v>3873</v>
      </c>
      <c r="O30" s="31">
        <f t="shared" si="4"/>
        <v>3388</v>
      </c>
      <c r="P30" s="16">
        <f t="shared" si="4"/>
        <v>7261</v>
      </c>
    </row>
    <row r="31" spans="1:16" ht="12.75">
      <c r="A31" s="26" t="s">
        <v>30</v>
      </c>
      <c r="B31" s="14">
        <v>4070</v>
      </c>
      <c r="C31" s="15">
        <v>5595</v>
      </c>
      <c r="D31" s="31">
        <v>9665</v>
      </c>
      <c r="E31" s="14">
        <v>4110</v>
      </c>
      <c r="F31" s="15">
        <v>3354</v>
      </c>
      <c r="G31" s="31">
        <v>7464</v>
      </c>
      <c r="H31" s="14">
        <v>124</v>
      </c>
      <c r="I31" s="15">
        <v>272</v>
      </c>
      <c r="J31" s="31">
        <v>396</v>
      </c>
      <c r="K31" s="14">
        <v>3006</v>
      </c>
      <c r="L31" s="15">
        <v>2473</v>
      </c>
      <c r="M31" s="31">
        <v>5479</v>
      </c>
      <c r="N31" s="32">
        <f t="shared" si="4"/>
        <v>11310</v>
      </c>
      <c r="O31" s="33">
        <f t="shared" si="4"/>
        <v>11694</v>
      </c>
      <c r="P31" s="16">
        <f t="shared" si="4"/>
        <v>23004</v>
      </c>
    </row>
    <row r="32" spans="1:16" ht="12.75">
      <c r="A32" s="26" t="s">
        <v>31</v>
      </c>
      <c r="B32" s="14">
        <v>0</v>
      </c>
      <c r="C32" s="15">
        <v>0</v>
      </c>
      <c r="D32" s="31">
        <v>0</v>
      </c>
      <c r="E32" s="14">
        <v>346</v>
      </c>
      <c r="F32" s="15">
        <v>152</v>
      </c>
      <c r="G32" s="31">
        <v>498</v>
      </c>
      <c r="H32" s="14">
        <v>0</v>
      </c>
      <c r="I32" s="15">
        <v>0</v>
      </c>
      <c r="J32" s="31">
        <v>0</v>
      </c>
      <c r="K32" s="14">
        <v>431</v>
      </c>
      <c r="L32" s="15">
        <v>228</v>
      </c>
      <c r="M32" s="31">
        <v>659</v>
      </c>
      <c r="N32" s="32">
        <f t="shared" si="4"/>
        <v>777</v>
      </c>
      <c r="O32" s="33">
        <f t="shared" si="4"/>
        <v>380</v>
      </c>
      <c r="P32" s="16">
        <f t="shared" si="4"/>
        <v>1157</v>
      </c>
    </row>
    <row r="33" spans="1:16" ht="12.75">
      <c r="A33" s="26" t="s">
        <v>32</v>
      </c>
      <c r="B33" s="14">
        <v>125</v>
      </c>
      <c r="C33" s="15">
        <v>179</v>
      </c>
      <c r="D33" s="31">
        <v>304</v>
      </c>
      <c r="E33" s="14">
        <v>184</v>
      </c>
      <c r="F33" s="15">
        <v>39</v>
      </c>
      <c r="G33" s="31">
        <v>223</v>
      </c>
      <c r="H33" s="14">
        <v>105</v>
      </c>
      <c r="I33" s="15">
        <v>186</v>
      </c>
      <c r="J33" s="31">
        <v>291</v>
      </c>
      <c r="K33" s="14">
        <v>286</v>
      </c>
      <c r="L33" s="15">
        <v>162</v>
      </c>
      <c r="M33" s="31">
        <v>448</v>
      </c>
      <c r="N33" s="32">
        <f t="shared" si="4"/>
        <v>700</v>
      </c>
      <c r="O33" s="33">
        <f t="shared" si="4"/>
        <v>566</v>
      </c>
      <c r="P33" s="16">
        <f t="shared" si="4"/>
        <v>1266</v>
      </c>
    </row>
    <row r="34" spans="1:16" s="19" customFormat="1" ht="12.75">
      <c r="A34" s="10" t="s">
        <v>18</v>
      </c>
      <c r="B34" s="20">
        <v>5451</v>
      </c>
      <c r="C34" s="21">
        <v>7278</v>
      </c>
      <c r="D34" s="21">
        <v>12729</v>
      </c>
      <c r="E34" s="20">
        <v>5827</v>
      </c>
      <c r="F34" s="21">
        <v>4308</v>
      </c>
      <c r="G34" s="21">
        <v>10135</v>
      </c>
      <c r="H34" s="20">
        <v>292</v>
      </c>
      <c r="I34" s="21">
        <v>537</v>
      </c>
      <c r="J34" s="21">
        <v>829</v>
      </c>
      <c r="K34" s="20">
        <v>5090</v>
      </c>
      <c r="L34" s="21">
        <v>3905</v>
      </c>
      <c r="M34" s="21">
        <v>8995</v>
      </c>
      <c r="N34" s="20">
        <f t="shared" si="4"/>
        <v>16660</v>
      </c>
      <c r="O34" s="21">
        <f t="shared" si="4"/>
        <v>16028</v>
      </c>
      <c r="P34" s="21">
        <f t="shared" si="4"/>
        <v>32688</v>
      </c>
    </row>
    <row r="35" spans="1:16" s="19" customFormat="1" ht="12.75">
      <c r="A35" s="41" t="s">
        <v>7</v>
      </c>
      <c r="B35" s="35"/>
      <c r="C35" s="34"/>
      <c r="D35" s="34"/>
      <c r="E35" s="35"/>
      <c r="F35" s="34"/>
      <c r="G35" s="34"/>
      <c r="H35" s="35"/>
      <c r="I35" s="34"/>
      <c r="J35" s="34"/>
      <c r="K35" s="35"/>
      <c r="L35" s="34"/>
      <c r="M35" s="34"/>
      <c r="N35" s="35"/>
      <c r="O35" s="34"/>
      <c r="P35" s="34"/>
    </row>
    <row r="36" spans="1:16" ht="12.75">
      <c r="A36" s="26" t="s">
        <v>29</v>
      </c>
      <c r="B36" s="14">
        <v>381</v>
      </c>
      <c r="C36" s="16">
        <v>454</v>
      </c>
      <c r="D36" s="31">
        <v>835</v>
      </c>
      <c r="E36" s="14">
        <v>583</v>
      </c>
      <c r="F36" s="16">
        <v>495</v>
      </c>
      <c r="G36" s="31">
        <v>1078</v>
      </c>
      <c r="H36" s="14">
        <v>0</v>
      </c>
      <c r="I36" s="16">
        <v>0</v>
      </c>
      <c r="J36" s="31">
        <v>0</v>
      </c>
      <c r="K36" s="14">
        <v>765</v>
      </c>
      <c r="L36" s="16">
        <v>792</v>
      </c>
      <c r="M36" s="31">
        <v>1557</v>
      </c>
      <c r="N36" s="32">
        <f aca="true" t="shared" si="5" ref="N36:P40">SUM(K36,H36,E36,B36)</f>
        <v>1729</v>
      </c>
      <c r="O36" s="31">
        <f t="shared" si="5"/>
        <v>1741</v>
      </c>
      <c r="P36" s="16">
        <f t="shared" si="5"/>
        <v>3470</v>
      </c>
    </row>
    <row r="37" spans="1:16" ht="12.75">
      <c r="A37" s="26" t="s">
        <v>30</v>
      </c>
      <c r="B37" s="14">
        <v>2019</v>
      </c>
      <c r="C37" s="15">
        <v>2899</v>
      </c>
      <c r="D37" s="31">
        <v>4918</v>
      </c>
      <c r="E37" s="14">
        <v>2904</v>
      </c>
      <c r="F37" s="15">
        <v>1981</v>
      </c>
      <c r="G37" s="31">
        <v>4885</v>
      </c>
      <c r="H37" s="14">
        <v>82</v>
      </c>
      <c r="I37" s="15">
        <v>150</v>
      </c>
      <c r="J37" s="31">
        <v>232</v>
      </c>
      <c r="K37" s="14">
        <v>2572</v>
      </c>
      <c r="L37" s="15">
        <v>1917</v>
      </c>
      <c r="M37" s="31">
        <v>4489</v>
      </c>
      <c r="N37" s="32">
        <f t="shared" si="5"/>
        <v>7577</v>
      </c>
      <c r="O37" s="33">
        <f t="shared" si="5"/>
        <v>6947</v>
      </c>
      <c r="P37" s="16">
        <f t="shared" si="5"/>
        <v>14524</v>
      </c>
    </row>
    <row r="38" spans="1:16" ht="12.75">
      <c r="A38" s="26" t="s">
        <v>31</v>
      </c>
      <c r="B38" s="14">
        <v>83</v>
      </c>
      <c r="C38" s="15">
        <v>124</v>
      </c>
      <c r="D38" s="31">
        <v>207</v>
      </c>
      <c r="E38" s="14">
        <v>334</v>
      </c>
      <c r="F38" s="15">
        <v>155</v>
      </c>
      <c r="G38" s="31">
        <v>489</v>
      </c>
      <c r="H38" s="14">
        <v>116</v>
      </c>
      <c r="I38" s="15">
        <v>248</v>
      </c>
      <c r="J38" s="31">
        <v>364</v>
      </c>
      <c r="K38" s="14">
        <v>369</v>
      </c>
      <c r="L38" s="15">
        <v>130</v>
      </c>
      <c r="M38" s="31">
        <v>499</v>
      </c>
      <c r="N38" s="32">
        <f t="shared" si="5"/>
        <v>902</v>
      </c>
      <c r="O38" s="33">
        <f t="shared" si="5"/>
        <v>657</v>
      </c>
      <c r="P38" s="16">
        <f t="shared" si="5"/>
        <v>1559</v>
      </c>
    </row>
    <row r="39" spans="1:16" ht="12.75">
      <c r="A39" s="26" t="s">
        <v>32</v>
      </c>
      <c r="B39" s="14">
        <v>124</v>
      </c>
      <c r="C39" s="15">
        <v>149</v>
      </c>
      <c r="D39" s="31">
        <v>273</v>
      </c>
      <c r="E39" s="14">
        <v>28</v>
      </c>
      <c r="F39" s="15">
        <v>33</v>
      </c>
      <c r="G39" s="31">
        <v>61</v>
      </c>
      <c r="H39" s="14">
        <v>0</v>
      </c>
      <c r="I39" s="15">
        <v>0</v>
      </c>
      <c r="J39" s="31">
        <v>0</v>
      </c>
      <c r="K39" s="14">
        <v>0</v>
      </c>
      <c r="L39" s="15">
        <v>0</v>
      </c>
      <c r="M39" s="31">
        <v>0</v>
      </c>
      <c r="N39" s="32">
        <f t="shared" si="5"/>
        <v>152</v>
      </c>
      <c r="O39" s="33">
        <f t="shared" si="5"/>
        <v>182</v>
      </c>
      <c r="P39" s="16">
        <f t="shared" si="5"/>
        <v>334</v>
      </c>
    </row>
    <row r="40" spans="1:16" s="19" customFormat="1" ht="12.75">
      <c r="A40" s="10" t="s">
        <v>18</v>
      </c>
      <c r="B40" s="20">
        <v>2607</v>
      </c>
      <c r="C40" s="21">
        <v>3626</v>
      </c>
      <c r="D40" s="21">
        <v>6233</v>
      </c>
      <c r="E40" s="20">
        <v>3849</v>
      </c>
      <c r="F40" s="21">
        <v>2664</v>
      </c>
      <c r="G40" s="21">
        <v>6513</v>
      </c>
      <c r="H40" s="20">
        <v>198</v>
      </c>
      <c r="I40" s="21">
        <v>398</v>
      </c>
      <c r="J40" s="21">
        <v>596</v>
      </c>
      <c r="K40" s="20">
        <v>3706</v>
      </c>
      <c r="L40" s="21">
        <v>2839</v>
      </c>
      <c r="M40" s="21">
        <v>6545</v>
      </c>
      <c r="N40" s="20">
        <f t="shared" si="5"/>
        <v>10360</v>
      </c>
      <c r="O40" s="21">
        <f t="shared" si="5"/>
        <v>9527</v>
      </c>
      <c r="P40" s="21">
        <f t="shared" si="5"/>
        <v>19887</v>
      </c>
    </row>
    <row r="41" spans="1:16" s="19" customFormat="1" ht="12.75">
      <c r="A41" s="42" t="s">
        <v>28</v>
      </c>
      <c r="B41" s="20"/>
      <c r="C41" s="21"/>
      <c r="D41" s="21"/>
      <c r="E41" s="20"/>
      <c r="F41" s="21"/>
      <c r="G41" s="21"/>
      <c r="H41" s="20"/>
      <c r="I41" s="21"/>
      <c r="J41" s="21"/>
      <c r="K41" s="20"/>
      <c r="L41" s="21"/>
      <c r="M41" s="21"/>
      <c r="N41" s="20"/>
      <c r="O41" s="21"/>
      <c r="P41" s="21"/>
    </row>
    <row r="42" spans="1:16" ht="12.75">
      <c r="A42" s="26" t="s">
        <v>29</v>
      </c>
      <c r="B42" s="14">
        <f>SUM(B36,B30,B24,B19,B13,B7)</f>
        <v>4374</v>
      </c>
      <c r="C42" s="16">
        <f aca="true" t="shared" si="6" ref="C42:M42">SUM(C36,C30,C24,C19,C13,C7)</f>
        <v>5430</v>
      </c>
      <c r="D42" s="31">
        <f t="shared" si="6"/>
        <v>9804</v>
      </c>
      <c r="E42" s="14">
        <f t="shared" si="6"/>
        <v>4215</v>
      </c>
      <c r="F42" s="16">
        <f t="shared" si="6"/>
        <v>3064</v>
      </c>
      <c r="G42" s="31">
        <f t="shared" si="6"/>
        <v>7279</v>
      </c>
      <c r="H42" s="14">
        <f t="shared" si="6"/>
        <v>307</v>
      </c>
      <c r="I42" s="16">
        <f t="shared" si="6"/>
        <v>466</v>
      </c>
      <c r="J42" s="31">
        <f t="shared" si="6"/>
        <v>773</v>
      </c>
      <c r="K42" s="14">
        <f t="shared" si="6"/>
        <v>5159</v>
      </c>
      <c r="L42" s="16">
        <f t="shared" si="6"/>
        <v>4576</v>
      </c>
      <c r="M42" s="31">
        <f t="shared" si="6"/>
        <v>9735</v>
      </c>
      <c r="N42" s="32">
        <f aca="true" t="shared" si="7" ref="N42:P46">SUM(K42,H42,E42,B42)</f>
        <v>14055</v>
      </c>
      <c r="O42" s="31">
        <f t="shared" si="7"/>
        <v>13536</v>
      </c>
      <c r="P42" s="16">
        <f t="shared" si="7"/>
        <v>27591</v>
      </c>
    </row>
    <row r="43" spans="1:16" ht="12.75">
      <c r="A43" s="26" t="s">
        <v>30</v>
      </c>
      <c r="B43" s="14">
        <f>SUM(B14,B20,B25,B31,B37,B8)</f>
        <v>17222</v>
      </c>
      <c r="C43" s="15">
        <f aca="true" t="shared" si="8" ref="C43:M43">SUM(C14,C20,C25,C31,C37,C8)</f>
        <v>23809</v>
      </c>
      <c r="D43" s="31">
        <f t="shared" si="8"/>
        <v>41031</v>
      </c>
      <c r="E43" s="14">
        <f t="shared" si="8"/>
        <v>19353</v>
      </c>
      <c r="F43" s="15">
        <f t="shared" si="8"/>
        <v>15434</v>
      </c>
      <c r="G43" s="31">
        <f t="shared" si="8"/>
        <v>34787</v>
      </c>
      <c r="H43" s="14">
        <f t="shared" si="8"/>
        <v>550</v>
      </c>
      <c r="I43" s="15">
        <f t="shared" si="8"/>
        <v>1130</v>
      </c>
      <c r="J43" s="31">
        <f t="shared" si="8"/>
        <v>1680</v>
      </c>
      <c r="K43" s="14">
        <f t="shared" si="8"/>
        <v>14184</v>
      </c>
      <c r="L43" s="15">
        <f t="shared" si="8"/>
        <v>12177</v>
      </c>
      <c r="M43" s="31">
        <f t="shared" si="8"/>
        <v>26361</v>
      </c>
      <c r="N43" s="32">
        <f t="shared" si="7"/>
        <v>51309</v>
      </c>
      <c r="O43" s="33">
        <f t="shared" si="7"/>
        <v>52550</v>
      </c>
      <c r="P43" s="16">
        <f t="shared" si="7"/>
        <v>103859</v>
      </c>
    </row>
    <row r="44" spans="1:16" ht="12.75">
      <c r="A44" s="26" t="s">
        <v>31</v>
      </c>
      <c r="B44" s="14">
        <f>SUM(B15,B26,B32,B38,B9)</f>
        <v>96</v>
      </c>
      <c r="C44" s="15">
        <f aca="true" t="shared" si="9" ref="C44:M44">SUM(C15,C26,C32,C38,C9)</f>
        <v>152</v>
      </c>
      <c r="D44" s="31">
        <f t="shared" si="9"/>
        <v>248</v>
      </c>
      <c r="E44" s="14">
        <f t="shared" si="9"/>
        <v>1438</v>
      </c>
      <c r="F44" s="15">
        <f t="shared" si="9"/>
        <v>611</v>
      </c>
      <c r="G44" s="31">
        <f t="shared" si="9"/>
        <v>2049</v>
      </c>
      <c r="H44" s="14">
        <f t="shared" si="9"/>
        <v>154</v>
      </c>
      <c r="I44" s="15">
        <f t="shared" si="9"/>
        <v>326</v>
      </c>
      <c r="J44" s="31">
        <f t="shared" si="9"/>
        <v>480</v>
      </c>
      <c r="K44" s="14">
        <f t="shared" si="9"/>
        <v>1770</v>
      </c>
      <c r="L44" s="15">
        <f t="shared" si="9"/>
        <v>816</v>
      </c>
      <c r="M44" s="31">
        <f t="shared" si="9"/>
        <v>2586</v>
      </c>
      <c r="N44" s="32">
        <f t="shared" si="7"/>
        <v>3458</v>
      </c>
      <c r="O44" s="33">
        <f t="shared" si="7"/>
        <v>1905</v>
      </c>
      <c r="P44" s="16">
        <f t="shared" si="7"/>
        <v>5363</v>
      </c>
    </row>
    <row r="45" spans="1:16" ht="12.75">
      <c r="A45" s="26" t="s">
        <v>32</v>
      </c>
      <c r="B45" s="14">
        <f>SUM(B16,B21,B27,B33,B39,B10)</f>
        <v>467</v>
      </c>
      <c r="C45" s="15">
        <f aca="true" t="shared" si="10" ref="C45:M45">SUM(C16,C21,C27,C33,C39,C10)</f>
        <v>644</v>
      </c>
      <c r="D45" s="31">
        <f t="shared" si="10"/>
        <v>1111</v>
      </c>
      <c r="E45" s="14">
        <f t="shared" si="10"/>
        <v>1408</v>
      </c>
      <c r="F45" s="15">
        <f t="shared" si="10"/>
        <v>571</v>
      </c>
      <c r="G45" s="31">
        <f t="shared" si="10"/>
        <v>1979</v>
      </c>
      <c r="H45" s="14">
        <f t="shared" si="10"/>
        <v>192</v>
      </c>
      <c r="I45" s="15">
        <f t="shared" si="10"/>
        <v>342</v>
      </c>
      <c r="J45" s="31">
        <f t="shared" si="10"/>
        <v>534</v>
      </c>
      <c r="K45" s="14">
        <f t="shared" si="10"/>
        <v>1694</v>
      </c>
      <c r="L45" s="15">
        <f t="shared" si="10"/>
        <v>986</v>
      </c>
      <c r="M45" s="31">
        <f t="shared" si="10"/>
        <v>2680</v>
      </c>
      <c r="N45" s="32">
        <f t="shared" si="7"/>
        <v>3761</v>
      </c>
      <c r="O45" s="33">
        <f t="shared" si="7"/>
        <v>2543</v>
      </c>
      <c r="P45" s="16">
        <f t="shared" si="7"/>
        <v>6304</v>
      </c>
    </row>
    <row r="46" spans="1:16" s="19" customFormat="1" ht="12.75">
      <c r="A46" s="10" t="s">
        <v>18</v>
      </c>
      <c r="B46" s="20">
        <f>SUM(B42:B45)</f>
        <v>22159</v>
      </c>
      <c r="C46" s="21">
        <f aca="true" t="shared" si="11" ref="C46:M46">SUM(C42:C45)</f>
        <v>30035</v>
      </c>
      <c r="D46" s="21">
        <f t="shared" si="11"/>
        <v>52194</v>
      </c>
      <c r="E46" s="20">
        <f t="shared" si="11"/>
        <v>26414</v>
      </c>
      <c r="F46" s="21">
        <f t="shared" si="11"/>
        <v>19680</v>
      </c>
      <c r="G46" s="21">
        <f t="shared" si="11"/>
        <v>46094</v>
      </c>
      <c r="H46" s="20">
        <f t="shared" si="11"/>
        <v>1203</v>
      </c>
      <c r="I46" s="21">
        <f t="shared" si="11"/>
        <v>2264</v>
      </c>
      <c r="J46" s="21">
        <f t="shared" si="11"/>
        <v>3467</v>
      </c>
      <c r="K46" s="20">
        <f t="shared" si="11"/>
        <v>22807</v>
      </c>
      <c r="L46" s="21">
        <f t="shared" si="11"/>
        <v>18555</v>
      </c>
      <c r="M46" s="21">
        <f t="shared" si="11"/>
        <v>41362</v>
      </c>
      <c r="N46" s="20">
        <f t="shared" si="7"/>
        <v>72583</v>
      </c>
      <c r="O46" s="21">
        <f t="shared" si="7"/>
        <v>70534</v>
      </c>
      <c r="P46" s="21">
        <f t="shared" si="7"/>
        <v>143117</v>
      </c>
    </row>
    <row r="65" ht="12.75">
      <c r="D65" s="95"/>
    </row>
    <row r="66" spans="4:11" ht="12.75">
      <c r="D66" s="95"/>
      <c r="J66" s="95"/>
      <c r="K66" s="95"/>
    </row>
    <row r="71" spans="10:11" ht="12.75">
      <c r="J71" s="95"/>
      <c r="K71" s="95"/>
    </row>
    <row r="76" spans="4:11" ht="12.75">
      <c r="D76" s="95"/>
      <c r="J76" s="95"/>
      <c r="K76" s="95"/>
    </row>
    <row r="77" spans="4:14" ht="12.75">
      <c r="D77" s="95"/>
      <c r="G77" s="95"/>
      <c r="H77" s="95"/>
      <c r="M77" s="95"/>
      <c r="N77" s="95"/>
    </row>
    <row r="82" spans="4:11" ht="12.75">
      <c r="D82" s="95"/>
      <c r="J82" s="95"/>
      <c r="K82" s="95"/>
    </row>
    <row r="86" spans="10:11" ht="12.75">
      <c r="J86" s="95"/>
      <c r="K86" s="95"/>
    </row>
    <row r="89" spans="10:14" ht="12.75">
      <c r="J89" s="95"/>
      <c r="K89" s="95"/>
      <c r="L89" s="95"/>
      <c r="M89" s="95"/>
      <c r="N89" s="95"/>
    </row>
  </sheetData>
  <sheetProtection/>
  <mergeCells count="6">
    <mergeCell ref="A2:P2"/>
    <mergeCell ref="H4:J4"/>
    <mergeCell ref="K4:M4"/>
    <mergeCell ref="B4:D4"/>
    <mergeCell ref="N4:P4"/>
    <mergeCell ref="E4:G4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80" r:id="rId2"/>
  <headerFooter alignWithMargins="0">
    <oddFooter>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PageLayoutView="0" workbookViewId="0" topLeftCell="A1">
      <selection activeCell="A56" sqref="A56"/>
    </sheetView>
  </sheetViews>
  <sheetFormatPr defaultColWidth="9.140625" defaultRowHeight="12.75"/>
  <cols>
    <col min="1" max="1" width="24.8515625" style="7" customWidth="1"/>
    <col min="2" max="3" width="8.28125" style="0" customWidth="1"/>
    <col min="4" max="4" width="8.28125" style="7" customWidth="1"/>
    <col min="5" max="6" width="8.28125" style="0" customWidth="1"/>
    <col min="7" max="7" width="8.28125" style="7" customWidth="1"/>
    <col min="8" max="9" width="8.28125" style="0" customWidth="1"/>
    <col min="10" max="10" width="8.28125" style="7" customWidth="1"/>
    <col min="11" max="12" width="8.28125" style="94" customWidth="1"/>
    <col min="13" max="13" width="8.28125" style="95" customWidth="1"/>
    <col min="14" max="14" width="8.28125" style="94" customWidth="1"/>
    <col min="15" max="16" width="8.28125" style="95" customWidth="1"/>
    <col min="17" max="17" width="8.7109375" style="0" customWidth="1"/>
    <col min="18" max="19" width="8.28125" style="0" customWidth="1"/>
  </cols>
  <sheetData>
    <row r="1" ht="12.75">
      <c r="A1" s="6" t="s">
        <v>83</v>
      </c>
    </row>
    <row r="2" spans="1:19" ht="12.75">
      <c r="A2" s="175" t="s">
        <v>77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ht="13.5" thickBot="1"/>
    <row r="4" spans="1:19" ht="12.75">
      <c r="A4" s="36"/>
      <c r="B4" s="206" t="s">
        <v>37</v>
      </c>
      <c r="C4" s="207"/>
      <c r="D4" s="208"/>
      <c r="E4" s="176" t="s">
        <v>13</v>
      </c>
      <c r="F4" s="177"/>
      <c r="G4" s="178"/>
      <c r="H4" s="176" t="s">
        <v>24</v>
      </c>
      <c r="I4" s="177"/>
      <c r="J4" s="178"/>
      <c r="K4" s="182" t="s">
        <v>26</v>
      </c>
      <c r="L4" s="183"/>
      <c r="M4" s="184"/>
      <c r="N4" s="182" t="s">
        <v>80</v>
      </c>
      <c r="O4" s="183"/>
      <c r="P4" s="184"/>
      <c r="Q4" s="204" t="s">
        <v>18</v>
      </c>
      <c r="R4" s="205"/>
      <c r="S4" s="205"/>
    </row>
    <row r="5" spans="2:19" s="7" customFormat="1" ht="12.75">
      <c r="B5" s="202" t="s">
        <v>49</v>
      </c>
      <c r="C5" s="203"/>
      <c r="D5" s="203"/>
      <c r="E5" s="11"/>
      <c r="F5" s="9"/>
      <c r="G5" s="9"/>
      <c r="H5" s="11"/>
      <c r="I5" s="9"/>
      <c r="J5" s="9"/>
      <c r="K5" s="125"/>
      <c r="L5" s="126"/>
      <c r="M5" s="126"/>
      <c r="N5" s="188" t="s">
        <v>63</v>
      </c>
      <c r="O5" s="189"/>
      <c r="P5" s="190"/>
      <c r="Q5" s="74"/>
      <c r="R5" s="75"/>
      <c r="S5" s="75"/>
    </row>
    <row r="6" spans="1:19" s="4" customFormat="1" ht="12.75">
      <c r="A6" s="73"/>
      <c r="B6" s="76" t="s">
        <v>0</v>
      </c>
      <c r="C6" s="77" t="s">
        <v>1</v>
      </c>
      <c r="D6" s="77" t="s">
        <v>19</v>
      </c>
      <c r="E6" s="30" t="s">
        <v>0</v>
      </c>
      <c r="F6" s="29" t="s">
        <v>1</v>
      </c>
      <c r="G6" s="29" t="s">
        <v>19</v>
      </c>
      <c r="H6" s="30" t="s">
        <v>0</v>
      </c>
      <c r="I6" s="29" t="s">
        <v>1</v>
      </c>
      <c r="J6" s="29" t="s">
        <v>19</v>
      </c>
      <c r="K6" s="127" t="s">
        <v>0</v>
      </c>
      <c r="L6" s="128" t="s">
        <v>1</v>
      </c>
      <c r="M6" s="128" t="s">
        <v>19</v>
      </c>
      <c r="N6" s="127" t="s">
        <v>0</v>
      </c>
      <c r="O6" s="128" t="s">
        <v>1</v>
      </c>
      <c r="P6" s="128" t="s">
        <v>19</v>
      </c>
      <c r="Q6" s="30" t="s">
        <v>0</v>
      </c>
      <c r="R6" s="29" t="s">
        <v>1</v>
      </c>
      <c r="S6" s="29" t="s">
        <v>19</v>
      </c>
    </row>
    <row r="7" spans="1:19" s="25" customFormat="1" ht="12.75">
      <c r="A7" s="23" t="s">
        <v>2</v>
      </c>
      <c r="B7" s="78"/>
      <c r="C7" s="79"/>
      <c r="D7" s="79"/>
      <c r="E7" s="78"/>
      <c r="F7" s="79"/>
      <c r="G7" s="79"/>
      <c r="H7" s="2"/>
      <c r="I7" s="3"/>
      <c r="J7" s="3"/>
      <c r="K7" s="129"/>
      <c r="L7" s="130"/>
      <c r="M7" s="130"/>
      <c r="N7" s="129"/>
      <c r="O7" s="130"/>
      <c r="P7" s="130"/>
      <c r="Q7" s="2"/>
      <c r="R7" s="3"/>
      <c r="S7" s="3"/>
    </row>
    <row r="8" spans="1:19" ht="12.75">
      <c r="A8" s="26" t="s">
        <v>29</v>
      </c>
      <c r="B8" s="80">
        <v>296</v>
      </c>
      <c r="C8" s="48">
        <v>188</v>
      </c>
      <c r="D8" s="48">
        <v>484</v>
      </c>
      <c r="E8" s="133">
        <v>3208</v>
      </c>
      <c r="F8" s="134">
        <v>3260</v>
      </c>
      <c r="G8" s="134">
        <v>6468</v>
      </c>
      <c r="H8" s="14">
        <v>3124</v>
      </c>
      <c r="I8" s="16">
        <v>3053</v>
      </c>
      <c r="J8" s="31">
        <v>6177</v>
      </c>
      <c r="K8" s="91">
        <v>3068</v>
      </c>
      <c r="L8" s="84">
        <v>3146</v>
      </c>
      <c r="M8" s="86">
        <v>6214</v>
      </c>
      <c r="N8" s="91">
        <v>0</v>
      </c>
      <c r="O8" s="84">
        <v>0</v>
      </c>
      <c r="P8" s="116">
        <v>0</v>
      </c>
      <c r="Q8" s="32">
        <f aca="true" t="shared" si="0" ref="Q8:S12">SUM(N8,K8,H8,E8,B8)</f>
        <v>9696</v>
      </c>
      <c r="R8" s="31">
        <f t="shared" si="0"/>
        <v>9647</v>
      </c>
      <c r="S8" s="31">
        <f t="shared" si="0"/>
        <v>19343</v>
      </c>
    </row>
    <row r="9" spans="1:19" ht="12.75">
      <c r="A9" s="26" t="s">
        <v>30</v>
      </c>
      <c r="B9" s="48">
        <v>273</v>
      </c>
      <c r="C9" s="48">
        <v>218</v>
      </c>
      <c r="D9" s="48">
        <v>491</v>
      </c>
      <c r="E9" s="133">
        <v>13602</v>
      </c>
      <c r="F9" s="134">
        <v>14153</v>
      </c>
      <c r="G9" s="134">
        <v>27755</v>
      </c>
      <c r="H9" s="14">
        <v>13041</v>
      </c>
      <c r="I9" s="15">
        <v>13510</v>
      </c>
      <c r="J9" s="31">
        <v>26551</v>
      </c>
      <c r="K9" s="91">
        <v>13569</v>
      </c>
      <c r="L9" s="92">
        <v>14806</v>
      </c>
      <c r="M9" s="86">
        <v>28375</v>
      </c>
      <c r="N9" s="91">
        <v>25</v>
      </c>
      <c r="O9" s="84">
        <v>233</v>
      </c>
      <c r="P9" s="86">
        <v>258</v>
      </c>
      <c r="Q9" s="32">
        <f t="shared" si="0"/>
        <v>40510</v>
      </c>
      <c r="R9" s="33">
        <f t="shared" si="0"/>
        <v>42920</v>
      </c>
      <c r="S9" s="16">
        <f t="shared" si="0"/>
        <v>83430</v>
      </c>
    </row>
    <row r="10" spans="1:19" ht="12.75">
      <c r="A10" s="26" t="s">
        <v>31</v>
      </c>
      <c r="B10" s="48">
        <v>0</v>
      </c>
      <c r="C10" s="48">
        <v>0</v>
      </c>
      <c r="D10" s="48">
        <v>0</v>
      </c>
      <c r="E10" s="133">
        <v>828</v>
      </c>
      <c r="F10" s="134">
        <v>394</v>
      </c>
      <c r="G10" s="134">
        <v>1222</v>
      </c>
      <c r="H10" s="14">
        <v>906</v>
      </c>
      <c r="I10" s="15">
        <v>494</v>
      </c>
      <c r="J10" s="31">
        <v>1400</v>
      </c>
      <c r="K10" s="91">
        <v>1298</v>
      </c>
      <c r="L10" s="92">
        <v>625</v>
      </c>
      <c r="M10" s="86">
        <v>1923</v>
      </c>
      <c r="N10" s="91">
        <v>0</v>
      </c>
      <c r="O10" s="84">
        <v>0</v>
      </c>
      <c r="P10" s="86">
        <v>0</v>
      </c>
      <c r="Q10" s="32">
        <f t="shared" si="0"/>
        <v>3032</v>
      </c>
      <c r="R10" s="33">
        <f t="shared" si="0"/>
        <v>1513</v>
      </c>
      <c r="S10" s="16">
        <f t="shared" si="0"/>
        <v>4545</v>
      </c>
    </row>
    <row r="11" spans="1:19" ht="12.75">
      <c r="A11" s="26" t="s">
        <v>32</v>
      </c>
      <c r="B11" s="48">
        <v>243</v>
      </c>
      <c r="C11" s="48">
        <v>209</v>
      </c>
      <c r="D11" s="48">
        <v>452</v>
      </c>
      <c r="E11" s="133">
        <v>2002</v>
      </c>
      <c r="F11" s="134">
        <v>1138</v>
      </c>
      <c r="G11" s="134">
        <v>3140</v>
      </c>
      <c r="H11" s="14">
        <v>2025</v>
      </c>
      <c r="I11" s="15">
        <v>1099</v>
      </c>
      <c r="J11" s="31">
        <v>3124</v>
      </c>
      <c r="K11" s="91">
        <v>2202</v>
      </c>
      <c r="L11" s="92">
        <v>1315</v>
      </c>
      <c r="M11" s="86">
        <v>3517</v>
      </c>
      <c r="N11" s="91">
        <v>0</v>
      </c>
      <c r="O11" s="84">
        <v>0</v>
      </c>
      <c r="P11" s="86">
        <v>0</v>
      </c>
      <c r="Q11" s="32">
        <f t="shared" si="0"/>
        <v>6472</v>
      </c>
      <c r="R11" s="33">
        <f t="shared" si="0"/>
        <v>3761</v>
      </c>
      <c r="S11" s="16">
        <f t="shared" si="0"/>
        <v>10233</v>
      </c>
    </row>
    <row r="12" spans="1:19" s="19" customFormat="1" ht="12.75">
      <c r="A12" s="10" t="s">
        <v>18</v>
      </c>
      <c r="B12" s="49">
        <v>812</v>
      </c>
      <c r="C12" s="50">
        <v>615</v>
      </c>
      <c r="D12" s="50">
        <v>1427</v>
      </c>
      <c r="E12" s="135">
        <v>19640</v>
      </c>
      <c r="F12" s="136">
        <v>18945</v>
      </c>
      <c r="G12" s="136">
        <v>38585</v>
      </c>
      <c r="H12" s="20">
        <v>19096</v>
      </c>
      <c r="I12" s="21">
        <v>18156</v>
      </c>
      <c r="J12" s="21">
        <v>37252</v>
      </c>
      <c r="K12" s="108">
        <v>20137</v>
      </c>
      <c r="L12" s="109">
        <v>19892</v>
      </c>
      <c r="M12" s="109">
        <v>40029</v>
      </c>
      <c r="N12" s="108">
        <f>SUM(N8:N11)</f>
        <v>25</v>
      </c>
      <c r="O12" s="109">
        <f>SUM(O8:O11)</f>
        <v>233</v>
      </c>
      <c r="P12" s="109">
        <f>SUM(P8:P11)</f>
        <v>258</v>
      </c>
      <c r="Q12" s="20">
        <f t="shared" si="0"/>
        <v>59710</v>
      </c>
      <c r="R12" s="21">
        <f t="shared" si="0"/>
        <v>57841</v>
      </c>
      <c r="S12" s="21">
        <f t="shared" si="0"/>
        <v>117551</v>
      </c>
    </row>
    <row r="13" spans="1:19" s="7" customFormat="1" ht="12.75">
      <c r="A13" s="41" t="s">
        <v>3</v>
      </c>
      <c r="B13" s="72"/>
      <c r="C13" s="72"/>
      <c r="D13" s="72"/>
      <c r="E13" s="131"/>
      <c r="F13" s="132"/>
      <c r="G13" s="132"/>
      <c r="H13" s="14"/>
      <c r="I13" s="16"/>
      <c r="J13" s="31"/>
      <c r="K13" s="91"/>
      <c r="L13" s="84"/>
      <c r="M13" s="86"/>
      <c r="N13" s="91"/>
      <c r="O13" s="84"/>
      <c r="P13" s="86"/>
      <c r="Q13" s="32"/>
      <c r="R13" s="31"/>
      <c r="S13" s="16"/>
    </row>
    <row r="14" spans="1:19" ht="12.75">
      <c r="A14" s="26" t="s">
        <v>29</v>
      </c>
      <c r="B14" s="48">
        <v>52</v>
      </c>
      <c r="C14" s="48">
        <v>23</v>
      </c>
      <c r="D14" s="48">
        <v>75</v>
      </c>
      <c r="E14" s="133">
        <v>2404</v>
      </c>
      <c r="F14" s="134">
        <v>2315</v>
      </c>
      <c r="G14" s="134">
        <v>4719</v>
      </c>
      <c r="H14" s="14">
        <v>2315</v>
      </c>
      <c r="I14" s="16">
        <v>2185</v>
      </c>
      <c r="J14" s="31">
        <v>4500</v>
      </c>
      <c r="K14" s="91">
        <v>2242</v>
      </c>
      <c r="L14" s="84">
        <v>2206</v>
      </c>
      <c r="M14" s="86">
        <v>4448</v>
      </c>
      <c r="N14" s="91">
        <v>0</v>
      </c>
      <c r="O14" s="84">
        <v>0</v>
      </c>
      <c r="P14" s="86">
        <v>0</v>
      </c>
      <c r="Q14" s="32">
        <f aca="true" t="shared" si="1" ref="Q14:S16">SUM(N14,K14,H14,E14,B14)</f>
        <v>7013</v>
      </c>
      <c r="R14" s="31">
        <f t="shared" si="1"/>
        <v>6729</v>
      </c>
      <c r="S14" s="16">
        <f t="shared" si="1"/>
        <v>13742</v>
      </c>
    </row>
    <row r="15" spans="1:19" ht="12.75">
      <c r="A15" s="26" t="s">
        <v>30</v>
      </c>
      <c r="B15" s="48">
        <v>163</v>
      </c>
      <c r="C15" s="48">
        <v>142</v>
      </c>
      <c r="D15" s="48">
        <v>305</v>
      </c>
      <c r="E15" s="133">
        <v>7771</v>
      </c>
      <c r="F15" s="134">
        <v>7785</v>
      </c>
      <c r="G15" s="134">
        <v>15556</v>
      </c>
      <c r="H15" s="14">
        <v>7295</v>
      </c>
      <c r="I15" s="15">
        <v>7285</v>
      </c>
      <c r="J15" s="31">
        <v>14580</v>
      </c>
      <c r="K15" s="91">
        <v>7231</v>
      </c>
      <c r="L15" s="92">
        <v>7250</v>
      </c>
      <c r="M15" s="86">
        <v>14481</v>
      </c>
      <c r="N15" s="91">
        <v>21</v>
      </c>
      <c r="O15" s="84">
        <v>1</v>
      </c>
      <c r="P15" s="86">
        <v>22</v>
      </c>
      <c r="Q15" s="32">
        <f t="shared" si="1"/>
        <v>22481</v>
      </c>
      <c r="R15" s="33">
        <f t="shared" si="1"/>
        <v>22463</v>
      </c>
      <c r="S15" s="16">
        <f t="shared" si="1"/>
        <v>44944</v>
      </c>
    </row>
    <row r="16" spans="1:19" ht="12.75">
      <c r="A16" s="26" t="s">
        <v>31</v>
      </c>
      <c r="B16" s="48">
        <v>13</v>
      </c>
      <c r="C16" s="48">
        <v>19</v>
      </c>
      <c r="D16" s="48">
        <v>32</v>
      </c>
      <c r="E16" s="133">
        <v>223</v>
      </c>
      <c r="F16" s="134">
        <v>116</v>
      </c>
      <c r="G16" s="134">
        <v>339</v>
      </c>
      <c r="H16" s="14">
        <v>221</v>
      </c>
      <c r="I16" s="15">
        <v>160</v>
      </c>
      <c r="J16" s="31">
        <v>381</v>
      </c>
      <c r="K16" s="91">
        <v>247</v>
      </c>
      <c r="L16" s="92">
        <v>176</v>
      </c>
      <c r="M16" s="86">
        <v>423</v>
      </c>
      <c r="N16" s="91">
        <v>0</v>
      </c>
      <c r="O16" s="84">
        <v>0</v>
      </c>
      <c r="P16" s="86">
        <v>0</v>
      </c>
      <c r="Q16" s="32">
        <f t="shared" si="1"/>
        <v>704</v>
      </c>
      <c r="R16" s="33">
        <f t="shared" si="1"/>
        <v>471</v>
      </c>
      <c r="S16" s="16">
        <f t="shared" si="1"/>
        <v>1175</v>
      </c>
    </row>
    <row r="17" spans="1:19" ht="12.75">
      <c r="A17" s="26" t="s">
        <v>32</v>
      </c>
      <c r="B17" s="48">
        <v>0</v>
      </c>
      <c r="C17" s="48">
        <v>0</v>
      </c>
      <c r="D17" s="48">
        <v>0</v>
      </c>
      <c r="E17" s="133">
        <v>482</v>
      </c>
      <c r="F17" s="134">
        <v>225</v>
      </c>
      <c r="G17" s="134">
        <v>707</v>
      </c>
      <c r="H17" s="14">
        <v>571</v>
      </c>
      <c r="I17" s="15">
        <v>284</v>
      </c>
      <c r="J17" s="31">
        <v>855</v>
      </c>
      <c r="K17" s="91">
        <v>569</v>
      </c>
      <c r="L17" s="92">
        <v>322</v>
      </c>
      <c r="M17" s="86">
        <v>891</v>
      </c>
      <c r="N17" s="91">
        <v>104</v>
      </c>
      <c r="O17" s="84">
        <v>0</v>
      </c>
      <c r="P17" s="86">
        <v>104</v>
      </c>
      <c r="Q17" s="32">
        <f aca="true" t="shared" si="2" ref="Q17:S18">SUM(N17,K17,H17,E17,B17)</f>
        <v>1726</v>
      </c>
      <c r="R17" s="33">
        <f t="shared" si="2"/>
        <v>831</v>
      </c>
      <c r="S17" s="16">
        <f t="shared" si="2"/>
        <v>2557</v>
      </c>
    </row>
    <row r="18" spans="1:19" s="19" customFormat="1" ht="12.75">
      <c r="A18" s="10" t="s">
        <v>18</v>
      </c>
      <c r="B18" s="49">
        <v>228</v>
      </c>
      <c r="C18" s="50">
        <v>184</v>
      </c>
      <c r="D18" s="50">
        <v>412</v>
      </c>
      <c r="E18" s="135">
        <v>10880</v>
      </c>
      <c r="F18" s="136">
        <v>10441</v>
      </c>
      <c r="G18" s="136">
        <v>21321</v>
      </c>
      <c r="H18" s="20">
        <v>10402</v>
      </c>
      <c r="I18" s="21">
        <v>9914</v>
      </c>
      <c r="J18" s="21">
        <v>20316</v>
      </c>
      <c r="K18" s="108">
        <v>10289</v>
      </c>
      <c r="L18" s="109">
        <v>9954</v>
      </c>
      <c r="M18" s="109">
        <v>20243</v>
      </c>
      <c r="N18" s="108">
        <f>SUM(N14:N17)</f>
        <v>125</v>
      </c>
      <c r="O18" s="109">
        <f>SUM(O14:O17)</f>
        <v>1</v>
      </c>
      <c r="P18" s="109">
        <f>SUM(P14:P17)</f>
        <v>126</v>
      </c>
      <c r="Q18" s="20">
        <f t="shared" si="2"/>
        <v>31924</v>
      </c>
      <c r="R18" s="21">
        <f t="shared" si="2"/>
        <v>30494</v>
      </c>
      <c r="S18" s="21">
        <f t="shared" si="2"/>
        <v>62418</v>
      </c>
    </row>
    <row r="19" spans="1:19" s="7" customFormat="1" ht="12.75">
      <c r="A19" s="41" t="s">
        <v>4</v>
      </c>
      <c r="B19" s="72"/>
      <c r="C19" s="72"/>
      <c r="D19" s="72"/>
      <c r="E19" s="131"/>
      <c r="F19" s="132"/>
      <c r="G19" s="132"/>
      <c r="H19" s="14"/>
      <c r="I19" s="16"/>
      <c r="J19" s="31"/>
      <c r="K19" s="91"/>
      <c r="L19" s="84"/>
      <c r="M19" s="86"/>
      <c r="N19" s="91"/>
      <c r="O19" s="84"/>
      <c r="P19" s="86"/>
      <c r="Q19" s="32"/>
      <c r="R19" s="31"/>
      <c r="S19" s="16"/>
    </row>
    <row r="20" spans="1:19" ht="12.75">
      <c r="A20" s="26" t="s">
        <v>29</v>
      </c>
      <c r="B20" s="48">
        <v>14</v>
      </c>
      <c r="C20" s="48">
        <v>4</v>
      </c>
      <c r="D20" s="48">
        <v>18</v>
      </c>
      <c r="E20" s="133">
        <v>978</v>
      </c>
      <c r="F20" s="134">
        <v>992</v>
      </c>
      <c r="G20" s="134">
        <v>1970</v>
      </c>
      <c r="H20" s="14">
        <v>859</v>
      </c>
      <c r="I20" s="16">
        <v>964</v>
      </c>
      <c r="J20" s="31">
        <v>1823</v>
      </c>
      <c r="K20" s="91">
        <v>861</v>
      </c>
      <c r="L20" s="84">
        <v>920</v>
      </c>
      <c r="M20" s="86">
        <v>1781</v>
      </c>
      <c r="N20" s="91">
        <v>0</v>
      </c>
      <c r="O20" s="84">
        <v>0</v>
      </c>
      <c r="P20" s="86">
        <v>0</v>
      </c>
      <c r="Q20" s="32">
        <f aca="true" t="shared" si="3" ref="Q20:S23">SUM(N20,K20,H20,E20,B20)</f>
        <v>2712</v>
      </c>
      <c r="R20" s="31">
        <f t="shared" si="3"/>
        <v>2880</v>
      </c>
      <c r="S20" s="16">
        <f t="shared" si="3"/>
        <v>5592</v>
      </c>
    </row>
    <row r="21" spans="1:19" ht="12.75">
      <c r="A21" s="26" t="s">
        <v>30</v>
      </c>
      <c r="B21" s="48">
        <v>62</v>
      </c>
      <c r="C21" s="48">
        <v>37</v>
      </c>
      <c r="D21" s="48">
        <v>99</v>
      </c>
      <c r="E21" s="133">
        <v>1491</v>
      </c>
      <c r="F21" s="134">
        <v>1707</v>
      </c>
      <c r="G21" s="134">
        <v>3198</v>
      </c>
      <c r="H21" s="14">
        <v>1163</v>
      </c>
      <c r="I21" s="15">
        <v>1499</v>
      </c>
      <c r="J21" s="31">
        <v>2662</v>
      </c>
      <c r="K21" s="91">
        <v>998</v>
      </c>
      <c r="L21" s="92">
        <v>1338</v>
      </c>
      <c r="M21" s="86">
        <v>2336</v>
      </c>
      <c r="N21" s="91">
        <v>0</v>
      </c>
      <c r="O21" s="84">
        <v>0</v>
      </c>
      <c r="P21" s="86">
        <v>0</v>
      </c>
      <c r="Q21" s="32">
        <f t="shared" si="3"/>
        <v>3714</v>
      </c>
      <c r="R21" s="33">
        <f t="shared" si="3"/>
        <v>4581</v>
      </c>
      <c r="S21" s="16">
        <f t="shared" si="3"/>
        <v>8295</v>
      </c>
    </row>
    <row r="22" spans="1:19" ht="12.75">
      <c r="A22" s="26" t="s">
        <v>32</v>
      </c>
      <c r="B22" s="48">
        <v>59</v>
      </c>
      <c r="C22" s="48">
        <v>30</v>
      </c>
      <c r="D22" s="48">
        <v>89</v>
      </c>
      <c r="E22" s="133">
        <v>107</v>
      </c>
      <c r="F22" s="134">
        <v>73</v>
      </c>
      <c r="G22" s="134">
        <v>180</v>
      </c>
      <c r="H22" s="14">
        <v>111</v>
      </c>
      <c r="I22" s="15">
        <v>71</v>
      </c>
      <c r="J22" s="31">
        <v>182</v>
      </c>
      <c r="K22" s="91">
        <v>86</v>
      </c>
      <c r="L22" s="92">
        <v>67</v>
      </c>
      <c r="M22" s="86">
        <v>153</v>
      </c>
      <c r="N22" s="91">
        <v>0</v>
      </c>
      <c r="O22" s="84">
        <v>0</v>
      </c>
      <c r="P22" s="86">
        <v>0</v>
      </c>
      <c r="Q22" s="32">
        <f t="shared" si="3"/>
        <v>363</v>
      </c>
      <c r="R22" s="33">
        <f t="shared" si="3"/>
        <v>241</v>
      </c>
      <c r="S22" s="16">
        <f t="shared" si="3"/>
        <v>604</v>
      </c>
    </row>
    <row r="23" spans="1:19" ht="12.75">
      <c r="A23" s="10" t="s">
        <v>18</v>
      </c>
      <c r="B23" s="49">
        <v>135</v>
      </c>
      <c r="C23" s="50">
        <v>71</v>
      </c>
      <c r="D23" s="50">
        <v>206</v>
      </c>
      <c r="E23" s="135">
        <v>2576</v>
      </c>
      <c r="F23" s="136">
        <v>2772</v>
      </c>
      <c r="G23" s="136">
        <v>5348</v>
      </c>
      <c r="H23" s="20">
        <v>2133</v>
      </c>
      <c r="I23" s="21">
        <v>2534</v>
      </c>
      <c r="J23" s="21">
        <v>4667</v>
      </c>
      <c r="K23" s="108">
        <v>1945</v>
      </c>
      <c r="L23" s="109">
        <v>2325</v>
      </c>
      <c r="M23" s="109">
        <v>4270</v>
      </c>
      <c r="N23" s="108">
        <v>0</v>
      </c>
      <c r="O23" s="109">
        <v>0</v>
      </c>
      <c r="P23" s="109">
        <v>0</v>
      </c>
      <c r="Q23" s="20">
        <f t="shared" si="3"/>
        <v>6789</v>
      </c>
      <c r="R23" s="21">
        <f t="shared" si="3"/>
        <v>7702</v>
      </c>
      <c r="S23" s="21">
        <f t="shared" si="3"/>
        <v>14491</v>
      </c>
    </row>
    <row r="24" spans="1:19" s="19" customFormat="1" ht="12.75">
      <c r="A24" s="41" t="s">
        <v>5</v>
      </c>
      <c r="B24" s="72"/>
      <c r="C24" s="72"/>
      <c r="D24" s="72"/>
      <c r="E24" s="131"/>
      <c r="F24" s="132"/>
      <c r="G24" s="132"/>
      <c r="H24" s="14"/>
      <c r="I24" s="16"/>
      <c r="J24" s="31"/>
      <c r="K24" s="91"/>
      <c r="L24" s="84"/>
      <c r="M24" s="86"/>
      <c r="N24" s="91"/>
      <c r="O24" s="84"/>
      <c r="P24" s="86"/>
      <c r="Q24" s="32"/>
      <c r="R24" s="31"/>
      <c r="S24" s="16"/>
    </row>
    <row r="25" spans="1:19" s="7" customFormat="1" ht="12.75">
      <c r="A25" s="26" t="s">
        <v>29</v>
      </c>
      <c r="B25" s="48">
        <v>171</v>
      </c>
      <c r="C25" s="48">
        <v>116</v>
      </c>
      <c r="D25" s="48">
        <v>287</v>
      </c>
      <c r="E25" s="133">
        <v>2006</v>
      </c>
      <c r="F25" s="134">
        <v>1842</v>
      </c>
      <c r="G25" s="134">
        <v>3848</v>
      </c>
      <c r="H25" s="14">
        <v>2163</v>
      </c>
      <c r="I25" s="16">
        <v>1862</v>
      </c>
      <c r="J25" s="31">
        <v>4025</v>
      </c>
      <c r="K25" s="91">
        <v>2282</v>
      </c>
      <c r="L25" s="84">
        <v>2135</v>
      </c>
      <c r="M25" s="86">
        <v>4417</v>
      </c>
      <c r="N25" s="91">
        <v>0</v>
      </c>
      <c r="O25" s="84">
        <v>0</v>
      </c>
      <c r="P25" s="86">
        <v>0</v>
      </c>
      <c r="Q25" s="32">
        <f aca="true" t="shared" si="4" ref="Q25:S29">SUM(N25,K25,H25,E25,B25)</f>
        <v>6622</v>
      </c>
      <c r="R25" s="31">
        <f t="shared" si="4"/>
        <v>5955</v>
      </c>
      <c r="S25" s="16">
        <f t="shared" si="4"/>
        <v>12577</v>
      </c>
    </row>
    <row r="26" spans="1:19" ht="12.75">
      <c r="A26" s="26" t="s">
        <v>30</v>
      </c>
      <c r="B26" s="48">
        <v>192</v>
      </c>
      <c r="C26" s="48">
        <v>141</v>
      </c>
      <c r="D26" s="48">
        <v>333</v>
      </c>
      <c r="E26" s="133">
        <v>9787</v>
      </c>
      <c r="F26" s="134">
        <v>9671</v>
      </c>
      <c r="G26" s="134">
        <v>19458</v>
      </c>
      <c r="H26" s="14">
        <v>9468</v>
      </c>
      <c r="I26" s="15">
        <v>9420</v>
      </c>
      <c r="J26" s="31">
        <v>18888</v>
      </c>
      <c r="K26" s="91">
        <v>10624</v>
      </c>
      <c r="L26" s="92">
        <v>10515</v>
      </c>
      <c r="M26" s="86">
        <v>21139</v>
      </c>
      <c r="N26" s="91">
        <v>0</v>
      </c>
      <c r="O26" s="84">
        <v>0</v>
      </c>
      <c r="P26" s="86">
        <v>0</v>
      </c>
      <c r="Q26" s="32">
        <f t="shared" si="4"/>
        <v>30071</v>
      </c>
      <c r="R26" s="33">
        <f t="shared" si="4"/>
        <v>29747</v>
      </c>
      <c r="S26" s="16">
        <f t="shared" si="4"/>
        <v>59818</v>
      </c>
    </row>
    <row r="27" spans="1:19" ht="12.75">
      <c r="A27" s="26" t="s">
        <v>31</v>
      </c>
      <c r="B27" s="48">
        <v>0</v>
      </c>
      <c r="C27" s="48">
        <v>0</v>
      </c>
      <c r="D27" s="48">
        <v>0</v>
      </c>
      <c r="E27" s="133">
        <v>201</v>
      </c>
      <c r="F27" s="134">
        <v>42</v>
      </c>
      <c r="G27" s="134">
        <v>243</v>
      </c>
      <c r="H27" s="14">
        <v>233</v>
      </c>
      <c r="I27" s="15">
        <v>64</v>
      </c>
      <c r="J27" s="31">
        <v>297</v>
      </c>
      <c r="K27" s="91">
        <v>234</v>
      </c>
      <c r="L27" s="92">
        <v>67</v>
      </c>
      <c r="M27" s="86">
        <v>301</v>
      </c>
      <c r="N27" s="91">
        <v>0</v>
      </c>
      <c r="O27" s="84">
        <v>0</v>
      </c>
      <c r="P27" s="86">
        <v>0</v>
      </c>
      <c r="Q27" s="32">
        <f t="shared" si="4"/>
        <v>668</v>
      </c>
      <c r="R27" s="33">
        <f t="shared" si="4"/>
        <v>173</v>
      </c>
      <c r="S27" s="16">
        <f t="shared" si="4"/>
        <v>841</v>
      </c>
    </row>
    <row r="28" spans="1:19" ht="12.75">
      <c r="A28" s="26" t="s">
        <v>32</v>
      </c>
      <c r="B28" s="48">
        <v>0</v>
      </c>
      <c r="C28" s="48">
        <v>0</v>
      </c>
      <c r="D28" s="48">
        <v>0</v>
      </c>
      <c r="E28" s="133">
        <v>16</v>
      </c>
      <c r="F28" s="134">
        <v>78</v>
      </c>
      <c r="G28" s="134">
        <v>94</v>
      </c>
      <c r="H28" s="14">
        <v>40</v>
      </c>
      <c r="I28" s="15">
        <v>114</v>
      </c>
      <c r="J28" s="31">
        <v>154</v>
      </c>
      <c r="K28" s="91">
        <v>52</v>
      </c>
      <c r="L28" s="92">
        <v>91</v>
      </c>
      <c r="M28" s="86">
        <v>143</v>
      </c>
      <c r="N28" s="91">
        <v>0</v>
      </c>
      <c r="O28" s="84">
        <v>0</v>
      </c>
      <c r="P28" s="86">
        <v>0</v>
      </c>
      <c r="Q28" s="32">
        <f t="shared" si="4"/>
        <v>108</v>
      </c>
      <c r="R28" s="33">
        <f t="shared" si="4"/>
        <v>283</v>
      </c>
      <c r="S28" s="16">
        <f t="shared" si="4"/>
        <v>391</v>
      </c>
    </row>
    <row r="29" spans="1:19" ht="12.75">
      <c r="A29" s="10" t="s">
        <v>18</v>
      </c>
      <c r="B29" s="49">
        <v>363</v>
      </c>
      <c r="C29" s="50">
        <v>257</v>
      </c>
      <c r="D29" s="50">
        <v>620</v>
      </c>
      <c r="E29" s="135">
        <v>12010</v>
      </c>
      <c r="F29" s="136">
        <v>11633</v>
      </c>
      <c r="G29" s="136">
        <v>23643</v>
      </c>
      <c r="H29" s="20">
        <v>11904</v>
      </c>
      <c r="I29" s="21">
        <v>11460</v>
      </c>
      <c r="J29" s="21">
        <v>23364</v>
      </c>
      <c r="K29" s="108">
        <v>13192</v>
      </c>
      <c r="L29" s="109">
        <v>12808</v>
      </c>
      <c r="M29" s="109">
        <v>26000</v>
      </c>
      <c r="N29" s="108">
        <f>SUM(N25:N28)</f>
        <v>0</v>
      </c>
      <c r="O29" s="109">
        <f>SUM(O25:O28)</f>
        <v>0</v>
      </c>
      <c r="P29" s="109">
        <f>SUM(P25:P28)</f>
        <v>0</v>
      </c>
      <c r="Q29" s="20">
        <f t="shared" si="4"/>
        <v>37469</v>
      </c>
      <c r="R29" s="21">
        <f t="shared" si="4"/>
        <v>36158</v>
      </c>
      <c r="S29" s="21">
        <f t="shared" si="4"/>
        <v>73627</v>
      </c>
    </row>
    <row r="30" spans="1:19" s="19" customFormat="1" ht="12.75">
      <c r="A30" s="41" t="s">
        <v>6</v>
      </c>
      <c r="B30" s="72"/>
      <c r="C30" s="72"/>
      <c r="D30" s="72"/>
      <c r="E30" s="131"/>
      <c r="F30" s="132"/>
      <c r="G30" s="132"/>
      <c r="H30" s="14"/>
      <c r="I30" s="16"/>
      <c r="J30" s="31"/>
      <c r="K30" s="91"/>
      <c r="L30" s="84"/>
      <c r="M30" s="86"/>
      <c r="N30" s="91"/>
      <c r="O30" s="84"/>
      <c r="P30" s="86"/>
      <c r="Q30" s="32"/>
      <c r="R30" s="31"/>
      <c r="S30" s="16"/>
    </row>
    <row r="31" spans="1:19" s="7" customFormat="1" ht="12.75">
      <c r="A31" s="26" t="s">
        <v>29</v>
      </c>
      <c r="B31" s="48">
        <v>94</v>
      </c>
      <c r="C31" s="48">
        <v>48</v>
      </c>
      <c r="D31" s="48">
        <v>142</v>
      </c>
      <c r="E31" s="133">
        <v>3912</v>
      </c>
      <c r="F31" s="134">
        <v>3719</v>
      </c>
      <c r="G31" s="134">
        <v>7631</v>
      </c>
      <c r="H31" s="14">
        <v>3525</v>
      </c>
      <c r="I31" s="16">
        <v>3265</v>
      </c>
      <c r="J31" s="31">
        <v>6790</v>
      </c>
      <c r="K31" s="91">
        <v>3873</v>
      </c>
      <c r="L31" s="84">
        <v>3388</v>
      </c>
      <c r="M31" s="86">
        <v>7261</v>
      </c>
      <c r="N31" s="91">
        <v>4</v>
      </c>
      <c r="O31" s="84">
        <v>69</v>
      </c>
      <c r="P31" s="86">
        <v>73</v>
      </c>
      <c r="Q31" s="32">
        <f aca="true" t="shared" si="5" ref="Q31:S35">SUM(N31,K31,H31,E31,B31)</f>
        <v>11408</v>
      </c>
      <c r="R31" s="31">
        <f t="shared" si="5"/>
        <v>10489</v>
      </c>
      <c r="S31" s="16">
        <f t="shared" si="5"/>
        <v>21897</v>
      </c>
    </row>
    <row r="32" spans="1:19" ht="12.75">
      <c r="A32" s="26" t="s">
        <v>30</v>
      </c>
      <c r="B32" s="48">
        <v>246</v>
      </c>
      <c r="C32" s="48">
        <v>203</v>
      </c>
      <c r="D32" s="48">
        <v>449</v>
      </c>
      <c r="E32" s="133">
        <v>11535</v>
      </c>
      <c r="F32" s="134">
        <v>11929</v>
      </c>
      <c r="G32" s="134">
        <v>23464</v>
      </c>
      <c r="H32" s="14">
        <v>10780</v>
      </c>
      <c r="I32" s="15">
        <v>11155</v>
      </c>
      <c r="J32" s="31">
        <v>21935</v>
      </c>
      <c r="K32" s="91">
        <v>11310</v>
      </c>
      <c r="L32" s="92">
        <v>11694</v>
      </c>
      <c r="M32" s="86">
        <v>23004</v>
      </c>
      <c r="N32" s="91">
        <v>36</v>
      </c>
      <c r="O32" s="84">
        <v>248</v>
      </c>
      <c r="P32" s="86">
        <v>284</v>
      </c>
      <c r="Q32" s="32">
        <f t="shared" si="5"/>
        <v>33907</v>
      </c>
      <c r="R32" s="33">
        <f t="shared" si="5"/>
        <v>35229</v>
      </c>
      <c r="S32" s="16">
        <f t="shared" si="5"/>
        <v>69136</v>
      </c>
    </row>
    <row r="33" spans="1:19" ht="12.75">
      <c r="A33" s="26" t="s">
        <v>31</v>
      </c>
      <c r="B33" s="48">
        <v>24</v>
      </c>
      <c r="C33" s="48">
        <v>19</v>
      </c>
      <c r="D33" s="48">
        <v>43</v>
      </c>
      <c r="E33" s="133">
        <v>538</v>
      </c>
      <c r="F33" s="134">
        <v>125</v>
      </c>
      <c r="G33" s="134">
        <v>663</v>
      </c>
      <c r="H33" s="14">
        <v>723</v>
      </c>
      <c r="I33" s="15">
        <v>258</v>
      </c>
      <c r="J33" s="31">
        <v>981</v>
      </c>
      <c r="K33" s="91">
        <v>777</v>
      </c>
      <c r="L33" s="92">
        <v>380</v>
      </c>
      <c r="M33" s="86">
        <v>1157</v>
      </c>
      <c r="N33" s="91">
        <v>0</v>
      </c>
      <c r="O33" s="84">
        <v>0</v>
      </c>
      <c r="P33" s="86">
        <v>0</v>
      </c>
      <c r="Q33" s="32">
        <f t="shared" si="5"/>
        <v>2062</v>
      </c>
      <c r="R33" s="33">
        <f t="shared" si="5"/>
        <v>782</v>
      </c>
      <c r="S33" s="16">
        <f t="shared" si="5"/>
        <v>2844</v>
      </c>
    </row>
    <row r="34" spans="1:19" ht="12.75">
      <c r="A34" s="26" t="s">
        <v>32</v>
      </c>
      <c r="B34" s="48">
        <v>74</v>
      </c>
      <c r="C34" s="48">
        <v>49</v>
      </c>
      <c r="D34" s="48">
        <v>123</v>
      </c>
      <c r="E34" s="133">
        <v>570</v>
      </c>
      <c r="F34" s="134">
        <v>385</v>
      </c>
      <c r="G34" s="134">
        <v>955</v>
      </c>
      <c r="H34" s="14">
        <v>624</v>
      </c>
      <c r="I34" s="15">
        <v>445</v>
      </c>
      <c r="J34" s="31">
        <v>1069</v>
      </c>
      <c r="K34" s="91">
        <v>700</v>
      </c>
      <c r="L34" s="92">
        <v>566</v>
      </c>
      <c r="M34" s="86">
        <v>1266</v>
      </c>
      <c r="N34" s="91">
        <v>0</v>
      </c>
      <c r="O34" s="84">
        <v>0</v>
      </c>
      <c r="P34" s="86">
        <v>0</v>
      </c>
      <c r="Q34" s="32">
        <f t="shared" si="5"/>
        <v>1968</v>
      </c>
      <c r="R34" s="33">
        <f t="shared" si="5"/>
        <v>1445</v>
      </c>
      <c r="S34" s="16">
        <f t="shared" si="5"/>
        <v>3413</v>
      </c>
    </row>
    <row r="35" spans="1:19" ht="12.75">
      <c r="A35" s="10" t="s">
        <v>18</v>
      </c>
      <c r="B35" s="49">
        <v>438</v>
      </c>
      <c r="C35" s="50">
        <v>319</v>
      </c>
      <c r="D35" s="50">
        <v>757</v>
      </c>
      <c r="E35" s="135">
        <v>16555</v>
      </c>
      <c r="F35" s="136">
        <v>16158</v>
      </c>
      <c r="G35" s="136">
        <v>32713</v>
      </c>
      <c r="H35" s="20">
        <v>15652</v>
      </c>
      <c r="I35" s="21">
        <v>15123</v>
      </c>
      <c r="J35" s="21">
        <v>30775</v>
      </c>
      <c r="K35" s="108">
        <v>16660</v>
      </c>
      <c r="L35" s="109">
        <v>16028</v>
      </c>
      <c r="M35" s="109">
        <v>32688</v>
      </c>
      <c r="N35" s="108">
        <f>SUM(N31:N34)</f>
        <v>40</v>
      </c>
      <c r="O35" s="109">
        <f>SUM(O31:O34)</f>
        <v>317</v>
      </c>
      <c r="P35" s="109">
        <f>SUM(P31:P34)</f>
        <v>357</v>
      </c>
      <c r="Q35" s="20">
        <f t="shared" si="5"/>
        <v>49345</v>
      </c>
      <c r="R35" s="21">
        <f t="shared" si="5"/>
        <v>47945</v>
      </c>
      <c r="S35" s="21">
        <f t="shared" si="5"/>
        <v>97290</v>
      </c>
    </row>
    <row r="36" spans="1:19" s="19" customFormat="1" ht="12.75">
      <c r="A36" s="41" t="s">
        <v>7</v>
      </c>
      <c r="B36" s="72"/>
      <c r="C36" s="72"/>
      <c r="D36" s="72"/>
      <c r="E36" s="131"/>
      <c r="F36" s="132"/>
      <c r="G36" s="132"/>
      <c r="H36" s="14"/>
      <c r="I36" s="16"/>
      <c r="J36" s="31"/>
      <c r="K36" s="91"/>
      <c r="L36" s="84"/>
      <c r="M36" s="86"/>
      <c r="N36" s="91"/>
      <c r="O36" s="84"/>
      <c r="P36" s="86"/>
      <c r="Q36" s="105"/>
      <c r="R36" s="86"/>
      <c r="S36" s="84"/>
    </row>
    <row r="37" spans="1:19" s="7" customFormat="1" ht="12.75">
      <c r="A37" s="26" t="s">
        <v>29</v>
      </c>
      <c r="B37" s="48">
        <v>84</v>
      </c>
      <c r="C37" s="48">
        <v>67</v>
      </c>
      <c r="D37" s="48">
        <v>151</v>
      </c>
      <c r="E37" s="133">
        <v>1388</v>
      </c>
      <c r="F37" s="134">
        <v>1247</v>
      </c>
      <c r="G37" s="134">
        <v>2635</v>
      </c>
      <c r="H37" s="14">
        <v>1537</v>
      </c>
      <c r="I37" s="16">
        <v>1375</v>
      </c>
      <c r="J37" s="31">
        <v>2912</v>
      </c>
      <c r="K37" s="91">
        <v>1729</v>
      </c>
      <c r="L37" s="84">
        <v>1741</v>
      </c>
      <c r="M37" s="86">
        <v>3470</v>
      </c>
      <c r="N37" s="91">
        <v>0</v>
      </c>
      <c r="O37" s="84">
        <v>0</v>
      </c>
      <c r="P37" s="86">
        <v>0</v>
      </c>
      <c r="Q37" s="105">
        <f aca="true" t="shared" si="6" ref="Q37:S41">SUM(N37,K37,H37,E37,B37)</f>
        <v>4738</v>
      </c>
      <c r="R37" s="86">
        <f t="shared" si="6"/>
        <v>4430</v>
      </c>
      <c r="S37" s="84">
        <f t="shared" si="6"/>
        <v>9168</v>
      </c>
    </row>
    <row r="38" spans="1:19" ht="12.75">
      <c r="A38" s="26" t="s">
        <v>30</v>
      </c>
      <c r="B38" s="48">
        <v>72</v>
      </c>
      <c r="C38" s="48">
        <v>45</v>
      </c>
      <c r="D38" s="48">
        <v>117</v>
      </c>
      <c r="E38" s="133">
        <v>7191</v>
      </c>
      <c r="F38" s="134">
        <v>6826</v>
      </c>
      <c r="G38" s="134">
        <v>14017</v>
      </c>
      <c r="H38" s="14">
        <v>7077</v>
      </c>
      <c r="I38" s="15">
        <v>6491</v>
      </c>
      <c r="J38" s="31">
        <v>13568</v>
      </c>
      <c r="K38" s="91">
        <v>7577</v>
      </c>
      <c r="L38" s="92">
        <v>6947</v>
      </c>
      <c r="M38" s="86">
        <v>14524</v>
      </c>
      <c r="N38" s="91">
        <v>0</v>
      </c>
      <c r="O38" s="84">
        <v>0</v>
      </c>
      <c r="P38" s="86">
        <v>0</v>
      </c>
      <c r="Q38" s="105">
        <f t="shared" si="6"/>
        <v>21917</v>
      </c>
      <c r="R38" s="106">
        <f t="shared" si="6"/>
        <v>20309</v>
      </c>
      <c r="S38" s="84">
        <f t="shared" si="6"/>
        <v>42226</v>
      </c>
    </row>
    <row r="39" spans="1:19" ht="12.75">
      <c r="A39" s="26" t="s">
        <v>31</v>
      </c>
      <c r="B39" s="48">
        <v>43</v>
      </c>
      <c r="C39" s="48">
        <v>26</v>
      </c>
      <c r="D39" s="48">
        <v>69</v>
      </c>
      <c r="E39" s="133">
        <v>689</v>
      </c>
      <c r="F39" s="134">
        <v>412</v>
      </c>
      <c r="G39" s="134">
        <v>1101</v>
      </c>
      <c r="H39" s="14">
        <v>708</v>
      </c>
      <c r="I39" s="15">
        <v>469</v>
      </c>
      <c r="J39" s="31">
        <v>1177</v>
      </c>
      <c r="K39" s="91">
        <v>902</v>
      </c>
      <c r="L39" s="92">
        <v>657</v>
      </c>
      <c r="M39" s="86">
        <v>1559</v>
      </c>
      <c r="N39" s="91">
        <v>128</v>
      </c>
      <c r="O39" s="84">
        <v>1</v>
      </c>
      <c r="P39" s="86">
        <v>129</v>
      </c>
      <c r="Q39" s="105">
        <f t="shared" si="6"/>
        <v>2470</v>
      </c>
      <c r="R39" s="106">
        <f t="shared" si="6"/>
        <v>1565</v>
      </c>
      <c r="S39" s="84">
        <f t="shared" si="6"/>
        <v>4035</v>
      </c>
    </row>
    <row r="40" spans="1:19" ht="12.75">
      <c r="A40" s="26" t="s">
        <v>32</v>
      </c>
      <c r="B40" s="48">
        <v>0</v>
      </c>
      <c r="C40" s="48">
        <v>0</v>
      </c>
      <c r="D40" s="48">
        <v>0</v>
      </c>
      <c r="E40" s="133">
        <v>207</v>
      </c>
      <c r="F40" s="134">
        <v>250</v>
      </c>
      <c r="G40" s="134">
        <v>457</v>
      </c>
      <c r="H40" s="14">
        <v>179</v>
      </c>
      <c r="I40" s="15">
        <v>199</v>
      </c>
      <c r="J40" s="31">
        <v>378</v>
      </c>
      <c r="K40" s="91">
        <v>152</v>
      </c>
      <c r="L40" s="92">
        <v>182</v>
      </c>
      <c r="M40" s="86">
        <v>334</v>
      </c>
      <c r="N40" s="91">
        <v>0</v>
      </c>
      <c r="O40" s="84">
        <v>0</v>
      </c>
      <c r="P40" s="86">
        <v>0</v>
      </c>
      <c r="Q40" s="105">
        <f t="shared" si="6"/>
        <v>538</v>
      </c>
      <c r="R40" s="106">
        <f t="shared" si="6"/>
        <v>631</v>
      </c>
      <c r="S40" s="84">
        <f>SUM(P40,M40,J40,G40,D40)</f>
        <v>1169</v>
      </c>
    </row>
    <row r="41" spans="1:19" ht="12.75">
      <c r="A41" s="10" t="s">
        <v>18</v>
      </c>
      <c r="B41" s="49">
        <v>199</v>
      </c>
      <c r="C41" s="50">
        <v>138</v>
      </c>
      <c r="D41" s="50">
        <v>337</v>
      </c>
      <c r="E41" s="135">
        <v>9475</v>
      </c>
      <c r="F41" s="136">
        <v>8735</v>
      </c>
      <c r="G41" s="136">
        <v>18210</v>
      </c>
      <c r="H41" s="20">
        <v>9501</v>
      </c>
      <c r="I41" s="21">
        <v>8534</v>
      </c>
      <c r="J41" s="21">
        <v>18035</v>
      </c>
      <c r="K41" s="108">
        <v>10360</v>
      </c>
      <c r="L41" s="109">
        <v>9527</v>
      </c>
      <c r="M41" s="109">
        <v>19887</v>
      </c>
      <c r="N41" s="108">
        <f>SUM(N37:N40)</f>
        <v>128</v>
      </c>
      <c r="O41" s="173">
        <f>SUM(O37:O40)</f>
        <v>1</v>
      </c>
      <c r="P41" s="109">
        <f>SUM(P37:P40)</f>
        <v>129</v>
      </c>
      <c r="Q41" s="108">
        <f t="shared" si="6"/>
        <v>29663</v>
      </c>
      <c r="R41" s="109">
        <f t="shared" si="6"/>
        <v>26935</v>
      </c>
      <c r="S41" s="109">
        <f t="shared" si="6"/>
        <v>56598</v>
      </c>
    </row>
    <row r="42" spans="1:19" s="19" customFormat="1" ht="12.75">
      <c r="A42" s="42" t="s">
        <v>28</v>
      </c>
      <c r="B42" s="78"/>
      <c r="C42" s="79"/>
      <c r="D42" s="79"/>
      <c r="E42" s="137"/>
      <c r="F42" s="138"/>
      <c r="G42" s="138"/>
      <c r="H42" s="12"/>
      <c r="I42" s="13"/>
      <c r="J42" s="37"/>
      <c r="K42" s="89"/>
      <c r="L42" s="90"/>
      <c r="M42" s="124"/>
      <c r="N42" s="89"/>
      <c r="O42" s="90"/>
      <c r="P42" s="124"/>
      <c r="Q42" s="123"/>
      <c r="R42" s="124"/>
      <c r="S42" s="90"/>
    </row>
    <row r="43" spans="1:19" s="7" customFormat="1" ht="12.75">
      <c r="A43" s="26" t="s">
        <v>29</v>
      </c>
      <c r="B43" s="80">
        <f>SUM(B37,B31,B25,B20,B14,B8)</f>
        <v>711</v>
      </c>
      <c r="C43" s="48">
        <f>SUM(C37,C31,C25,C20,C14,C8)</f>
        <v>446</v>
      </c>
      <c r="D43" s="48">
        <f>SUM(D37,D31,D25,D20,D14,D8)</f>
        <v>1157</v>
      </c>
      <c r="E43" s="133">
        <f>SUM(E37,E31,E25,E20,E14,E8)</f>
        <v>13896</v>
      </c>
      <c r="F43" s="134">
        <f aca="true" t="shared" si="7" ref="F43:P43">SUM(F37,F31,F25,F20,F14,F8)</f>
        <v>13375</v>
      </c>
      <c r="G43" s="134">
        <f t="shared" si="7"/>
        <v>27271</v>
      </c>
      <c r="H43" s="14">
        <f t="shared" si="7"/>
        <v>13523</v>
      </c>
      <c r="I43" s="16">
        <f t="shared" si="7"/>
        <v>12704</v>
      </c>
      <c r="J43" s="31">
        <f t="shared" si="7"/>
        <v>26227</v>
      </c>
      <c r="K43" s="91">
        <f t="shared" si="7"/>
        <v>14055</v>
      </c>
      <c r="L43" s="84">
        <f t="shared" si="7"/>
        <v>13536</v>
      </c>
      <c r="M43" s="86">
        <f t="shared" si="7"/>
        <v>27591</v>
      </c>
      <c r="N43" s="91">
        <f t="shared" si="7"/>
        <v>4</v>
      </c>
      <c r="O43" s="84">
        <f t="shared" si="7"/>
        <v>69</v>
      </c>
      <c r="P43" s="84">
        <f t="shared" si="7"/>
        <v>73</v>
      </c>
      <c r="Q43" s="105">
        <f aca="true" t="shared" si="8" ref="Q43:S47">SUM(N43,K43,H43,E43,B43)</f>
        <v>42189</v>
      </c>
      <c r="R43" s="86">
        <f t="shared" si="8"/>
        <v>40130</v>
      </c>
      <c r="S43" s="84">
        <f t="shared" si="8"/>
        <v>82319</v>
      </c>
    </row>
    <row r="44" spans="1:19" ht="12.75">
      <c r="A44" s="26" t="s">
        <v>30</v>
      </c>
      <c r="B44" s="80">
        <f>SUM(B9,B15,B21,B26,B32,B38)</f>
        <v>1008</v>
      </c>
      <c r="C44" s="48">
        <f aca="true" t="shared" si="9" ref="C44:P44">SUM(C9,C15,C21,C26,C32,C38)</f>
        <v>786</v>
      </c>
      <c r="D44" s="48">
        <f t="shared" si="9"/>
        <v>1794</v>
      </c>
      <c r="E44" s="133">
        <f t="shared" si="9"/>
        <v>51377</v>
      </c>
      <c r="F44" s="134">
        <f t="shared" si="9"/>
        <v>52071</v>
      </c>
      <c r="G44" s="134">
        <f t="shared" si="9"/>
        <v>103448</v>
      </c>
      <c r="H44" s="14">
        <f t="shared" si="9"/>
        <v>48824</v>
      </c>
      <c r="I44" s="15">
        <f t="shared" si="9"/>
        <v>49360</v>
      </c>
      <c r="J44" s="31">
        <f t="shared" si="9"/>
        <v>98184</v>
      </c>
      <c r="K44" s="91">
        <f t="shared" si="9"/>
        <v>51309</v>
      </c>
      <c r="L44" s="92">
        <f t="shared" si="9"/>
        <v>52550</v>
      </c>
      <c r="M44" s="86">
        <f t="shared" si="9"/>
        <v>103859</v>
      </c>
      <c r="N44" s="91">
        <f t="shared" si="9"/>
        <v>82</v>
      </c>
      <c r="O44" s="84">
        <f t="shared" si="9"/>
        <v>482</v>
      </c>
      <c r="P44" s="84">
        <f t="shared" si="9"/>
        <v>564</v>
      </c>
      <c r="Q44" s="105">
        <f t="shared" si="8"/>
        <v>152600</v>
      </c>
      <c r="R44" s="106">
        <f t="shared" si="8"/>
        <v>155249</v>
      </c>
      <c r="S44" s="84">
        <f t="shared" si="8"/>
        <v>307849</v>
      </c>
    </row>
    <row r="45" spans="1:19" ht="12.75">
      <c r="A45" s="26" t="s">
        <v>31</v>
      </c>
      <c r="B45" s="80">
        <f>SUM(B10,B16,B27,B33,B39)</f>
        <v>80</v>
      </c>
      <c r="C45" s="48">
        <f aca="true" t="shared" si="10" ref="C45:P45">SUM(C10,C16,C27,C33,C39)</f>
        <v>64</v>
      </c>
      <c r="D45" s="48">
        <f t="shared" si="10"/>
        <v>144</v>
      </c>
      <c r="E45" s="133">
        <f t="shared" si="10"/>
        <v>2479</v>
      </c>
      <c r="F45" s="134">
        <f t="shared" si="10"/>
        <v>1089</v>
      </c>
      <c r="G45" s="134">
        <f t="shared" si="10"/>
        <v>3568</v>
      </c>
      <c r="H45" s="14">
        <f t="shared" si="10"/>
        <v>2791</v>
      </c>
      <c r="I45" s="15">
        <f t="shared" si="10"/>
        <v>1445</v>
      </c>
      <c r="J45" s="31">
        <f t="shared" si="10"/>
        <v>4236</v>
      </c>
      <c r="K45" s="91">
        <f t="shared" si="10"/>
        <v>3458</v>
      </c>
      <c r="L45" s="92">
        <f t="shared" si="10"/>
        <v>1905</v>
      </c>
      <c r="M45" s="86">
        <f t="shared" si="10"/>
        <v>5363</v>
      </c>
      <c r="N45" s="91">
        <f t="shared" si="10"/>
        <v>128</v>
      </c>
      <c r="O45" s="84">
        <f t="shared" si="10"/>
        <v>1</v>
      </c>
      <c r="P45" s="84">
        <f t="shared" si="10"/>
        <v>129</v>
      </c>
      <c r="Q45" s="105">
        <f t="shared" si="8"/>
        <v>8936</v>
      </c>
      <c r="R45" s="106">
        <f t="shared" si="8"/>
        <v>4504</v>
      </c>
      <c r="S45" s="84">
        <f t="shared" si="8"/>
        <v>13440</v>
      </c>
    </row>
    <row r="46" spans="1:19" ht="12.75">
      <c r="A46" s="26" t="s">
        <v>32</v>
      </c>
      <c r="B46" s="80">
        <f>SUM(B40,B34,B28,B22,B17,B11)</f>
        <v>376</v>
      </c>
      <c r="C46" s="48">
        <f aca="true" t="shared" si="11" ref="C46:M46">SUM(C40,C34,C28,C22,C17,C11)</f>
        <v>288</v>
      </c>
      <c r="D46" s="48">
        <f t="shared" si="11"/>
        <v>664</v>
      </c>
      <c r="E46" s="133">
        <f>SUM(E40,E34,E28,E22,E17,E11)</f>
        <v>3384</v>
      </c>
      <c r="F46" s="134">
        <f t="shared" si="11"/>
        <v>2149</v>
      </c>
      <c r="G46" s="134">
        <f t="shared" si="11"/>
        <v>5533</v>
      </c>
      <c r="H46" s="14">
        <f t="shared" si="11"/>
        <v>3550</v>
      </c>
      <c r="I46" s="15">
        <f t="shared" si="11"/>
        <v>2212</v>
      </c>
      <c r="J46" s="31">
        <f t="shared" si="11"/>
        <v>5762</v>
      </c>
      <c r="K46" s="91">
        <f t="shared" si="11"/>
        <v>3761</v>
      </c>
      <c r="L46" s="92">
        <f t="shared" si="11"/>
        <v>2543</v>
      </c>
      <c r="M46" s="86">
        <f t="shared" si="11"/>
        <v>6304</v>
      </c>
      <c r="N46" s="91">
        <f>SUM(N40,N34,N28,N22,N17,N11)</f>
        <v>104</v>
      </c>
      <c r="O46" s="84">
        <f>SUM(O40,O34,O28,O22,O17,O11)</f>
        <v>0</v>
      </c>
      <c r="P46" s="84">
        <f>SUM(P40,P34,P28,P22,P17,P11)</f>
        <v>104</v>
      </c>
      <c r="Q46" s="105">
        <f t="shared" si="8"/>
        <v>11175</v>
      </c>
      <c r="R46" s="106">
        <f t="shared" si="8"/>
        <v>7192</v>
      </c>
      <c r="S46" s="84">
        <f t="shared" si="8"/>
        <v>18367</v>
      </c>
    </row>
    <row r="47" spans="1:19" ht="12.75">
      <c r="A47" s="10" t="s">
        <v>18</v>
      </c>
      <c r="B47" s="81">
        <f>SUM(B43:B46)</f>
        <v>2175</v>
      </c>
      <c r="C47" s="50">
        <f aca="true" t="shared" si="12" ref="C47:P47">SUM(C43:C46)</f>
        <v>1584</v>
      </c>
      <c r="D47" s="50">
        <f t="shared" si="12"/>
        <v>3759</v>
      </c>
      <c r="E47" s="135">
        <f>SUM(E43:E46)</f>
        <v>71136</v>
      </c>
      <c r="F47" s="136">
        <f>SUM(F43:F46)</f>
        <v>68684</v>
      </c>
      <c r="G47" s="136">
        <f>SUM(G43:G46)</f>
        <v>139820</v>
      </c>
      <c r="H47" s="20">
        <f t="shared" si="12"/>
        <v>68688</v>
      </c>
      <c r="I47" s="21">
        <f t="shared" si="12"/>
        <v>65721</v>
      </c>
      <c r="J47" s="21">
        <f t="shared" si="12"/>
        <v>134409</v>
      </c>
      <c r="K47" s="108">
        <f t="shared" si="12"/>
        <v>72583</v>
      </c>
      <c r="L47" s="109">
        <f t="shared" si="12"/>
        <v>70534</v>
      </c>
      <c r="M47" s="109">
        <f t="shared" si="12"/>
        <v>143117</v>
      </c>
      <c r="N47" s="108">
        <f t="shared" si="12"/>
        <v>318</v>
      </c>
      <c r="O47" s="109">
        <f t="shared" si="12"/>
        <v>552</v>
      </c>
      <c r="P47" s="109">
        <f t="shared" si="12"/>
        <v>870</v>
      </c>
      <c r="Q47" s="108">
        <f t="shared" si="8"/>
        <v>214900</v>
      </c>
      <c r="R47" s="109">
        <f t="shared" si="8"/>
        <v>207075</v>
      </c>
      <c r="S47" s="109">
        <f t="shared" si="8"/>
        <v>421975</v>
      </c>
    </row>
    <row r="48" spans="1:19" ht="12.75">
      <c r="A48" s="19"/>
      <c r="Q48" s="94"/>
      <c r="R48" s="94"/>
      <c r="S48" s="94"/>
    </row>
    <row r="49" spans="1:19" s="19" customFormat="1" ht="12.75">
      <c r="A49" s="7"/>
      <c r="B49"/>
      <c r="C49"/>
      <c r="D49" s="7"/>
      <c r="E49" s="47"/>
      <c r="F49"/>
      <c r="G49" s="7"/>
      <c r="H49"/>
      <c r="I49"/>
      <c r="J49" s="7"/>
      <c r="K49" s="94"/>
      <c r="L49" s="94"/>
      <c r="M49" s="95"/>
      <c r="N49" s="94"/>
      <c r="O49" s="95"/>
      <c r="P49" s="95"/>
      <c r="Q49" s="94"/>
      <c r="R49" s="94"/>
      <c r="S49" s="92"/>
    </row>
    <row r="50" spans="1:19" ht="12.75">
      <c r="A50" s="139"/>
      <c r="Q50" s="94"/>
      <c r="R50" s="94"/>
      <c r="S50" s="94"/>
    </row>
    <row r="51" spans="2:19" ht="12.75">
      <c r="B51" s="5"/>
      <c r="Q51" s="94"/>
      <c r="R51" s="94"/>
      <c r="S51" s="94"/>
    </row>
    <row r="52" spans="17:19" ht="12.75">
      <c r="Q52" s="94"/>
      <c r="R52" s="94"/>
      <c r="S52" s="94"/>
    </row>
    <row r="53" ht="12.75">
      <c r="E53" s="47"/>
    </row>
  </sheetData>
  <sheetProtection/>
  <mergeCells count="9">
    <mergeCell ref="B5:D5"/>
    <mergeCell ref="E4:G4"/>
    <mergeCell ref="A2:S2"/>
    <mergeCell ref="Q4:S4"/>
    <mergeCell ref="N4:P4"/>
    <mergeCell ref="H4:J4"/>
    <mergeCell ref="K4:M4"/>
    <mergeCell ref="B4:D4"/>
    <mergeCell ref="N5:P5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landscape" paperSize="9" scale="79" r:id="rId2"/>
  <headerFooter alignWithMargins="0">
    <oddFooter>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79" sqref="A79"/>
    </sheetView>
  </sheetViews>
  <sheetFormatPr defaultColWidth="9.57421875" defaultRowHeight="12.75"/>
  <cols>
    <col min="1" max="1" width="26.421875" style="95" customWidth="1"/>
    <col min="2" max="3" width="7.00390625" style="94" customWidth="1"/>
    <col min="4" max="7" width="8.00390625" style="94" customWidth="1"/>
    <col min="8" max="24" width="9.140625" style="94" customWidth="1"/>
    <col min="25" max="25" width="9.28125" style="94" customWidth="1"/>
    <col min="26" max="26" width="9.28125" style="95" customWidth="1"/>
    <col min="27" max="27" width="4.8515625" style="94" customWidth="1"/>
    <col min="28" max="30" width="7.421875" style="94" customWidth="1"/>
    <col min="31" max="81" width="4.8515625" style="94" customWidth="1"/>
    <col min="82" max="82" width="5.00390625" style="94" customWidth="1"/>
    <col min="83" max="83" width="10.57421875" style="94" customWidth="1"/>
    <col min="84" max="84" width="5.00390625" style="94" customWidth="1"/>
    <col min="85" max="85" width="10.57421875" style="94" customWidth="1"/>
    <col min="86" max="86" width="5.00390625" style="94" customWidth="1"/>
    <col min="87" max="87" width="10.57421875" style="94" customWidth="1"/>
    <col min="88" max="88" width="5.00390625" style="94" customWidth="1"/>
    <col min="89" max="89" width="10.57421875" style="94" customWidth="1"/>
    <col min="90" max="90" width="5.00390625" style="94" customWidth="1"/>
    <col min="91" max="91" width="10.57421875" style="94" customWidth="1"/>
    <col min="92" max="92" width="5.00390625" style="94" customWidth="1"/>
    <col min="93" max="93" width="10.57421875" style="94" customWidth="1"/>
    <col min="94" max="94" width="5.00390625" style="94" customWidth="1"/>
    <col min="95" max="95" width="10.57421875" style="94" customWidth="1"/>
    <col min="96" max="96" width="5.00390625" style="94" customWidth="1"/>
    <col min="97" max="97" width="10.57421875" style="94" customWidth="1"/>
    <col min="98" max="98" width="5.00390625" style="94" customWidth="1"/>
    <col min="99" max="99" width="10.57421875" style="94" customWidth="1"/>
    <col min="100" max="100" width="5.00390625" style="94" customWidth="1"/>
    <col min="101" max="101" width="10.57421875" style="94" customWidth="1"/>
    <col min="102" max="102" width="5.00390625" style="94" customWidth="1"/>
    <col min="103" max="103" width="10.57421875" style="94" customWidth="1"/>
    <col min="104" max="104" width="5.00390625" style="94" customWidth="1"/>
    <col min="105" max="105" width="10.57421875" style="94" customWidth="1"/>
    <col min="106" max="106" width="5.00390625" style="94" customWidth="1"/>
    <col min="107" max="107" width="10.57421875" style="94" customWidth="1"/>
    <col min="108" max="108" width="5.00390625" style="94" customWidth="1"/>
    <col min="109" max="109" width="10.57421875" style="94" customWidth="1"/>
    <col min="110" max="110" width="5.00390625" style="94" customWidth="1"/>
    <col min="111" max="111" width="10.57421875" style="94" customWidth="1"/>
    <col min="112" max="112" width="5.00390625" style="94" customWidth="1"/>
    <col min="113" max="113" width="10.57421875" style="94" customWidth="1"/>
    <col min="114" max="114" width="5.00390625" style="94" customWidth="1"/>
    <col min="115" max="115" width="10.57421875" style="94" customWidth="1"/>
    <col min="116" max="116" width="5.00390625" style="94" customWidth="1"/>
    <col min="117" max="117" width="10.57421875" style="94" customWidth="1"/>
    <col min="118" max="118" width="5.00390625" style="94" customWidth="1"/>
    <col min="119" max="119" width="10.57421875" style="94" customWidth="1"/>
    <col min="120" max="120" width="5.00390625" style="94" customWidth="1"/>
    <col min="121" max="121" width="10.57421875" style="94" customWidth="1"/>
    <col min="122" max="122" width="5.00390625" style="94" customWidth="1"/>
    <col min="123" max="123" width="10.57421875" style="94" customWidth="1"/>
    <col min="124" max="124" width="5.00390625" style="94" customWidth="1"/>
    <col min="125" max="125" width="10.57421875" style="94" customWidth="1"/>
    <col min="126" max="126" width="5.00390625" style="94" customWidth="1"/>
    <col min="127" max="127" width="10.57421875" style="94" customWidth="1"/>
    <col min="128" max="128" width="5.00390625" style="94" customWidth="1"/>
    <col min="129" max="129" width="10.57421875" style="94" customWidth="1"/>
    <col min="130" max="130" width="5.00390625" style="94" customWidth="1"/>
    <col min="131" max="131" width="10.57421875" style="94" customWidth="1"/>
    <col min="132" max="132" width="5.00390625" style="94" customWidth="1"/>
    <col min="133" max="133" width="10.57421875" style="94" customWidth="1"/>
    <col min="134" max="134" width="5.00390625" style="94" customWidth="1"/>
    <col min="135" max="135" width="10.57421875" style="94" customWidth="1"/>
    <col min="136" max="136" width="5.00390625" style="94" customWidth="1"/>
    <col min="137" max="137" width="10.57421875" style="94" customWidth="1"/>
    <col min="138" max="138" width="5.00390625" style="94" customWidth="1"/>
    <col min="139" max="139" width="10.57421875" style="94" customWidth="1"/>
    <col min="140" max="141" width="5.00390625" style="94" customWidth="1"/>
    <col min="142" max="142" width="10.57421875" style="94" customWidth="1"/>
    <col min="143" max="143" width="5.00390625" style="94" customWidth="1"/>
    <col min="144" max="144" width="10.57421875" style="94" customWidth="1"/>
    <col min="145" max="145" width="5.00390625" style="94" customWidth="1"/>
    <col min="146" max="146" width="10.57421875" style="94" customWidth="1"/>
    <col min="147" max="147" width="5.00390625" style="94" customWidth="1"/>
    <col min="148" max="148" width="10.57421875" style="94" customWidth="1"/>
    <col min="149" max="149" width="5.00390625" style="94" customWidth="1"/>
    <col min="150" max="150" width="10.57421875" style="94" customWidth="1"/>
    <col min="151" max="151" width="5.00390625" style="94" customWidth="1"/>
    <col min="152" max="152" width="10.57421875" style="94" customWidth="1"/>
    <col min="153" max="153" width="5.00390625" style="94" customWidth="1"/>
    <col min="154" max="154" width="10.57421875" style="94" customWidth="1"/>
    <col min="155" max="155" width="5.00390625" style="94" customWidth="1"/>
    <col min="156" max="156" width="10.57421875" style="94" customWidth="1"/>
    <col min="157" max="157" width="5.00390625" style="94" customWidth="1"/>
    <col min="158" max="158" width="10.57421875" style="94" customWidth="1"/>
    <col min="159" max="159" width="5.00390625" style="94" customWidth="1"/>
    <col min="160" max="160" width="10.57421875" style="94" customWidth="1"/>
    <col min="161" max="161" width="5.00390625" style="94" customWidth="1"/>
    <col min="162" max="162" width="10.57421875" style="94" customWidth="1"/>
    <col min="163" max="163" width="5.00390625" style="94" customWidth="1"/>
    <col min="164" max="164" width="10.57421875" style="94" customWidth="1"/>
    <col min="165" max="165" width="5.00390625" style="94" customWidth="1"/>
    <col min="166" max="166" width="10.57421875" style="94" customWidth="1"/>
    <col min="167" max="167" width="4.00390625" style="94" customWidth="1"/>
    <col min="168" max="168" width="9.57421875" style="94" customWidth="1"/>
    <col min="169" max="169" width="4.00390625" style="94" customWidth="1"/>
    <col min="170" max="170" width="9.57421875" style="94" customWidth="1"/>
    <col min="171" max="171" width="4.00390625" style="94" customWidth="1"/>
    <col min="172" max="172" width="9.57421875" style="94" customWidth="1"/>
    <col min="173" max="173" width="4.00390625" style="94" customWidth="1"/>
    <col min="174" max="174" width="9.57421875" style="94" customWidth="1"/>
    <col min="175" max="175" width="4.00390625" style="94" customWidth="1"/>
    <col min="176" max="176" width="9.57421875" style="94" customWidth="1"/>
    <col min="177" max="178" width="5.00390625" style="94" customWidth="1"/>
    <col min="179" max="179" width="9.57421875" style="94" customWidth="1"/>
    <col min="180" max="180" width="4.00390625" style="94" customWidth="1"/>
    <col min="181" max="181" width="9.57421875" style="94" customWidth="1"/>
    <col min="182" max="182" width="4.00390625" style="94" customWidth="1"/>
    <col min="183" max="183" width="9.57421875" style="94" customWidth="1"/>
    <col min="184" max="184" width="4.00390625" style="94" customWidth="1"/>
    <col min="185" max="185" width="9.57421875" style="94" customWidth="1"/>
    <col min="186" max="186" width="4.00390625" style="94" customWidth="1"/>
    <col min="187" max="187" width="9.57421875" style="94" customWidth="1"/>
    <col min="188" max="188" width="4.00390625" style="94" customWidth="1"/>
    <col min="189" max="189" width="9.57421875" style="94" customWidth="1"/>
    <col min="190" max="190" width="4.00390625" style="94" customWidth="1"/>
    <col min="191" max="191" width="9.57421875" style="94" customWidth="1"/>
    <col min="192" max="192" width="4.00390625" style="94" customWidth="1"/>
    <col min="193" max="193" width="9.57421875" style="94" customWidth="1"/>
    <col min="194" max="194" width="4.00390625" style="94" customWidth="1"/>
    <col min="195" max="195" width="9.57421875" style="94" customWidth="1"/>
    <col min="196" max="196" width="4.00390625" style="94" customWidth="1"/>
    <col min="197" max="197" width="9.57421875" style="94" customWidth="1"/>
    <col min="198" max="198" width="4.00390625" style="94" customWidth="1"/>
    <col min="199" max="199" width="9.57421875" style="94" customWidth="1"/>
    <col min="200" max="200" width="4.00390625" style="94" customWidth="1"/>
    <col min="201" max="201" width="9.57421875" style="94" customWidth="1"/>
    <col min="202" max="202" width="4.00390625" style="94" customWidth="1"/>
    <col min="203" max="203" width="9.57421875" style="94" customWidth="1"/>
    <col min="204" max="204" width="4.00390625" style="94" customWidth="1"/>
    <col min="205" max="205" width="9.57421875" style="94" customWidth="1"/>
    <col min="206" max="206" width="4.00390625" style="94" customWidth="1"/>
    <col min="207" max="207" width="9.57421875" style="94" customWidth="1"/>
    <col min="208" max="208" width="4.00390625" style="94" customWidth="1"/>
    <col min="209" max="209" width="9.57421875" style="94" customWidth="1"/>
    <col min="210" max="210" width="4.00390625" style="94" customWidth="1"/>
    <col min="211" max="211" width="9.57421875" style="94" customWidth="1"/>
    <col min="212" max="212" width="4.00390625" style="94" customWidth="1"/>
    <col min="213" max="213" width="9.57421875" style="94" customWidth="1"/>
    <col min="214" max="214" width="4.00390625" style="94" customWidth="1"/>
    <col min="215" max="215" width="9.57421875" style="94" customWidth="1"/>
    <col min="216" max="216" width="4.00390625" style="94" customWidth="1"/>
    <col min="217" max="217" width="9.57421875" style="94" customWidth="1"/>
    <col min="218" max="218" width="4.00390625" style="94" customWidth="1"/>
    <col min="219" max="219" width="9.57421875" style="94" customWidth="1"/>
    <col min="220" max="220" width="4.00390625" style="94" customWidth="1"/>
    <col min="221" max="221" width="9.57421875" style="94" customWidth="1"/>
    <col min="222" max="222" width="4.00390625" style="94" customWidth="1"/>
    <col min="223" max="223" width="9.57421875" style="94" customWidth="1"/>
    <col min="224" max="224" width="4.00390625" style="94" customWidth="1"/>
    <col min="225" max="225" width="9.57421875" style="94" customWidth="1"/>
    <col min="226" max="226" width="4.00390625" style="94" customWidth="1"/>
    <col min="227" max="227" width="9.57421875" style="94" customWidth="1"/>
    <col min="228" max="228" width="4.00390625" style="94" customWidth="1"/>
    <col min="229" max="229" width="9.57421875" style="94" customWidth="1"/>
    <col min="230" max="230" width="4.00390625" style="94" customWidth="1"/>
    <col min="231" max="231" width="9.57421875" style="94" customWidth="1"/>
    <col min="232" max="232" width="4.00390625" style="94" customWidth="1"/>
    <col min="233" max="233" width="9.57421875" style="94" customWidth="1"/>
    <col min="234" max="234" width="4.00390625" style="94" customWidth="1"/>
    <col min="235" max="235" width="9.57421875" style="94" customWidth="1"/>
    <col min="236" max="236" width="4.00390625" style="94" customWidth="1"/>
    <col min="237" max="237" width="9.57421875" style="94" customWidth="1"/>
    <col min="238" max="238" width="4.00390625" style="94" customWidth="1"/>
    <col min="239" max="239" width="9.57421875" style="94" customWidth="1"/>
    <col min="240" max="240" width="4.00390625" style="94" customWidth="1"/>
    <col min="241" max="241" width="9.57421875" style="94" customWidth="1"/>
    <col min="242" max="242" width="4.00390625" style="94" customWidth="1"/>
    <col min="243" max="243" width="9.57421875" style="94" customWidth="1"/>
    <col min="244" max="244" width="4.00390625" style="94" customWidth="1"/>
    <col min="245" max="245" width="9.57421875" style="94" customWidth="1"/>
    <col min="246" max="246" width="4.00390625" style="94" customWidth="1"/>
    <col min="247" max="247" width="9.57421875" style="94" customWidth="1"/>
    <col min="248" max="248" width="4.00390625" style="94" customWidth="1"/>
    <col min="249" max="249" width="9.57421875" style="94" customWidth="1"/>
    <col min="250" max="250" width="4.00390625" style="94" customWidth="1"/>
    <col min="251" max="16384" width="9.57421875" style="94" customWidth="1"/>
  </cols>
  <sheetData>
    <row r="1" ht="12.75">
      <c r="A1" s="6" t="s">
        <v>83</v>
      </c>
    </row>
    <row r="2" spans="1:26" ht="12.75">
      <c r="A2" s="211" t="s">
        <v>78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</row>
    <row r="3" ht="13.5" thickBot="1">
      <c r="A3" s="96"/>
    </row>
    <row r="4" spans="1:26" ht="12.75">
      <c r="A4" s="97"/>
      <c r="B4" s="209" t="str">
        <f>D4+1&amp;" en later"</f>
        <v>2007 en later</v>
      </c>
      <c r="C4" s="210"/>
      <c r="D4" s="209">
        <v>2006</v>
      </c>
      <c r="E4" s="210"/>
      <c r="F4" s="209">
        <f>D4-1</f>
        <v>2005</v>
      </c>
      <c r="G4" s="210"/>
      <c r="H4" s="209">
        <f>F4-1</f>
        <v>2004</v>
      </c>
      <c r="I4" s="210"/>
      <c r="J4" s="209">
        <f>H4-1</f>
        <v>2003</v>
      </c>
      <c r="K4" s="210"/>
      <c r="L4" s="209">
        <f>J4-1</f>
        <v>2002</v>
      </c>
      <c r="M4" s="210"/>
      <c r="N4" s="209">
        <f>L4-1</f>
        <v>2001</v>
      </c>
      <c r="O4" s="210"/>
      <c r="P4" s="209">
        <f>N4-1</f>
        <v>2000</v>
      </c>
      <c r="Q4" s="210"/>
      <c r="R4" s="209">
        <f>P4-1</f>
        <v>1999</v>
      </c>
      <c r="S4" s="210"/>
      <c r="T4" s="209">
        <f>R4-1</f>
        <v>1998</v>
      </c>
      <c r="U4" s="210"/>
      <c r="V4" s="209" t="str">
        <f>T4-1&amp;" "&amp;"en vroeger"</f>
        <v>1997 en vroeger</v>
      </c>
      <c r="W4" s="210"/>
      <c r="X4" s="182" t="s">
        <v>20</v>
      </c>
      <c r="Y4" s="183"/>
      <c r="Z4" s="183"/>
    </row>
    <row r="5" spans="1:26" ht="12.75">
      <c r="A5" s="98"/>
      <c r="B5" s="99" t="s">
        <v>0</v>
      </c>
      <c r="C5" s="100" t="s">
        <v>1</v>
      </c>
      <c r="D5" s="99" t="s">
        <v>0</v>
      </c>
      <c r="E5" s="100" t="s">
        <v>1</v>
      </c>
      <c r="F5" s="99" t="s">
        <v>0</v>
      </c>
      <c r="G5" s="100" t="s">
        <v>1</v>
      </c>
      <c r="H5" s="99" t="s">
        <v>0</v>
      </c>
      <c r="I5" s="100" t="s">
        <v>1</v>
      </c>
      <c r="J5" s="99" t="s">
        <v>0</v>
      </c>
      <c r="K5" s="100" t="s">
        <v>1</v>
      </c>
      <c r="L5" s="99" t="s">
        <v>0</v>
      </c>
      <c r="M5" s="100" t="s">
        <v>1</v>
      </c>
      <c r="N5" s="99" t="s">
        <v>0</v>
      </c>
      <c r="O5" s="100" t="s">
        <v>1</v>
      </c>
      <c r="P5" s="99" t="s">
        <v>0</v>
      </c>
      <c r="Q5" s="100" t="s">
        <v>1</v>
      </c>
      <c r="R5" s="99" t="s">
        <v>0</v>
      </c>
      <c r="S5" s="100" t="s">
        <v>1</v>
      </c>
      <c r="T5" s="99" t="s">
        <v>0</v>
      </c>
      <c r="U5" s="100" t="s">
        <v>1</v>
      </c>
      <c r="V5" s="99" t="s">
        <v>0</v>
      </c>
      <c r="W5" s="100" t="s">
        <v>1</v>
      </c>
      <c r="X5" s="99" t="s">
        <v>0</v>
      </c>
      <c r="Y5" s="100" t="s">
        <v>1</v>
      </c>
      <c r="Z5" s="101" t="s">
        <v>19</v>
      </c>
    </row>
    <row r="6" spans="1:26" s="95" customFormat="1" ht="12.75">
      <c r="A6" s="93" t="s">
        <v>58</v>
      </c>
      <c r="B6" s="102"/>
      <c r="C6" s="103"/>
      <c r="D6" s="102"/>
      <c r="E6" s="103"/>
      <c r="F6" s="102"/>
      <c r="G6" s="103"/>
      <c r="H6" s="102"/>
      <c r="I6" s="103"/>
      <c r="J6" s="102"/>
      <c r="K6" s="103"/>
      <c r="L6" s="102"/>
      <c r="M6" s="103"/>
      <c r="N6" s="102"/>
      <c r="O6" s="103"/>
      <c r="P6" s="102"/>
      <c r="Q6" s="103"/>
      <c r="R6" s="102"/>
      <c r="S6" s="103"/>
      <c r="T6" s="102"/>
      <c r="U6" s="103"/>
      <c r="V6" s="102"/>
      <c r="W6" s="103"/>
      <c r="X6" s="102"/>
      <c r="Y6" s="103"/>
      <c r="Z6" s="103"/>
    </row>
    <row r="7" spans="1:26" ht="12.75">
      <c r="A7" s="104" t="s">
        <v>29</v>
      </c>
      <c r="B7" s="91">
        <v>0</v>
      </c>
      <c r="C7" s="84">
        <v>0</v>
      </c>
      <c r="D7" s="91">
        <v>24</v>
      </c>
      <c r="E7" s="84">
        <v>25</v>
      </c>
      <c r="F7" s="91">
        <v>93</v>
      </c>
      <c r="G7" s="84">
        <v>79</v>
      </c>
      <c r="H7" s="91">
        <v>95</v>
      </c>
      <c r="I7" s="84">
        <v>83</v>
      </c>
      <c r="J7" s="91">
        <v>101</v>
      </c>
      <c r="K7" s="84">
        <v>50</v>
      </c>
      <c r="L7" s="91">
        <v>117</v>
      </c>
      <c r="M7" s="84">
        <v>53</v>
      </c>
      <c r="N7" s="91">
        <v>117</v>
      </c>
      <c r="O7" s="84">
        <v>64</v>
      </c>
      <c r="P7" s="91">
        <v>111</v>
      </c>
      <c r="Q7" s="84">
        <v>68</v>
      </c>
      <c r="R7" s="91">
        <v>46</v>
      </c>
      <c r="S7" s="84">
        <v>21</v>
      </c>
      <c r="T7" s="91">
        <v>7</v>
      </c>
      <c r="U7" s="84">
        <v>3</v>
      </c>
      <c r="V7" s="91">
        <v>0</v>
      </c>
      <c r="W7" s="84">
        <v>0</v>
      </c>
      <c r="X7" s="105">
        <f aca="true" t="shared" si="0" ref="X7:Y11">SUM(V7,T7,R7,P7,N7,L7,J7,H7,F7,D7,B7)</f>
        <v>711</v>
      </c>
      <c r="Y7" s="86">
        <f t="shared" si="0"/>
        <v>446</v>
      </c>
      <c r="Z7" s="86">
        <f>SUM(X7:Y7)</f>
        <v>1157</v>
      </c>
    </row>
    <row r="8" spans="1:26" ht="12.75">
      <c r="A8" s="104" t="s">
        <v>30</v>
      </c>
      <c r="B8" s="91">
        <v>2</v>
      </c>
      <c r="C8" s="92">
        <v>1</v>
      </c>
      <c r="D8" s="91">
        <v>27</v>
      </c>
      <c r="E8" s="92">
        <v>29</v>
      </c>
      <c r="F8" s="91">
        <v>140</v>
      </c>
      <c r="G8" s="92">
        <v>116</v>
      </c>
      <c r="H8" s="91">
        <v>140</v>
      </c>
      <c r="I8" s="92">
        <v>123</v>
      </c>
      <c r="J8" s="91">
        <v>168</v>
      </c>
      <c r="K8" s="92">
        <v>140</v>
      </c>
      <c r="L8" s="91">
        <v>155</v>
      </c>
      <c r="M8" s="92">
        <v>113</v>
      </c>
      <c r="N8" s="91">
        <v>161</v>
      </c>
      <c r="O8" s="92">
        <v>118</v>
      </c>
      <c r="P8" s="91">
        <v>163</v>
      </c>
      <c r="Q8" s="92">
        <v>113</v>
      </c>
      <c r="R8" s="91">
        <v>47</v>
      </c>
      <c r="S8" s="92">
        <v>25</v>
      </c>
      <c r="T8" s="91">
        <v>2</v>
      </c>
      <c r="U8" s="92">
        <v>8</v>
      </c>
      <c r="V8" s="91">
        <v>3</v>
      </c>
      <c r="W8" s="92">
        <v>0</v>
      </c>
      <c r="X8" s="105">
        <f t="shared" si="0"/>
        <v>1008</v>
      </c>
      <c r="Y8" s="106">
        <f t="shared" si="0"/>
        <v>786</v>
      </c>
      <c r="Z8" s="84">
        <f>SUM(X8:Y8)</f>
        <v>1794</v>
      </c>
    </row>
    <row r="9" spans="1:26" ht="12.75">
      <c r="A9" s="104" t="s">
        <v>31</v>
      </c>
      <c r="B9" s="91">
        <v>0</v>
      </c>
      <c r="C9" s="92">
        <v>0</v>
      </c>
      <c r="D9" s="91">
        <v>1</v>
      </c>
      <c r="E9" s="92">
        <v>2</v>
      </c>
      <c r="F9" s="91">
        <v>11</v>
      </c>
      <c r="G9" s="92">
        <v>6</v>
      </c>
      <c r="H9" s="91">
        <v>12</v>
      </c>
      <c r="I9" s="92">
        <v>15</v>
      </c>
      <c r="J9" s="91">
        <v>10</v>
      </c>
      <c r="K9" s="92">
        <v>6</v>
      </c>
      <c r="L9" s="91">
        <v>13</v>
      </c>
      <c r="M9" s="92">
        <v>15</v>
      </c>
      <c r="N9" s="91">
        <v>18</v>
      </c>
      <c r="O9" s="92">
        <v>10</v>
      </c>
      <c r="P9" s="91">
        <v>13</v>
      </c>
      <c r="Q9" s="92">
        <v>8</v>
      </c>
      <c r="R9" s="91">
        <v>2</v>
      </c>
      <c r="S9" s="92">
        <v>2</v>
      </c>
      <c r="T9" s="91">
        <v>0</v>
      </c>
      <c r="U9" s="92">
        <v>0</v>
      </c>
      <c r="V9" s="91">
        <v>0</v>
      </c>
      <c r="W9" s="92">
        <v>0</v>
      </c>
      <c r="X9" s="105">
        <f t="shared" si="0"/>
        <v>80</v>
      </c>
      <c r="Y9" s="106">
        <f t="shared" si="0"/>
        <v>64</v>
      </c>
      <c r="Z9" s="84">
        <f>SUM(X9:Y9)</f>
        <v>144</v>
      </c>
    </row>
    <row r="10" spans="1:26" ht="12.75">
      <c r="A10" s="104" t="s">
        <v>32</v>
      </c>
      <c r="B10" s="91">
        <v>1</v>
      </c>
      <c r="C10" s="92">
        <v>0</v>
      </c>
      <c r="D10" s="91">
        <v>8</v>
      </c>
      <c r="E10" s="92">
        <v>8</v>
      </c>
      <c r="F10" s="91">
        <v>50</v>
      </c>
      <c r="G10" s="92">
        <v>46</v>
      </c>
      <c r="H10" s="91">
        <v>38</v>
      </c>
      <c r="I10" s="92">
        <v>37</v>
      </c>
      <c r="J10" s="91">
        <v>51</v>
      </c>
      <c r="K10" s="92">
        <v>51</v>
      </c>
      <c r="L10" s="91">
        <v>53</v>
      </c>
      <c r="M10" s="92">
        <v>48</v>
      </c>
      <c r="N10" s="91">
        <v>62</v>
      </c>
      <c r="O10" s="92">
        <v>34</v>
      </c>
      <c r="P10" s="91">
        <v>69</v>
      </c>
      <c r="Q10" s="92">
        <v>40</v>
      </c>
      <c r="R10" s="91">
        <v>37</v>
      </c>
      <c r="S10" s="92">
        <v>17</v>
      </c>
      <c r="T10" s="91">
        <v>7</v>
      </c>
      <c r="U10" s="92">
        <v>6</v>
      </c>
      <c r="V10" s="91">
        <v>0</v>
      </c>
      <c r="W10" s="92">
        <v>1</v>
      </c>
      <c r="X10" s="105">
        <f t="shared" si="0"/>
        <v>376</v>
      </c>
      <c r="Y10" s="106">
        <f t="shared" si="0"/>
        <v>288</v>
      </c>
      <c r="Z10" s="84">
        <f>SUM(X10:Y10)</f>
        <v>664</v>
      </c>
    </row>
    <row r="11" spans="1:26" s="38" customFormat="1" ht="12.75">
      <c r="A11" s="107" t="s">
        <v>18</v>
      </c>
      <c r="B11" s="108">
        <f>SUM(B7:B10)</f>
        <v>3</v>
      </c>
      <c r="C11" s="109">
        <f aca="true" t="shared" si="1" ref="C11:W11">SUM(C7:C10)</f>
        <v>1</v>
      </c>
      <c r="D11" s="108">
        <f t="shared" si="1"/>
        <v>60</v>
      </c>
      <c r="E11" s="109">
        <f t="shared" si="1"/>
        <v>64</v>
      </c>
      <c r="F11" s="108">
        <f t="shared" si="1"/>
        <v>294</v>
      </c>
      <c r="G11" s="109">
        <f t="shared" si="1"/>
        <v>247</v>
      </c>
      <c r="H11" s="108">
        <f t="shared" si="1"/>
        <v>285</v>
      </c>
      <c r="I11" s="109">
        <f t="shared" si="1"/>
        <v>258</v>
      </c>
      <c r="J11" s="108">
        <f t="shared" si="1"/>
        <v>330</v>
      </c>
      <c r="K11" s="109">
        <f t="shared" si="1"/>
        <v>247</v>
      </c>
      <c r="L11" s="108">
        <f t="shared" si="1"/>
        <v>338</v>
      </c>
      <c r="M11" s="109">
        <f t="shared" si="1"/>
        <v>229</v>
      </c>
      <c r="N11" s="108">
        <f t="shared" si="1"/>
        <v>358</v>
      </c>
      <c r="O11" s="109">
        <f t="shared" si="1"/>
        <v>226</v>
      </c>
      <c r="P11" s="108">
        <f t="shared" si="1"/>
        <v>356</v>
      </c>
      <c r="Q11" s="109">
        <f t="shared" si="1"/>
        <v>229</v>
      </c>
      <c r="R11" s="108">
        <f t="shared" si="1"/>
        <v>132</v>
      </c>
      <c r="S11" s="109">
        <f t="shared" si="1"/>
        <v>65</v>
      </c>
      <c r="T11" s="108">
        <f t="shared" si="1"/>
        <v>16</v>
      </c>
      <c r="U11" s="109">
        <f t="shared" si="1"/>
        <v>17</v>
      </c>
      <c r="V11" s="108">
        <f t="shared" si="1"/>
        <v>3</v>
      </c>
      <c r="W11" s="109">
        <f t="shared" si="1"/>
        <v>1</v>
      </c>
      <c r="X11" s="108">
        <f t="shared" si="0"/>
        <v>2175</v>
      </c>
      <c r="Y11" s="109">
        <f t="shared" si="0"/>
        <v>1584</v>
      </c>
      <c r="Z11" s="109">
        <f>SUM(X11:Y11)</f>
        <v>3759</v>
      </c>
    </row>
    <row r="12" spans="1:26" s="38" customFormat="1" ht="12.75">
      <c r="A12" s="110" t="s">
        <v>48</v>
      </c>
      <c r="B12" s="111"/>
      <c r="C12" s="112"/>
      <c r="D12" s="111"/>
      <c r="E12" s="112"/>
      <c r="F12" s="111"/>
      <c r="G12" s="112"/>
      <c r="H12" s="111"/>
      <c r="I12" s="112"/>
      <c r="J12" s="111"/>
      <c r="K12" s="112"/>
      <c r="L12" s="111"/>
      <c r="M12" s="112"/>
      <c r="N12" s="111"/>
      <c r="O12" s="112"/>
      <c r="P12" s="111"/>
      <c r="Q12" s="112"/>
      <c r="R12" s="111"/>
      <c r="S12" s="112"/>
      <c r="T12" s="111"/>
      <c r="U12" s="112"/>
      <c r="V12" s="111"/>
      <c r="W12" s="112"/>
      <c r="X12" s="111"/>
      <c r="Y12" s="112"/>
      <c r="Z12" s="112"/>
    </row>
    <row r="13" spans="1:26" s="38" customFormat="1" ht="13.5" thickBot="1">
      <c r="A13" s="113" t="s">
        <v>59</v>
      </c>
      <c r="B13" s="111"/>
      <c r="C13" s="112"/>
      <c r="D13" s="111"/>
      <c r="E13" s="112"/>
      <c r="F13" s="111"/>
      <c r="G13" s="112"/>
      <c r="H13" s="111"/>
      <c r="I13" s="112"/>
      <c r="J13" s="111"/>
      <c r="K13" s="112"/>
      <c r="L13" s="111"/>
      <c r="M13" s="112"/>
      <c r="N13" s="111"/>
      <c r="O13" s="112"/>
      <c r="P13" s="111"/>
      <c r="Q13" s="112"/>
      <c r="R13" s="111"/>
      <c r="S13" s="112"/>
      <c r="T13" s="111"/>
      <c r="U13" s="112"/>
      <c r="V13" s="111"/>
      <c r="W13" s="112"/>
      <c r="X13" s="111"/>
      <c r="Y13" s="112"/>
      <c r="Z13" s="112"/>
    </row>
    <row r="14" spans="1:26" ht="12.75">
      <c r="A14" s="104" t="s">
        <v>29</v>
      </c>
      <c r="B14" s="91">
        <v>5</v>
      </c>
      <c r="C14" s="84">
        <v>1</v>
      </c>
      <c r="D14" s="91">
        <v>104</v>
      </c>
      <c r="E14" s="84">
        <v>82</v>
      </c>
      <c r="F14" s="114">
        <v>5011</v>
      </c>
      <c r="G14" s="115">
        <v>4993</v>
      </c>
      <c r="H14" s="91">
        <v>1772</v>
      </c>
      <c r="I14" s="116">
        <v>1557</v>
      </c>
      <c r="J14" s="91">
        <v>260</v>
      </c>
      <c r="K14" s="84">
        <v>173</v>
      </c>
      <c r="L14" s="91">
        <v>12</v>
      </c>
      <c r="M14" s="84">
        <v>10</v>
      </c>
      <c r="N14" s="91">
        <v>0</v>
      </c>
      <c r="O14" s="84">
        <v>1</v>
      </c>
      <c r="P14" s="91">
        <v>0</v>
      </c>
      <c r="Q14" s="84">
        <v>0</v>
      </c>
      <c r="R14" s="91">
        <v>0</v>
      </c>
      <c r="S14" s="84">
        <v>1</v>
      </c>
      <c r="T14" s="91">
        <v>0</v>
      </c>
      <c r="U14" s="84">
        <v>0</v>
      </c>
      <c r="V14" s="91">
        <v>0</v>
      </c>
      <c r="W14" s="84">
        <v>0</v>
      </c>
      <c r="X14" s="105">
        <f aca="true" t="shared" si="2" ref="X14:Y18">SUM(V14,T14,R14,P14,N14,L14,J14,H14,F14,D14,B14)</f>
        <v>7164</v>
      </c>
      <c r="Y14" s="86">
        <f t="shared" si="2"/>
        <v>6818</v>
      </c>
      <c r="Z14" s="84">
        <f>SUM(X14:Y14)</f>
        <v>13982</v>
      </c>
    </row>
    <row r="15" spans="1:26" ht="12.75">
      <c r="A15" s="104" t="s">
        <v>30</v>
      </c>
      <c r="B15" s="91">
        <v>7</v>
      </c>
      <c r="C15" s="92">
        <v>7</v>
      </c>
      <c r="D15" s="91">
        <v>448</v>
      </c>
      <c r="E15" s="92">
        <v>404</v>
      </c>
      <c r="F15" s="91">
        <v>21463</v>
      </c>
      <c r="G15" s="116">
        <v>22127</v>
      </c>
      <c r="H15" s="91">
        <v>4081</v>
      </c>
      <c r="I15" s="116">
        <v>3549</v>
      </c>
      <c r="J15" s="91">
        <v>341</v>
      </c>
      <c r="K15" s="92">
        <v>271</v>
      </c>
      <c r="L15" s="91">
        <v>11</v>
      </c>
      <c r="M15" s="92">
        <v>5</v>
      </c>
      <c r="N15" s="91">
        <v>1</v>
      </c>
      <c r="O15" s="92">
        <v>2</v>
      </c>
      <c r="P15" s="91">
        <v>0</v>
      </c>
      <c r="Q15" s="92">
        <v>1</v>
      </c>
      <c r="R15" s="91">
        <v>0</v>
      </c>
      <c r="S15" s="92">
        <v>0</v>
      </c>
      <c r="T15" s="91">
        <v>0</v>
      </c>
      <c r="U15" s="92">
        <v>0</v>
      </c>
      <c r="V15" s="91">
        <v>0</v>
      </c>
      <c r="W15" s="92">
        <v>0</v>
      </c>
      <c r="X15" s="105">
        <f t="shared" si="2"/>
        <v>26352</v>
      </c>
      <c r="Y15" s="106">
        <f t="shared" si="2"/>
        <v>26366</v>
      </c>
      <c r="Z15" s="84">
        <f>SUM(X15:Y15)</f>
        <v>52718</v>
      </c>
    </row>
    <row r="16" spans="1:26" ht="12.75">
      <c r="A16" s="104" t="s">
        <v>31</v>
      </c>
      <c r="B16" s="91">
        <v>1</v>
      </c>
      <c r="C16" s="92">
        <v>0</v>
      </c>
      <c r="D16" s="91">
        <v>6</v>
      </c>
      <c r="E16" s="92">
        <v>2</v>
      </c>
      <c r="F16" s="91">
        <v>843</v>
      </c>
      <c r="G16" s="116">
        <v>381</v>
      </c>
      <c r="H16" s="91">
        <v>329</v>
      </c>
      <c r="I16" s="116">
        <v>140</v>
      </c>
      <c r="J16" s="91">
        <v>27</v>
      </c>
      <c r="K16" s="92">
        <v>15</v>
      </c>
      <c r="L16" s="91">
        <v>1</v>
      </c>
      <c r="M16" s="92">
        <v>0</v>
      </c>
      <c r="N16" s="91">
        <v>0</v>
      </c>
      <c r="O16" s="92">
        <v>0</v>
      </c>
      <c r="P16" s="91">
        <v>0</v>
      </c>
      <c r="Q16" s="92">
        <v>0</v>
      </c>
      <c r="R16" s="91">
        <v>0</v>
      </c>
      <c r="S16" s="92">
        <v>0</v>
      </c>
      <c r="T16" s="91">
        <v>0</v>
      </c>
      <c r="U16" s="92">
        <v>0</v>
      </c>
      <c r="V16" s="91">
        <v>0</v>
      </c>
      <c r="W16" s="92">
        <v>0</v>
      </c>
      <c r="X16" s="105">
        <f t="shared" si="2"/>
        <v>1207</v>
      </c>
      <c r="Y16" s="106">
        <f t="shared" si="2"/>
        <v>538</v>
      </c>
      <c r="Z16" s="84">
        <f>SUM(X16:Y16)</f>
        <v>1745</v>
      </c>
    </row>
    <row r="17" spans="1:26" ht="12.75">
      <c r="A17" s="104" t="s">
        <v>32</v>
      </c>
      <c r="B17" s="91">
        <v>2</v>
      </c>
      <c r="C17" s="92">
        <v>0</v>
      </c>
      <c r="D17" s="91">
        <v>16</v>
      </c>
      <c r="E17" s="92">
        <v>13</v>
      </c>
      <c r="F17" s="91">
        <v>1220</v>
      </c>
      <c r="G17" s="116">
        <v>779</v>
      </c>
      <c r="H17" s="91">
        <v>466</v>
      </c>
      <c r="I17" s="116">
        <v>243</v>
      </c>
      <c r="J17" s="91">
        <v>43</v>
      </c>
      <c r="K17" s="92">
        <v>33</v>
      </c>
      <c r="L17" s="91">
        <v>2</v>
      </c>
      <c r="M17" s="92">
        <v>1</v>
      </c>
      <c r="N17" s="91">
        <v>1</v>
      </c>
      <c r="O17" s="92">
        <v>2</v>
      </c>
      <c r="P17" s="91">
        <v>0</v>
      </c>
      <c r="Q17" s="92">
        <v>0</v>
      </c>
      <c r="R17" s="91">
        <v>0</v>
      </c>
      <c r="S17" s="92">
        <v>0</v>
      </c>
      <c r="T17" s="91">
        <v>0</v>
      </c>
      <c r="U17" s="92">
        <v>0</v>
      </c>
      <c r="V17" s="91">
        <v>0</v>
      </c>
      <c r="W17" s="92">
        <v>0</v>
      </c>
      <c r="X17" s="105">
        <f t="shared" si="2"/>
        <v>1750</v>
      </c>
      <c r="Y17" s="106">
        <f t="shared" si="2"/>
        <v>1071</v>
      </c>
      <c r="Z17" s="84">
        <f>SUM(X17:Y17)</f>
        <v>2821</v>
      </c>
    </row>
    <row r="18" spans="1:26" s="38" customFormat="1" ht="13.5" thickBot="1">
      <c r="A18" s="107" t="s">
        <v>18</v>
      </c>
      <c r="B18" s="108">
        <v>15</v>
      </c>
      <c r="C18" s="109">
        <v>8</v>
      </c>
      <c r="D18" s="108">
        <v>574</v>
      </c>
      <c r="E18" s="109">
        <v>501</v>
      </c>
      <c r="F18" s="117">
        <v>28537</v>
      </c>
      <c r="G18" s="118">
        <v>28280</v>
      </c>
      <c r="H18" s="108">
        <v>6648</v>
      </c>
      <c r="I18" s="160">
        <v>5489</v>
      </c>
      <c r="J18" s="108">
        <v>671</v>
      </c>
      <c r="K18" s="109">
        <v>492</v>
      </c>
      <c r="L18" s="108">
        <v>26</v>
      </c>
      <c r="M18" s="109">
        <v>16</v>
      </c>
      <c r="N18" s="108">
        <v>2</v>
      </c>
      <c r="O18" s="109">
        <v>5</v>
      </c>
      <c r="P18" s="108">
        <v>0</v>
      </c>
      <c r="Q18" s="109">
        <v>1</v>
      </c>
      <c r="R18" s="108">
        <v>0</v>
      </c>
      <c r="S18" s="109">
        <v>1</v>
      </c>
      <c r="T18" s="108">
        <v>0</v>
      </c>
      <c r="U18" s="109">
        <v>0</v>
      </c>
      <c r="V18" s="108">
        <v>0</v>
      </c>
      <c r="W18" s="109">
        <v>0</v>
      </c>
      <c r="X18" s="108">
        <f t="shared" si="2"/>
        <v>36473</v>
      </c>
      <c r="Y18" s="109">
        <f t="shared" si="2"/>
        <v>34793</v>
      </c>
      <c r="Z18" s="109">
        <f>SUM(X18:Y18)</f>
        <v>71266</v>
      </c>
    </row>
    <row r="19" spans="1:26" s="38" customFormat="1" ht="13.5" thickBot="1">
      <c r="A19" s="113" t="s">
        <v>60</v>
      </c>
      <c r="B19" s="111"/>
      <c r="C19" s="112"/>
      <c r="D19" s="111"/>
      <c r="E19" s="112"/>
      <c r="F19" s="111"/>
      <c r="G19" s="112"/>
      <c r="H19" s="111"/>
      <c r="I19" s="112"/>
      <c r="J19" s="111"/>
      <c r="K19" s="112"/>
      <c r="L19" s="111"/>
      <c r="M19" s="112"/>
      <c r="N19" s="111"/>
      <c r="O19" s="112"/>
      <c r="P19" s="111"/>
      <c r="Q19" s="112"/>
      <c r="R19" s="111"/>
      <c r="S19" s="112"/>
      <c r="T19" s="111"/>
      <c r="U19" s="112"/>
      <c r="V19" s="111"/>
      <c r="W19" s="112"/>
      <c r="X19" s="111"/>
      <c r="Y19" s="112"/>
      <c r="Z19" s="112"/>
    </row>
    <row r="20" spans="1:26" ht="12.75">
      <c r="A20" s="104" t="s">
        <v>29</v>
      </c>
      <c r="B20" s="91">
        <v>0</v>
      </c>
      <c r="C20" s="84">
        <v>0</v>
      </c>
      <c r="D20" s="91">
        <v>1</v>
      </c>
      <c r="E20" s="84">
        <v>0</v>
      </c>
      <c r="F20" s="91">
        <v>100</v>
      </c>
      <c r="G20" s="84">
        <v>87</v>
      </c>
      <c r="H20" s="114">
        <v>4468</v>
      </c>
      <c r="I20" s="115">
        <v>4606</v>
      </c>
      <c r="J20" s="91">
        <v>1832</v>
      </c>
      <c r="K20" s="116">
        <v>1603</v>
      </c>
      <c r="L20" s="91">
        <v>310</v>
      </c>
      <c r="M20" s="84">
        <v>240</v>
      </c>
      <c r="N20" s="91">
        <v>18</v>
      </c>
      <c r="O20" s="84">
        <v>19</v>
      </c>
      <c r="P20" s="91">
        <v>3</v>
      </c>
      <c r="Q20" s="84">
        <v>2</v>
      </c>
      <c r="R20" s="91">
        <v>0</v>
      </c>
      <c r="S20" s="84">
        <v>0</v>
      </c>
      <c r="T20" s="91">
        <v>0</v>
      </c>
      <c r="U20" s="84">
        <v>0</v>
      </c>
      <c r="V20" s="91">
        <v>0</v>
      </c>
      <c r="W20" s="84">
        <v>0</v>
      </c>
      <c r="X20" s="105">
        <f aca="true" t="shared" si="3" ref="X20:Y24">SUM(V20,T20,R20,P20,N20,L20,J20,H20,F20,D20,B20)</f>
        <v>6732</v>
      </c>
      <c r="Y20" s="86">
        <f t="shared" si="3"/>
        <v>6557</v>
      </c>
      <c r="Z20" s="84">
        <f>SUM(X20:Y20)</f>
        <v>13289</v>
      </c>
    </row>
    <row r="21" spans="1:26" ht="12.75">
      <c r="A21" s="104" t="s">
        <v>30</v>
      </c>
      <c r="B21" s="91">
        <v>0</v>
      </c>
      <c r="C21" s="92">
        <v>0</v>
      </c>
      <c r="D21" s="91">
        <v>4</v>
      </c>
      <c r="E21" s="92">
        <v>2</v>
      </c>
      <c r="F21" s="91">
        <v>412</v>
      </c>
      <c r="G21" s="92">
        <v>398</v>
      </c>
      <c r="H21" s="91">
        <v>19932</v>
      </c>
      <c r="I21" s="116">
        <v>21114</v>
      </c>
      <c r="J21" s="91">
        <v>4204</v>
      </c>
      <c r="K21" s="116">
        <v>3835</v>
      </c>
      <c r="L21" s="91">
        <v>454</v>
      </c>
      <c r="M21" s="92">
        <v>337</v>
      </c>
      <c r="N21" s="91">
        <v>18</v>
      </c>
      <c r="O21" s="92">
        <v>14</v>
      </c>
      <c r="P21" s="91">
        <v>1</v>
      </c>
      <c r="Q21" s="92">
        <v>5</v>
      </c>
      <c r="R21" s="91">
        <v>0</v>
      </c>
      <c r="S21" s="92">
        <v>0</v>
      </c>
      <c r="T21" s="91">
        <v>0</v>
      </c>
      <c r="U21" s="92">
        <v>0</v>
      </c>
      <c r="V21" s="91">
        <v>0</v>
      </c>
      <c r="W21" s="92">
        <v>0</v>
      </c>
      <c r="X21" s="105">
        <f t="shared" si="3"/>
        <v>25025</v>
      </c>
      <c r="Y21" s="106">
        <f t="shared" si="3"/>
        <v>25705</v>
      </c>
      <c r="Z21" s="84">
        <f>SUM(X21:Y21)</f>
        <v>50730</v>
      </c>
    </row>
    <row r="22" spans="1:26" ht="12.75">
      <c r="A22" s="104" t="s">
        <v>31</v>
      </c>
      <c r="B22" s="91">
        <v>0</v>
      </c>
      <c r="C22" s="92">
        <v>0</v>
      </c>
      <c r="D22" s="91">
        <v>0</v>
      </c>
      <c r="E22" s="92">
        <v>0</v>
      </c>
      <c r="F22" s="91">
        <v>7</v>
      </c>
      <c r="G22" s="92">
        <v>2</v>
      </c>
      <c r="H22" s="91">
        <v>823</v>
      </c>
      <c r="I22" s="116">
        <v>362</v>
      </c>
      <c r="J22" s="91">
        <v>403</v>
      </c>
      <c r="K22" s="116">
        <v>167</v>
      </c>
      <c r="L22" s="91">
        <v>33</v>
      </c>
      <c r="M22" s="92">
        <v>19</v>
      </c>
      <c r="N22" s="91">
        <v>6</v>
      </c>
      <c r="O22" s="92">
        <v>1</v>
      </c>
      <c r="P22" s="91">
        <v>0</v>
      </c>
      <c r="Q22" s="92">
        <v>0</v>
      </c>
      <c r="R22" s="91">
        <v>0</v>
      </c>
      <c r="S22" s="92">
        <v>0</v>
      </c>
      <c r="T22" s="91">
        <v>0</v>
      </c>
      <c r="U22" s="92">
        <v>0</v>
      </c>
      <c r="V22" s="91">
        <v>0</v>
      </c>
      <c r="W22" s="92">
        <v>0</v>
      </c>
      <c r="X22" s="105">
        <f t="shared" si="3"/>
        <v>1272</v>
      </c>
      <c r="Y22" s="106">
        <f t="shared" si="3"/>
        <v>551</v>
      </c>
      <c r="Z22" s="84">
        <f>SUM(X22:Y22)</f>
        <v>1823</v>
      </c>
    </row>
    <row r="23" spans="1:26" ht="12.75">
      <c r="A23" s="104" t="s">
        <v>32</v>
      </c>
      <c r="B23" s="91">
        <v>0</v>
      </c>
      <c r="C23" s="92">
        <v>0</v>
      </c>
      <c r="D23" s="91">
        <v>0</v>
      </c>
      <c r="E23" s="92">
        <v>1</v>
      </c>
      <c r="F23" s="91">
        <v>16</v>
      </c>
      <c r="G23" s="92">
        <v>5</v>
      </c>
      <c r="H23" s="91">
        <v>1063</v>
      </c>
      <c r="I23" s="116">
        <v>768</v>
      </c>
      <c r="J23" s="91">
        <v>496</v>
      </c>
      <c r="K23" s="116">
        <v>256</v>
      </c>
      <c r="L23" s="91">
        <v>53</v>
      </c>
      <c r="M23" s="92">
        <v>42</v>
      </c>
      <c r="N23" s="91">
        <v>5</v>
      </c>
      <c r="O23" s="92">
        <v>2</v>
      </c>
      <c r="P23" s="91">
        <v>1</v>
      </c>
      <c r="Q23" s="92">
        <v>2</v>
      </c>
      <c r="R23" s="91">
        <v>0</v>
      </c>
      <c r="S23" s="92">
        <v>1</v>
      </c>
      <c r="T23" s="91">
        <v>0</v>
      </c>
      <c r="U23" s="92">
        <v>1</v>
      </c>
      <c r="V23" s="91">
        <v>0</v>
      </c>
      <c r="W23" s="92">
        <v>0</v>
      </c>
      <c r="X23" s="105">
        <f t="shared" si="3"/>
        <v>1634</v>
      </c>
      <c r="Y23" s="106">
        <f t="shared" si="3"/>
        <v>1078</v>
      </c>
      <c r="Z23" s="84">
        <f>SUM(X23:Y23)</f>
        <v>2712</v>
      </c>
    </row>
    <row r="24" spans="1:26" s="38" customFormat="1" ht="13.5" thickBot="1">
      <c r="A24" s="107" t="s">
        <v>18</v>
      </c>
      <c r="B24" s="108">
        <v>0</v>
      </c>
      <c r="C24" s="109">
        <v>0</v>
      </c>
      <c r="D24" s="108">
        <v>5</v>
      </c>
      <c r="E24" s="109">
        <v>3</v>
      </c>
      <c r="F24" s="108">
        <v>535</v>
      </c>
      <c r="G24" s="109">
        <v>492</v>
      </c>
      <c r="H24" s="117">
        <v>26286</v>
      </c>
      <c r="I24" s="118">
        <v>26850</v>
      </c>
      <c r="J24" s="108">
        <v>6935</v>
      </c>
      <c r="K24" s="160">
        <v>5861</v>
      </c>
      <c r="L24" s="108">
        <v>850</v>
      </c>
      <c r="M24" s="109">
        <v>638</v>
      </c>
      <c r="N24" s="108">
        <v>47</v>
      </c>
      <c r="O24" s="109">
        <v>36</v>
      </c>
      <c r="P24" s="108">
        <v>5</v>
      </c>
      <c r="Q24" s="109">
        <v>9</v>
      </c>
      <c r="R24" s="108">
        <v>0</v>
      </c>
      <c r="S24" s="109">
        <v>1</v>
      </c>
      <c r="T24" s="108">
        <v>0</v>
      </c>
      <c r="U24" s="109">
        <v>1</v>
      </c>
      <c r="V24" s="108">
        <v>0</v>
      </c>
      <c r="W24" s="109">
        <v>0</v>
      </c>
      <c r="X24" s="108">
        <f t="shared" si="3"/>
        <v>34663</v>
      </c>
      <c r="Y24" s="109">
        <f t="shared" si="3"/>
        <v>33891</v>
      </c>
      <c r="Z24" s="109">
        <f>SUM(X24:Y24)</f>
        <v>68554</v>
      </c>
    </row>
    <row r="25" spans="1:26" s="38" customFormat="1" ht="12.75">
      <c r="A25" s="110" t="s">
        <v>55</v>
      </c>
      <c r="B25" s="111"/>
      <c r="C25" s="112"/>
      <c r="D25" s="111"/>
      <c r="E25" s="112"/>
      <c r="F25" s="111"/>
      <c r="G25" s="112"/>
      <c r="H25" s="111"/>
      <c r="I25" s="112"/>
      <c r="J25" s="111"/>
      <c r="K25" s="112"/>
      <c r="L25" s="111"/>
      <c r="M25" s="112"/>
      <c r="N25" s="111"/>
      <c r="O25" s="112"/>
      <c r="P25" s="111"/>
      <c r="Q25" s="112"/>
      <c r="R25" s="111"/>
      <c r="S25" s="112"/>
      <c r="T25" s="111"/>
      <c r="U25" s="112"/>
      <c r="V25" s="111"/>
      <c r="W25" s="112"/>
      <c r="X25" s="111"/>
      <c r="Y25" s="112"/>
      <c r="Z25" s="112"/>
    </row>
    <row r="26" spans="1:26" s="95" customFormat="1" ht="13.5" thickBot="1">
      <c r="A26" s="113" t="s">
        <v>12</v>
      </c>
      <c r="B26" s="91"/>
      <c r="C26" s="84"/>
      <c r="D26" s="91"/>
      <c r="E26" s="84"/>
      <c r="F26" s="91"/>
      <c r="G26" s="84"/>
      <c r="H26" s="91"/>
      <c r="I26" s="84"/>
      <c r="J26" s="91"/>
      <c r="K26" s="84"/>
      <c r="L26" s="91"/>
      <c r="M26" s="84"/>
      <c r="N26" s="91"/>
      <c r="O26" s="84"/>
      <c r="P26" s="91"/>
      <c r="Q26" s="84"/>
      <c r="R26" s="91"/>
      <c r="S26" s="84"/>
      <c r="T26" s="91"/>
      <c r="U26" s="84"/>
      <c r="V26" s="91"/>
      <c r="W26" s="84"/>
      <c r="X26" s="105"/>
      <c r="Y26" s="86"/>
      <c r="Z26" s="84"/>
    </row>
    <row r="27" spans="1:26" ht="12.75">
      <c r="A27" s="104" t="s">
        <v>29</v>
      </c>
      <c r="B27" s="91">
        <v>0</v>
      </c>
      <c r="C27" s="84">
        <v>0</v>
      </c>
      <c r="D27" s="91">
        <v>0</v>
      </c>
      <c r="E27" s="84">
        <v>0</v>
      </c>
      <c r="F27" s="91">
        <v>2</v>
      </c>
      <c r="G27" s="84">
        <v>2</v>
      </c>
      <c r="H27" s="91">
        <v>91</v>
      </c>
      <c r="I27" s="84">
        <v>101</v>
      </c>
      <c r="J27" s="114">
        <v>4066</v>
      </c>
      <c r="K27" s="115">
        <v>4154</v>
      </c>
      <c r="L27" s="91">
        <v>2201</v>
      </c>
      <c r="M27" s="116">
        <v>1774</v>
      </c>
      <c r="N27" s="91">
        <v>596</v>
      </c>
      <c r="O27" s="84">
        <v>386</v>
      </c>
      <c r="P27" s="91">
        <v>98</v>
      </c>
      <c r="Q27" s="84">
        <v>83</v>
      </c>
      <c r="R27" s="91">
        <v>15</v>
      </c>
      <c r="S27" s="84">
        <v>9</v>
      </c>
      <c r="T27" s="91">
        <v>6</v>
      </c>
      <c r="U27" s="84">
        <v>0</v>
      </c>
      <c r="V27" s="91">
        <v>13</v>
      </c>
      <c r="W27" s="84">
        <v>1</v>
      </c>
      <c r="X27" s="105">
        <f aca="true" t="shared" si="4" ref="X27:Y31">SUM(V27,T27,R27,P27,N27,L27,J27,H27,F27,D27,B27)</f>
        <v>7088</v>
      </c>
      <c r="Y27" s="86">
        <f t="shared" si="4"/>
        <v>6510</v>
      </c>
      <c r="Z27" s="84">
        <f>SUM(X27:Y27)</f>
        <v>13598</v>
      </c>
    </row>
    <row r="28" spans="1:26" ht="12.75">
      <c r="A28" s="104" t="s">
        <v>30</v>
      </c>
      <c r="B28" s="91">
        <v>0</v>
      </c>
      <c r="C28" s="92">
        <v>0</v>
      </c>
      <c r="D28" s="91">
        <v>1</v>
      </c>
      <c r="E28" s="92">
        <v>0</v>
      </c>
      <c r="F28" s="91">
        <v>5</v>
      </c>
      <c r="G28" s="92">
        <v>6</v>
      </c>
      <c r="H28" s="91">
        <v>442</v>
      </c>
      <c r="I28" s="92">
        <v>353</v>
      </c>
      <c r="J28" s="91">
        <v>18343</v>
      </c>
      <c r="K28" s="116">
        <v>19861</v>
      </c>
      <c r="L28" s="91">
        <v>5050</v>
      </c>
      <c r="M28" s="116">
        <v>4222</v>
      </c>
      <c r="N28" s="91">
        <v>905</v>
      </c>
      <c r="O28" s="92">
        <v>537</v>
      </c>
      <c r="P28" s="91">
        <v>133</v>
      </c>
      <c r="Q28" s="92">
        <v>75</v>
      </c>
      <c r="R28" s="91">
        <v>13</v>
      </c>
      <c r="S28" s="92">
        <v>11</v>
      </c>
      <c r="T28" s="91">
        <v>3</v>
      </c>
      <c r="U28" s="92">
        <v>4</v>
      </c>
      <c r="V28" s="91">
        <v>0</v>
      </c>
      <c r="W28" s="92">
        <v>0</v>
      </c>
      <c r="X28" s="105">
        <f t="shared" si="4"/>
        <v>24895</v>
      </c>
      <c r="Y28" s="106">
        <f t="shared" si="4"/>
        <v>25069</v>
      </c>
      <c r="Z28" s="84">
        <f>SUM(X28:Y28)</f>
        <v>49964</v>
      </c>
    </row>
    <row r="29" spans="1:26" ht="12.75">
      <c r="A29" s="104" t="s">
        <v>31</v>
      </c>
      <c r="B29" s="91">
        <v>0</v>
      </c>
      <c r="C29" s="92">
        <v>0</v>
      </c>
      <c r="D29" s="91">
        <v>0</v>
      </c>
      <c r="E29" s="92">
        <v>0</v>
      </c>
      <c r="F29" s="91">
        <v>1</v>
      </c>
      <c r="G29" s="92">
        <v>0</v>
      </c>
      <c r="H29" s="91">
        <v>3</v>
      </c>
      <c r="I29" s="92">
        <v>2</v>
      </c>
      <c r="J29" s="91">
        <v>869</v>
      </c>
      <c r="K29" s="116">
        <v>375</v>
      </c>
      <c r="L29" s="91">
        <v>466</v>
      </c>
      <c r="M29" s="116">
        <v>231</v>
      </c>
      <c r="N29" s="91">
        <v>76</v>
      </c>
      <c r="O29" s="92">
        <v>46</v>
      </c>
      <c r="P29" s="91">
        <v>12</v>
      </c>
      <c r="Q29" s="92">
        <v>12</v>
      </c>
      <c r="R29" s="91">
        <v>3</v>
      </c>
      <c r="S29" s="92">
        <v>5</v>
      </c>
      <c r="T29" s="91">
        <v>0</v>
      </c>
      <c r="U29" s="92">
        <v>0</v>
      </c>
      <c r="V29" s="91">
        <v>1</v>
      </c>
      <c r="W29" s="92">
        <v>0</v>
      </c>
      <c r="X29" s="105">
        <f t="shared" si="4"/>
        <v>1431</v>
      </c>
      <c r="Y29" s="106">
        <f t="shared" si="4"/>
        <v>671</v>
      </c>
      <c r="Z29" s="84">
        <f>SUM(X29:Y29)</f>
        <v>2102</v>
      </c>
    </row>
    <row r="30" spans="1:26" ht="12.75">
      <c r="A30" s="104" t="s">
        <v>32</v>
      </c>
      <c r="B30" s="91">
        <v>0</v>
      </c>
      <c r="C30" s="92">
        <v>0</v>
      </c>
      <c r="D30" s="91">
        <v>0</v>
      </c>
      <c r="E30" s="92">
        <v>0</v>
      </c>
      <c r="F30" s="91">
        <v>0</v>
      </c>
      <c r="G30" s="92">
        <v>0</v>
      </c>
      <c r="H30" s="91">
        <v>13</v>
      </c>
      <c r="I30" s="92">
        <v>8</v>
      </c>
      <c r="J30" s="91">
        <v>1068</v>
      </c>
      <c r="K30" s="116">
        <v>667</v>
      </c>
      <c r="L30" s="91">
        <v>611</v>
      </c>
      <c r="M30" s="116">
        <v>359</v>
      </c>
      <c r="N30" s="91">
        <v>122</v>
      </c>
      <c r="O30" s="92">
        <v>98</v>
      </c>
      <c r="P30" s="91">
        <v>28</v>
      </c>
      <c r="Q30" s="92">
        <v>23</v>
      </c>
      <c r="R30" s="91">
        <v>6</v>
      </c>
      <c r="S30" s="92">
        <v>4</v>
      </c>
      <c r="T30" s="91">
        <v>0</v>
      </c>
      <c r="U30" s="92">
        <v>1</v>
      </c>
      <c r="V30" s="91">
        <v>1</v>
      </c>
      <c r="W30" s="92">
        <v>1</v>
      </c>
      <c r="X30" s="105">
        <f t="shared" si="4"/>
        <v>1849</v>
      </c>
      <c r="Y30" s="106">
        <f t="shared" si="4"/>
        <v>1161</v>
      </c>
      <c r="Z30" s="84">
        <f>SUM(X30:Y30)</f>
        <v>3010</v>
      </c>
    </row>
    <row r="31" spans="1:26" s="38" customFormat="1" ht="13.5" thickBot="1">
      <c r="A31" s="107" t="s">
        <v>18</v>
      </c>
      <c r="B31" s="108">
        <v>0</v>
      </c>
      <c r="C31" s="109">
        <v>0</v>
      </c>
      <c r="D31" s="108">
        <v>1</v>
      </c>
      <c r="E31" s="109">
        <v>0</v>
      </c>
      <c r="F31" s="108">
        <v>8</v>
      </c>
      <c r="G31" s="109">
        <v>8</v>
      </c>
      <c r="H31" s="108">
        <v>549</v>
      </c>
      <c r="I31" s="109">
        <v>464</v>
      </c>
      <c r="J31" s="117">
        <v>24346</v>
      </c>
      <c r="K31" s="118">
        <v>25057</v>
      </c>
      <c r="L31" s="108">
        <v>8328</v>
      </c>
      <c r="M31" s="160">
        <v>6586</v>
      </c>
      <c r="N31" s="108">
        <v>1699</v>
      </c>
      <c r="O31" s="109">
        <v>1067</v>
      </c>
      <c r="P31" s="108">
        <v>271</v>
      </c>
      <c r="Q31" s="109">
        <v>193</v>
      </c>
      <c r="R31" s="108">
        <v>37</v>
      </c>
      <c r="S31" s="109">
        <v>29</v>
      </c>
      <c r="T31" s="108">
        <v>9</v>
      </c>
      <c r="U31" s="109">
        <v>5</v>
      </c>
      <c r="V31" s="108">
        <v>15</v>
      </c>
      <c r="W31" s="109">
        <v>2</v>
      </c>
      <c r="X31" s="108">
        <f t="shared" si="4"/>
        <v>35263</v>
      </c>
      <c r="Y31" s="109">
        <f t="shared" si="4"/>
        <v>33411</v>
      </c>
      <c r="Z31" s="109">
        <f>SUM(X31:Y31)</f>
        <v>68674</v>
      </c>
    </row>
    <row r="32" spans="1:26" s="38" customFormat="1" ht="13.5" thickBot="1">
      <c r="A32" s="113" t="s">
        <v>62</v>
      </c>
      <c r="B32" s="111"/>
      <c r="C32" s="112"/>
      <c r="D32" s="111"/>
      <c r="E32" s="112"/>
      <c r="F32" s="111"/>
      <c r="G32" s="112"/>
      <c r="H32" s="111"/>
      <c r="I32" s="112"/>
      <c r="J32" s="111"/>
      <c r="K32" s="112"/>
      <c r="L32" s="111"/>
      <c r="M32" s="112"/>
      <c r="N32" s="111"/>
      <c r="O32" s="112"/>
      <c r="P32" s="111"/>
      <c r="Q32" s="112"/>
      <c r="R32" s="111"/>
      <c r="S32" s="112"/>
      <c r="T32" s="111"/>
      <c r="U32" s="112"/>
      <c r="V32" s="111"/>
      <c r="W32" s="112"/>
      <c r="X32" s="111"/>
      <c r="Y32" s="112"/>
      <c r="Z32" s="112"/>
    </row>
    <row r="33" spans="1:26" ht="12.75">
      <c r="A33" s="104" t="s">
        <v>29</v>
      </c>
      <c r="B33" s="91">
        <v>0</v>
      </c>
      <c r="C33" s="84">
        <v>0</v>
      </c>
      <c r="D33" s="91">
        <v>0</v>
      </c>
      <c r="E33" s="84">
        <v>0</v>
      </c>
      <c r="F33" s="91">
        <v>0</v>
      </c>
      <c r="G33" s="84">
        <v>0</v>
      </c>
      <c r="H33" s="91">
        <v>2</v>
      </c>
      <c r="I33" s="84">
        <v>2</v>
      </c>
      <c r="J33" s="91">
        <v>71</v>
      </c>
      <c r="K33" s="84">
        <v>85</v>
      </c>
      <c r="L33" s="114">
        <v>3339</v>
      </c>
      <c r="M33" s="115">
        <v>3784</v>
      </c>
      <c r="N33" s="91">
        <v>2109</v>
      </c>
      <c r="O33" s="116">
        <v>1749</v>
      </c>
      <c r="P33" s="91">
        <v>741</v>
      </c>
      <c r="Q33" s="84">
        <v>479</v>
      </c>
      <c r="R33" s="91">
        <v>136</v>
      </c>
      <c r="S33" s="84">
        <v>81</v>
      </c>
      <c r="T33" s="91">
        <v>25</v>
      </c>
      <c r="U33" s="84">
        <v>12</v>
      </c>
      <c r="V33" s="91">
        <v>12</v>
      </c>
      <c r="W33" s="84">
        <v>2</v>
      </c>
      <c r="X33" s="105">
        <f aca="true" t="shared" si="5" ref="X33:Y37">SUM(V33,T33,R33,P33,N33,L33,J33,H33,F33,D33,B33)</f>
        <v>6435</v>
      </c>
      <c r="Y33" s="86">
        <f t="shared" si="5"/>
        <v>6194</v>
      </c>
      <c r="Z33" s="84">
        <f>SUM(X33:Y33)</f>
        <v>12629</v>
      </c>
    </row>
    <row r="34" spans="1:26" ht="12.75">
      <c r="A34" s="104" t="s">
        <v>30</v>
      </c>
      <c r="B34" s="91">
        <v>0</v>
      </c>
      <c r="C34" s="92">
        <v>0</v>
      </c>
      <c r="D34" s="91">
        <v>0</v>
      </c>
      <c r="E34" s="92">
        <v>0</v>
      </c>
      <c r="F34" s="91">
        <v>0</v>
      </c>
      <c r="G34" s="92">
        <v>1</v>
      </c>
      <c r="H34" s="91">
        <v>11</v>
      </c>
      <c r="I34" s="92">
        <v>7</v>
      </c>
      <c r="J34" s="91">
        <v>368</v>
      </c>
      <c r="K34" s="92">
        <v>324</v>
      </c>
      <c r="L34" s="91">
        <v>17050</v>
      </c>
      <c r="M34" s="116">
        <v>18810</v>
      </c>
      <c r="N34" s="91">
        <v>5170</v>
      </c>
      <c r="O34" s="116">
        <v>4339</v>
      </c>
      <c r="P34" s="91">
        <v>1121</v>
      </c>
      <c r="Q34" s="92">
        <v>700</v>
      </c>
      <c r="R34" s="91">
        <v>180</v>
      </c>
      <c r="S34" s="92">
        <v>84</v>
      </c>
      <c r="T34" s="91">
        <v>25</v>
      </c>
      <c r="U34" s="92">
        <v>20</v>
      </c>
      <c r="V34" s="91">
        <v>4</v>
      </c>
      <c r="W34" s="92">
        <v>6</v>
      </c>
      <c r="X34" s="105">
        <f t="shared" si="5"/>
        <v>23929</v>
      </c>
      <c r="Y34" s="106">
        <f t="shared" si="5"/>
        <v>24291</v>
      </c>
      <c r="Z34" s="84">
        <f>SUM(X34:Y34)</f>
        <v>48220</v>
      </c>
    </row>
    <row r="35" spans="1:26" ht="12.75">
      <c r="A35" s="104" t="s">
        <v>31</v>
      </c>
      <c r="B35" s="91">
        <v>0</v>
      </c>
      <c r="C35" s="92">
        <v>0</v>
      </c>
      <c r="D35" s="91">
        <v>0</v>
      </c>
      <c r="E35" s="92">
        <v>0</v>
      </c>
      <c r="F35" s="91">
        <v>0</v>
      </c>
      <c r="G35" s="92">
        <v>1</v>
      </c>
      <c r="H35" s="91">
        <v>0</v>
      </c>
      <c r="I35" s="92">
        <v>0</v>
      </c>
      <c r="J35" s="91">
        <v>2</v>
      </c>
      <c r="K35" s="92">
        <v>5</v>
      </c>
      <c r="L35" s="91">
        <v>782</v>
      </c>
      <c r="M35" s="116">
        <v>422</v>
      </c>
      <c r="N35" s="91">
        <v>460</v>
      </c>
      <c r="O35" s="116">
        <v>269</v>
      </c>
      <c r="P35" s="91">
        <v>95</v>
      </c>
      <c r="Q35" s="92">
        <v>65</v>
      </c>
      <c r="R35" s="91">
        <v>19</v>
      </c>
      <c r="S35" s="92">
        <v>9</v>
      </c>
      <c r="T35" s="91">
        <v>2</v>
      </c>
      <c r="U35" s="92">
        <v>3</v>
      </c>
      <c r="V35" s="91">
        <v>0</v>
      </c>
      <c r="W35" s="92">
        <v>0</v>
      </c>
      <c r="X35" s="105">
        <f t="shared" si="5"/>
        <v>1360</v>
      </c>
      <c r="Y35" s="106">
        <f t="shared" si="5"/>
        <v>774</v>
      </c>
      <c r="Z35" s="84">
        <f>SUM(X35:Y35)</f>
        <v>2134</v>
      </c>
    </row>
    <row r="36" spans="1:26" ht="12.75">
      <c r="A36" s="104" t="s">
        <v>32</v>
      </c>
      <c r="B36" s="91">
        <v>0</v>
      </c>
      <c r="C36" s="92">
        <v>0</v>
      </c>
      <c r="D36" s="91">
        <v>0</v>
      </c>
      <c r="E36" s="92">
        <v>0</v>
      </c>
      <c r="F36" s="91">
        <v>0</v>
      </c>
      <c r="G36" s="92">
        <v>0</v>
      </c>
      <c r="H36" s="91">
        <v>0</v>
      </c>
      <c r="I36" s="92">
        <v>0</v>
      </c>
      <c r="J36" s="91">
        <v>14</v>
      </c>
      <c r="K36" s="92">
        <v>14</v>
      </c>
      <c r="L36" s="91">
        <v>905</v>
      </c>
      <c r="M36" s="116">
        <v>621</v>
      </c>
      <c r="N36" s="91">
        <v>572</v>
      </c>
      <c r="O36" s="116">
        <v>307</v>
      </c>
      <c r="P36" s="91">
        <v>183</v>
      </c>
      <c r="Q36" s="92">
        <v>94</v>
      </c>
      <c r="R36" s="91">
        <v>20</v>
      </c>
      <c r="S36" s="92">
        <v>9</v>
      </c>
      <c r="T36" s="91">
        <v>6</v>
      </c>
      <c r="U36" s="92">
        <v>3</v>
      </c>
      <c r="V36" s="91">
        <v>1</v>
      </c>
      <c r="W36" s="92">
        <v>3</v>
      </c>
      <c r="X36" s="105">
        <f t="shared" si="5"/>
        <v>1701</v>
      </c>
      <c r="Y36" s="106">
        <f t="shared" si="5"/>
        <v>1051</v>
      </c>
      <c r="Z36" s="84">
        <f>SUM(X36:Y36)</f>
        <v>2752</v>
      </c>
    </row>
    <row r="37" spans="1:29" s="38" customFormat="1" ht="13.5" thickBot="1">
      <c r="A37" s="107" t="s">
        <v>18</v>
      </c>
      <c r="B37" s="108">
        <v>0</v>
      </c>
      <c r="C37" s="109">
        <v>0</v>
      </c>
      <c r="D37" s="108">
        <v>0</v>
      </c>
      <c r="E37" s="109">
        <v>0</v>
      </c>
      <c r="F37" s="108">
        <v>0</v>
      </c>
      <c r="G37" s="109">
        <v>2</v>
      </c>
      <c r="H37" s="108">
        <v>13</v>
      </c>
      <c r="I37" s="109">
        <v>9</v>
      </c>
      <c r="J37" s="108">
        <v>455</v>
      </c>
      <c r="K37" s="109">
        <v>428</v>
      </c>
      <c r="L37" s="117">
        <v>22076</v>
      </c>
      <c r="M37" s="118">
        <v>23637</v>
      </c>
      <c r="N37" s="108">
        <v>8311</v>
      </c>
      <c r="O37" s="160">
        <v>6664</v>
      </c>
      <c r="P37" s="108">
        <v>2140</v>
      </c>
      <c r="Q37" s="109">
        <v>1338</v>
      </c>
      <c r="R37" s="108">
        <v>355</v>
      </c>
      <c r="S37" s="109">
        <v>183</v>
      </c>
      <c r="T37" s="108">
        <v>58</v>
      </c>
      <c r="U37" s="109">
        <v>38</v>
      </c>
      <c r="V37" s="108">
        <v>17</v>
      </c>
      <c r="W37" s="109">
        <v>11</v>
      </c>
      <c r="X37" s="108">
        <f t="shared" si="5"/>
        <v>33425</v>
      </c>
      <c r="Y37" s="109">
        <f t="shared" si="5"/>
        <v>32310</v>
      </c>
      <c r="Z37" s="109">
        <f>SUM(X37:Y37)</f>
        <v>65735</v>
      </c>
      <c r="AB37" s="112"/>
      <c r="AC37" s="112"/>
    </row>
    <row r="38" spans="1:26" s="38" customFormat="1" ht="12.75">
      <c r="A38" s="110" t="s">
        <v>53</v>
      </c>
      <c r="B38" s="111"/>
      <c r="C38" s="112"/>
      <c r="D38" s="111"/>
      <c r="E38" s="112"/>
      <c r="F38" s="111"/>
      <c r="G38" s="112"/>
      <c r="H38" s="111"/>
      <c r="I38" s="112"/>
      <c r="J38" s="119"/>
      <c r="K38" s="120"/>
      <c r="L38" s="112"/>
      <c r="M38" s="112"/>
      <c r="N38" s="111"/>
      <c r="O38" s="121"/>
      <c r="P38" s="112"/>
      <c r="Q38" s="112"/>
      <c r="R38" s="119"/>
      <c r="S38" s="120"/>
      <c r="T38" s="112"/>
      <c r="U38" s="112"/>
      <c r="V38" s="111"/>
      <c r="W38" s="112"/>
      <c r="X38" s="119"/>
      <c r="Y38" s="112"/>
      <c r="Z38" s="112"/>
    </row>
    <row r="39" spans="1:26" s="95" customFormat="1" ht="13.5" thickBot="1">
      <c r="A39" s="113" t="s">
        <v>12</v>
      </c>
      <c r="B39" s="91"/>
      <c r="C39" s="84"/>
      <c r="D39" s="91"/>
      <c r="E39" s="84"/>
      <c r="F39" s="91"/>
      <c r="G39" s="84"/>
      <c r="H39" s="91"/>
      <c r="I39" s="84"/>
      <c r="J39" s="91"/>
      <c r="K39" s="84"/>
      <c r="L39" s="91"/>
      <c r="M39" s="84"/>
      <c r="N39" s="91"/>
      <c r="O39" s="84"/>
      <c r="P39" s="91"/>
      <c r="Q39" s="84"/>
      <c r="R39" s="91"/>
      <c r="S39" s="84"/>
      <c r="T39" s="91"/>
      <c r="U39" s="84"/>
      <c r="V39" s="91"/>
      <c r="W39" s="84"/>
      <c r="X39" s="105"/>
      <c r="Y39" s="86"/>
      <c r="Z39" s="84"/>
    </row>
    <row r="40" spans="1:26" ht="12.75">
      <c r="A40" s="104" t="s">
        <v>29</v>
      </c>
      <c r="B40" s="91">
        <v>0</v>
      </c>
      <c r="C40" s="84">
        <v>0</v>
      </c>
      <c r="D40" s="91">
        <v>0</v>
      </c>
      <c r="E40" s="84">
        <v>0</v>
      </c>
      <c r="F40" s="91">
        <v>0</v>
      </c>
      <c r="G40" s="84">
        <v>0</v>
      </c>
      <c r="H40" s="91">
        <v>0</v>
      </c>
      <c r="I40" s="84">
        <v>0</v>
      </c>
      <c r="J40" s="91">
        <v>4</v>
      </c>
      <c r="K40" s="84">
        <v>1</v>
      </c>
      <c r="L40" s="91">
        <v>82</v>
      </c>
      <c r="M40" s="84">
        <v>74</v>
      </c>
      <c r="N40" s="114">
        <v>3183</v>
      </c>
      <c r="O40" s="115">
        <v>3536</v>
      </c>
      <c r="P40" s="91">
        <v>2253</v>
      </c>
      <c r="Q40" s="116">
        <v>1820</v>
      </c>
      <c r="R40" s="91">
        <v>789</v>
      </c>
      <c r="S40" s="84">
        <v>561</v>
      </c>
      <c r="T40" s="91">
        <v>207</v>
      </c>
      <c r="U40" s="84">
        <v>134</v>
      </c>
      <c r="V40" s="91">
        <v>64</v>
      </c>
      <c r="W40" s="84">
        <v>40</v>
      </c>
      <c r="X40" s="105">
        <f aca="true" t="shared" si="6" ref="X40:Y44">SUM(V40,T40,R40,P40,N40,L40,J40,H40,F40,D40,B40)</f>
        <v>6582</v>
      </c>
      <c r="Y40" s="86">
        <f t="shared" si="6"/>
        <v>6166</v>
      </c>
      <c r="Z40" s="84">
        <f>SUM(X40:Y40)</f>
        <v>12748</v>
      </c>
    </row>
    <row r="41" spans="1:26" ht="12.75">
      <c r="A41" s="104" t="s">
        <v>30</v>
      </c>
      <c r="B41" s="91">
        <v>0</v>
      </c>
      <c r="C41" s="92">
        <v>0</v>
      </c>
      <c r="D41" s="91">
        <v>0</v>
      </c>
      <c r="E41" s="92">
        <v>0</v>
      </c>
      <c r="F41" s="91">
        <v>0</v>
      </c>
      <c r="G41" s="92">
        <v>0</v>
      </c>
      <c r="H41" s="91">
        <v>0</v>
      </c>
      <c r="I41" s="92">
        <v>0</v>
      </c>
      <c r="J41" s="91">
        <v>3</v>
      </c>
      <c r="K41" s="92">
        <v>2</v>
      </c>
      <c r="L41" s="91">
        <v>329</v>
      </c>
      <c r="M41" s="92">
        <v>331</v>
      </c>
      <c r="N41" s="91">
        <v>16035</v>
      </c>
      <c r="O41" s="116">
        <v>18453</v>
      </c>
      <c r="P41" s="91">
        <v>6205</v>
      </c>
      <c r="Q41" s="116">
        <v>4878</v>
      </c>
      <c r="R41" s="91">
        <v>1399</v>
      </c>
      <c r="S41" s="92">
        <v>1010</v>
      </c>
      <c r="T41" s="91">
        <v>272</v>
      </c>
      <c r="U41" s="92">
        <v>139</v>
      </c>
      <c r="V41" s="91">
        <v>65</v>
      </c>
      <c r="W41" s="92">
        <v>61</v>
      </c>
      <c r="X41" s="105">
        <f t="shared" si="6"/>
        <v>24308</v>
      </c>
      <c r="Y41" s="106">
        <f t="shared" si="6"/>
        <v>24874</v>
      </c>
      <c r="Z41" s="84">
        <f>SUM(X41:Y41)</f>
        <v>49182</v>
      </c>
    </row>
    <row r="42" spans="1:26" ht="12.75">
      <c r="A42" s="104" t="s">
        <v>31</v>
      </c>
      <c r="B42" s="91">
        <v>0</v>
      </c>
      <c r="C42" s="92">
        <v>0</v>
      </c>
      <c r="D42" s="91">
        <v>0</v>
      </c>
      <c r="E42" s="92">
        <v>0</v>
      </c>
      <c r="F42" s="91">
        <v>0</v>
      </c>
      <c r="G42" s="92">
        <v>0</v>
      </c>
      <c r="H42" s="91">
        <v>0</v>
      </c>
      <c r="I42" s="92">
        <v>0</v>
      </c>
      <c r="J42" s="91">
        <v>1</v>
      </c>
      <c r="K42" s="92">
        <v>0</v>
      </c>
      <c r="L42" s="91">
        <v>3</v>
      </c>
      <c r="M42" s="92">
        <v>3</v>
      </c>
      <c r="N42" s="91">
        <v>713</v>
      </c>
      <c r="O42" s="116">
        <v>413</v>
      </c>
      <c r="P42" s="91">
        <v>569</v>
      </c>
      <c r="Q42" s="116">
        <v>318</v>
      </c>
      <c r="R42" s="91">
        <v>141</v>
      </c>
      <c r="S42" s="92">
        <v>105</v>
      </c>
      <c r="T42" s="91">
        <v>33</v>
      </c>
      <c r="U42" s="92">
        <v>14</v>
      </c>
      <c r="V42" s="91">
        <v>10</v>
      </c>
      <c r="W42" s="92">
        <v>4</v>
      </c>
      <c r="X42" s="105">
        <f t="shared" si="6"/>
        <v>1470</v>
      </c>
      <c r="Y42" s="106">
        <f t="shared" si="6"/>
        <v>857</v>
      </c>
      <c r="Z42" s="84">
        <f>SUM(X42:Y42)</f>
        <v>2327</v>
      </c>
    </row>
    <row r="43" spans="1:26" ht="12.75">
      <c r="A43" s="104" t="s">
        <v>32</v>
      </c>
      <c r="B43" s="91">
        <v>0</v>
      </c>
      <c r="C43" s="92">
        <v>0</v>
      </c>
      <c r="D43" s="91">
        <v>0</v>
      </c>
      <c r="E43" s="92">
        <v>0</v>
      </c>
      <c r="F43" s="91">
        <v>0</v>
      </c>
      <c r="G43" s="92">
        <v>0</v>
      </c>
      <c r="H43" s="91">
        <v>0</v>
      </c>
      <c r="I43" s="92">
        <v>0</v>
      </c>
      <c r="J43" s="91">
        <v>0</v>
      </c>
      <c r="K43" s="92">
        <v>0</v>
      </c>
      <c r="L43" s="91">
        <v>9</v>
      </c>
      <c r="M43" s="92">
        <v>13</v>
      </c>
      <c r="N43" s="91">
        <v>797</v>
      </c>
      <c r="O43" s="116">
        <v>610</v>
      </c>
      <c r="P43" s="91">
        <v>652</v>
      </c>
      <c r="Q43" s="116">
        <v>366</v>
      </c>
      <c r="R43" s="91">
        <v>206</v>
      </c>
      <c r="S43" s="92">
        <v>118</v>
      </c>
      <c r="T43" s="91">
        <v>57</v>
      </c>
      <c r="U43" s="92">
        <v>38</v>
      </c>
      <c r="V43" s="91">
        <v>19</v>
      </c>
      <c r="W43" s="92">
        <v>12</v>
      </c>
      <c r="X43" s="105">
        <f t="shared" si="6"/>
        <v>1740</v>
      </c>
      <c r="Y43" s="106">
        <f t="shared" si="6"/>
        <v>1157</v>
      </c>
      <c r="Z43" s="84">
        <f>SUM(X43:Y43)</f>
        <v>2897</v>
      </c>
    </row>
    <row r="44" spans="1:26" s="38" customFormat="1" ht="13.5" thickBot="1">
      <c r="A44" s="107" t="s">
        <v>18</v>
      </c>
      <c r="B44" s="108">
        <v>0</v>
      </c>
      <c r="C44" s="109">
        <v>0</v>
      </c>
      <c r="D44" s="108">
        <v>0</v>
      </c>
      <c r="E44" s="109">
        <v>0</v>
      </c>
      <c r="F44" s="108">
        <v>0</v>
      </c>
      <c r="G44" s="109">
        <v>0</v>
      </c>
      <c r="H44" s="108">
        <v>0</v>
      </c>
      <c r="I44" s="109">
        <v>0</v>
      </c>
      <c r="J44" s="108">
        <v>8</v>
      </c>
      <c r="K44" s="109">
        <v>3</v>
      </c>
      <c r="L44" s="108">
        <v>423</v>
      </c>
      <c r="M44" s="109">
        <v>421</v>
      </c>
      <c r="N44" s="117">
        <v>20728</v>
      </c>
      <c r="O44" s="118">
        <v>23012</v>
      </c>
      <c r="P44" s="108">
        <v>9679</v>
      </c>
      <c r="Q44" s="160">
        <v>7382</v>
      </c>
      <c r="R44" s="108">
        <v>2535</v>
      </c>
      <c r="S44" s="109">
        <v>1794</v>
      </c>
      <c r="T44" s="108">
        <v>569</v>
      </c>
      <c r="U44" s="109">
        <v>325</v>
      </c>
      <c r="V44" s="108">
        <v>158</v>
      </c>
      <c r="W44" s="109">
        <v>117</v>
      </c>
      <c r="X44" s="108">
        <f t="shared" si="6"/>
        <v>34100</v>
      </c>
      <c r="Y44" s="109">
        <f t="shared" si="6"/>
        <v>33054</v>
      </c>
      <c r="Z44" s="109">
        <f>SUM(X44:Y44)</f>
        <v>67154</v>
      </c>
    </row>
    <row r="45" spans="1:26" s="38" customFormat="1" ht="13.5" thickBot="1">
      <c r="A45" s="110" t="s">
        <v>17</v>
      </c>
      <c r="B45" s="111"/>
      <c r="C45" s="112"/>
      <c r="D45" s="111"/>
      <c r="E45" s="112"/>
      <c r="F45" s="111"/>
      <c r="G45" s="112"/>
      <c r="H45" s="111"/>
      <c r="I45" s="112"/>
      <c r="J45" s="111"/>
      <c r="K45" s="112"/>
      <c r="L45" s="111"/>
      <c r="M45" s="112"/>
      <c r="N45" s="111"/>
      <c r="O45" s="112"/>
      <c r="P45" s="111"/>
      <c r="Q45" s="112"/>
      <c r="R45" s="111"/>
      <c r="S45" s="112"/>
      <c r="T45" s="111"/>
      <c r="U45" s="112"/>
      <c r="V45" s="111"/>
      <c r="W45" s="112"/>
      <c r="X45" s="111"/>
      <c r="Y45" s="112"/>
      <c r="Z45" s="112"/>
    </row>
    <row r="46" spans="1:26" ht="12.75">
      <c r="A46" s="104" t="s">
        <v>29</v>
      </c>
      <c r="B46" s="91">
        <v>0</v>
      </c>
      <c r="C46" s="84">
        <v>0</v>
      </c>
      <c r="D46" s="91">
        <v>0</v>
      </c>
      <c r="E46" s="84">
        <v>0</v>
      </c>
      <c r="F46" s="91">
        <v>0</v>
      </c>
      <c r="G46" s="84">
        <v>0</v>
      </c>
      <c r="H46" s="91">
        <v>0</v>
      </c>
      <c r="I46" s="84">
        <v>0</v>
      </c>
      <c r="J46" s="91">
        <v>0</v>
      </c>
      <c r="K46" s="84">
        <v>0</v>
      </c>
      <c r="L46" s="91">
        <v>1</v>
      </c>
      <c r="M46" s="84">
        <v>0</v>
      </c>
      <c r="N46" s="91">
        <v>60</v>
      </c>
      <c r="O46" s="84">
        <v>53</v>
      </c>
      <c r="P46" s="114">
        <v>2641</v>
      </c>
      <c r="Q46" s="115">
        <v>3300</v>
      </c>
      <c r="R46" s="91">
        <v>1799</v>
      </c>
      <c r="S46" s="116">
        <v>1633</v>
      </c>
      <c r="T46" s="91">
        <v>684</v>
      </c>
      <c r="U46" s="84">
        <v>455</v>
      </c>
      <c r="V46" s="91">
        <v>280</v>
      </c>
      <c r="W46" s="84">
        <v>136</v>
      </c>
      <c r="X46" s="105">
        <f aca="true" t="shared" si="7" ref="X46:Y50">SUM(V46,T46,R46,P46,N46,L46,J46,H46,F46,D46,B46)</f>
        <v>5465</v>
      </c>
      <c r="Y46" s="86">
        <f t="shared" si="7"/>
        <v>5577</v>
      </c>
      <c r="Z46" s="84">
        <f>SUM(X46:Y46)</f>
        <v>11042</v>
      </c>
    </row>
    <row r="47" spans="1:26" ht="12.75">
      <c r="A47" s="104" t="s">
        <v>30</v>
      </c>
      <c r="B47" s="91">
        <v>1</v>
      </c>
      <c r="C47" s="92">
        <v>0</v>
      </c>
      <c r="D47" s="91">
        <v>0</v>
      </c>
      <c r="E47" s="92">
        <v>0</v>
      </c>
      <c r="F47" s="91">
        <v>0</v>
      </c>
      <c r="G47" s="92">
        <v>0</v>
      </c>
      <c r="H47" s="91">
        <v>0</v>
      </c>
      <c r="I47" s="92">
        <v>0</v>
      </c>
      <c r="J47" s="91">
        <v>0</v>
      </c>
      <c r="K47" s="92">
        <v>0</v>
      </c>
      <c r="L47" s="91">
        <v>4</v>
      </c>
      <c r="M47" s="92">
        <v>2</v>
      </c>
      <c r="N47" s="91">
        <v>329</v>
      </c>
      <c r="O47" s="92">
        <v>295</v>
      </c>
      <c r="P47" s="91">
        <v>14555</v>
      </c>
      <c r="Q47" s="116">
        <v>17699</v>
      </c>
      <c r="R47" s="91">
        <v>5377</v>
      </c>
      <c r="S47" s="116">
        <v>4371</v>
      </c>
      <c r="T47" s="91">
        <v>1313</v>
      </c>
      <c r="U47" s="92">
        <v>846</v>
      </c>
      <c r="V47" s="91">
        <v>323</v>
      </c>
      <c r="W47" s="92">
        <v>193</v>
      </c>
      <c r="X47" s="105">
        <f t="shared" si="7"/>
        <v>21902</v>
      </c>
      <c r="Y47" s="106">
        <f t="shared" si="7"/>
        <v>23406</v>
      </c>
      <c r="Z47" s="84">
        <f>SUM(X47:Y47)</f>
        <v>45308</v>
      </c>
    </row>
    <row r="48" spans="1:26" ht="12.75">
      <c r="A48" s="104" t="s">
        <v>31</v>
      </c>
      <c r="B48" s="91">
        <v>0</v>
      </c>
      <c r="C48" s="92">
        <v>0</v>
      </c>
      <c r="D48" s="91">
        <v>0</v>
      </c>
      <c r="E48" s="92">
        <v>0</v>
      </c>
      <c r="F48" s="91">
        <v>0</v>
      </c>
      <c r="G48" s="92">
        <v>0</v>
      </c>
      <c r="H48" s="91">
        <v>0</v>
      </c>
      <c r="I48" s="92">
        <v>0</v>
      </c>
      <c r="J48" s="91">
        <v>0</v>
      </c>
      <c r="K48" s="92">
        <v>0</v>
      </c>
      <c r="L48" s="91">
        <v>0</v>
      </c>
      <c r="M48" s="92">
        <v>0</v>
      </c>
      <c r="N48" s="91">
        <v>3</v>
      </c>
      <c r="O48" s="92">
        <v>4</v>
      </c>
      <c r="P48" s="91">
        <v>677</v>
      </c>
      <c r="Q48" s="116">
        <v>373</v>
      </c>
      <c r="R48" s="91">
        <v>477</v>
      </c>
      <c r="S48" s="116">
        <v>257</v>
      </c>
      <c r="T48" s="91">
        <v>128</v>
      </c>
      <c r="U48" s="92">
        <v>75</v>
      </c>
      <c r="V48" s="91">
        <v>41</v>
      </c>
      <c r="W48" s="92">
        <v>27</v>
      </c>
      <c r="X48" s="105">
        <f t="shared" si="7"/>
        <v>1326</v>
      </c>
      <c r="Y48" s="106">
        <f t="shared" si="7"/>
        <v>736</v>
      </c>
      <c r="Z48" s="84">
        <f>SUM(X48:Y48)</f>
        <v>2062</v>
      </c>
    </row>
    <row r="49" spans="1:26" ht="12.75">
      <c r="A49" s="104" t="s">
        <v>32</v>
      </c>
      <c r="B49" s="91">
        <v>0</v>
      </c>
      <c r="C49" s="92">
        <v>0</v>
      </c>
      <c r="D49" s="91">
        <v>0</v>
      </c>
      <c r="E49" s="92">
        <v>0</v>
      </c>
      <c r="F49" s="91">
        <v>0</v>
      </c>
      <c r="G49" s="92">
        <v>0</v>
      </c>
      <c r="H49" s="91">
        <v>0</v>
      </c>
      <c r="I49" s="92">
        <v>0</v>
      </c>
      <c r="J49" s="91">
        <v>0</v>
      </c>
      <c r="K49" s="92">
        <v>0</v>
      </c>
      <c r="L49" s="91">
        <v>0</v>
      </c>
      <c r="M49" s="92">
        <v>0</v>
      </c>
      <c r="N49" s="91">
        <v>7</v>
      </c>
      <c r="O49" s="92">
        <v>13</v>
      </c>
      <c r="P49" s="91">
        <v>723</v>
      </c>
      <c r="Q49" s="116">
        <v>519</v>
      </c>
      <c r="R49" s="91">
        <v>499</v>
      </c>
      <c r="S49" s="116">
        <v>352</v>
      </c>
      <c r="T49" s="91">
        <v>203</v>
      </c>
      <c r="U49" s="92">
        <v>104</v>
      </c>
      <c r="V49" s="91">
        <v>66</v>
      </c>
      <c r="W49" s="92">
        <v>32</v>
      </c>
      <c r="X49" s="105">
        <f t="shared" si="7"/>
        <v>1498</v>
      </c>
      <c r="Y49" s="106">
        <f t="shared" si="7"/>
        <v>1020</v>
      </c>
      <c r="Z49" s="84">
        <f>SUM(X49:Y49)</f>
        <v>2518</v>
      </c>
    </row>
    <row r="50" spans="1:26" s="38" customFormat="1" ht="13.5" thickBot="1">
      <c r="A50" s="107" t="s">
        <v>18</v>
      </c>
      <c r="B50" s="108">
        <v>1</v>
      </c>
      <c r="C50" s="109">
        <v>0</v>
      </c>
      <c r="D50" s="108">
        <v>0</v>
      </c>
      <c r="E50" s="109">
        <v>0</v>
      </c>
      <c r="F50" s="108">
        <v>0</v>
      </c>
      <c r="G50" s="109">
        <v>0</v>
      </c>
      <c r="H50" s="108">
        <v>0</v>
      </c>
      <c r="I50" s="109">
        <v>0</v>
      </c>
      <c r="J50" s="108">
        <v>0</v>
      </c>
      <c r="K50" s="109">
        <v>0</v>
      </c>
      <c r="L50" s="108">
        <v>5</v>
      </c>
      <c r="M50" s="109">
        <v>2</v>
      </c>
      <c r="N50" s="108">
        <v>399</v>
      </c>
      <c r="O50" s="109">
        <v>365</v>
      </c>
      <c r="P50" s="117">
        <v>18596</v>
      </c>
      <c r="Q50" s="118">
        <v>21891</v>
      </c>
      <c r="R50" s="108">
        <v>8152</v>
      </c>
      <c r="S50" s="160">
        <v>6613</v>
      </c>
      <c r="T50" s="108">
        <v>2328</v>
      </c>
      <c r="U50" s="109">
        <v>1480</v>
      </c>
      <c r="V50" s="108">
        <v>710</v>
      </c>
      <c r="W50" s="109">
        <v>388</v>
      </c>
      <c r="X50" s="108">
        <f t="shared" si="7"/>
        <v>30191</v>
      </c>
      <c r="Y50" s="109">
        <f t="shared" si="7"/>
        <v>30739</v>
      </c>
      <c r="Z50" s="109">
        <f>SUM(X50:Y50)</f>
        <v>60930</v>
      </c>
    </row>
    <row r="51" spans="1:26" s="38" customFormat="1" ht="13.5" thickBot="1">
      <c r="A51" s="110" t="s">
        <v>64</v>
      </c>
      <c r="B51" s="111"/>
      <c r="C51" s="112"/>
      <c r="D51" s="111"/>
      <c r="E51" s="112"/>
      <c r="F51" s="111"/>
      <c r="G51" s="112"/>
      <c r="H51" s="111"/>
      <c r="I51" s="112"/>
      <c r="J51" s="111"/>
      <c r="K51" s="112"/>
      <c r="L51" s="111"/>
      <c r="M51" s="112"/>
      <c r="N51" s="111"/>
      <c r="O51" s="112"/>
      <c r="P51" s="111"/>
      <c r="Q51" s="112"/>
      <c r="R51" s="111"/>
      <c r="S51" s="112"/>
      <c r="T51" s="111"/>
      <c r="U51" s="112"/>
      <c r="V51" s="111"/>
      <c r="W51" s="112"/>
      <c r="X51" s="111"/>
      <c r="Y51" s="112"/>
      <c r="Z51" s="112"/>
    </row>
    <row r="52" spans="1:26" ht="12.75">
      <c r="A52" s="104" t="s">
        <v>29</v>
      </c>
      <c r="B52" s="91">
        <v>0</v>
      </c>
      <c r="C52" s="84">
        <v>0</v>
      </c>
      <c r="D52" s="91">
        <v>0</v>
      </c>
      <c r="E52" s="84">
        <v>0</v>
      </c>
      <c r="F52" s="91">
        <v>0</v>
      </c>
      <c r="G52" s="84">
        <v>0</v>
      </c>
      <c r="H52" s="91">
        <v>0</v>
      </c>
      <c r="I52" s="84">
        <v>0</v>
      </c>
      <c r="J52" s="91">
        <v>0</v>
      </c>
      <c r="K52" s="84">
        <v>0</v>
      </c>
      <c r="L52" s="91">
        <v>0</v>
      </c>
      <c r="M52" s="84">
        <v>0</v>
      </c>
      <c r="N52" s="91">
        <v>0</v>
      </c>
      <c r="O52" s="84">
        <v>0</v>
      </c>
      <c r="P52" s="91">
        <v>2</v>
      </c>
      <c r="Q52" s="84">
        <v>2</v>
      </c>
      <c r="R52" s="114">
        <v>577</v>
      </c>
      <c r="S52" s="115">
        <v>558</v>
      </c>
      <c r="T52" s="91">
        <v>759</v>
      </c>
      <c r="U52" s="116">
        <v>711</v>
      </c>
      <c r="V52" s="91">
        <v>670</v>
      </c>
      <c r="W52" s="84">
        <v>522</v>
      </c>
      <c r="X52" s="105">
        <f aca="true" t="shared" si="8" ref="X52:Y56">SUM(V52,T52,R52,P52,N52,L52,J52,H52,F52,D52,B52)</f>
        <v>2008</v>
      </c>
      <c r="Y52" s="86">
        <f t="shared" si="8"/>
        <v>1793</v>
      </c>
      <c r="Z52" s="84">
        <f>SUM(X52:Y52)</f>
        <v>3801</v>
      </c>
    </row>
    <row r="53" spans="1:26" ht="12.75">
      <c r="A53" s="104" t="s">
        <v>30</v>
      </c>
      <c r="B53" s="91">
        <v>0</v>
      </c>
      <c r="C53" s="92">
        <v>0</v>
      </c>
      <c r="D53" s="91">
        <v>0</v>
      </c>
      <c r="E53" s="92">
        <v>0</v>
      </c>
      <c r="F53" s="91">
        <v>0</v>
      </c>
      <c r="G53" s="92">
        <v>0</v>
      </c>
      <c r="H53" s="91">
        <v>0</v>
      </c>
      <c r="I53" s="92">
        <v>0</v>
      </c>
      <c r="J53" s="91">
        <v>0</v>
      </c>
      <c r="K53" s="92">
        <v>0</v>
      </c>
      <c r="L53" s="91">
        <v>0</v>
      </c>
      <c r="M53" s="92">
        <v>0</v>
      </c>
      <c r="N53" s="91">
        <v>0</v>
      </c>
      <c r="O53" s="92">
        <v>0</v>
      </c>
      <c r="P53" s="91">
        <v>3</v>
      </c>
      <c r="Q53" s="92">
        <v>2</v>
      </c>
      <c r="R53" s="91">
        <v>2047</v>
      </c>
      <c r="S53" s="116">
        <v>1771</v>
      </c>
      <c r="T53" s="91">
        <v>2009</v>
      </c>
      <c r="U53" s="116">
        <v>1651</v>
      </c>
      <c r="V53" s="91">
        <v>1040</v>
      </c>
      <c r="W53" s="92">
        <v>846</v>
      </c>
      <c r="X53" s="105">
        <f t="shared" si="8"/>
        <v>5099</v>
      </c>
      <c r="Y53" s="106">
        <f t="shared" si="8"/>
        <v>4270</v>
      </c>
      <c r="Z53" s="84">
        <f>SUM(X53:Y53)</f>
        <v>9369</v>
      </c>
    </row>
    <row r="54" spans="1:26" ht="12.75">
      <c r="A54" s="104" t="s">
        <v>31</v>
      </c>
      <c r="B54" s="91">
        <v>0</v>
      </c>
      <c r="C54" s="92">
        <v>0</v>
      </c>
      <c r="D54" s="91">
        <v>0</v>
      </c>
      <c r="E54" s="92">
        <v>0</v>
      </c>
      <c r="F54" s="91">
        <v>0</v>
      </c>
      <c r="G54" s="92">
        <v>0</v>
      </c>
      <c r="H54" s="91">
        <v>0</v>
      </c>
      <c r="I54" s="92">
        <v>0</v>
      </c>
      <c r="J54" s="91">
        <v>0</v>
      </c>
      <c r="K54" s="92">
        <v>0</v>
      </c>
      <c r="L54" s="91">
        <v>0</v>
      </c>
      <c r="M54" s="92">
        <v>0</v>
      </c>
      <c r="N54" s="91">
        <v>0</v>
      </c>
      <c r="O54" s="92">
        <v>0</v>
      </c>
      <c r="P54" s="91">
        <v>3</v>
      </c>
      <c r="Q54" s="92">
        <v>0</v>
      </c>
      <c r="R54" s="91">
        <v>233</v>
      </c>
      <c r="S54" s="116">
        <v>85</v>
      </c>
      <c r="T54" s="91">
        <v>276</v>
      </c>
      <c r="U54" s="116">
        <v>133</v>
      </c>
      <c r="V54" s="91">
        <v>150</v>
      </c>
      <c r="W54" s="92">
        <v>94</v>
      </c>
      <c r="X54" s="105">
        <f t="shared" si="8"/>
        <v>662</v>
      </c>
      <c r="Y54" s="106">
        <f t="shared" si="8"/>
        <v>312</v>
      </c>
      <c r="Z54" s="84">
        <f>SUM(X54:Y54)</f>
        <v>974</v>
      </c>
    </row>
    <row r="55" spans="1:26" ht="12.75">
      <c r="A55" s="104" t="s">
        <v>32</v>
      </c>
      <c r="B55" s="91">
        <v>0</v>
      </c>
      <c r="C55" s="92">
        <v>0</v>
      </c>
      <c r="D55" s="91">
        <v>0</v>
      </c>
      <c r="E55" s="92">
        <v>0</v>
      </c>
      <c r="F55" s="91">
        <v>0</v>
      </c>
      <c r="G55" s="92">
        <v>0</v>
      </c>
      <c r="H55" s="91">
        <v>0</v>
      </c>
      <c r="I55" s="92">
        <v>0</v>
      </c>
      <c r="J55" s="91">
        <v>0</v>
      </c>
      <c r="K55" s="92">
        <v>0</v>
      </c>
      <c r="L55" s="91">
        <v>0</v>
      </c>
      <c r="M55" s="92">
        <v>0</v>
      </c>
      <c r="N55" s="91">
        <v>0</v>
      </c>
      <c r="O55" s="92">
        <v>0</v>
      </c>
      <c r="P55" s="91">
        <v>0</v>
      </c>
      <c r="Q55" s="92">
        <v>0</v>
      </c>
      <c r="R55" s="91">
        <v>187</v>
      </c>
      <c r="S55" s="116">
        <v>119</v>
      </c>
      <c r="T55" s="91">
        <v>203</v>
      </c>
      <c r="U55" s="116">
        <v>139</v>
      </c>
      <c r="V55" s="91">
        <v>133</v>
      </c>
      <c r="W55" s="92">
        <v>108</v>
      </c>
      <c r="X55" s="105">
        <f t="shared" si="8"/>
        <v>523</v>
      </c>
      <c r="Y55" s="106">
        <f t="shared" si="8"/>
        <v>366</v>
      </c>
      <c r="Z55" s="84">
        <f>SUM(X55:Y55)</f>
        <v>889</v>
      </c>
    </row>
    <row r="56" spans="1:26" s="38" customFormat="1" ht="13.5" thickBot="1">
      <c r="A56" s="107" t="s">
        <v>18</v>
      </c>
      <c r="B56" s="108">
        <v>0</v>
      </c>
      <c r="C56" s="109">
        <v>0</v>
      </c>
      <c r="D56" s="108">
        <v>0</v>
      </c>
      <c r="E56" s="109">
        <v>0</v>
      </c>
      <c r="F56" s="108">
        <v>0</v>
      </c>
      <c r="G56" s="109">
        <v>0</v>
      </c>
      <c r="H56" s="108">
        <v>0</v>
      </c>
      <c r="I56" s="109">
        <v>0</v>
      </c>
      <c r="J56" s="108">
        <v>0</v>
      </c>
      <c r="K56" s="109">
        <v>0</v>
      </c>
      <c r="L56" s="108">
        <v>0</v>
      </c>
      <c r="M56" s="109">
        <v>0</v>
      </c>
      <c r="N56" s="108">
        <v>0</v>
      </c>
      <c r="O56" s="109">
        <v>0</v>
      </c>
      <c r="P56" s="108">
        <v>8</v>
      </c>
      <c r="Q56" s="109">
        <v>4</v>
      </c>
      <c r="R56" s="117">
        <v>3044</v>
      </c>
      <c r="S56" s="118">
        <v>2533</v>
      </c>
      <c r="T56" s="108">
        <v>3247</v>
      </c>
      <c r="U56" s="160">
        <v>2634</v>
      </c>
      <c r="V56" s="108">
        <v>1993</v>
      </c>
      <c r="W56" s="109">
        <v>1570</v>
      </c>
      <c r="X56" s="108">
        <f t="shared" si="8"/>
        <v>8292</v>
      </c>
      <c r="Y56" s="109">
        <f t="shared" si="8"/>
        <v>6741</v>
      </c>
      <c r="Z56" s="109">
        <f>SUM(X56:Y56)</f>
        <v>15033</v>
      </c>
    </row>
    <row r="57" spans="1:26" s="95" customFormat="1" ht="12.75">
      <c r="A57" s="113" t="s">
        <v>81</v>
      </c>
      <c r="B57" s="91"/>
      <c r="C57" s="84"/>
      <c r="D57" s="91"/>
      <c r="E57" s="84"/>
      <c r="F57" s="91"/>
      <c r="G57" s="84"/>
      <c r="H57" s="91"/>
      <c r="I57" s="84"/>
      <c r="J57" s="91"/>
      <c r="K57" s="84"/>
      <c r="L57" s="91"/>
      <c r="M57" s="84"/>
      <c r="N57" s="91"/>
      <c r="O57" s="84"/>
      <c r="P57" s="91"/>
      <c r="Q57" s="84"/>
      <c r="R57" s="91"/>
      <c r="S57" s="84"/>
      <c r="T57" s="91"/>
      <c r="U57" s="84"/>
      <c r="V57" s="91"/>
      <c r="W57" s="84"/>
      <c r="X57" s="105"/>
      <c r="Y57" s="86"/>
      <c r="Z57" s="84"/>
    </row>
    <row r="58" spans="1:26" ht="12.75">
      <c r="A58" s="104" t="s">
        <v>29</v>
      </c>
      <c r="B58" s="91">
        <v>0</v>
      </c>
      <c r="C58" s="84">
        <v>0</v>
      </c>
      <c r="D58" s="91">
        <v>0</v>
      </c>
      <c r="E58" s="84">
        <v>0</v>
      </c>
      <c r="F58" s="91">
        <v>0</v>
      </c>
      <c r="G58" s="84">
        <v>1</v>
      </c>
      <c r="H58" s="91">
        <v>0</v>
      </c>
      <c r="I58" s="84">
        <v>0</v>
      </c>
      <c r="J58" s="91">
        <v>0</v>
      </c>
      <c r="K58" s="84">
        <v>4</v>
      </c>
      <c r="L58" s="91">
        <v>0</v>
      </c>
      <c r="M58" s="84">
        <v>12</v>
      </c>
      <c r="N58" s="91">
        <v>3</v>
      </c>
      <c r="O58" s="84">
        <v>10</v>
      </c>
      <c r="P58" s="91">
        <v>1</v>
      </c>
      <c r="Q58" s="84">
        <v>9</v>
      </c>
      <c r="R58" s="91">
        <v>0</v>
      </c>
      <c r="S58" s="84">
        <v>14</v>
      </c>
      <c r="T58" s="91">
        <v>0</v>
      </c>
      <c r="U58" s="84">
        <v>12</v>
      </c>
      <c r="V58" s="91">
        <v>0</v>
      </c>
      <c r="W58" s="84">
        <v>7</v>
      </c>
      <c r="X58" s="105">
        <f aca="true" t="shared" si="9" ref="X58:Y62">SUM(V58,T58,R58,P58,N58,L58,J58,H58,F58,D58,B58)</f>
        <v>4</v>
      </c>
      <c r="Y58" s="86">
        <f t="shared" si="9"/>
        <v>69</v>
      </c>
      <c r="Z58" s="84">
        <f>SUM(X58:Y58)</f>
        <v>73</v>
      </c>
    </row>
    <row r="59" spans="1:26" ht="12.75">
      <c r="A59" s="104" t="s">
        <v>30</v>
      </c>
      <c r="B59" s="91">
        <v>0</v>
      </c>
      <c r="C59" s="92">
        <v>0</v>
      </c>
      <c r="D59" s="91">
        <v>0</v>
      </c>
      <c r="E59" s="92">
        <v>0</v>
      </c>
      <c r="F59" s="91">
        <v>0</v>
      </c>
      <c r="G59" s="92">
        <v>0</v>
      </c>
      <c r="H59" s="91">
        <v>0</v>
      </c>
      <c r="I59" s="92">
        <v>0</v>
      </c>
      <c r="J59" s="91">
        <v>1</v>
      </c>
      <c r="K59" s="92">
        <v>26</v>
      </c>
      <c r="L59" s="91">
        <v>5</v>
      </c>
      <c r="M59" s="92">
        <v>64</v>
      </c>
      <c r="N59" s="91">
        <v>16</v>
      </c>
      <c r="O59" s="92">
        <v>80</v>
      </c>
      <c r="P59" s="91">
        <v>12</v>
      </c>
      <c r="Q59" s="92">
        <v>85</v>
      </c>
      <c r="R59" s="91">
        <v>22</v>
      </c>
      <c r="S59" s="92">
        <v>119</v>
      </c>
      <c r="T59" s="91">
        <v>20</v>
      </c>
      <c r="U59" s="92">
        <v>76</v>
      </c>
      <c r="V59" s="91">
        <v>6</v>
      </c>
      <c r="W59" s="92">
        <v>32</v>
      </c>
      <c r="X59" s="105">
        <f t="shared" si="9"/>
        <v>82</v>
      </c>
      <c r="Y59" s="106">
        <f t="shared" si="9"/>
        <v>482</v>
      </c>
      <c r="Z59" s="84">
        <f>SUM(X59:Y59)</f>
        <v>564</v>
      </c>
    </row>
    <row r="60" spans="1:26" ht="12.75">
      <c r="A60" s="104" t="s">
        <v>31</v>
      </c>
      <c r="B60" s="91">
        <v>0</v>
      </c>
      <c r="C60" s="92">
        <v>0</v>
      </c>
      <c r="D60" s="91">
        <v>0</v>
      </c>
      <c r="E60" s="92">
        <v>0</v>
      </c>
      <c r="F60" s="91">
        <v>0</v>
      </c>
      <c r="G60" s="92">
        <v>0</v>
      </c>
      <c r="H60" s="91">
        <v>0</v>
      </c>
      <c r="I60" s="92">
        <v>0</v>
      </c>
      <c r="J60" s="91">
        <v>4</v>
      </c>
      <c r="K60" s="92">
        <v>0</v>
      </c>
      <c r="L60" s="91">
        <v>19</v>
      </c>
      <c r="M60" s="92">
        <v>1</v>
      </c>
      <c r="N60" s="91">
        <v>25</v>
      </c>
      <c r="O60" s="92">
        <v>0</v>
      </c>
      <c r="P60" s="91">
        <v>26</v>
      </c>
      <c r="Q60" s="92">
        <v>0</v>
      </c>
      <c r="R60" s="91">
        <v>25</v>
      </c>
      <c r="S60" s="92">
        <v>0</v>
      </c>
      <c r="T60" s="91">
        <v>19</v>
      </c>
      <c r="U60" s="92">
        <v>0</v>
      </c>
      <c r="V60" s="91">
        <v>10</v>
      </c>
      <c r="W60" s="92">
        <v>0</v>
      </c>
      <c r="X60" s="105">
        <f t="shared" si="9"/>
        <v>128</v>
      </c>
      <c r="Y60" s="106">
        <f t="shared" si="9"/>
        <v>1</v>
      </c>
      <c r="Z60" s="84">
        <f>SUM(X60:Y60)</f>
        <v>129</v>
      </c>
    </row>
    <row r="61" spans="1:26" ht="12.75">
      <c r="A61" s="104" t="s">
        <v>32</v>
      </c>
      <c r="B61" s="91">
        <v>0</v>
      </c>
      <c r="C61" s="92">
        <v>0</v>
      </c>
      <c r="D61" s="91">
        <v>0</v>
      </c>
      <c r="E61" s="92">
        <v>0</v>
      </c>
      <c r="F61" s="91">
        <v>0</v>
      </c>
      <c r="G61" s="92">
        <v>0</v>
      </c>
      <c r="H61" s="91">
        <v>0</v>
      </c>
      <c r="I61" s="92">
        <v>0</v>
      </c>
      <c r="J61" s="91">
        <v>7</v>
      </c>
      <c r="K61" s="92">
        <v>0</v>
      </c>
      <c r="L61" s="91">
        <v>24</v>
      </c>
      <c r="M61" s="92">
        <v>0</v>
      </c>
      <c r="N61" s="91">
        <v>18</v>
      </c>
      <c r="O61" s="92">
        <v>0</v>
      </c>
      <c r="P61" s="91">
        <v>23</v>
      </c>
      <c r="Q61" s="92">
        <v>0</v>
      </c>
      <c r="R61" s="91">
        <v>22</v>
      </c>
      <c r="S61" s="92">
        <v>0</v>
      </c>
      <c r="T61" s="91">
        <v>5</v>
      </c>
      <c r="U61" s="92">
        <v>0</v>
      </c>
      <c r="V61" s="91">
        <v>5</v>
      </c>
      <c r="W61" s="92">
        <v>0</v>
      </c>
      <c r="X61" s="105">
        <f t="shared" si="9"/>
        <v>104</v>
      </c>
      <c r="Y61" s="106">
        <f t="shared" si="9"/>
        <v>0</v>
      </c>
      <c r="Z61" s="84">
        <f>SUM(X61:Y61)</f>
        <v>104</v>
      </c>
    </row>
    <row r="62" spans="1:26" s="38" customFormat="1" ht="12.75">
      <c r="A62" s="107" t="s">
        <v>18</v>
      </c>
      <c r="B62" s="108">
        <f>SUM(B58:B61)</f>
        <v>0</v>
      </c>
      <c r="C62" s="109">
        <f aca="true" t="shared" si="10" ref="C62:W62">SUM(C58:C61)</f>
        <v>0</v>
      </c>
      <c r="D62" s="108">
        <f t="shared" si="10"/>
        <v>0</v>
      </c>
      <c r="E62" s="109">
        <f t="shared" si="10"/>
        <v>0</v>
      </c>
      <c r="F62" s="108">
        <f t="shared" si="10"/>
        <v>0</v>
      </c>
      <c r="G62" s="109">
        <f t="shared" si="10"/>
        <v>1</v>
      </c>
      <c r="H62" s="108">
        <f t="shared" si="10"/>
        <v>0</v>
      </c>
      <c r="I62" s="109">
        <f t="shared" si="10"/>
        <v>0</v>
      </c>
      <c r="J62" s="108">
        <f t="shared" si="10"/>
        <v>12</v>
      </c>
      <c r="K62" s="109">
        <f t="shared" si="10"/>
        <v>30</v>
      </c>
      <c r="L62" s="108">
        <f t="shared" si="10"/>
        <v>48</v>
      </c>
      <c r="M62" s="109">
        <f t="shared" si="10"/>
        <v>77</v>
      </c>
      <c r="N62" s="108">
        <f t="shared" si="10"/>
        <v>62</v>
      </c>
      <c r="O62" s="109">
        <f t="shared" si="10"/>
        <v>90</v>
      </c>
      <c r="P62" s="108">
        <f t="shared" si="10"/>
        <v>62</v>
      </c>
      <c r="Q62" s="109">
        <f t="shared" si="10"/>
        <v>94</v>
      </c>
      <c r="R62" s="108">
        <f t="shared" si="10"/>
        <v>69</v>
      </c>
      <c r="S62" s="109">
        <f t="shared" si="10"/>
        <v>133</v>
      </c>
      <c r="T62" s="108">
        <f t="shared" si="10"/>
        <v>44</v>
      </c>
      <c r="U62" s="109">
        <f t="shared" si="10"/>
        <v>88</v>
      </c>
      <c r="V62" s="108">
        <f t="shared" si="10"/>
        <v>21</v>
      </c>
      <c r="W62" s="109">
        <f t="shared" si="10"/>
        <v>39</v>
      </c>
      <c r="X62" s="108">
        <f t="shared" si="9"/>
        <v>318</v>
      </c>
      <c r="Y62" s="109">
        <f t="shared" si="9"/>
        <v>552</v>
      </c>
      <c r="Z62" s="109">
        <f>SUM(X62:Y62)</f>
        <v>870</v>
      </c>
    </row>
    <row r="63" spans="1:26" s="95" customFormat="1" ht="12.75">
      <c r="A63" s="122" t="s">
        <v>28</v>
      </c>
      <c r="B63" s="89"/>
      <c r="C63" s="90"/>
      <c r="D63" s="89"/>
      <c r="E63" s="90"/>
      <c r="F63" s="89"/>
      <c r="G63" s="90"/>
      <c r="H63" s="89"/>
      <c r="I63" s="90"/>
      <c r="J63" s="89"/>
      <c r="K63" s="90"/>
      <c r="L63" s="89"/>
      <c r="M63" s="90"/>
      <c r="N63" s="89"/>
      <c r="O63" s="90"/>
      <c r="P63" s="89"/>
      <c r="Q63" s="90"/>
      <c r="R63" s="89"/>
      <c r="S63" s="90"/>
      <c r="T63" s="89"/>
      <c r="U63" s="90"/>
      <c r="V63" s="89"/>
      <c r="W63" s="90"/>
      <c r="X63" s="123"/>
      <c r="Y63" s="124"/>
      <c r="Z63" s="90"/>
    </row>
    <row r="64" spans="1:29" ht="12.75">
      <c r="A64" s="95" t="s">
        <v>29</v>
      </c>
      <c r="B64" s="91">
        <f>SUM(B58,B52,B46,B40,B33,B27,B20,B14,B7)</f>
        <v>5</v>
      </c>
      <c r="C64" s="84">
        <f aca="true" t="shared" si="11" ref="C64:Z67">SUM(C58,C52,C46,C40,C33,C27,C20,C14,C7)</f>
        <v>1</v>
      </c>
      <c r="D64" s="91">
        <f t="shared" si="11"/>
        <v>129</v>
      </c>
      <c r="E64" s="84">
        <f t="shared" si="11"/>
        <v>107</v>
      </c>
      <c r="F64" s="91">
        <f t="shared" si="11"/>
        <v>5206</v>
      </c>
      <c r="G64" s="84">
        <f t="shared" si="11"/>
        <v>5162</v>
      </c>
      <c r="H64" s="91">
        <f t="shared" si="11"/>
        <v>6428</v>
      </c>
      <c r="I64" s="84">
        <f t="shared" si="11"/>
        <v>6349</v>
      </c>
      <c r="J64" s="91">
        <f t="shared" si="11"/>
        <v>6334</v>
      </c>
      <c r="K64" s="84">
        <f t="shared" si="11"/>
        <v>6070</v>
      </c>
      <c r="L64" s="91">
        <f t="shared" si="11"/>
        <v>6062</v>
      </c>
      <c r="M64" s="84">
        <f t="shared" si="11"/>
        <v>5947</v>
      </c>
      <c r="N64" s="91">
        <f t="shared" si="11"/>
        <v>6086</v>
      </c>
      <c r="O64" s="84">
        <f t="shared" si="11"/>
        <v>5818</v>
      </c>
      <c r="P64" s="91">
        <f t="shared" si="11"/>
        <v>5850</v>
      </c>
      <c r="Q64" s="84">
        <f t="shared" si="11"/>
        <v>5763</v>
      </c>
      <c r="R64" s="91">
        <f t="shared" si="11"/>
        <v>3362</v>
      </c>
      <c r="S64" s="84">
        <f t="shared" si="11"/>
        <v>2878</v>
      </c>
      <c r="T64" s="91">
        <f t="shared" si="11"/>
        <v>1688</v>
      </c>
      <c r="U64" s="84">
        <f t="shared" si="11"/>
        <v>1327</v>
      </c>
      <c r="V64" s="91">
        <f t="shared" si="11"/>
        <v>1039</v>
      </c>
      <c r="W64" s="84">
        <f t="shared" si="11"/>
        <v>708</v>
      </c>
      <c r="X64" s="105">
        <f t="shared" si="11"/>
        <v>42189</v>
      </c>
      <c r="Y64" s="86">
        <f t="shared" si="11"/>
        <v>40130</v>
      </c>
      <c r="Z64" s="84">
        <f t="shared" si="11"/>
        <v>82319</v>
      </c>
      <c r="AA64" s="92"/>
      <c r="AB64" s="92"/>
      <c r="AC64" s="92"/>
    </row>
    <row r="65" spans="1:29" ht="12.75">
      <c r="A65" s="95" t="s">
        <v>30</v>
      </c>
      <c r="B65" s="91">
        <f>SUM(B59,B53,B47,B41,B34,B28,B21,B15,B8)</f>
        <v>10</v>
      </c>
      <c r="C65" s="92">
        <f aca="true" t="shared" si="12" ref="C65:Q65">SUM(C59,C53,C47,C41,C34,C28,C21,C15,C8)</f>
        <v>8</v>
      </c>
      <c r="D65" s="91">
        <f t="shared" si="12"/>
        <v>480</v>
      </c>
      <c r="E65" s="92">
        <f t="shared" si="12"/>
        <v>435</v>
      </c>
      <c r="F65" s="91">
        <f t="shared" si="12"/>
        <v>22020</v>
      </c>
      <c r="G65" s="92">
        <f t="shared" si="12"/>
        <v>22648</v>
      </c>
      <c r="H65" s="91">
        <f t="shared" si="12"/>
        <v>24606</v>
      </c>
      <c r="I65" s="92">
        <f t="shared" si="12"/>
        <v>25146</v>
      </c>
      <c r="J65" s="91">
        <f t="shared" si="12"/>
        <v>23428</v>
      </c>
      <c r="K65" s="92">
        <f t="shared" si="12"/>
        <v>24459</v>
      </c>
      <c r="L65" s="91">
        <f t="shared" si="12"/>
        <v>23058</v>
      </c>
      <c r="M65" s="92">
        <f t="shared" si="12"/>
        <v>23884</v>
      </c>
      <c r="N65" s="91">
        <f t="shared" si="12"/>
        <v>22635</v>
      </c>
      <c r="O65" s="92">
        <f t="shared" si="12"/>
        <v>23838</v>
      </c>
      <c r="P65" s="91">
        <f t="shared" si="12"/>
        <v>22193</v>
      </c>
      <c r="Q65" s="92">
        <f t="shared" si="12"/>
        <v>23558</v>
      </c>
      <c r="R65" s="91">
        <f t="shared" si="11"/>
        <v>9085</v>
      </c>
      <c r="S65" s="92">
        <f t="shared" si="11"/>
        <v>7391</v>
      </c>
      <c r="T65" s="91">
        <f t="shared" si="11"/>
        <v>3644</v>
      </c>
      <c r="U65" s="92">
        <f t="shared" si="11"/>
        <v>2744</v>
      </c>
      <c r="V65" s="91">
        <f t="shared" si="11"/>
        <v>1441</v>
      </c>
      <c r="W65" s="92">
        <f t="shared" si="11"/>
        <v>1138</v>
      </c>
      <c r="X65" s="105">
        <f t="shared" si="11"/>
        <v>152600</v>
      </c>
      <c r="Y65" s="106">
        <f t="shared" si="11"/>
        <v>155249</v>
      </c>
      <c r="Z65" s="84">
        <f t="shared" si="11"/>
        <v>307849</v>
      </c>
      <c r="AA65" s="92"/>
      <c r="AB65" s="92"/>
      <c r="AC65" s="92"/>
    </row>
    <row r="66" spans="1:29" ht="12.75">
      <c r="A66" s="95" t="s">
        <v>31</v>
      </c>
      <c r="B66" s="91">
        <f>SUM(B60,B54,B48,B42,B35,B29,B22,B16,B9)</f>
        <v>1</v>
      </c>
      <c r="C66" s="92">
        <f t="shared" si="11"/>
        <v>0</v>
      </c>
      <c r="D66" s="91">
        <f t="shared" si="11"/>
        <v>7</v>
      </c>
      <c r="E66" s="92">
        <f t="shared" si="11"/>
        <v>4</v>
      </c>
      <c r="F66" s="91">
        <f t="shared" si="11"/>
        <v>862</v>
      </c>
      <c r="G66" s="92">
        <f t="shared" si="11"/>
        <v>390</v>
      </c>
      <c r="H66" s="91">
        <f t="shared" si="11"/>
        <v>1167</v>
      </c>
      <c r="I66" s="92">
        <f t="shared" si="11"/>
        <v>519</v>
      </c>
      <c r="J66" s="91">
        <f t="shared" si="11"/>
        <v>1316</v>
      </c>
      <c r="K66" s="92">
        <f t="shared" si="11"/>
        <v>568</v>
      </c>
      <c r="L66" s="91">
        <f t="shared" si="11"/>
        <v>1317</v>
      </c>
      <c r="M66" s="92">
        <f t="shared" si="11"/>
        <v>691</v>
      </c>
      <c r="N66" s="91">
        <f t="shared" si="11"/>
        <v>1301</v>
      </c>
      <c r="O66" s="92">
        <f t="shared" si="11"/>
        <v>743</v>
      </c>
      <c r="P66" s="91">
        <f t="shared" si="11"/>
        <v>1395</v>
      </c>
      <c r="Q66" s="92">
        <f t="shared" si="11"/>
        <v>776</v>
      </c>
      <c r="R66" s="91">
        <f t="shared" si="11"/>
        <v>900</v>
      </c>
      <c r="S66" s="92">
        <f t="shared" si="11"/>
        <v>463</v>
      </c>
      <c r="T66" s="91">
        <f t="shared" si="11"/>
        <v>458</v>
      </c>
      <c r="U66" s="92">
        <f t="shared" si="11"/>
        <v>225</v>
      </c>
      <c r="V66" s="91">
        <f t="shared" si="11"/>
        <v>212</v>
      </c>
      <c r="W66" s="92">
        <f t="shared" si="11"/>
        <v>125</v>
      </c>
      <c r="X66" s="105">
        <f t="shared" si="11"/>
        <v>8936</v>
      </c>
      <c r="Y66" s="106">
        <f t="shared" si="11"/>
        <v>4504</v>
      </c>
      <c r="Z66" s="84">
        <f t="shared" si="11"/>
        <v>13440</v>
      </c>
      <c r="AA66" s="92"/>
      <c r="AB66" s="92"/>
      <c r="AC66" s="92"/>
    </row>
    <row r="67" spans="1:29" ht="12.75">
      <c r="A67" s="95" t="s">
        <v>32</v>
      </c>
      <c r="B67" s="91">
        <f>SUM(B61,B55,B49,B43,B36,B30,B23,B17,B10)</f>
        <v>3</v>
      </c>
      <c r="C67" s="92">
        <f t="shared" si="11"/>
        <v>0</v>
      </c>
      <c r="D67" s="91">
        <f t="shared" si="11"/>
        <v>24</v>
      </c>
      <c r="E67" s="92">
        <f t="shared" si="11"/>
        <v>22</v>
      </c>
      <c r="F67" s="91">
        <f t="shared" si="11"/>
        <v>1286</v>
      </c>
      <c r="G67" s="92">
        <f t="shared" si="11"/>
        <v>830</v>
      </c>
      <c r="H67" s="91">
        <f t="shared" si="11"/>
        <v>1580</v>
      </c>
      <c r="I67" s="92">
        <f t="shared" si="11"/>
        <v>1056</v>
      </c>
      <c r="J67" s="91">
        <f t="shared" si="11"/>
        <v>1679</v>
      </c>
      <c r="K67" s="92">
        <f t="shared" si="11"/>
        <v>1021</v>
      </c>
      <c r="L67" s="91">
        <f t="shared" si="11"/>
        <v>1657</v>
      </c>
      <c r="M67" s="92">
        <f t="shared" si="11"/>
        <v>1084</v>
      </c>
      <c r="N67" s="91">
        <f t="shared" si="11"/>
        <v>1584</v>
      </c>
      <c r="O67" s="92">
        <f t="shared" si="11"/>
        <v>1066</v>
      </c>
      <c r="P67" s="91">
        <f t="shared" si="11"/>
        <v>1679</v>
      </c>
      <c r="Q67" s="92">
        <f t="shared" si="11"/>
        <v>1044</v>
      </c>
      <c r="R67" s="91">
        <f t="shared" si="11"/>
        <v>977</v>
      </c>
      <c r="S67" s="92">
        <f t="shared" si="11"/>
        <v>620</v>
      </c>
      <c r="T67" s="91">
        <f t="shared" si="11"/>
        <v>481</v>
      </c>
      <c r="U67" s="92">
        <f t="shared" si="11"/>
        <v>292</v>
      </c>
      <c r="V67" s="91">
        <f t="shared" si="11"/>
        <v>225</v>
      </c>
      <c r="W67" s="92">
        <f t="shared" si="11"/>
        <v>157</v>
      </c>
      <c r="X67" s="105">
        <f t="shared" si="11"/>
        <v>11175</v>
      </c>
      <c r="Y67" s="106">
        <f t="shared" si="11"/>
        <v>7192</v>
      </c>
      <c r="Z67" s="84">
        <f t="shared" si="11"/>
        <v>18367</v>
      </c>
      <c r="AA67" s="92"/>
      <c r="AB67" s="92"/>
      <c r="AC67" s="92"/>
    </row>
    <row r="68" spans="1:29" s="38" customFormat="1" ht="12.75">
      <c r="A68" s="107" t="s">
        <v>18</v>
      </c>
      <c r="B68" s="108">
        <f>SUM(B64:B67)</f>
        <v>19</v>
      </c>
      <c r="C68" s="109">
        <f aca="true" t="shared" si="13" ref="C68:Z68">SUM(C64:C67)</f>
        <v>9</v>
      </c>
      <c r="D68" s="108">
        <f t="shared" si="13"/>
        <v>640</v>
      </c>
      <c r="E68" s="109">
        <f t="shared" si="13"/>
        <v>568</v>
      </c>
      <c r="F68" s="108">
        <f t="shared" si="13"/>
        <v>29374</v>
      </c>
      <c r="G68" s="109">
        <f t="shared" si="13"/>
        <v>29030</v>
      </c>
      <c r="H68" s="108">
        <f t="shared" si="13"/>
        <v>33781</v>
      </c>
      <c r="I68" s="109">
        <f t="shared" si="13"/>
        <v>33070</v>
      </c>
      <c r="J68" s="108">
        <f t="shared" si="13"/>
        <v>32757</v>
      </c>
      <c r="K68" s="109">
        <f t="shared" si="13"/>
        <v>32118</v>
      </c>
      <c r="L68" s="108">
        <f t="shared" si="13"/>
        <v>32094</v>
      </c>
      <c r="M68" s="109">
        <f t="shared" si="13"/>
        <v>31606</v>
      </c>
      <c r="N68" s="108">
        <f t="shared" si="13"/>
        <v>31606</v>
      </c>
      <c r="O68" s="109">
        <f t="shared" si="13"/>
        <v>31465</v>
      </c>
      <c r="P68" s="108">
        <f t="shared" si="13"/>
        <v>31117</v>
      </c>
      <c r="Q68" s="109">
        <f t="shared" si="13"/>
        <v>31141</v>
      </c>
      <c r="R68" s="108">
        <f t="shared" si="13"/>
        <v>14324</v>
      </c>
      <c r="S68" s="109">
        <f t="shared" si="13"/>
        <v>11352</v>
      </c>
      <c r="T68" s="108">
        <f t="shared" si="13"/>
        <v>6271</v>
      </c>
      <c r="U68" s="109">
        <f t="shared" si="13"/>
        <v>4588</v>
      </c>
      <c r="V68" s="108">
        <f t="shared" si="13"/>
        <v>2917</v>
      </c>
      <c r="W68" s="109">
        <f t="shared" si="13"/>
        <v>2128</v>
      </c>
      <c r="X68" s="108">
        <f t="shared" si="13"/>
        <v>214900</v>
      </c>
      <c r="Y68" s="109">
        <f t="shared" si="13"/>
        <v>207075</v>
      </c>
      <c r="Z68" s="109">
        <f t="shared" si="13"/>
        <v>421975</v>
      </c>
      <c r="AA68" s="92"/>
      <c r="AB68" s="92"/>
      <c r="AC68" s="92"/>
    </row>
  </sheetData>
  <sheetProtection/>
  <mergeCells count="13">
    <mergeCell ref="X4:Z4"/>
    <mergeCell ref="V4:W4"/>
    <mergeCell ref="T4:U4"/>
    <mergeCell ref="B4:C4"/>
    <mergeCell ref="A2:Z2"/>
    <mergeCell ref="J4:K4"/>
    <mergeCell ref="H4:I4"/>
    <mergeCell ref="F4:G4"/>
    <mergeCell ref="D4:E4"/>
    <mergeCell ref="R4:S4"/>
    <mergeCell ref="P4:Q4"/>
    <mergeCell ref="N4:O4"/>
    <mergeCell ref="L4:M4"/>
  </mergeCells>
  <printOptions/>
  <pageMargins left="0" right="0" top="0.1968503937007874" bottom="0.1968503937007874" header="0.5118110236220472" footer="0.5118110236220472"/>
  <pageSetup fitToHeight="2" fitToWidth="2" horizontalDpi="600" verticalDpi="600" orientation="portrait" paperSize="9" scale="75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A54" sqref="A54"/>
    </sheetView>
  </sheetViews>
  <sheetFormatPr defaultColWidth="9.140625" defaultRowHeight="12.75"/>
  <cols>
    <col min="1" max="1" width="24.140625" style="94" customWidth="1"/>
    <col min="2" max="7" width="8.140625" style="94" customWidth="1"/>
    <col min="8" max="21" width="7.8515625" style="94" customWidth="1"/>
    <col min="22" max="22" width="9.28125" style="94" customWidth="1"/>
    <col min="23" max="23" width="8.421875" style="94" customWidth="1"/>
    <col min="24" max="24" width="7.7109375" style="94" customWidth="1"/>
    <col min="25" max="25" width="8.00390625" style="94" customWidth="1"/>
    <col min="26" max="26" width="7.7109375" style="94" customWidth="1"/>
    <col min="27" max="27" width="9.57421875" style="94" customWidth="1"/>
    <col min="28" max="29" width="5.00390625" style="94" customWidth="1"/>
    <col min="30" max="30" width="9.57421875" style="94" customWidth="1"/>
    <col min="31" max="32" width="5.00390625" style="94" customWidth="1"/>
    <col min="33" max="33" width="9.57421875" style="94" customWidth="1"/>
    <col min="34" max="35" width="5.00390625" style="94" customWidth="1"/>
    <col min="36" max="36" width="9.57421875" style="94" customWidth="1"/>
    <col min="37" max="38" width="5.00390625" style="94" customWidth="1"/>
    <col min="39" max="39" width="9.57421875" style="94" customWidth="1"/>
    <col min="40" max="41" width="5.00390625" style="94" customWidth="1"/>
    <col min="42" max="42" width="9.57421875" style="94" customWidth="1"/>
    <col min="43" max="44" width="5.00390625" style="94" customWidth="1"/>
    <col min="45" max="45" width="9.57421875" style="94" customWidth="1"/>
    <col min="46" max="47" width="5.00390625" style="94" customWidth="1"/>
    <col min="48" max="48" width="9.57421875" style="94" customWidth="1"/>
    <col min="49" max="50" width="5.00390625" style="94" customWidth="1"/>
    <col min="51" max="51" width="9.57421875" style="94" customWidth="1"/>
    <col min="52" max="53" width="5.00390625" style="94" customWidth="1"/>
    <col min="54" max="54" width="9.57421875" style="94" customWidth="1"/>
    <col min="55" max="55" width="5.00390625" style="94" customWidth="1"/>
    <col min="56" max="56" width="9.57421875" style="94" customWidth="1"/>
    <col min="57" max="58" width="5.00390625" style="94" customWidth="1"/>
    <col min="59" max="59" width="9.57421875" style="94" customWidth="1"/>
    <col min="60" max="61" width="5.00390625" style="94" customWidth="1"/>
    <col min="62" max="62" width="9.57421875" style="94" customWidth="1"/>
    <col min="63" max="64" width="5.00390625" style="94" customWidth="1"/>
    <col min="65" max="65" width="9.57421875" style="94" customWidth="1"/>
    <col min="66" max="66" width="5.00390625" style="94" customWidth="1"/>
    <col min="67" max="67" width="9.57421875" style="94" customWidth="1"/>
    <col min="68" max="69" width="5.00390625" style="94" customWidth="1"/>
    <col min="70" max="70" width="9.57421875" style="94" customWidth="1"/>
    <col min="71" max="72" width="5.00390625" style="94" customWidth="1"/>
    <col min="73" max="73" width="9.57421875" style="94" customWidth="1"/>
    <col min="74" max="75" width="5.00390625" style="94" customWidth="1"/>
    <col min="76" max="76" width="9.57421875" style="94" customWidth="1"/>
    <col min="77" max="78" width="5.00390625" style="94" customWidth="1"/>
    <col min="79" max="79" width="9.57421875" style="94" customWidth="1"/>
    <col min="80" max="81" width="5.00390625" style="94" customWidth="1"/>
    <col min="82" max="82" width="9.57421875" style="94" customWidth="1"/>
    <col min="83" max="84" width="5.00390625" style="94" customWidth="1"/>
    <col min="85" max="85" width="9.57421875" style="94" customWidth="1"/>
    <col min="86" max="87" width="5.00390625" style="94" customWidth="1"/>
    <col min="88" max="88" width="9.57421875" style="94" customWidth="1"/>
    <col min="89" max="89" width="5.00390625" style="94" customWidth="1"/>
    <col min="90" max="90" width="9.57421875" style="94" customWidth="1"/>
    <col min="91" max="92" width="5.00390625" style="94" customWidth="1"/>
    <col min="93" max="93" width="9.57421875" style="94" customWidth="1"/>
    <col min="94" max="94" width="5.00390625" style="94" customWidth="1"/>
    <col min="95" max="95" width="9.57421875" style="94" customWidth="1"/>
    <col min="96" max="97" width="5.00390625" style="94" customWidth="1"/>
    <col min="98" max="98" width="9.57421875" style="94" customWidth="1"/>
    <col min="99" max="99" width="5.00390625" style="94" customWidth="1"/>
    <col min="100" max="100" width="9.57421875" style="94" customWidth="1"/>
    <col min="101" max="101" width="5.00390625" style="94" customWidth="1"/>
    <col min="102" max="102" width="9.57421875" style="94" customWidth="1"/>
    <col min="103" max="103" width="5.00390625" style="94" customWidth="1"/>
    <col min="104" max="104" width="9.57421875" style="94" customWidth="1"/>
    <col min="105" max="105" width="5.00390625" style="94" customWidth="1"/>
    <col min="106" max="106" width="9.57421875" style="94" customWidth="1"/>
    <col min="107" max="107" width="10.57421875" style="94" customWidth="1"/>
    <col min="108" max="16384" width="9.140625" style="94" customWidth="1"/>
  </cols>
  <sheetData>
    <row r="1" ht="12.75">
      <c r="A1" s="6" t="s">
        <v>83</v>
      </c>
    </row>
    <row r="2" spans="1:24" ht="12.75">
      <c r="A2" s="212" t="s">
        <v>10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</row>
    <row r="3" ht="13.5" thickBot="1">
      <c r="A3" s="142"/>
    </row>
    <row r="4" spans="1:26" ht="12.75">
      <c r="A4" s="143"/>
      <c r="B4" s="209" t="str">
        <f>D4+1&amp;" "&amp;"en later"</f>
        <v>2007 en later</v>
      </c>
      <c r="C4" s="210"/>
      <c r="D4" s="209">
        <v>2006</v>
      </c>
      <c r="E4" s="210"/>
      <c r="F4" s="209">
        <f>D4-1</f>
        <v>2005</v>
      </c>
      <c r="G4" s="210"/>
      <c r="H4" s="209">
        <f>F4-1</f>
        <v>2004</v>
      </c>
      <c r="I4" s="210"/>
      <c r="J4" s="209">
        <f>H4-1</f>
        <v>2003</v>
      </c>
      <c r="K4" s="210"/>
      <c r="L4" s="209">
        <f>J4-1</f>
        <v>2002</v>
      </c>
      <c r="M4" s="213"/>
      <c r="N4" s="214">
        <f>L4-1</f>
        <v>2001</v>
      </c>
      <c r="O4" s="210"/>
      <c r="P4" s="209">
        <f>N4-1</f>
        <v>2000</v>
      </c>
      <c r="Q4" s="210"/>
      <c r="R4" s="209">
        <f>P4-1</f>
        <v>1999</v>
      </c>
      <c r="S4" s="210"/>
      <c r="T4" s="209">
        <f>R4-1</f>
        <v>1998</v>
      </c>
      <c r="U4" s="210"/>
      <c r="V4" s="209" t="str">
        <f>T4-1&amp;" "&amp;"en vroeger"</f>
        <v>1997 en vroeger</v>
      </c>
      <c r="W4" s="210"/>
      <c r="X4" s="144" t="s">
        <v>20</v>
      </c>
      <c r="Y4" s="145"/>
      <c r="Z4" s="145"/>
    </row>
    <row r="5" spans="1:26" ht="12.75">
      <c r="A5" s="146"/>
      <c r="B5" s="127" t="s">
        <v>0</v>
      </c>
      <c r="C5" s="128" t="s">
        <v>1</v>
      </c>
      <c r="D5" s="127" t="s">
        <v>0</v>
      </c>
      <c r="E5" s="128" t="s">
        <v>1</v>
      </c>
      <c r="F5" s="127" t="s">
        <v>0</v>
      </c>
      <c r="G5" s="128" t="s">
        <v>1</v>
      </c>
      <c r="H5" s="127" t="s">
        <v>0</v>
      </c>
      <c r="I5" s="128" t="s">
        <v>1</v>
      </c>
      <c r="J5" s="127" t="s">
        <v>0</v>
      </c>
      <c r="K5" s="128" t="s">
        <v>1</v>
      </c>
      <c r="L5" s="127" t="s">
        <v>0</v>
      </c>
      <c r="M5" s="128" t="s">
        <v>1</v>
      </c>
      <c r="N5" s="147" t="s">
        <v>0</v>
      </c>
      <c r="O5" s="128" t="s">
        <v>1</v>
      </c>
      <c r="P5" s="127" t="s">
        <v>0</v>
      </c>
      <c r="Q5" s="128" t="s">
        <v>1</v>
      </c>
      <c r="R5" s="127" t="s">
        <v>0</v>
      </c>
      <c r="S5" s="128" t="s">
        <v>1</v>
      </c>
      <c r="T5" s="127" t="s">
        <v>0</v>
      </c>
      <c r="U5" s="128" t="s">
        <v>1</v>
      </c>
      <c r="V5" s="127" t="s">
        <v>0</v>
      </c>
      <c r="W5" s="128" t="s">
        <v>1</v>
      </c>
      <c r="X5" s="127" t="s">
        <v>0</v>
      </c>
      <c r="Y5" s="128" t="s">
        <v>1</v>
      </c>
      <c r="Z5" s="128" t="s">
        <v>19</v>
      </c>
    </row>
    <row r="6" spans="1:26" s="95" customFormat="1" ht="12.75">
      <c r="A6" s="122" t="s">
        <v>21</v>
      </c>
      <c r="B6" s="129"/>
      <c r="C6" s="130"/>
      <c r="D6" s="129"/>
      <c r="E6" s="130"/>
      <c r="F6" s="129"/>
      <c r="G6" s="130"/>
      <c r="H6" s="129"/>
      <c r="I6" s="130"/>
      <c r="J6" s="129"/>
      <c r="K6" s="130"/>
      <c r="L6" s="129"/>
      <c r="M6" s="130"/>
      <c r="N6" s="148"/>
      <c r="O6" s="130"/>
      <c r="P6" s="129"/>
      <c r="Q6" s="130"/>
      <c r="R6" s="129"/>
      <c r="S6" s="130"/>
      <c r="T6" s="129"/>
      <c r="U6" s="130"/>
      <c r="V6" s="129"/>
      <c r="W6" s="130"/>
      <c r="X6" s="129"/>
      <c r="Y6" s="130"/>
      <c r="Z6" s="130"/>
    </row>
    <row r="7" spans="1:26" ht="12.75">
      <c r="A7" s="95" t="s">
        <v>45</v>
      </c>
      <c r="B7" s="91">
        <v>5</v>
      </c>
      <c r="C7" s="84">
        <v>1</v>
      </c>
      <c r="D7" s="91">
        <v>103</v>
      </c>
      <c r="E7" s="84">
        <v>81</v>
      </c>
      <c r="F7" s="91">
        <v>4389</v>
      </c>
      <c r="G7" s="84">
        <v>4450</v>
      </c>
      <c r="H7" s="91">
        <v>1215</v>
      </c>
      <c r="I7" s="84">
        <v>1026</v>
      </c>
      <c r="J7" s="91">
        <v>209</v>
      </c>
      <c r="K7" s="84">
        <v>142</v>
      </c>
      <c r="L7" s="91">
        <v>11</v>
      </c>
      <c r="M7" s="84">
        <v>9</v>
      </c>
      <c r="N7" s="149">
        <v>0</v>
      </c>
      <c r="O7" s="84">
        <v>1</v>
      </c>
      <c r="P7" s="91">
        <v>0</v>
      </c>
      <c r="Q7" s="84">
        <v>0</v>
      </c>
      <c r="R7" s="91">
        <v>0</v>
      </c>
      <c r="S7" s="84">
        <v>1</v>
      </c>
      <c r="T7" s="91">
        <v>0</v>
      </c>
      <c r="U7" s="84">
        <v>0</v>
      </c>
      <c r="V7" s="91">
        <v>0</v>
      </c>
      <c r="W7" s="84">
        <v>0</v>
      </c>
      <c r="X7" s="91">
        <f aca="true" t="shared" si="0" ref="X7:Y11">SUM(V7,T7,R7,P7,N7,L7,J7,H7,F7,D7,B7)</f>
        <v>5932</v>
      </c>
      <c r="Y7" s="84">
        <f t="shared" si="0"/>
        <v>5711</v>
      </c>
      <c r="Z7" s="84">
        <f>SUM(X7:Y7)</f>
        <v>11643</v>
      </c>
    </row>
    <row r="8" spans="1:26" ht="12.75">
      <c r="A8" s="95" t="s">
        <v>46</v>
      </c>
      <c r="B8" s="91">
        <v>7</v>
      </c>
      <c r="C8" s="92">
        <v>7</v>
      </c>
      <c r="D8" s="91">
        <v>448</v>
      </c>
      <c r="E8" s="92">
        <v>403</v>
      </c>
      <c r="F8" s="91">
        <v>19849</v>
      </c>
      <c r="G8" s="92">
        <v>20667</v>
      </c>
      <c r="H8" s="91">
        <v>2773</v>
      </c>
      <c r="I8" s="92">
        <v>2536</v>
      </c>
      <c r="J8" s="91">
        <v>284</v>
      </c>
      <c r="K8" s="92">
        <v>224</v>
      </c>
      <c r="L8" s="91">
        <v>6</v>
      </c>
      <c r="M8" s="92">
        <v>5</v>
      </c>
      <c r="N8" s="149">
        <v>0</v>
      </c>
      <c r="O8" s="84">
        <v>2</v>
      </c>
      <c r="P8" s="91">
        <v>0</v>
      </c>
      <c r="Q8" s="92">
        <v>1</v>
      </c>
      <c r="R8" s="91">
        <v>0</v>
      </c>
      <c r="S8" s="92">
        <v>0</v>
      </c>
      <c r="T8" s="91">
        <v>0</v>
      </c>
      <c r="U8" s="92">
        <v>0</v>
      </c>
      <c r="V8" s="91">
        <v>0</v>
      </c>
      <c r="W8" s="84">
        <v>0</v>
      </c>
      <c r="X8" s="91">
        <f t="shared" si="0"/>
        <v>23367</v>
      </c>
      <c r="Y8" s="92">
        <f t="shared" si="0"/>
        <v>23845</v>
      </c>
      <c r="Z8" s="84">
        <f>SUM(X8:Y8)</f>
        <v>47212</v>
      </c>
    </row>
    <row r="9" spans="1:26" ht="12.75">
      <c r="A9" s="95" t="s">
        <v>47</v>
      </c>
      <c r="B9" s="91">
        <v>1</v>
      </c>
      <c r="C9" s="92">
        <v>0</v>
      </c>
      <c r="D9" s="91">
        <v>6</v>
      </c>
      <c r="E9" s="92">
        <v>2</v>
      </c>
      <c r="F9" s="91">
        <v>635</v>
      </c>
      <c r="G9" s="92">
        <v>292</v>
      </c>
      <c r="H9" s="91">
        <v>155</v>
      </c>
      <c r="I9" s="92">
        <v>81</v>
      </c>
      <c r="J9" s="91">
        <v>22</v>
      </c>
      <c r="K9" s="92">
        <v>11</v>
      </c>
      <c r="L9" s="91">
        <v>0</v>
      </c>
      <c r="M9" s="92">
        <v>0</v>
      </c>
      <c r="N9" s="149">
        <v>0</v>
      </c>
      <c r="O9" s="84">
        <v>0</v>
      </c>
      <c r="P9" s="91">
        <v>0</v>
      </c>
      <c r="Q9" s="92">
        <v>0</v>
      </c>
      <c r="R9" s="91">
        <v>0</v>
      </c>
      <c r="S9" s="92">
        <v>0</v>
      </c>
      <c r="T9" s="91">
        <v>0</v>
      </c>
      <c r="U9" s="92">
        <v>0</v>
      </c>
      <c r="V9" s="91">
        <v>0</v>
      </c>
      <c r="W9" s="84">
        <v>0</v>
      </c>
      <c r="X9" s="91">
        <f t="shared" si="0"/>
        <v>819</v>
      </c>
      <c r="Y9" s="92">
        <f t="shared" si="0"/>
        <v>386</v>
      </c>
      <c r="Z9" s="84">
        <f>SUM(X9:Y9)</f>
        <v>1205</v>
      </c>
    </row>
    <row r="10" spans="1:26" ht="12.75">
      <c r="A10" s="95" t="s">
        <v>44</v>
      </c>
      <c r="B10" s="91">
        <v>2</v>
      </c>
      <c r="C10" s="92">
        <v>0</v>
      </c>
      <c r="D10" s="91">
        <v>16</v>
      </c>
      <c r="E10" s="92">
        <v>13</v>
      </c>
      <c r="F10" s="91">
        <v>932</v>
      </c>
      <c r="G10" s="92">
        <v>629</v>
      </c>
      <c r="H10" s="91">
        <v>259</v>
      </c>
      <c r="I10" s="92">
        <v>153</v>
      </c>
      <c r="J10" s="91">
        <v>36</v>
      </c>
      <c r="K10" s="92">
        <v>21</v>
      </c>
      <c r="L10" s="91">
        <v>1</v>
      </c>
      <c r="M10" s="92">
        <v>0</v>
      </c>
      <c r="N10" s="149">
        <v>0</v>
      </c>
      <c r="O10" s="84">
        <v>0</v>
      </c>
      <c r="P10" s="91">
        <v>0</v>
      </c>
      <c r="Q10" s="92">
        <v>0</v>
      </c>
      <c r="R10" s="91">
        <v>0</v>
      </c>
      <c r="S10" s="92">
        <v>0</v>
      </c>
      <c r="T10" s="91">
        <v>0</v>
      </c>
      <c r="U10" s="92">
        <v>0</v>
      </c>
      <c r="V10" s="91">
        <v>0</v>
      </c>
      <c r="W10" s="84">
        <v>0</v>
      </c>
      <c r="X10" s="91">
        <f t="shared" si="0"/>
        <v>1246</v>
      </c>
      <c r="Y10" s="92">
        <f t="shared" si="0"/>
        <v>816</v>
      </c>
      <c r="Z10" s="84">
        <f>SUM(X10:Y10)</f>
        <v>2062</v>
      </c>
    </row>
    <row r="11" spans="1:26" s="38" customFormat="1" ht="12.75">
      <c r="A11" s="38" t="s">
        <v>18</v>
      </c>
      <c r="B11" s="108">
        <v>15</v>
      </c>
      <c r="C11" s="109">
        <v>8</v>
      </c>
      <c r="D11" s="108">
        <v>573</v>
      </c>
      <c r="E11" s="109">
        <v>499</v>
      </c>
      <c r="F11" s="108">
        <v>25805</v>
      </c>
      <c r="G11" s="109">
        <v>26038</v>
      </c>
      <c r="H11" s="108">
        <v>4402</v>
      </c>
      <c r="I11" s="109">
        <v>3796</v>
      </c>
      <c r="J11" s="108">
        <v>551</v>
      </c>
      <c r="K11" s="109">
        <v>398</v>
      </c>
      <c r="L11" s="108">
        <v>18</v>
      </c>
      <c r="M11" s="109">
        <v>14</v>
      </c>
      <c r="N11" s="150">
        <v>0</v>
      </c>
      <c r="O11" s="109">
        <v>3</v>
      </c>
      <c r="P11" s="108">
        <v>0</v>
      </c>
      <c r="Q11" s="109">
        <v>1</v>
      </c>
      <c r="R11" s="108">
        <v>0</v>
      </c>
      <c r="S11" s="109">
        <v>1</v>
      </c>
      <c r="T11" s="108">
        <v>0</v>
      </c>
      <c r="U11" s="109">
        <v>0</v>
      </c>
      <c r="V11" s="108">
        <v>0</v>
      </c>
      <c r="W11" s="109">
        <v>0</v>
      </c>
      <c r="X11" s="108">
        <f t="shared" si="0"/>
        <v>31364</v>
      </c>
      <c r="Y11" s="109">
        <f t="shared" si="0"/>
        <v>30758</v>
      </c>
      <c r="Z11" s="109">
        <f>SUM(X11:Y11)</f>
        <v>62122</v>
      </c>
    </row>
    <row r="12" spans="1:26" s="95" customFormat="1" ht="12.75">
      <c r="A12" s="93" t="s">
        <v>22</v>
      </c>
      <c r="B12" s="91"/>
      <c r="C12" s="84"/>
      <c r="D12" s="91"/>
      <c r="E12" s="84"/>
      <c r="F12" s="91"/>
      <c r="G12" s="84"/>
      <c r="H12" s="91"/>
      <c r="I12" s="84"/>
      <c r="J12" s="91"/>
      <c r="K12" s="84"/>
      <c r="L12" s="91"/>
      <c r="M12" s="84"/>
      <c r="N12" s="149"/>
      <c r="O12" s="84"/>
      <c r="P12" s="91"/>
      <c r="Q12" s="84"/>
      <c r="R12" s="91"/>
      <c r="S12" s="84"/>
      <c r="T12" s="91"/>
      <c r="U12" s="84"/>
      <c r="V12" s="91"/>
      <c r="W12" s="84"/>
      <c r="X12" s="91"/>
      <c r="Y12" s="84"/>
      <c r="Z12" s="84"/>
    </row>
    <row r="13" spans="1:26" ht="12.75">
      <c r="A13" s="95" t="s">
        <v>45</v>
      </c>
      <c r="B13" s="91">
        <v>0</v>
      </c>
      <c r="C13" s="84">
        <v>0</v>
      </c>
      <c r="D13" s="91">
        <v>1</v>
      </c>
      <c r="E13" s="84">
        <v>1</v>
      </c>
      <c r="F13" s="91">
        <v>622</v>
      </c>
      <c r="G13" s="84">
        <v>543</v>
      </c>
      <c r="H13" s="91">
        <v>557</v>
      </c>
      <c r="I13" s="84">
        <v>531</v>
      </c>
      <c r="J13" s="91">
        <v>51</v>
      </c>
      <c r="K13" s="84">
        <v>31</v>
      </c>
      <c r="L13" s="91">
        <v>1</v>
      </c>
      <c r="M13" s="84">
        <v>1</v>
      </c>
      <c r="N13" s="149">
        <v>0</v>
      </c>
      <c r="O13" s="84">
        <v>0</v>
      </c>
      <c r="P13" s="91">
        <v>0</v>
      </c>
      <c r="Q13" s="84">
        <v>0</v>
      </c>
      <c r="R13" s="91">
        <v>0</v>
      </c>
      <c r="S13" s="84">
        <v>0</v>
      </c>
      <c r="T13" s="91">
        <v>0</v>
      </c>
      <c r="U13" s="84">
        <v>0</v>
      </c>
      <c r="V13" s="91">
        <v>0</v>
      </c>
      <c r="W13" s="84">
        <v>0</v>
      </c>
      <c r="X13" s="91">
        <f aca="true" t="shared" si="1" ref="X13:Y16">SUM(V13,T13,R13,P13,N13,L13,J13,H13,F13,D13,B13)</f>
        <v>1232</v>
      </c>
      <c r="Y13" s="92">
        <f t="shared" si="1"/>
        <v>1107</v>
      </c>
      <c r="Z13" s="84">
        <f>SUM(X13:Y13)</f>
        <v>2339</v>
      </c>
    </row>
    <row r="14" spans="1:26" ht="12.75">
      <c r="A14" s="95" t="s">
        <v>46</v>
      </c>
      <c r="B14" s="91">
        <v>0</v>
      </c>
      <c r="C14" s="92">
        <v>0</v>
      </c>
      <c r="D14" s="91">
        <v>0</v>
      </c>
      <c r="E14" s="92">
        <v>1</v>
      </c>
      <c r="F14" s="91">
        <v>1614</v>
      </c>
      <c r="G14" s="92">
        <v>1460</v>
      </c>
      <c r="H14" s="91">
        <v>1308</v>
      </c>
      <c r="I14" s="92">
        <v>1013</v>
      </c>
      <c r="J14" s="91">
        <v>57</v>
      </c>
      <c r="K14" s="92">
        <v>47</v>
      </c>
      <c r="L14" s="91">
        <v>5</v>
      </c>
      <c r="M14" s="92">
        <v>0</v>
      </c>
      <c r="N14" s="149">
        <v>1</v>
      </c>
      <c r="O14" s="84">
        <v>0</v>
      </c>
      <c r="P14" s="91">
        <v>0</v>
      </c>
      <c r="Q14" s="92">
        <v>0</v>
      </c>
      <c r="R14" s="91">
        <v>0</v>
      </c>
      <c r="S14" s="92">
        <v>0</v>
      </c>
      <c r="T14" s="91">
        <v>0</v>
      </c>
      <c r="U14" s="92">
        <v>0</v>
      </c>
      <c r="V14" s="91">
        <v>0</v>
      </c>
      <c r="W14" s="84">
        <v>0</v>
      </c>
      <c r="X14" s="91">
        <f t="shared" si="1"/>
        <v>2985</v>
      </c>
      <c r="Y14" s="92">
        <f t="shared" si="1"/>
        <v>2521</v>
      </c>
      <c r="Z14" s="84">
        <f>SUM(X14:Y14)</f>
        <v>5506</v>
      </c>
    </row>
    <row r="15" spans="1:26" ht="12.75">
      <c r="A15" s="95" t="s">
        <v>47</v>
      </c>
      <c r="B15" s="91">
        <v>0</v>
      </c>
      <c r="C15" s="92">
        <v>0</v>
      </c>
      <c r="D15" s="91">
        <v>0</v>
      </c>
      <c r="E15" s="92">
        <v>0</v>
      </c>
      <c r="F15" s="91">
        <v>208</v>
      </c>
      <c r="G15" s="92">
        <v>89</v>
      </c>
      <c r="H15" s="91">
        <v>174</v>
      </c>
      <c r="I15" s="92">
        <v>59</v>
      </c>
      <c r="J15" s="91">
        <v>5</v>
      </c>
      <c r="K15" s="92">
        <v>4</v>
      </c>
      <c r="L15" s="91">
        <v>1</v>
      </c>
      <c r="M15" s="92">
        <v>0</v>
      </c>
      <c r="N15" s="149">
        <v>0</v>
      </c>
      <c r="O15" s="84">
        <v>0</v>
      </c>
      <c r="P15" s="91">
        <v>0</v>
      </c>
      <c r="Q15" s="92">
        <v>0</v>
      </c>
      <c r="R15" s="91">
        <v>0</v>
      </c>
      <c r="S15" s="92">
        <v>0</v>
      </c>
      <c r="T15" s="91">
        <v>0</v>
      </c>
      <c r="U15" s="92">
        <v>0</v>
      </c>
      <c r="V15" s="91">
        <v>0</v>
      </c>
      <c r="W15" s="84">
        <v>0</v>
      </c>
      <c r="X15" s="91">
        <f t="shared" si="1"/>
        <v>388</v>
      </c>
      <c r="Y15" s="92">
        <f t="shared" si="1"/>
        <v>152</v>
      </c>
      <c r="Z15" s="84">
        <f>SUM(X15:Y15)</f>
        <v>540</v>
      </c>
    </row>
    <row r="16" spans="1:26" ht="12.75">
      <c r="A16" s="95" t="s">
        <v>44</v>
      </c>
      <c r="B16" s="91">
        <v>0</v>
      </c>
      <c r="C16" s="92">
        <v>0</v>
      </c>
      <c r="D16" s="91">
        <v>0</v>
      </c>
      <c r="E16" s="92">
        <v>0</v>
      </c>
      <c r="F16" s="91">
        <v>288</v>
      </c>
      <c r="G16" s="92">
        <v>150</v>
      </c>
      <c r="H16" s="91">
        <v>207</v>
      </c>
      <c r="I16" s="92">
        <v>90</v>
      </c>
      <c r="J16" s="91">
        <v>7</v>
      </c>
      <c r="K16" s="92">
        <v>12</v>
      </c>
      <c r="L16" s="91">
        <v>1</v>
      </c>
      <c r="M16" s="92">
        <v>1</v>
      </c>
      <c r="N16" s="149">
        <v>1</v>
      </c>
      <c r="O16" s="84">
        <v>2</v>
      </c>
      <c r="P16" s="91">
        <v>0</v>
      </c>
      <c r="Q16" s="92">
        <v>0</v>
      </c>
      <c r="R16" s="91">
        <v>0</v>
      </c>
      <c r="S16" s="92">
        <v>0</v>
      </c>
      <c r="T16" s="91">
        <v>0</v>
      </c>
      <c r="U16" s="92">
        <v>0</v>
      </c>
      <c r="V16" s="91">
        <v>0</v>
      </c>
      <c r="W16" s="84">
        <v>0</v>
      </c>
      <c r="X16" s="91">
        <f t="shared" si="1"/>
        <v>504</v>
      </c>
      <c r="Y16" s="92">
        <f t="shared" si="1"/>
        <v>255</v>
      </c>
      <c r="Z16" s="84">
        <f>SUM(X16:Y16)</f>
        <v>759</v>
      </c>
    </row>
    <row r="17" spans="1:26" s="38" customFormat="1" ht="12.75">
      <c r="A17" s="38" t="s">
        <v>18</v>
      </c>
      <c r="B17" s="108">
        <v>0</v>
      </c>
      <c r="C17" s="109">
        <v>0</v>
      </c>
      <c r="D17" s="108">
        <v>1</v>
      </c>
      <c r="E17" s="109">
        <v>2</v>
      </c>
      <c r="F17" s="108">
        <v>2732</v>
      </c>
      <c r="G17" s="109">
        <v>2242</v>
      </c>
      <c r="H17" s="108">
        <v>2246</v>
      </c>
      <c r="I17" s="109">
        <v>1693</v>
      </c>
      <c r="J17" s="108">
        <v>120</v>
      </c>
      <c r="K17" s="109">
        <v>94</v>
      </c>
      <c r="L17" s="108">
        <v>8</v>
      </c>
      <c r="M17" s="109">
        <v>2</v>
      </c>
      <c r="N17" s="150">
        <v>2</v>
      </c>
      <c r="O17" s="109">
        <v>2</v>
      </c>
      <c r="P17" s="108">
        <v>0</v>
      </c>
      <c r="Q17" s="109">
        <v>0</v>
      </c>
      <c r="R17" s="108">
        <v>0</v>
      </c>
      <c r="S17" s="109">
        <v>0</v>
      </c>
      <c r="T17" s="108">
        <v>0</v>
      </c>
      <c r="U17" s="109">
        <v>0</v>
      </c>
      <c r="V17" s="108">
        <v>0</v>
      </c>
      <c r="W17" s="109">
        <v>0</v>
      </c>
      <c r="X17" s="108">
        <f>SUM(X13:X16)</f>
        <v>5109</v>
      </c>
      <c r="Y17" s="109">
        <f>SUM(Y13:Y16)</f>
        <v>4035</v>
      </c>
      <c r="Z17" s="109">
        <f>SUM(Z13:Z16)</f>
        <v>9144</v>
      </c>
    </row>
    <row r="18" spans="1:26" s="153" customFormat="1" ht="12.75">
      <c r="A18" s="151" t="s">
        <v>17</v>
      </c>
      <c r="B18" s="152"/>
      <c r="C18" s="112"/>
      <c r="D18" s="111"/>
      <c r="E18" s="112"/>
      <c r="F18" s="111"/>
      <c r="G18" s="112"/>
      <c r="H18" s="111"/>
      <c r="I18" s="112"/>
      <c r="J18" s="111"/>
      <c r="K18" s="112"/>
      <c r="L18" s="111"/>
      <c r="M18" s="112"/>
      <c r="N18" s="119"/>
      <c r="O18" s="112"/>
      <c r="P18" s="111"/>
      <c r="Q18" s="112"/>
      <c r="R18" s="111"/>
      <c r="S18" s="112"/>
      <c r="T18" s="111"/>
      <c r="U18" s="112"/>
      <c r="V18" s="111"/>
      <c r="W18" s="112"/>
      <c r="X18" s="111"/>
      <c r="Y18" s="112"/>
      <c r="Z18" s="112"/>
    </row>
    <row r="19" spans="1:26" ht="12.75">
      <c r="A19" s="95" t="s">
        <v>45</v>
      </c>
      <c r="B19" s="91">
        <v>0</v>
      </c>
      <c r="C19" s="84">
        <v>0</v>
      </c>
      <c r="D19" s="91">
        <v>1</v>
      </c>
      <c r="E19" s="84">
        <v>0</v>
      </c>
      <c r="F19" s="91">
        <v>99</v>
      </c>
      <c r="G19" s="84">
        <v>87</v>
      </c>
      <c r="H19" s="91">
        <v>3755</v>
      </c>
      <c r="I19" s="84">
        <v>4061</v>
      </c>
      <c r="J19" s="91">
        <v>1019</v>
      </c>
      <c r="K19" s="84">
        <v>975</v>
      </c>
      <c r="L19" s="91">
        <v>216</v>
      </c>
      <c r="M19" s="84">
        <v>163</v>
      </c>
      <c r="N19" s="149">
        <v>16</v>
      </c>
      <c r="O19" s="84">
        <v>16</v>
      </c>
      <c r="P19" s="91">
        <v>3</v>
      </c>
      <c r="Q19" s="84">
        <v>2</v>
      </c>
      <c r="R19" s="91">
        <v>0</v>
      </c>
      <c r="S19" s="84">
        <v>0</v>
      </c>
      <c r="T19" s="91">
        <v>0</v>
      </c>
      <c r="U19" s="84">
        <v>0</v>
      </c>
      <c r="V19" s="91">
        <v>0</v>
      </c>
      <c r="W19" s="84">
        <v>0</v>
      </c>
      <c r="X19" s="91">
        <f aca="true" t="shared" si="2" ref="X19:Y23">SUM(V19,T19,R19,P19,N19,L19,J19,H19,F19,D19,B19)</f>
        <v>5109</v>
      </c>
      <c r="Y19" s="86">
        <f t="shared" si="2"/>
        <v>5304</v>
      </c>
      <c r="Z19" s="84">
        <f>SUM(X19:Y19)</f>
        <v>10413</v>
      </c>
    </row>
    <row r="20" spans="1:26" ht="12.75">
      <c r="A20" s="95" t="s">
        <v>46</v>
      </c>
      <c r="B20" s="91">
        <v>0</v>
      </c>
      <c r="C20" s="92">
        <v>0</v>
      </c>
      <c r="D20" s="91">
        <v>4</v>
      </c>
      <c r="E20" s="92">
        <v>2</v>
      </c>
      <c r="F20" s="91">
        <v>411</v>
      </c>
      <c r="G20" s="92">
        <v>396</v>
      </c>
      <c r="H20" s="91">
        <v>17939</v>
      </c>
      <c r="I20" s="92">
        <v>19410</v>
      </c>
      <c r="J20" s="91">
        <v>2513</v>
      </c>
      <c r="K20" s="92">
        <v>2472</v>
      </c>
      <c r="L20" s="91">
        <v>336</v>
      </c>
      <c r="M20" s="92">
        <v>266</v>
      </c>
      <c r="N20" s="149">
        <v>15</v>
      </c>
      <c r="O20" s="84">
        <v>13</v>
      </c>
      <c r="P20" s="91">
        <v>0</v>
      </c>
      <c r="Q20" s="92">
        <v>2</v>
      </c>
      <c r="R20" s="91">
        <v>0</v>
      </c>
      <c r="S20" s="92">
        <v>0</v>
      </c>
      <c r="T20" s="91">
        <v>0</v>
      </c>
      <c r="U20" s="92">
        <v>0</v>
      </c>
      <c r="V20" s="91">
        <v>0</v>
      </c>
      <c r="W20" s="92">
        <v>0</v>
      </c>
      <c r="X20" s="91">
        <f t="shared" si="2"/>
        <v>21218</v>
      </c>
      <c r="Y20" s="106">
        <f t="shared" si="2"/>
        <v>22561</v>
      </c>
      <c r="Z20" s="84">
        <f>SUM(X20:Y20)</f>
        <v>43779</v>
      </c>
    </row>
    <row r="21" spans="1:26" ht="12.75">
      <c r="A21" s="95" t="s">
        <v>47</v>
      </c>
      <c r="B21" s="91">
        <v>0</v>
      </c>
      <c r="C21" s="92">
        <v>0</v>
      </c>
      <c r="D21" s="91">
        <v>0</v>
      </c>
      <c r="E21" s="92">
        <v>0</v>
      </c>
      <c r="F21" s="91">
        <v>7</v>
      </c>
      <c r="G21" s="92">
        <v>2</v>
      </c>
      <c r="H21" s="91">
        <v>553</v>
      </c>
      <c r="I21" s="92">
        <v>266</v>
      </c>
      <c r="J21" s="91">
        <v>172</v>
      </c>
      <c r="K21" s="92">
        <v>68</v>
      </c>
      <c r="L21" s="91">
        <v>19</v>
      </c>
      <c r="M21" s="92">
        <v>12</v>
      </c>
      <c r="N21" s="149">
        <v>3</v>
      </c>
      <c r="O21" s="84">
        <v>1</v>
      </c>
      <c r="P21" s="91">
        <v>0</v>
      </c>
      <c r="Q21" s="92">
        <v>0</v>
      </c>
      <c r="R21" s="91">
        <v>0</v>
      </c>
      <c r="S21" s="92">
        <v>0</v>
      </c>
      <c r="T21" s="91">
        <v>0</v>
      </c>
      <c r="U21" s="92">
        <v>0</v>
      </c>
      <c r="V21" s="91">
        <v>0</v>
      </c>
      <c r="W21" s="92">
        <v>0</v>
      </c>
      <c r="X21" s="91">
        <f t="shared" si="2"/>
        <v>754</v>
      </c>
      <c r="Y21" s="106">
        <f t="shared" si="2"/>
        <v>349</v>
      </c>
      <c r="Z21" s="84">
        <f>SUM(X21:Y21)</f>
        <v>1103</v>
      </c>
    </row>
    <row r="22" spans="1:26" ht="12.75">
      <c r="A22" s="95" t="s">
        <v>44</v>
      </c>
      <c r="B22" s="91">
        <v>0</v>
      </c>
      <c r="C22" s="92">
        <v>0</v>
      </c>
      <c r="D22" s="91">
        <v>0</v>
      </c>
      <c r="E22" s="92">
        <v>1</v>
      </c>
      <c r="F22" s="91">
        <v>13</v>
      </c>
      <c r="G22" s="92">
        <v>5</v>
      </c>
      <c r="H22" s="91">
        <v>771</v>
      </c>
      <c r="I22" s="92">
        <v>611</v>
      </c>
      <c r="J22" s="91">
        <v>247</v>
      </c>
      <c r="K22" s="92">
        <v>146</v>
      </c>
      <c r="L22" s="91">
        <v>34</v>
      </c>
      <c r="M22" s="92">
        <v>32</v>
      </c>
      <c r="N22" s="149">
        <v>4</v>
      </c>
      <c r="O22" s="84">
        <v>0</v>
      </c>
      <c r="P22" s="91">
        <v>1</v>
      </c>
      <c r="Q22" s="92">
        <v>0</v>
      </c>
      <c r="R22" s="91">
        <v>0</v>
      </c>
      <c r="S22" s="92">
        <v>0</v>
      </c>
      <c r="T22" s="91">
        <v>0</v>
      </c>
      <c r="U22" s="92">
        <v>0</v>
      </c>
      <c r="V22" s="91">
        <v>0</v>
      </c>
      <c r="W22" s="92">
        <v>0</v>
      </c>
      <c r="X22" s="91">
        <f t="shared" si="2"/>
        <v>1070</v>
      </c>
      <c r="Y22" s="106">
        <f t="shared" si="2"/>
        <v>795</v>
      </c>
      <c r="Z22" s="84">
        <f>SUM(X22:Y22)</f>
        <v>1865</v>
      </c>
    </row>
    <row r="23" spans="1:26" s="38" customFormat="1" ht="12.75">
      <c r="A23" s="38" t="s">
        <v>18</v>
      </c>
      <c r="B23" s="108">
        <v>0</v>
      </c>
      <c r="C23" s="109">
        <v>0</v>
      </c>
      <c r="D23" s="108">
        <v>5</v>
      </c>
      <c r="E23" s="109">
        <v>3</v>
      </c>
      <c r="F23" s="108">
        <v>530</v>
      </c>
      <c r="G23" s="109">
        <v>490</v>
      </c>
      <c r="H23" s="108">
        <v>23018</v>
      </c>
      <c r="I23" s="109">
        <v>24348</v>
      </c>
      <c r="J23" s="108">
        <v>3951</v>
      </c>
      <c r="K23" s="109">
        <v>3661</v>
      </c>
      <c r="L23" s="108">
        <v>605</v>
      </c>
      <c r="M23" s="109">
        <v>473</v>
      </c>
      <c r="N23" s="150">
        <v>38</v>
      </c>
      <c r="O23" s="109">
        <v>30</v>
      </c>
      <c r="P23" s="108">
        <v>4</v>
      </c>
      <c r="Q23" s="109">
        <v>4</v>
      </c>
      <c r="R23" s="108">
        <v>0</v>
      </c>
      <c r="S23" s="109">
        <v>0</v>
      </c>
      <c r="T23" s="108">
        <v>0</v>
      </c>
      <c r="U23" s="109">
        <v>0</v>
      </c>
      <c r="V23" s="108">
        <v>0</v>
      </c>
      <c r="W23" s="109">
        <v>0</v>
      </c>
      <c r="X23" s="108">
        <f t="shared" si="2"/>
        <v>28151</v>
      </c>
      <c r="Y23" s="109">
        <f t="shared" si="2"/>
        <v>29009</v>
      </c>
      <c r="Z23" s="109">
        <f>SUM(X23:Y23)</f>
        <v>57160</v>
      </c>
    </row>
    <row r="24" spans="1:26" s="38" customFormat="1" ht="12.75">
      <c r="A24" s="93" t="s">
        <v>61</v>
      </c>
      <c r="B24" s="111"/>
      <c r="C24" s="112"/>
      <c r="D24" s="111"/>
      <c r="E24" s="112"/>
      <c r="F24" s="111"/>
      <c r="G24" s="112"/>
      <c r="H24" s="111"/>
      <c r="I24" s="112"/>
      <c r="J24" s="111"/>
      <c r="K24" s="112"/>
      <c r="L24" s="111"/>
      <c r="M24" s="112"/>
      <c r="N24" s="119"/>
      <c r="O24" s="112"/>
      <c r="P24" s="111"/>
      <c r="Q24" s="112"/>
      <c r="R24" s="111"/>
      <c r="S24" s="112"/>
      <c r="T24" s="111"/>
      <c r="U24" s="112"/>
      <c r="V24" s="111"/>
      <c r="W24" s="112"/>
      <c r="X24" s="111"/>
      <c r="Y24" s="112"/>
      <c r="Z24" s="112"/>
    </row>
    <row r="25" spans="1:26" ht="12.75">
      <c r="A25" s="95" t="s">
        <v>45</v>
      </c>
      <c r="B25" s="91">
        <v>0</v>
      </c>
      <c r="C25" s="92">
        <v>0</v>
      </c>
      <c r="D25" s="91">
        <v>0</v>
      </c>
      <c r="E25" s="92">
        <v>0</v>
      </c>
      <c r="F25" s="91">
        <v>1</v>
      </c>
      <c r="G25" s="92">
        <v>0</v>
      </c>
      <c r="H25" s="91">
        <v>713</v>
      </c>
      <c r="I25" s="84">
        <v>545</v>
      </c>
      <c r="J25" s="91">
        <v>813</v>
      </c>
      <c r="K25" s="84">
        <v>628</v>
      </c>
      <c r="L25" s="91">
        <v>94</v>
      </c>
      <c r="M25" s="84">
        <v>77</v>
      </c>
      <c r="N25" s="149">
        <v>2</v>
      </c>
      <c r="O25" s="84">
        <v>3</v>
      </c>
      <c r="P25" s="91">
        <v>0</v>
      </c>
      <c r="Q25" s="84">
        <v>0</v>
      </c>
      <c r="R25" s="91">
        <v>0</v>
      </c>
      <c r="S25" s="84">
        <v>0</v>
      </c>
      <c r="T25" s="91">
        <v>0</v>
      </c>
      <c r="U25" s="84">
        <v>0</v>
      </c>
      <c r="V25" s="91">
        <v>0</v>
      </c>
      <c r="W25" s="84">
        <v>0</v>
      </c>
      <c r="X25" s="91">
        <f aca="true" t="shared" si="3" ref="X25:Y29">SUM(V25,T25,R25,P25,N25,L25,J25,H25,F25,D25,B25)</f>
        <v>1623</v>
      </c>
      <c r="Y25" s="86">
        <f t="shared" si="3"/>
        <v>1253</v>
      </c>
      <c r="Z25" s="84">
        <f>SUM(X25:Y25)</f>
        <v>2876</v>
      </c>
    </row>
    <row r="26" spans="1:26" ht="12.75">
      <c r="A26" s="95" t="s">
        <v>46</v>
      </c>
      <c r="B26" s="91">
        <v>0</v>
      </c>
      <c r="C26" s="92">
        <v>0</v>
      </c>
      <c r="D26" s="91">
        <v>0</v>
      </c>
      <c r="E26" s="92">
        <v>0</v>
      </c>
      <c r="F26" s="91">
        <v>1</v>
      </c>
      <c r="G26" s="92">
        <v>2</v>
      </c>
      <c r="H26" s="91">
        <v>1993</v>
      </c>
      <c r="I26" s="92">
        <v>1704</v>
      </c>
      <c r="J26" s="91">
        <v>1691</v>
      </c>
      <c r="K26" s="92">
        <v>1363</v>
      </c>
      <c r="L26" s="91">
        <v>118</v>
      </c>
      <c r="M26" s="92">
        <v>71</v>
      </c>
      <c r="N26" s="149">
        <v>3</v>
      </c>
      <c r="O26" s="84">
        <v>1</v>
      </c>
      <c r="P26" s="91">
        <v>1</v>
      </c>
      <c r="Q26" s="92">
        <v>3</v>
      </c>
      <c r="R26" s="91">
        <v>0</v>
      </c>
      <c r="S26" s="92">
        <v>0</v>
      </c>
      <c r="T26" s="91">
        <v>0</v>
      </c>
      <c r="U26" s="92">
        <v>0</v>
      </c>
      <c r="V26" s="91">
        <v>0</v>
      </c>
      <c r="W26" s="92">
        <v>0</v>
      </c>
      <c r="X26" s="91">
        <f t="shared" si="3"/>
        <v>3807</v>
      </c>
      <c r="Y26" s="106">
        <f t="shared" si="3"/>
        <v>3144</v>
      </c>
      <c r="Z26" s="84">
        <f>SUM(X26:Y26)</f>
        <v>6951</v>
      </c>
    </row>
    <row r="27" spans="1:26" ht="12.75">
      <c r="A27" s="95" t="s">
        <v>47</v>
      </c>
      <c r="B27" s="91">
        <v>0</v>
      </c>
      <c r="C27" s="92">
        <v>0</v>
      </c>
      <c r="D27" s="91">
        <v>0</v>
      </c>
      <c r="E27" s="92">
        <v>0</v>
      </c>
      <c r="F27" s="91">
        <v>0</v>
      </c>
      <c r="G27" s="92">
        <v>0</v>
      </c>
      <c r="H27" s="91">
        <v>270</v>
      </c>
      <c r="I27" s="92">
        <v>96</v>
      </c>
      <c r="J27" s="91">
        <v>231</v>
      </c>
      <c r="K27" s="92">
        <v>99</v>
      </c>
      <c r="L27" s="91">
        <v>14</v>
      </c>
      <c r="M27" s="92">
        <v>7</v>
      </c>
      <c r="N27" s="149">
        <v>3</v>
      </c>
      <c r="O27" s="84">
        <v>0</v>
      </c>
      <c r="P27" s="91">
        <v>0</v>
      </c>
      <c r="Q27" s="92">
        <v>0</v>
      </c>
      <c r="R27" s="91">
        <v>0</v>
      </c>
      <c r="S27" s="92">
        <v>0</v>
      </c>
      <c r="T27" s="91">
        <v>0</v>
      </c>
      <c r="U27" s="92">
        <v>0</v>
      </c>
      <c r="V27" s="91">
        <v>0</v>
      </c>
      <c r="W27" s="92">
        <v>0</v>
      </c>
      <c r="X27" s="91">
        <f t="shared" si="3"/>
        <v>518</v>
      </c>
      <c r="Y27" s="106">
        <f t="shared" si="3"/>
        <v>202</v>
      </c>
      <c r="Z27" s="84">
        <f>SUM(X27:Y27)</f>
        <v>720</v>
      </c>
    </row>
    <row r="28" spans="1:26" s="95" customFormat="1" ht="12.75">
      <c r="A28" s="95" t="s">
        <v>44</v>
      </c>
      <c r="B28" s="91">
        <v>0</v>
      </c>
      <c r="C28" s="84">
        <v>0</v>
      </c>
      <c r="D28" s="91">
        <v>0</v>
      </c>
      <c r="E28" s="84">
        <v>0</v>
      </c>
      <c r="F28" s="91">
        <v>3</v>
      </c>
      <c r="G28" s="84">
        <v>0</v>
      </c>
      <c r="H28" s="91">
        <v>292</v>
      </c>
      <c r="I28" s="84">
        <v>157</v>
      </c>
      <c r="J28" s="91">
        <v>249</v>
      </c>
      <c r="K28" s="84">
        <v>110</v>
      </c>
      <c r="L28" s="91">
        <v>19</v>
      </c>
      <c r="M28" s="84">
        <v>10</v>
      </c>
      <c r="N28" s="149">
        <v>1</v>
      </c>
      <c r="O28" s="84">
        <v>2</v>
      </c>
      <c r="P28" s="91">
        <v>0</v>
      </c>
      <c r="Q28" s="84">
        <v>2</v>
      </c>
      <c r="R28" s="91">
        <v>0</v>
      </c>
      <c r="S28" s="84">
        <v>1</v>
      </c>
      <c r="T28" s="91">
        <v>0</v>
      </c>
      <c r="U28" s="84">
        <v>1</v>
      </c>
      <c r="V28" s="91">
        <v>0</v>
      </c>
      <c r="W28" s="92">
        <v>0</v>
      </c>
      <c r="X28" s="91">
        <f t="shared" si="3"/>
        <v>564</v>
      </c>
      <c r="Y28" s="86">
        <f t="shared" si="3"/>
        <v>283</v>
      </c>
      <c r="Z28" s="84">
        <f>SUM(X28:Y28)</f>
        <v>847</v>
      </c>
    </row>
    <row r="29" spans="1:26" s="153" customFormat="1" ht="12.75">
      <c r="A29" s="38" t="s">
        <v>18</v>
      </c>
      <c r="B29" s="108">
        <v>0</v>
      </c>
      <c r="C29" s="109">
        <v>0</v>
      </c>
      <c r="D29" s="108">
        <v>0</v>
      </c>
      <c r="E29" s="109">
        <v>0</v>
      </c>
      <c r="F29" s="108">
        <v>5</v>
      </c>
      <c r="G29" s="109">
        <v>2</v>
      </c>
      <c r="H29" s="108">
        <v>3268</v>
      </c>
      <c r="I29" s="109">
        <v>2502</v>
      </c>
      <c r="J29" s="108">
        <v>2984</v>
      </c>
      <c r="K29" s="109">
        <v>2200</v>
      </c>
      <c r="L29" s="108">
        <v>245</v>
      </c>
      <c r="M29" s="109">
        <v>165</v>
      </c>
      <c r="N29" s="150">
        <v>9</v>
      </c>
      <c r="O29" s="109">
        <v>6</v>
      </c>
      <c r="P29" s="108">
        <v>1</v>
      </c>
      <c r="Q29" s="109">
        <v>5</v>
      </c>
      <c r="R29" s="108">
        <v>0</v>
      </c>
      <c r="S29" s="109">
        <v>1</v>
      </c>
      <c r="T29" s="108">
        <v>0</v>
      </c>
      <c r="U29" s="109">
        <v>1</v>
      </c>
      <c r="V29" s="108">
        <v>0</v>
      </c>
      <c r="W29" s="109">
        <v>0</v>
      </c>
      <c r="X29" s="108">
        <f t="shared" si="3"/>
        <v>6512</v>
      </c>
      <c r="Y29" s="109">
        <f t="shared" si="3"/>
        <v>4882</v>
      </c>
      <c r="Z29" s="109">
        <f>SUM(X29:Y29)</f>
        <v>11394</v>
      </c>
    </row>
    <row r="30" spans="1:26" ht="12.75">
      <c r="A30" s="154" t="s">
        <v>28</v>
      </c>
      <c r="B30" s="155"/>
      <c r="C30" s="156"/>
      <c r="D30" s="155"/>
      <c r="E30" s="156"/>
      <c r="F30" s="155"/>
      <c r="G30" s="156"/>
      <c r="H30" s="155"/>
      <c r="I30" s="156"/>
      <c r="J30" s="155"/>
      <c r="K30" s="156"/>
      <c r="L30" s="155"/>
      <c r="M30" s="156"/>
      <c r="N30" s="157"/>
      <c r="O30" s="156"/>
      <c r="P30" s="155"/>
      <c r="Q30" s="156"/>
      <c r="R30" s="155"/>
      <c r="S30" s="156"/>
      <c r="T30" s="155"/>
      <c r="U30" s="156"/>
      <c r="V30" s="155"/>
      <c r="W30" s="156"/>
      <c r="X30" s="155"/>
      <c r="Y30" s="156"/>
      <c r="Z30" s="156"/>
    </row>
    <row r="31" spans="1:26" ht="12.75">
      <c r="A31" s="93" t="s">
        <v>48</v>
      </c>
      <c r="B31" s="91"/>
      <c r="C31" s="92"/>
      <c r="D31" s="91"/>
      <c r="E31" s="92"/>
      <c r="F31" s="91"/>
      <c r="G31" s="92"/>
      <c r="H31" s="91"/>
      <c r="I31" s="92"/>
      <c r="J31" s="91"/>
      <c r="K31" s="92"/>
      <c r="L31" s="91"/>
      <c r="M31" s="92"/>
      <c r="N31" s="149"/>
      <c r="O31" s="84"/>
      <c r="P31" s="91"/>
      <c r="Q31" s="92"/>
      <c r="R31" s="91"/>
      <c r="S31" s="92"/>
      <c r="T31" s="91"/>
      <c r="U31" s="92"/>
      <c r="V31" s="91"/>
      <c r="W31" s="84"/>
      <c r="X31" s="91"/>
      <c r="Y31" s="92"/>
      <c r="Z31" s="84"/>
    </row>
    <row r="32" spans="1:26" ht="12.75">
      <c r="A32" s="95" t="s">
        <v>45</v>
      </c>
      <c r="B32" s="91">
        <f>SUM(B7,B13,B19,B25)</f>
        <v>5</v>
      </c>
      <c r="C32" s="92">
        <f aca="true" t="shared" si="4" ref="C32:Z35">SUM(C7,C13,C19,C25)</f>
        <v>1</v>
      </c>
      <c r="D32" s="149">
        <f t="shared" si="4"/>
        <v>105</v>
      </c>
      <c r="E32" s="158">
        <f t="shared" si="4"/>
        <v>82</v>
      </c>
      <c r="F32" s="92">
        <f t="shared" si="4"/>
        <v>5111</v>
      </c>
      <c r="G32" s="158">
        <f t="shared" si="4"/>
        <v>5080</v>
      </c>
      <c r="H32" s="92">
        <f t="shared" si="4"/>
        <v>6240</v>
      </c>
      <c r="I32" s="158">
        <f t="shared" si="4"/>
        <v>6163</v>
      </c>
      <c r="J32" s="92">
        <f t="shared" si="4"/>
        <v>2092</v>
      </c>
      <c r="K32" s="158">
        <f t="shared" si="4"/>
        <v>1776</v>
      </c>
      <c r="L32" s="92">
        <f t="shared" si="4"/>
        <v>322</v>
      </c>
      <c r="M32" s="84">
        <f t="shared" si="4"/>
        <v>250</v>
      </c>
      <c r="N32" s="149">
        <f t="shared" si="4"/>
        <v>18</v>
      </c>
      <c r="O32" s="158">
        <f t="shared" si="4"/>
        <v>20</v>
      </c>
      <c r="P32" s="92">
        <f t="shared" si="4"/>
        <v>3</v>
      </c>
      <c r="Q32" s="158">
        <f t="shared" si="4"/>
        <v>2</v>
      </c>
      <c r="R32" s="92">
        <f t="shared" si="4"/>
        <v>0</v>
      </c>
      <c r="S32" s="158">
        <f t="shared" si="4"/>
        <v>1</v>
      </c>
      <c r="T32" s="92">
        <f t="shared" si="4"/>
        <v>0</v>
      </c>
      <c r="U32" s="158">
        <f t="shared" si="4"/>
        <v>0</v>
      </c>
      <c r="V32" s="92">
        <f t="shared" si="4"/>
        <v>0</v>
      </c>
      <c r="W32" s="158">
        <f t="shared" si="4"/>
        <v>0</v>
      </c>
      <c r="X32" s="92">
        <f t="shared" si="4"/>
        <v>13896</v>
      </c>
      <c r="Y32" s="92">
        <f t="shared" si="4"/>
        <v>13375</v>
      </c>
      <c r="Z32" s="92">
        <f t="shared" si="4"/>
        <v>27271</v>
      </c>
    </row>
    <row r="33" spans="1:26" ht="12.75">
      <c r="A33" s="95" t="s">
        <v>46</v>
      </c>
      <c r="B33" s="91">
        <f>SUM(B8,B14,B20,B26)</f>
        <v>7</v>
      </c>
      <c r="C33" s="92">
        <f aca="true" t="shared" si="5" ref="C33:Q33">SUM(C8,C14,C20,C26)</f>
        <v>7</v>
      </c>
      <c r="D33" s="149">
        <f t="shared" si="5"/>
        <v>452</v>
      </c>
      <c r="E33" s="158">
        <f t="shared" si="5"/>
        <v>406</v>
      </c>
      <c r="F33" s="92">
        <f t="shared" si="5"/>
        <v>21875</v>
      </c>
      <c r="G33" s="158">
        <f t="shared" si="5"/>
        <v>22525</v>
      </c>
      <c r="H33" s="92">
        <f t="shared" si="5"/>
        <v>24013</v>
      </c>
      <c r="I33" s="158">
        <f t="shared" si="5"/>
        <v>24663</v>
      </c>
      <c r="J33" s="92">
        <f t="shared" si="5"/>
        <v>4545</v>
      </c>
      <c r="K33" s="158">
        <f t="shared" si="5"/>
        <v>4106</v>
      </c>
      <c r="L33" s="92">
        <f t="shared" si="5"/>
        <v>465</v>
      </c>
      <c r="M33" s="84">
        <f t="shared" si="5"/>
        <v>342</v>
      </c>
      <c r="N33" s="149">
        <f t="shared" si="5"/>
        <v>19</v>
      </c>
      <c r="O33" s="158">
        <f t="shared" si="5"/>
        <v>16</v>
      </c>
      <c r="P33" s="92">
        <f t="shared" si="5"/>
        <v>1</v>
      </c>
      <c r="Q33" s="158">
        <f t="shared" si="5"/>
        <v>6</v>
      </c>
      <c r="R33" s="92">
        <f t="shared" si="4"/>
        <v>0</v>
      </c>
      <c r="S33" s="158">
        <f t="shared" si="4"/>
        <v>0</v>
      </c>
      <c r="T33" s="92">
        <f t="shared" si="4"/>
        <v>0</v>
      </c>
      <c r="U33" s="158">
        <f t="shared" si="4"/>
        <v>0</v>
      </c>
      <c r="V33" s="92">
        <f t="shared" si="4"/>
        <v>0</v>
      </c>
      <c r="W33" s="158">
        <f t="shared" si="4"/>
        <v>0</v>
      </c>
      <c r="X33" s="92">
        <f t="shared" si="4"/>
        <v>51377</v>
      </c>
      <c r="Y33" s="92">
        <f t="shared" si="4"/>
        <v>52071</v>
      </c>
      <c r="Z33" s="92">
        <f t="shared" si="4"/>
        <v>103448</v>
      </c>
    </row>
    <row r="34" spans="1:26" ht="12.75">
      <c r="A34" s="95" t="s">
        <v>47</v>
      </c>
      <c r="B34" s="91">
        <f>SUM(B9,B15,B21,B27)</f>
        <v>1</v>
      </c>
      <c r="C34" s="92">
        <f t="shared" si="4"/>
        <v>0</v>
      </c>
      <c r="D34" s="149">
        <f t="shared" si="4"/>
        <v>6</v>
      </c>
      <c r="E34" s="158">
        <f t="shared" si="4"/>
        <v>2</v>
      </c>
      <c r="F34" s="92">
        <f t="shared" si="4"/>
        <v>850</v>
      </c>
      <c r="G34" s="158">
        <f t="shared" si="4"/>
        <v>383</v>
      </c>
      <c r="H34" s="92">
        <f t="shared" si="4"/>
        <v>1152</v>
      </c>
      <c r="I34" s="158">
        <f t="shared" si="4"/>
        <v>502</v>
      </c>
      <c r="J34" s="92">
        <f t="shared" si="4"/>
        <v>430</v>
      </c>
      <c r="K34" s="158">
        <f t="shared" si="4"/>
        <v>182</v>
      </c>
      <c r="L34" s="92">
        <f t="shared" si="4"/>
        <v>34</v>
      </c>
      <c r="M34" s="84">
        <f t="shared" si="4"/>
        <v>19</v>
      </c>
      <c r="N34" s="149">
        <f t="shared" si="4"/>
        <v>6</v>
      </c>
      <c r="O34" s="158">
        <f t="shared" si="4"/>
        <v>1</v>
      </c>
      <c r="P34" s="92">
        <f t="shared" si="4"/>
        <v>0</v>
      </c>
      <c r="Q34" s="158">
        <f t="shared" si="4"/>
        <v>0</v>
      </c>
      <c r="R34" s="92">
        <f t="shared" si="4"/>
        <v>0</v>
      </c>
      <c r="S34" s="158">
        <f t="shared" si="4"/>
        <v>0</v>
      </c>
      <c r="T34" s="92">
        <f t="shared" si="4"/>
        <v>0</v>
      </c>
      <c r="U34" s="158">
        <f t="shared" si="4"/>
        <v>0</v>
      </c>
      <c r="V34" s="92">
        <f t="shared" si="4"/>
        <v>0</v>
      </c>
      <c r="W34" s="158">
        <f t="shared" si="4"/>
        <v>0</v>
      </c>
      <c r="X34" s="92">
        <f t="shared" si="4"/>
        <v>2479</v>
      </c>
      <c r="Y34" s="92">
        <f t="shared" si="4"/>
        <v>1089</v>
      </c>
      <c r="Z34" s="92">
        <f t="shared" si="4"/>
        <v>3568</v>
      </c>
    </row>
    <row r="35" spans="1:26" ht="12.75">
      <c r="A35" s="95" t="s">
        <v>44</v>
      </c>
      <c r="B35" s="91">
        <f>SUM(B10,B16,B22,B28)</f>
        <v>2</v>
      </c>
      <c r="C35" s="92">
        <f t="shared" si="4"/>
        <v>0</v>
      </c>
      <c r="D35" s="149">
        <f t="shared" si="4"/>
        <v>16</v>
      </c>
      <c r="E35" s="158">
        <f t="shared" si="4"/>
        <v>14</v>
      </c>
      <c r="F35" s="92">
        <f t="shared" si="4"/>
        <v>1236</v>
      </c>
      <c r="G35" s="158">
        <f t="shared" si="4"/>
        <v>784</v>
      </c>
      <c r="H35" s="92">
        <f t="shared" si="4"/>
        <v>1529</v>
      </c>
      <c r="I35" s="158">
        <f t="shared" si="4"/>
        <v>1011</v>
      </c>
      <c r="J35" s="92">
        <f t="shared" si="4"/>
        <v>539</v>
      </c>
      <c r="K35" s="158">
        <f t="shared" si="4"/>
        <v>289</v>
      </c>
      <c r="L35" s="92">
        <f t="shared" si="4"/>
        <v>55</v>
      </c>
      <c r="M35" s="84">
        <f t="shared" si="4"/>
        <v>43</v>
      </c>
      <c r="N35" s="149">
        <f t="shared" si="4"/>
        <v>6</v>
      </c>
      <c r="O35" s="158">
        <f t="shared" si="4"/>
        <v>4</v>
      </c>
      <c r="P35" s="92">
        <f t="shared" si="4"/>
        <v>1</v>
      </c>
      <c r="Q35" s="158">
        <f t="shared" si="4"/>
        <v>2</v>
      </c>
      <c r="R35" s="92">
        <f t="shared" si="4"/>
        <v>0</v>
      </c>
      <c r="S35" s="158">
        <f t="shared" si="4"/>
        <v>1</v>
      </c>
      <c r="T35" s="92">
        <f t="shared" si="4"/>
        <v>0</v>
      </c>
      <c r="U35" s="158">
        <f t="shared" si="4"/>
        <v>1</v>
      </c>
      <c r="V35" s="92">
        <f t="shared" si="4"/>
        <v>0</v>
      </c>
      <c r="W35" s="158">
        <f t="shared" si="4"/>
        <v>0</v>
      </c>
      <c r="X35" s="92">
        <f t="shared" si="4"/>
        <v>3384</v>
      </c>
      <c r="Y35" s="92">
        <f t="shared" si="4"/>
        <v>2149</v>
      </c>
      <c r="Z35" s="92">
        <f t="shared" si="4"/>
        <v>5533</v>
      </c>
    </row>
    <row r="36" spans="1:26" s="153" customFormat="1" ht="12.75">
      <c r="A36" s="38" t="s">
        <v>18</v>
      </c>
      <c r="B36" s="159">
        <f>SUM(B32:B35)</f>
        <v>15</v>
      </c>
      <c r="C36" s="109">
        <f aca="true" t="shared" si="6" ref="C36:Z36">SUM(C32:C35)</f>
        <v>8</v>
      </c>
      <c r="D36" s="150">
        <f t="shared" si="6"/>
        <v>579</v>
      </c>
      <c r="E36" s="160">
        <f t="shared" si="6"/>
        <v>504</v>
      </c>
      <c r="F36" s="109">
        <f t="shared" si="6"/>
        <v>29072</v>
      </c>
      <c r="G36" s="172">
        <f t="shared" si="6"/>
        <v>28772</v>
      </c>
      <c r="H36" s="109">
        <f t="shared" si="6"/>
        <v>32934</v>
      </c>
      <c r="I36" s="172">
        <f t="shared" si="6"/>
        <v>32339</v>
      </c>
      <c r="J36" s="109">
        <f t="shared" si="6"/>
        <v>7606</v>
      </c>
      <c r="K36" s="172">
        <f t="shared" si="6"/>
        <v>6353</v>
      </c>
      <c r="L36" s="109">
        <f t="shared" si="6"/>
        <v>876</v>
      </c>
      <c r="M36" s="109">
        <f t="shared" si="6"/>
        <v>654</v>
      </c>
      <c r="N36" s="150">
        <f t="shared" si="6"/>
        <v>49</v>
      </c>
      <c r="O36" s="172">
        <f t="shared" si="6"/>
        <v>41</v>
      </c>
      <c r="P36" s="109">
        <f t="shared" si="6"/>
        <v>5</v>
      </c>
      <c r="Q36" s="172">
        <f t="shared" si="6"/>
        <v>10</v>
      </c>
      <c r="R36" s="109">
        <f t="shared" si="6"/>
        <v>0</v>
      </c>
      <c r="S36" s="172">
        <f t="shared" si="6"/>
        <v>2</v>
      </c>
      <c r="T36" s="109">
        <f t="shared" si="6"/>
        <v>0</v>
      </c>
      <c r="U36" s="172">
        <f t="shared" si="6"/>
        <v>1</v>
      </c>
      <c r="V36" s="109">
        <f t="shared" si="6"/>
        <v>0</v>
      </c>
      <c r="W36" s="172">
        <f t="shared" si="6"/>
        <v>0</v>
      </c>
      <c r="X36" s="109">
        <f t="shared" si="6"/>
        <v>71136</v>
      </c>
      <c r="Y36" s="109">
        <f t="shared" si="6"/>
        <v>68684</v>
      </c>
      <c r="Z36" s="109">
        <f t="shared" si="6"/>
        <v>139820</v>
      </c>
    </row>
  </sheetData>
  <sheetProtection/>
  <mergeCells count="12">
    <mergeCell ref="R4:S4"/>
    <mergeCell ref="T4:U4"/>
    <mergeCell ref="V4:W4"/>
    <mergeCell ref="A2:X2"/>
    <mergeCell ref="B4:C4"/>
    <mergeCell ref="D4:E4"/>
    <mergeCell ref="F4:G4"/>
    <mergeCell ref="H4:I4"/>
    <mergeCell ref="J4:K4"/>
    <mergeCell ref="L4:M4"/>
    <mergeCell ref="N4:O4"/>
    <mergeCell ref="P4:Q4"/>
  </mergeCells>
  <printOptions/>
  <pageMargins left="0.1968503937007874" right="0.1968503937007874" top="0.5905511811023623" bottom="0.5905511811023623" header="0.5118110236220472" footer="0.5118110236220472"/>
  <pageSetup fitToWidth="2" horizontalDpi="600" verticalDpi="600" orientation="portrait" paperSize="9" scale="83" r:id="rId2"/>
  <headerFooter alignWithMargins="0">
    <oddFooter>&amp;R&amp;A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S72"/>
  <sheetViews>
    <sheetView zoomScalePageLayoutView="0" workbookViewId="0" topLeftCell="A1">
      <selection activeCell="A74" sqref="A74"/>
    </sheetView>
  </sheetViews>
  <sheetFormatPr defaultColWidth="9.140625" defaultRowHeight="12.75"/>
  <cols>
    <col min="1" max="1" width="31.57421875" style="7" customWidth="1"/>
    <col min="2" max="3" width="8.421875" style="7" customWidth="1"/>
    <col min="4" max="23" width="7.421875" style="0" customWidth="1"/>
    <col min="24" max="25" width="8.7109375" style="0" customWidth="1"/>
    <col min="26" max="26" width="8.7109375" style="7" customWidth="1"/>
    <col min="27" max="27" width="7.00390625" style="0" customWidth="1"/>
    <col min="28" max="28" width="9.28125" style="0" customWidth="1"/>
    <col min="29" max="29" width="9.421875" style="0" customWidth="1"/>
    <col min="30" max="30" width="5.00390625" style="0" customWidth="1"/>
    <col min="31" max="31" width="10.57421875" style="0" customWidth="1"/>
    <col min="32" max="32" width="5.00390625" style="0" customWidth="1"/>
    <col min="33" max="33" width="10.57421875" style="0" customWidth="1"/>
    <col min="34" max="34" width="5.00390625" style="0" customWidth="1"/>
    <col min="35" max="35" width="10.57421875" style="0" customWidth="1"/>
    <col min="36" max="37" width="9.28125" style="0" customWidth="1"/>
    <col min="38" max="38" width="5.00390625" style="0" customWidth="1"/>
    <col min="39" max="39" width="9.57421875" style="0" customWidth="1"/>
    <col min="40" max="41" width="5.00390625" style="0" customWidth="1"/>
    <col min="42" max="42" width="9.57421875" style="0" customWidth="1"/>
    <col min="43" max="44" width="5.00390625" style="0" customWidth="1"/>
    <col min="45" max="45" width="9.57421875" style="0" customWidth="1"/>
    <col min="46" max="47" width="5.00390625" style="0" customWidth="1"/>
    <col min="48" max="48" width="9.57421875" style="0" customWidth="1"/>
    <col min="49" max="50" width="5.00390625" style="0" customWidth="1"/>
    <col min="51" max="51" width="9.57421875" style="0" customWidth="1"/>
    <col min="52" max="53" width="5.00390625" style="0" customWidth="1"/>
    <col min="54" max="54" width="9.57421875" style="0" customWidth="1"/>
    <col min="55" max="56" width="5.00390625" style="0" customWidth="1"/>
    <col min="57" max="57" width="9.57421875" style="0" customWidth="1"/>
    <col min="58" max="59" width="5.00390625" style="0" customWidth="1"/>
    <col min="60" max="60" width="9.57421875" style="0" customWidth="1"/>
    <col min="61" max="61" width="5.00390625" style="0" customWidth="1"/>
    <col min="62" max="62" width="9.57421875" style="0" customWidth="1"/>
    <col min="63" max="64" width="5.00390625" style="0" customWidth="1"/>
    <col min="65" max="65" width="9.57421875" style="0" customWidth="1"/>
    <col min="66" max="67" width="5.00390625" style="0" customWidth="1"/>
    <col min="68" max="68" width="9.57421875" style="0" customWidth="1"/>
    <col min="69" max="70" width="5.00390625" style="0" customWidth="1"/>
    <col min="71" max="71" width="9.57421875" style="0" customWidth="1"/>
    <col min="72" max="72" width="5.00390625" style="0" customWidth="1"/>
    <col min="73" max="73" width="9.57421875" style="0" customWidth="1"/>
    <col min="74" max="75" width="5.00390625" style="0" customWidth="1"/>
    <col min="76" max="76" width="9.57421875" style="0" customWidth="1"/>
    <col min="77" max="78" width="5.00390625" style="0" customWidth="1"/>
    <col min="79" max="79" width="9.57421875" style="0" customWidth="1"/>
    <col min="80" max="81" width="5.00390625" style="0" customWidth="1"/>
    <col min="82" max="82" width="9.57421875" style="0" customWidth="1"/>
    <col min="83" max="84" width="5.00390625" style="0" customWidth="1"/>
    <col min="85" max="85" width="9.57421875" style="0" customWidth="1"/>
    <col min="86" max="87" width="5.00390625" style="0" customWidth="1"/>
    <col min="88" max="88" width="9.57421875" style="0" customWidth="1"/>
    <col min="89" max="90" width="5.00390625" style="0" customWidth="1"/>
    <col min="91" max="91" width="9.57421875" style="0" customWidth="1"/>
    <col min="92" max="93" width="5.00390625" style="0" customWidth="1"/>
    <col min="94" max="94" width="9.57421875" style="0" customWidth="1"/>
    <col min="95" max="95" width="5.00390625" style="0" customWidth="1"/>
    <col min="96" max="96" width="9.57421875" style="0" customWidth="1"/>
    <col min="97" max="98" width="5.00390625" style="0" customWidth="1"/>
    <col min="99" max="99" width="9.57421875" style="0" customWidth="1"/>
    <col min="100" max="100" width="5.00390625" style="0" customWidth="1"/>
    <col min="101" max="101" width="9.57421875" style="0" customWidth="1"/>
    <col min="102" max="103" width="5.00390625" style="0" customWidth="1"/>
    <col min="104" max="104" width="9.57421875" style="0" customWidth="1"/>
    <col min="105" max="105" width="5.00390625" style="0" customWidth="1"/>
    <col min="106" max="106" width="9.57421875" style="0" customWidth="1"/>
    <col min="107" max="107" width="5.00390625" style="0" customWidth="1"/>
    <col min="108" max="108" width="9.57421875" style="0" customWidth="1"/>
    <col min="109" max="109" width="5.00390625" style="0" customWidth="1"/>
    <col min="110" max="110" width="9.57421875" style="0" customWidth="1"/>
    <col min="111" max="111" width="5.00390625" style="0" customWidth="1"/>
    <col min="112" max="112" width="9.57421875" style="0" customWidth="1"/>
    <col min="113" max="113" width="10.57421875" style="0" customWidth="1"/>
  </cols>
  <sheetData>
    <row r="1" spans="1:3" ht="12.75">
      <c r="A1" s="6" t="s">
        <v>83</v>
      </c>
      <c r="B1" s="6"/>
      <c r="C1" s="6"/>
    </row>
    <row r="2" spans="1:26" ht="12.75">
      <c r="A2" s="175" t="s">
        <v>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</row>
    <row r="3" ht="13.5" thickBot="1"/>
    <row r="4" spans="1:71" ht="12.75">
      <c r="A4" s="8"/>
      <c r="B4" s="215" t="str">
        <f>D4+1&amp;" "&amp;"en later"</f>
        <v>2007 en later</v>
      </c>
      <c r="C4" s="216"/>
      <c r="D4" s="215">
        <v>2006</v>
      </c>
      <c r="E4" s="216"/>
      <c r="F4" s="215">
        <f>D4-1</f>
        <v>2005</v>
      </c>
      <c r="G4" s="216"/>
      <c r="H4" s="215">
        <f>F4-1</f>
        <v>2004</v>
      </c>
      <c r="I4" s="216"/>
      <c r="J4" s="215">
        <f>H4-1</f>
        <v>2003</v>
      </c>
      <c r="K4" s="216"/>
      <c r="L4" s="215">
        <f>J4-1</f>
        <v>2002</v>
      </c>
      <c r="M4" s="216"/>
      <c r="N4" s="215">
        <f>L4-1</f>
        <v>2001</v>
      </c>
      <c r="O4" s="216"/>
      <c r="P4" s="215">
        <f>N4-1</f>
        <v>2000</v>
      </c>
      <c r="Q4" s="216"/>
      <c r="R4" s="215">
        <f>P4-1</f>
        <v>1999</v>
      </c>
      <c r="S4" s="216"/>
      <c r="T4" s="215">
        <f>R4-1</f>
        <v>1998</v>
      </c>
      <c r="U4" s="219"/>
      <c r="V4" s="215" t="str">
        <f>T4-1&amp;" "&amp;"en vroeger"</f>
        <v>1997 en vroeger</v>
      </c>
      <c r="W4" s="216"/>
      <c r="X4" s="217" t="s">
        <v>20</v>
      </c>
      <c r="Y4" s="218"/>
      <c r="Z4" s="218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</row>
    <row r="5" spans="1:71" ht="12.75">
      <c r="A5" s="22"/>
      <c r="B5" s="51" t="s">
        <v>0</v>
      </c>
      <c r="C5" s="52" t="s">
        <v>1</v>
      </c>
      <c r="D5" s="51" t="s">
        <v>0</v>
      </c>
      <c r="E5" s="52" t="s">
        <v>1</v>
      </c>
      <c r="F5" s="51" t="s">
        <v>0</v>
      </c>
      <c r="G5" s="52" t="s">
        <v>1</v>
      </c>
      <c r="H5" s="51" t="s">
        <v>0</v>
      </c>
      <c r="I5" s="52" t="s">
        <v>1</v>
      </c>
      <c r="J5" s="51" t="s">
        <v>0</v>
      </c>
      <c r="K5" s="52" t="s">
        <v>1</v>
      </c>
      <c r="L5" s="51" t="s">
        <v>0</v>
      </c>
      <c r="M5" s="52" t="s">
        <v>1</v>
      </c>
      <c r="N5" s="51" t="s">
        <v>0</v>
      </c>
      <c r="O5" s="52" t="s">
        <v>1</v>
      </c>
      <c r="P5" s="51" t="s">
        <v>0</v>
      </c>
      <c r="Q5" s="52" t="s">
        <v>1</v>
      </c>
      <c r="R5" s="51" t="s">
        <v>0</v>
      </c>
      <c r="S5" s="52" t="s">
        <v>1</v>
      </c>
      <c r="T5" s="51" t="s">
        <v>0</v>
      </c>
      <c r="U5" s="52" t="s">
        <v>1</v>
      </c>
      <c r="V5" s="51" t="s">
        <v>0</v>
      </c>
      <c r="W5" s="52" t="s">
        <v>1</v>
      </c>
      <c r="X5" s="51" t="s">
        <v>0</v>
      </c>
      <c r="Y5" s="52" t="s">
        <v>1</v>
      </c>
      <c r="Z5" s="69" t="s">
        <v>19</v>
      </c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</row>
    <row r="6" spans="1:71" s="7" customFormat="1" ht="12.75">
      <c r="A6" s="6" t="s">
        <v>56</v>
      </c>
      <c r="B6" s="51"/>
      <c r="C6" s="52"/>
      <c r="D6" s="51"/>
      <c r="E6" s="52"/>
      <c r="F6" s="51"/>
      <c r="G6" s="52"/>
      <c r="H6" s="51"/>
      <c r="I6" s="52"/>
      <c r="J6" s="51"/>
      <c r="K6" s="52"/>
      <c r="L6" s="51"/>
      <c r="M6" s="52"/>
      <c r="N6" s="51"/>
      <c r="O6" s="52"/>
      <c r="P6" s="51"/>
      <c r="Q6" s="52"/>
      <c r="R6" s="51"/>
      <c r="S6" s="52"/>
      <c r="T6" s="51"/>
      <c r="U6" s="52"/>
      <c r="V6" s="51"/>
      <c r="W6" s="161"/>
      <c r="X6" s="51"/>
      <c r="Y6" s="52"/>
      <c r="Z6" s="53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</row>
    <row r="7" spans="1:71" s="19" customFormat="1" ht="12.75">
      <c r="A7" s="41" t="s">
        <v>33</v>
      </c>
      <c r="B7" s="67"/>
      <c r="C7" s="68"/>
      <c r="D7" s="67"/>
      <c r="E7" s="68"/>
      <c r="F7" s="67"/>
      <c r="G7" s="68"/>
      <c r="H7" s="67"/>
      <c r="I7" s="68"/>
      <c r="J7" s="67"/>
      <c r="K7" s="68"/>
      <c r="L7" s="67"/>
      <c r="M7" s="68"/>
      <c r="N7" s="67"/>
      <c r="O7" s="68"/>
      <c r="P7" s="67"/>
      <c r="Q7" s="68"/>
      <c r="R7" s="67"/>
      <c r="S7" s="68"/>
      <c r="T7" s="67"/>
      <c r="U7" s="68"/>
      <c r="V7" s="67"/>
      <c r="W7" s="162"/>
      <c r="X7" s="67"/>
      <c r="Y7" s="68"/>
      <c r="Z7" s="68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</row>
    <row r="8" spans="1:71" ht="12.75">
      <c r="A8" s="26" t="s">
        <v>29</v>
      </c>
      <c r="B8" s="56">
        <v>0</v>
      </c>
      <c r="C8" s="57">
        <v>0</v>
      </c>
      <c r="D8" s="56">
        <v>0</v>
      </c>
      <c r="E8" s="57">
        <v>0</v>
      </c>
      <c r="F8" s="56">
        <v>2</v>
      </c>
      <c r="G8" s="57">
        <v>1</v>
      </c>
      <c r="H8" s="56">
        <v>81</v>
      </c>
      <c r="I8" s="57">
        <v>94</v>
      </c>
      <c r="J8" s="56">
        <v>2470</v>
      </c>
      <c r="K8" s="57">
        <v>2830</v>
      </c>
      <c r="L8" s="56">
        <v>551</v>
      </c>
      <c r="M8" s="57">
        <v>588</v>
      </c>
      <c r="N8" s="56">
        <v>92</v>
      </c>
      <c r="O8" s="57">
        <v>91</v>
      </c>
      <c r="P8" s="56">
        <v>10</v>
      </c>
      <c r="Q8" s="57">
        <v>12</v>
      </c>
      <c r="R8" s="56">
        <v>0</v>
      </c>
      <c r="S8" s="57">
        <v>2</v>
      </c>
      <c r="T8" s="56">
        <v>1</v>
      </c>
      <c r="U8" s="57">
        <v>0</v>
      </c>
      <c r="V8" s="56">
        <v>0</v>
      </c>
      <c r="W8" s="163">
        <v>0</v>
      </c>
      <c r="X8" s="59">
        <f aca="true" t="shared" si="0" ref="X8:Y12">SUM(V8,T8,R8,P8,N8,L8,J8,H8,F8,D8,B8)</f>
        <v>3207</v>
      </c>
      <c r="Y8" s="58">
        <f t="shared" si="0"/>
        <v>3618</v>
      </c>
      <c r="Z8" s="58">
        <f>SUM(X8:Y8)</f>
        <v>6825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</row>
    <row r="9" spans="1:71" ht="12.75">
      <c r="A9" s="26" t="s">
        <v>30</v>
      </c>
      <c r="B9" s="56">
        <v>0</v>
      </c>
      <c r="C9" s="64">
        <v>0</v>
      </c>
      <c r="D9" s="56">
        <v>1</v>
      </c>
      <c r="E9" s="64">
        <v>0</v>
      </c>
      <c r="F9" s="56">
        <v>5</v>
      </c>
      <c r="G9" s="64">
        <v>5</v>
      </c>
      <c r="H9" s="56">
        <v>400</v>
      </c>
      <c r="I9" s="64">
        <v>334</v>
      </c>
      <c r="J9" s="56">
        <v>10235</v>
      </c>
      <c r="K9" s="64">
        <v>13155</v>
      </c>
      <c r="L9" s="56">
        <v>874</v>
      </c>
      <c r="M9" s="64">
        <v>963</v>
      </c>
      <c r="N9" s="56">
        <v>117</v>
      </c>
      <c r="O9" s="64">
        <v>118</v>
      </c>
      <c r="P9" s="56">
        <v>9</v>
      </c>
      <c r="Q9" s="64">
        <v>7</v>
      </c>
      <c r="R9" s="56">
        <v>1</v>
      </c>
      <c r="S9" s="64">
        <v>1</v>
      </c>
      <c r="T9" s="56">
        <v>0</v>
      </c>
      <c r="U9" s="64">
        <v>1</v>
      </c>
      <c r="V9" s="56">
        <v>0</v>
      </c>
      <c r="W9" s="163">
        <v>0</v>
      </c>
      <c r="X9" s="59">
        <f t="shared" si="0"/>
        <v>11642</v>
      </c>
      <c r="Y9" s="65">
        <f t="shared" si="0"/>
        <v>14584</v>
      </c>
      <c r="Z9" s="57">
        <f>SUM(X9:Y9)</f>
        <v>26226</v>
      </c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</row>
    <row r="10" spans="1:71" ht="12.75">
      <c r="A10" s="26" t="s">
        <v>31</v>
      </c>
      <c r="B10" s="56">
        <v>0</v>
      </c>
      <c r="C10" s="64">
        <v>0</v>
      </c>
      <c r="D10" s="56">
        <v>0</v>
      </c>
      <c r="E10" s="64">
        <v>0</v>
      </c>
      <c r="F10" s="56">
        <v>0</v>
      </c>
      <c r="G10" s="64">
        <v>0</v>
      </c>
      <c r="H10" s="56">
        <v>1</v>
      </c>
      <c r="I10" s="64">
        <v>1</v>
      </c>
      <c r="J10" s="56">
        <v>67</v>
      </c>
      <c r="K10" s="64">
        <v>61</v>
      </c>
      <c r="L10" s="56">
        <v>7</v>
      </c>
      <c r="M10" s="64">
        <v>17</v>
      </c>
      <c r="N10" s="56">
        <v>2</v>
      </c>
      <c r="O10" s="64">
        <v>4</v>
      </c>
      <c r="P10" s="56">
        <v>0</v>
      </c>
      <c r="Q10" s="64">
        <v>0</v>
      </c>
      <c r="R10" s="56">
        <v>0</v>
      </c>
      <c r="S10" s="64">
        <v>0</v>
      </c>
      <c r="T10" s="56">
        <v>0</v>
      </c>
      <c r="U10" s="64">
        <v>0</v>
      </c>
      <c r="V10" s="56">
        <v>0</v>
      </c>
      <c r="W10" s="163">
        <v>0</v>
      </c>
      <c r="X10" s="59">
        <f t="shared" si="0"/>
        <v>77</v>
      </c>
      <c r="Y10" s="65">
        <f t="shared" si="0"/>
        <v>83</v>
      </c>
      <c r="Z10" s="57">
        <f>SUM(X10:Y10)</f>
        <v>160</v>
      </c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</row>
    <row r="11" spans="1:71" ht="12.75">
      <c r="A11" s="26" t="s">
        <v>32</v>
      </c>
      <c r="B11" s="56">
        <v>0</v>
      </c>
      <c r="C11" s="64">
        <v>0</v>
      </c>
      <c r="D11" s="56">
        <v>0</v>
      </c>
      <c r="E11" s="64">
        <v>0</v>
      </c>
      <c r="F11" s="56">
        <v>0</v>
      </c>
      <c r="G11" s="64">
        <v>0</v>
      </c>
      <c r="H11" s="56">
        <v>10</v>
      </c>
      <c r="I11" s="64">
        <v>6</v>
      </c>
      <c r="J11" s="56">
        <v>304</v>
      </c>
      <c r="K11" s="64">
        <v>323</v>
      </c>
      <c r="L11" s="56">
        <v>77</v>
      </c>
      <c r="M11" s="64">
        <v>85</v>
      </c>
      <c r="N11" s="56">
        <v>14</v>
      </c>
      <c r="O11" s="64">
        <v>17</v>
      </c>
      <c r="P11" s="56">
        <v>1</v>
      </c>
      <c r="Q11" s="64">
        <v>3</v>
      </c>
      <c r="R11" s="56">
        <v>0</v>
      </c>
      <c r="S11" s="64">
        <v>0</v>
      </c>
      <c r="T11" s="56">
        <v>0</v>
      </c>
      <c r="U11" s="64">
        <v>0</v>
      </c>
      <c r="V11" s="56">
        <v>0</v>
      </c>
      <c r="W11" s="163">
        <v>0</v>
      </c>
      <c r="X11" s="59">
        <f t="shared" si="0"/>
        <v>406</v>
      </c>
      <c r="Y11" s="65">
        <f t="shared" si="0"/>
        <v>434</v>
      </c>
      <c r="Z11" s="57">
        <f>SUM(X11:Y11)</f>
        <v>840</v>
      </c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</row>
    <row r="12" spans="1:71" s="19" customFormat="1" ht="12.75">
      <c r="A12" s="10" t="s">
        <v>18</v>
      </c>
      <c r="B12" s="63">
        <v>0</v>
      </c>
      <c r="C12" s="62">
        <v>0</v>
      </c>
      <c r="D12" s="63">
        <v>1</v>
      </c>
      <c r="E12" s="62">
        <v>0</v>
      </c>
      <c r="F12" s="63">
        <v>7</v>
      </c>
      <c r="G12" s="62">
        <v>6</v>
      </c>
      <c r="H12" s="63">
        <v>492</v>
      </c>
      <c r="I12" s="62">
        <v>435</v>
      </c>
      <c r="J12" s="63">
        <v>13076</v>
      </c>
      <c r="K12" s="62">
        <v>16369</v>
      </c>
      <c r="L12" s="63">
        <v>1509</v>
      </c>
      <c r="M12" s="62">
        <v>1653</v>
      </c>
      <c r="N12" s="63">
        <v>225</v>
      </c>
      <c r="O12" s="62">
        <v>230</v>
      </c>
      <c r="P12" s="63">
        <v>20</v>
      </c>
      <c r="Q12" s="62">
        <v>22</v>
      </c>
      <c r="R12" s="63">
        <v>1</v>
      </c>
      <c r="S12" s="62">
        <v>3</v>
      </c>
      <c r="T12" s="63">
        <v>1</v>
      </c>
      <c r="U12" s="62">
        <v>1</v>
      </c>
      <c r="V12" s="63">
        <v>0</v>
      </c>
      <c r="W12" s="164">
        <v>0</v>
      </c>
      <c r="X12" s="63">
        <f t="shared" si="0"/>
        <v>15332</v>
      </c>
      <c r="Y12" s="62">
        <f t="shared" si="0"/>
        <v>18719</v>
      </c>
      <c r="Z12" s="62">
        <f>SUM(X12:Y12)</f>
        <v>34051</v>
      </c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</row>
    <row r="13" spans="1:71" s="7" customFormat="1" ht="12.75">
      <c r="A13" s="6" t="s">
        <v>34</v>
      </c>
      <c r="B13" s="55"/>
      <c r="C13" s="53"/>
      <c r="D13" s="55"/>
      <c r="E13" s="53"/>
      <c r="F13" s="55"/>
      <c r="G13" s="53"/>
      <c r="H13" s="55"/>
      <c r="I13" s="53"/>
      <c r="J13" s="55"/>
      <c r="K13" s="53"/>
      <c r="L13" s="55"/>
      <c r="M13" s="53"/>
      <c r="N13" s="55"/>
      <c r="O13" s="53"/>
      <c r="P13" s="55"/>
      <c r="Q13" s="53"/>
      <c r="R13" s="55"/>
      <c r="S13" s="53"/>
      <c r="T13" s="55"/>
      <c r="U13" s="53"/>
      <c r="V13" s="55"/>
      <c r="W13" s="165"/>
      <c r="X13" s="55"/>
      <c r="Y13" s="53"/>
      <c r="Z13" s="53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</row>
    <row r="14" spans="1:71" ht="12.75">
      <c r="A14" s="7" t="s">
        <v>29</v>
      </c>
      <c r="B14" s="56">
        <v>0</v>
      </c>
      <c r="C14" s="57">
        <v>0</v>
      </c>
      <c r="D14" s="56">
        <v>0</v>
      </c>
      <c r="E14" s="57">
        <v>0</v>
      </c>
      <c r="F14" s="56">
        <v>0</v>
      </c>
      <c r="G14" s="57">
        <v>0</v>
      </c>
      <c r="H14" s="56">
        <v>4</v>
      </c>
      <c r="I14" s="57">
        <v>2</v>
      </c>
      <c r="J14" s="56">
        <v>843</v>
      </c>
      <c r="K14" s="57">
        <v>611</v>
      </c>
      <c r="L14" s="56">
        <v>609</v>
      </c>
      <c r="M14" s="57">
        <v>373</v>
      </c>
      <c r="N14" s="56">
        <v>211</v>
      </c>
      <c r="O14" s="57">
        <v>129</v>
      </c>
      <c r="P14" s="56">
        <v>29</v>
      </c>
      <c r="Q14" s="57">
        <v>20</v>
      </c>
      <c r="R14" s="56">
        <v>4</v>
      </c>
      <c r="S14" s="57">
        <v>4</v>
      </c>
      <c r="T14" s="56">
        <v>4</v>
      </c>
      <c r="U14" s="57">
        <v>0</v>
      </c>
      <c r="V14" s="56">
        <v>0</v>
      </c>
      <c r="W14" s="163">
        <v>0</v>
      </c>
      <c r="X14" s="59">
        <f aca="true" t="shared" si="1" ref="X14:Y18">SUM(V14,T14,R14,P14,N14,L14,J14,H14,F14,D14,B14)</f>
        <v>1704</v>
      </c>
      <c r="Y14" s="58">
        <f t="shared" si="1"/>
        <v>1139</v>
      </c>
      <c r="Z14" s="57">
        <f>SUM(X14:Y14)</f>
        <v>2843</v>
      </c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</row>
    <row r="15" spans="1:71" ht="12.75">
      <c r="A15" s="7" t="s">
        <v>30</v>
      </c>
      <c r="B15" s="56">
        <v>0</v>
      </c>
      <c r="C15" s="64">
        <v>0</v>
      </c>
      <c r="D15" s="56">
        <v>0</v>
      </c>
      <c r="E15" s="64">
        <v>0</v>
      </c>
      <c r="F15" s="56">
        <v>0</v>
      </c>
      <c r="G15" s="64">
        <v>1</v>
      </c>
      <c r="H15" s="56">
        <v>35</v>
      </c>
      <c r="I15" s="64">
        <v>15</v>
      </c>
      <c r="J15" s="56">
        <v>5808</v>
      </c>
      <c r="K15" s="64">
        <v>4533</v>
      </c>
      <c r="L15" s="56">
        <v>1957</v>
      </c>
      <c r="M15" s="64">
        <v>1479</v>
      </c>
      <c r="N15" s="56">
        <v>380</v>
      </c>
      <c r="O15" s="64">
        <v>208</v>
      </c>
      <c r="P15" s="56">
        <v>57</v>
      </c>
      <c r="Q15" s="64">
        <v>37</v>
      </c>
      <c r="R15" s="56">
        <v>1</v>
      </c>
      <c r="S15" s="64">
        <v>5</v>
      </c>
      <c r="T15" s="56">
        <v>0</v>
      </c>
      <c r="U15" s="64">
        <v>0</v>
      </c>
      <c r="V15" s="56">
        <v>0</v>
      </c>
      <c r="W15" s="163">
        <v>0</v>
      </c>
      <c r="X15" s="59">
        <f t="shared" si="1"/>
        <v>8238</v>
      </c>
      <c r="Y15" s="65">
        <f t="shared" si="1"/>
        <v>6278</v>
      </c>
      <c r="Z15" s="57">
        <f>SUM(X15:Y15)</f>
        <v>14516</v>
      </c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</row>
    <row r="16" spans="1:71" ht="12.75">
      <c r="A16" s="7" t="s">
        <v>31</v>
      </c>
      <c r="B16" s="56">
        <v>0</v>
      </c>
      <c r="C16" s="64">
        <v>0</v>
      </c>
      <c r="D16" s="56">
        <v>0</v>
      </c>
      <c r="E16" s="64">
        <v>0</v>
      </c>
      <c r="F16" s="56">
        <v>1</v>
      </c>
      <c r="G16" s="64">
        <v>0</v>
      </c>
      <c r="H16" s="56">
        <v>2</v>
      </c>
      <c r="I16" s="64">
        <v>1</v>
      </c>
      <c r="J16" s="56">
        <v>483</v>
      </c>
      <c r="K16" s="64">
        <v>123</v>
      </c>
      <c r="L16" s="56">
        <v>167</v>
      </c>
      <c r="M16" s="64">
        <v>66</v>
      </c>
      <c r="N16" s="56">
        <v>22</v>
      </c>
      <c r="O16" s="64">
        <v>13</v>
      </c>
      <c r="P16" s="56">
        <v>3</v>
      </c>
      <c r="Q16" s="64">
        <v>3</v>
      </c>
      <c r="R16" s="56">
        <v>2</v>
      </c>
      <c r="S16" s="64">
        <v>2</v>
      </c>
      <c r="T16" s="56">
        <v>0</v>
      </c>
      <c r="U16" s="64">
        <v>0</v>
      </c>
      <c r="V16" s="56">
        <v>0</v>
      </c>
      <c r="W16" s="163">
        <v>0</v>
      </c>
      <c r="X16" s="59">
        <f t="shared" si="1"/>
        <v>680</v>
      </c>
      <c r="Y16" s="65">
        <f t="shared" si="1"/>
        <v>208</v>
      </c>
      <c r="Z16" s="57">
        <f>SUM(X16:Y16)</f>
        <v>888</v>
      </c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</row>
    <row r="17" spans="1:71" ht="12.75">
      <c r="A17" s="7" t="s">
        <v>32</v>
      </c>
      <c r="B17" s="56">
        <v>0</v>
      </c>
      <c r="C17" s="64">
        <v>0</v>
      </c>
      <c r="D17" s="56">
        <v>0</v>
      </c>
      <c r="E17" s="64">
        <v>0</v>
      </c>
      <c r="F17" s="56">
        <v>0</v>
      </c>
      <c r="G17" s="64">
        <v>0</v>
      </c>
      <c r="H17" s="56">
        <v>3</v>
      </c>
      <c r="I17" s="64">
        <v>0</v>
      </c>
      <c r="J17" s="56">
        <v>440</v>
      </c>
      <c r="K17" s="64">
        <v>121</v>
      </c>
      <c r="L17" s="56">
        <v>182</v>
      </c>
      <c r="M17" s="64">
        <v>77</v>
      </c>
      <c r="N17" s="56">
        <v>37</v>
      </c>
      <c r="O17" s="64">
        <v>17</v>
      </c>
      <c r="P17" s="56">
        <v>5</v>
      </c>
      <c r="Q17" s="64">
        <v>6</v>
      </c>
      <c r="R17" s="56">
        <v>1</v>
      </c>
      <c r="S17" s="64">
        <v>1</v>
      </c>
      <c r="T17" s="56">
        <v>0</v>
      </c>
      <c r="U17" s="64">
        <v>0</v>
      </c>
      <c r="V17" s="56">
        <v>0</v>
      </c>
      <c r="W17" s="163">
        <v>0</v>
      </c>
      <c r="X17" s="59">
        <f t="shared" si="1"/>
        <v>668</v>
      </c>
      <c r="Y17" s="65">
        <f t="shared" si="1"/>
        <v>222</v>
      </c>
      <c r="Z17" s="57">
        <f>SUM(X17:Y17)</f>
        <v>890</v>
      </c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</row>
    <row r="18" spans="1:71" s="19" customFormat="1" ht="12.75">
      <c r="A18" s="10" t="s">
        <v>18</v>
      </c>
      <c r="B18" s="63">
        <v>0</v>
      </c>
      <c r="C18" s="62">
        <v>0</v>
      </c>
      <c r="D18" s="63">
        <v>0</v>
      </c>
      <c r="E18" s="62">
        <v>0</v>
      </c>
      <c r="F18" s="63">
        <v>1</v>
      </c>
      <c r="G18" s="62">
        <v>1</v>
      </c>
      <c r="H18" s="63">
        <v>44</v>
      </c>
      <c r="I18" s="62">
        <v>18</v>
      </c>
      <c r="J18" s="63">
        <v>7574</v>
      </c>
      <c r="K18" s="62">
        <v>5388</v>
      </c>
      <c r="L18" s="63">
        <v>2915</v>
      </c>
      <c r="M18" s="62">
        <v>1995</v>
      </c>
      <c r="N18" s="63">
        <v>650</v>
      </c>
      <c r="O18" s="62">
        <v>367</v>
      </c>
      <c r="P18" s="63">
        <v>94</v>
      </c>
      <c r="Q18" s="62">
        <v>66</v>
      </c>
      <c r="R18" s="63">
        <v>8</v>
      </c>
      <c r="S18" s="62">
        <v>12</v>
      </c>
      <c r="T18" s="63">
        <v>4</v>
      </c>
      <c r="U18" s="62">
        <v>0</v>
      </c>
      <c r="V18" s="63">
        <v>0</v>
      </c>
      <c r="W18" s="164">
        <v>0</v>
      </c>
      <c r="X18" s="63">
        <f t="shared" si="1"/>
        <v>11290</v>
      </c>
      <c r="Y18" s="62">
        <f t="shared" si="1"/>
        <v>7847</v>
      </c>
      <c r="Z18" s="62">
        <f>SUM(X18:Y18)</f>
        <v>19137</v>
      </c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</row>
    <row r="19" spans="1:71" s="19" customFormat="1" ht="12.75">
      <c r="A19" s="41" t="s">
        <v>36</v>
      </c>
      <c r="B19" s="67"/>
      <c r="C19" s="68"/>
      <c r="D19" s="67"/>
      <c r="E19" s="68"/>
      <c r="F19" s="67"/>
      <c r="G19" s="68"/>
      <c r="H19" s="67"/>
      <c r="I19" s="68"/>
      <c r="J19" s="67"/>
      <c r="K19" s="68"/>
      <c r="L19" s="67"/>
      <c r="M19" s="68"/>
      <c r="N19" s="67"/>
      <c r="O19" s="68"/>
      <c r="P19" s="67"/>
      <c r="Q19" s="68"/>
      <c r="R19" s="67"/>
      <c r="S19" s="68"/>
      <c r="T19" s="67"/>
      <c r="U19" s="68"/>
      <c r="V19" s="67"/>
      <c r="W19" s="162"/>
      <c r="X19" s="67"/>
      <c r="Y19" s="68"/>
      <c r="Z19" s="68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</row>
    <row r="20" spans="1:71" ht="12.75">
      <c r="A20" s="26" t="s">
        <v>29</v>
      </c>
      <c r="B20" s="56">
        <v>0</v>
      </c>
      <c r="C20" s="57">
        <v>0</v>
      </c>
      <c r="D20" s="56">
        <v>0</v>
      </c>
      <c r="E20" s="57">
        <v>0</v>
      </c>
      <c r="F20" s="56">
        <v>0</v>
      </c>
      <c r="G20" s="57">
        <v>1</v>
      </c>
      <c r="H20" s="56">
        <v>3</v>
      </c>
      <c r="I20" s="57">
        <v>4</v>
      </c>
      <c r="J20" s="56">
        <v>69</v>
      </c>
      <c r="K20" s="57">
        <v>127</v>
      </c>
      <c r="L20" s="56">
        <v>36</v>
      </c>
      <c r="M20" s="57">
        <v>59</v>
      </c>
      <c r="N20" s="56">
        <v>10</v>
      </c>
      <c r="O20" s="57">
        <v>11</v>
      </c>
      <c r="P20" s="56">
        <v>5</v>
      </c>
      <c r="Q20" s="57">
        <v>1</v>
      </c>
      <c r="R20" s="56">
        <v>1</v>
      </c>
      <c r="S20" s="57">
        <v>0</v>
      </c>
      <c r="T20" s="56">
        <v>0</v>
      </c>
      <c r="U20" s="57">
        <v>0</v>
      </c>
      <c r="V20" s="56">
        <v>0</v>
      </c>
      <c r="W20" s="163">
        <v>0</v>
      </c>
      <c r="X20" s="59">
        <f aca="true" t="shared" si="2" ref="X20:Y24">SUM(V20,T20,R20,P20,N20,L20,J20,H20,F20,D20,B20)</f>
        <v>124</v>
      </c>
      <c r="Y20" s="58">
        <f t="shared" si="2"/>
        <v>203</v>
      </c>
      <c r="Z20" s="57">
        <f>SUM(X20:Y20)</f>
        <v>327</v>
      </c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</row>
    <row r="21" spans="1:71" ht="12.75">
      <c r="A21" s="26" t="s">
        <v>30</v>
      </c>
      <c r="B21" s="56">
        <v>0</v>
      </c>
      <c r="C21" s="64">
        <v>0</v>
      </c>
      <c r="D21" s="56">
        <v>0</v>
      </c>
      <c r="E21" s="64">
        <v>0</v>
      </c>
      <c r="F21" s="56">
        <v>0</v>
      </c>
      <c r="G21" s="64">
        <v>0</v>
      </c>
      <c r="H21" s="56">
        <v>6</v>
      </c>
      <c r="I21" s="64">
        <v>1</v>
      </c>
      <c r="J21" s="56">
        <v>113</v>
      </c>
      <c r="K21" s="64">
        <v>295</v>
      </c>
      <c r="L21" s="56">
        <v>60</v>
      </c>
      <c r="M21" s="64">
        <v>90</v>
      </c>
      <c r="N21" s="56">
        <v>20</v>
      </c>
      <c r="O21" s="64">
        <v>14</v>
      </c>
      <c r="P21" s="56">
        <v>2</v>
      </c>
      <c r="Q21" s="64">
        <v>5</v>
      </c>
      <c r="R21" s="56">
        <v>0</v>
      </c>
      <c r="S21" s="64">
        <v>0</v>
      </c>
      <c r="T21" s="56">
        <v>0</v>
      </c>
      <c r="U21" s="64">
        <v>0</v>
      </c>
      <c r="V21" s="56">
        <v>0</v>
      </c>
      <c r="W21" s="163">
        <v>0</v>
      </c>
      <c r="X21" s="59">
        <f t="shared" si="2"/>
        <v>201</v>
      </c>
      <c r="Y21" s="65">
        <f t="shared" si="2"/>
        <v>405</v>
      </c>
      <c r="Z21" s="57">
        <f>SUM(X21:Y21)</f>
        <v>606</v>
      </c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</row>
    <row r="22" spans="1:71" ht="12.75">
      <c r="A22" s="26" t="s">
        <v>31</v>
      </c>
      <c r="B22" s="56">
        <v>0</v>
      </c>
      <c r="C22" s="64">
        <v>0</v>
      </c>
      <c r="D22" s="56">
        <v>0</v>
      </c>
      <c r="E22" s="64">
        <v>0</v>
      </c>
      <c r="F22" s="56">
        <v>0</v>
      </c>
      <c r="G22" s="64">
        <v>0</v>
      </c>
      <c r="H22" s="56">
        <v>0</v>
      </c>
      <c r="I22" s="64">
        <v>0</v>
      </c>
      <c r="J22" s="56">
        <v>32</v>
      </c>
      <c r="K22" s="64">
        <v>72</v>
      </c>
      <c r="L22" s="56">
        <v>20</v>
      </c>
      <c r="M22" s="64">
        <v>27</v>
      </c>
      <c r="N22" s="56">
        <v>5</v>
      </c>
      <c r="O22" s="64">
        <v>7</v>
      </c>
      <c r="P22" s="56">
        <v>0</v>
      </c>
      <c r="Q22" s="64">
        <v>0</v>
      </c>
      <c r="R22" s="56">
        <v>0</v>
      </c>
      <c r="S22" s="64">
        <v>0</v>
      </c>
      <c r="T22" s="56">
        <v>0</v>
      </c>
      <c r="U22" s="64">
        <v>0</v>
      </c>
      <c r="V22" s="56">
        <v>0</v>
      </c>
      <c r="W22" s="163">
        <v>0</v>
      </c>
      <c r="X22" s="59">
        <f t="shared" si="2"/>
        <v>57</v>
      </c>
      <c r="Y22" s="65">
        <f t="shared" si="2"/>
        <v>106</v>
      </c>
      <c r="Z22" s="57">
        <f>SUM(X22:Y22)</f>
        <v>163</v>
      </c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</row>
    <row r="23" spans="1:71" ht="12.75">
      <c r="A23" s="26" t="s">
        <v>32</v>
      </c>
      <c r="B23" s="56">
        <v>0</v>
      </c>
      <c r="C23" s="64">
        <v>0</v>
      </c>
      <c r="D23" s="56">
        <v>0</v>
      </c>
      <c r="E23" s="64">
        <v>0</v>
      </c>
      <c r="F23" s="56">
        <v>0</v>
      </c>
      <c r="G23" s="64">
        <v>0</v>
      </c>
      <c r="H23" s="56">
        <v>0</v>
      </c>
      <c r="I23" s="64">
        <v>1</v>
      </c>
      <c r="J23" s="56">
        <v>35</v>
      </c>
      <c r="K23" s="64">
        <v>96</v>
      </c>
      <c r="L23" s="56">
        <v>31</v>
      </c>
      <c r="M23" s="64">
        <v>39</v>
      </c>
      <c r="N23" s="56">
        <v>12</v>
      </c>
      <c r="O23" s="64">
        <v>7</v>
      </c>
      <c r="P23" s="56">
        <v>1</v>
      </c>
      <c r="Q23" s="64">
        <v>3</v>
      </c>
      <c r="R23" s="56">
        <v>0</v>
      </c>
      <c r="S23" s="64">
        <v>0</v>
      </c>
      <c r="T23" s="56">
        <v>0</v>
      </c>
      <c r="U23" s="64">
        <v>0</v>
      </c>
      <c r="V23" s="56">
        <v>0</v>
      </c>
      <c r="W23" s="163">
        <v>0</v>
      </c>
      <c r="X23" s="59">
        <f t="shared" si="2"/>
        <v>79</v>
      </c>
      <c r="Y23" s="65">
        <f t="shared" si="2"/>
        <v>146</v>
      </c>
      <c r="Z23" s="57">
        <f>SUM(X23:Y23)</f>
        <v>225</v>
      </c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</row>
    <row r="24" spans="1:71" s="19" customFormat="1" ht="12.75">
      <c r="A24" s="10" t="s">
        <v>18</v>
      </c>
      <c r="B24" s="63">
        <v>0</v>
      </c>
      <c r="C24" s="62">
        <v>0</v>
      </c>
      <c r="D24" s="63">
        <v>0</v>
      </c>
      <c r="E24" s="62">
        <v>0</v>
      </c>
      <c r="F24" s="63">
        <v>0</v>
      </c>
      <c r="G24" s="62">
        <v>1</v>
      </c>
      <c r="H24" s="63">
        <v>9</v>
      </c>
      <c r="I24" s="62">
        <v>6</v>
      </c>
      <c r="J24" s="63">
        <v>249</v>
      </c>
      <c r="K24" s="62">
        <v>590</v>
      </c>
      <c r="L24" s="63">
        <v>147</v>
      </c>
      <c r="M24" s="62">
        <v>215</v>
      </c>
      <c r="N24" s="63">
        <v>47</v>
      </c>
      <c r="O24" s="62">
        <v>39</v>
      </c>
      <c r="P24" s="63">
        <v>8</v>
      </c>
      <c r="Q24" s="62">
        <v>9</v>
      </c>
      <c r="R24" s="63">
        <v>1</v>
      </c>
      <c r="S24" s="62">
        <v>0</v>
      </c>
      <c r="T24" s="63">
        <v>0</v>
      </c>
      <c r="U24" s="62">
        <v>0</v>
      </c>
      <c r="V24" s="63">
        <v>0</v>
      </c>
      <c r="W24" s="164">
        <v>0</v>
      </c>
      <c r="X24" s="63">
        <f t="shared" si="2"/>
        <v>461</v>
      </c>
      <c r="Y24" s="62">
        <f t="shared" si="2"/>
        <v>860</v>
      </c>
      <c r="Z24" s="62">
        <f>SUM(X24:Y24)</f>
        <v>1321</v>
      </c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</row>
    <row r="25" spans="1:71" s="19" customFormat="1" ht="12.75">
      <c r="A25" s="41" t="s">
        <v>35</v>
      </c>
      <c r="B25" s="67"/>
      <c r="C25" s="68"/>
      <c r="D25" s="67"/>
      <c r="E25" s="68"/>
      <c r="F25" s="67"/>
      <c r="G25" s="68"/>
      <c r="H25" s="67"/>
      <c r="I25" s="68"/>
      <c r="J25" s="67"/>
      <c r="K25" s="68"/>
      <c r="L25" s="67"/>
      <c r="M25" s="68"/>
      <c r="N25" s="67"/>
      <c r="O25" s="68"/>
      <c r="P25" s="67"/>
      <c r="Q25" s="68"/>
      <c r="R25" s="67"/>
      <c r="S25" s="68"/>
      <c r="T25" s="67"/>
      <c r="U25" s="68"/>
      <c r="V25" s="67"/>
      <c r="W25" s="162"/>
      <c r="X25" s="67"/>
      <c r="Y25" s="68"/>
      <c r="Z25" s="68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</row>
    <row r="26" spans="1:71" ht="12.75">
      <c r="A26" s="26" t="s">
        <v>29</v>
      </c>
      <c r="B26" s="56">
        <v>0</v>
      </c>
      <c r="C26" s="57">
        <v>0</v>
      </c>
      <c r="D26" s="56">
        <v>0</v>
      </c>
      <c r="E26" s="57">
        <v>0</v>
      </c>
      <c r="F26" s="56">
        <v>0</v>
      </c>
      <c r="G26" s="57">
        <v>0</v>
      </c>
      <c r="H26" s="56">
        <v>3</v>
      </c>
      <c r="I26" s="57">
        <v>1</v>
      </c>
      <c r="J26" s="56">
        <v>684</v>
      </c>
      <c r="K26" s="57">
        <v>586</v>
      </c>
      <c r="L26" s="56">
        <v>1005</v>
      </c>
      <c r="M26" s="57">
        <v>754</v>
      </c>
      <c r="N26" s="56">
        <v>283</v>
      </c>
      <c r="O26" s="57">
        <v>155</v>
      </c>
      <c r="P26" s="56">
        <v>54</v>
      </c>
      <c r="Q26" s="57">
        <v>50</v>
      </c>
      <c r="R26" s="56">
        <v>10</v>
      </c>
      <c r="S26" s="57">
        <v>3</v>
      </c>
      <c r="T26" s="56">
        <v>1</v>
      </c>
      <c r="U26" s="57">
        <v>0</v>
      </c>
      <c r="V26" s="56">
        <v>13</v>
      </c>
      <c r="W26" s="163">
        <v>1</v>
      </c>
      <c r="X26" s="59">
        <f aca="true" t="shared" si="3" ref="X26:Y30">SUM(V26,T26,R26,P26,N26,L26,J26,H26,F26,D26,B26)</f>
        <v>2053</v>
      </c>
      <c r="Y26" s="58">
        <f t="shared" si="3"/>
        <v>1550</v>
      </c>
      <c r="Z26" s="57">
        <f>SUM(X26:Y26)</f>
        <v>3603</v>
      </c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</row>
    <row r="27" spans="1:71" ht="12.75">
      <c r="A27" s="26" t="s">
        <v>30</v>
      </c>
      <c r="B27" s="56">
        <v>0</v>
      </c>
      <c r="C27" s="64">
        <v>0</v>
      </c>
      <c r="D27" s="56">
        <v>0</v>
      </c>
      <c r="E27" s="64">
        <v>0</v>
      </c>
      <c r="F27" s="56">
        <v>0</v>
      </c>
      <c r="G27" s="64">
        <v>0</v>
      </c>
      <c r="H27" s="56">
        <v>1</v>
      </c>
      <c r="I27" s="64">
        <v>3</v>
      </c>
      <c r="J27" s="56">
        <v>2187</v>
      </c>
      <c r="K27" s="64">
        <v>1878</v>
      </c>
      <c r="L27" s="56">
        <v>2159</v>
      </c>
      <c r="M27" s="64">
        <v>1690</v>
      </c>
      <c r="N27" s="56">
        <v>388</v>
      </c>
      <c r="O27" s="64">
        <v>197</v>
      </c>
      <c r="P27" s="56">
        <v>65</v>
      </c>
      <c r="Q27" s="64">
        <v>26</v>
      </c>
      <c r="R27" s="56">
        <v>11</v>
      </c>
      <c r="S27" s="64">
        <v>5</v>
      </c>
      <c r="T27" s="56">
        <v>3</v>
      </c>
      <c r="U27" s="64">
        <v>3</v>
      </c>
      <c r="V27" s="56">
        <v>0</v>
      </c>
      <c r="W27" s="163">
        <v>0</v>
      </c>
      <c r="X27" s="59">
        <f t="shared" si="3"/>
        <v>4814</v>
      </c>
      <c r="Y27" s="65">
        <f t="shared" si="3"/>
        <v>3802</v>
      </c>
      <c r="Z27" s="57">
        <f>SUM(X27:Y27)</f>
        <v>8616</v>
      </c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</row>
    <row r="28" spans="1:71" ht="12.75">
      <c r="A28" s="26" t="s">
        <v>31</v>
      </c>
      <c r="B28" s="56">
        <v>0</v>
      </c>
      <c r="C28" s="64">
        <v>0</v>
      </c>
      <c r="D28" s="56">
        <v>0</v>
      </c>
      <c r="E28" s="64">
        <v>0</v>
      </c>
      <c r="F28" s="56">
        <v>0</v>
      </c>
      <c r="G28" s="64">
        <v>0</v>
      </c>
      <c r="H28" s="56">
        <v>0</v>
      </c>
      <c r="I28" s="64">
        <v>0</v>
      </c>
      <c r="J28" s="56">
        <v>287</v>
      </c>
      <c r="K28" s="64">
        <v>119</v>
      </c>
      <c r="L28" s="56">
        <v>272</v>
      </c>
      <c r="M28" s="64">
        <v>121</v>
      </c>
      <c r="N28" s="56">
        <v>47</v>
      </c>
      <c r="O28" s="64">
        <v>22</v>
      </c>
      <c r="P28" s="56">
        <v>9</v>
      </c>
      <c r="Q28" s="64">
        <v>9</v>
      </c>
      <c r="R28" s="56">
        <v>1</v>
      </c>
      <c r="S28" s="64">
        <v>3</v>
      </c>
      <c r="T28" s="56">
        <v>0</v>
      </c>
      <c r="U28" s="64">
        <v>0</v>
      </c>
      <c r="V28" s="56">
        <v>1</v>
      </c>
      <c r="W28" s="163">
        <v>0</v>
      </c>
      <c r="X28" s="59">
        <f t="shared" si="3"/>
        <v>617</v>
      </c>
      <c r="Y28" s="65">
        <f t="shared" si="3"/>
        <v>274</v>
      </c>
      <c r="Z28" s="57">
        <f>SUM(X28:Y28)</f>
        <v>891</v>
      </c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</row>
    <row r="29" spans="1:71" ht="12.75">
      <c r="A29" s="26" t="s">
        <v>32</v>
      </c>
      <c r="B29" s="56">
        <v>0</v>
      </c>
      <c r="C29" s="64">
        <v>0</v>
      </c>
      <c r="D29" s="56">
        <v>0</v>
      </c>
      <c r="E29" s="64">
        <v>0</v>
      </c>
      <c r="F29" s="56">
        <v>0</v>
      </c>
      <c r="G29" s="64">
        <v>0</v>
      </c>
      <c r="H29" s="56">
        <v>0</v>
      </c>
      <c r="I29" s="64">
        <v>1</v>
      </c>
      <c r="J29" s="56">
        <v>289</v>
      </c>
      <c r="K29" s="64">
        <v>127</v>
      </c>
      <c r="L29" s="56">
        <v>321</v>
      </c>
      <c r="M29" s="64">
        <v>158</v>
      </c>
      <c r="N29" s="56">
        <v>59</v>
      </c>
      <c r="O29" s="64">
        <v>57</v>
      </c>
      <c r="P29" s="56">
        <v>21</v>
      </c>
      <c r="Q29" s="64">
        <v>11</v>
      </c>
      <c r="R29" s="56">
        <v>5</v>
      </c>
      <c r="S29" s="64">
        <v>3</v>
      </c>
      <c r="T29" s="56">
        <v>0</v>
      </c>
      <c r="U29" s="64">
        <v>1</v>
      </c>
      <c r="V29" s="56">
        <v>1</v>
      </c>
      <c r="W29" s="163">
        <v>1</v>
      </c>
      <c r="X29" s="59">
        <f t="shared" si="3"/>
        <v>696</v>
      </c>
      <c r="Y29" s="65">
        <f t="shared" si="3"/>
        <v>359</v>
      </c>
      <c r="Z29" s="57">
        <f>SUM(X29:Y29)</f>
        <v>1055</v>
      </c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</row>
    <row r="30" spans="1:71" s="19" customFormat="1" ht="12.75">
      <c r="A30" s="10" t="s">
        <v>18</v>
      </c>
      <c r="B30" s="63">
        <v>0</v>
      </c>
      <c r="C30" s="62">
        <v>0</v>
      </c>
      <c r="D30" s="63">
        <v>0</v>
      </c>
      <c r="E30" s="62">
        <v>0</v>
      </c>
      <c r="F30" s="63">
        <v>0</v>
      </c>
      <c r="G30" s="62">
        <v>0</v>
      </c>
      <c r="H30" s="63">
        <v>4</v>
      </c>
      <c r="I30" s="62">
        <v>5</v>
      </c>
      <c r="J30" s="63">
        <v>3447</v>
      </c>
      <c r="K30" s="62">
        <v>2710</v>
      </c>
      <c r="L30" s="63">
        <v>3757</v>
      </c>
      <c r="M30" s="62">
        <v>2723</v>
      </c>
      <c r="N30" s="63">
        <v>777</v>
      </c>
      <c r="O30" s="62">
        <v>431</v>
      </c>
      <c r="P30" s="63">
        <v>149</v>
      </c>
      <c r="Q30" s="62">
        <v>96</v>
      </c>
      <c r="R30" s="63">
        <v>27</v>
      </c>
      <c r="S30" s="62">
        <v>14</v>
      </c>
      <c r="T30" s="63">
        <v>4</v>
      </c>
      <c r="U30" s="62">
        <v>4</v>
      </c>
      <c r="V30" s="63">
        <v>15</v>
      </c>
      <c r="W30" s="164">
        <v>2</v>
      </c>
      <c r="X30" s="63">
        <f t="shared" si="3"/>
        <v>8180</v>
      </c>
      <c r="Y30" s="62">
        <f t="shared" si="3"/>
        <v>5985</v>
      </c>
      <c r="Z30" s="62">
        <f>SUM(X30:Y30)</f>
        <v>14165</v>
      </c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</row>
    <row r="31" spans="1:71" s="7" customFormat="1" ht="12.75">
      <c r="A31" s="26"/>
      <c r="B31" s="56"/>
      <c r="C31" s="57"/>
      <c r="D31" s="56"/>
      <c r="E31" s="57"/>
      <c r="F31" s="56"/>
      <c r="G31" s="57"/>
      <c r="H31" s="56"/>
      <c r="I31" s="57"/>
      <c r="J31" s="56"/>
      <c r="K31" s="57"/>
      <c r="L31" s="56"/>
      <c r="M31" s="57"/>
      <c r="N31" s="56"/>
      <c r="O31" s="57"/>
      <c r="P31" s="56"/>
      <c r="Q31" s="57"/>
      <c r="R31" s="56"/>
      <c r="S31" s="57"/>
      <c r="T31" s="56"/>
      <c r="U31" s="57"/>
      <c r="V31" s="56"/>
      <c r="W31" s="163"/>
      <c r="X31" s="59"/>
      <c r="Y31" s="58"/>
      <c r="Z31" s="57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</row>
    <row r="32" spans="1:71" s="7" customFormat="1" ht="12.75">
      <c r="A32" s="41" t="s">
        <v>57</v>
      </c>
      <c r="B32" s="56"/>
      <c r="C32" s="57"/>
      <c r="D32" s="56"/>
      <c r="E32" s="57"/>
      <c r="F32" s="56"/>
      <c r="G32" s="57"/>
      <c r="H32" s="56"/>
      <c r="I32" s="57"/>
      <c r="J32" s="56"/>
      <c r="K32" s="57"/>
      <c r="L32" s="56"/>
      <c r="M32" s="57"/>
      <c r="N32" s="56"/>
      <c r="O32" s="57"/>
      <c r="P32" s="56"/>
      <c r="Q32" s="57"/>
      <c r="R32" s="56"/>
      <c r="S32" s="57"/>
      <c r="T32" s="56"/>
      <c r="U32" s="57"/>
      <c r="V32" s="56"/>
      <c r="W32" s="163"/>
      <c r="X32" s="59"/>
      <c r="Y32" s="58"/>
      <c r="Z32" s="57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</row>
    <row r="33" spans="1:71" s="19" customFormat="1" ht="12.75">
      <c r="A33" s="41" t="s">
        <v>33</v>
      </c>
      <c r="B33" s="67"/>
      <c r="C33" s="68"/>
      <c r="D33" s="67"/>
      <c r="E33" s="68"/>
      <c r="F33" s="67"/>
      <c r="G33" s="68"/>
      <c r="H33" s="67"/>
      <c r="I33" s="68"/>
      <c r="J33" s="67"/>
      <c r="K33" s="68"/>
      <c r="L33" s="67"/>
      <c r="M33" s="68"/>
      <c r="N33" s="67"/>
      <c r="O33" s="68"/>
      <c r="P33" s="67"/>
      <c r="Q33" s="68"/>
      <c r="R33" s="67"/>
      <c r="S33" s="68"/>
      <c r="T33" s="67"/>
      <c r="U33" s="68"/>
      <c r="V33" s="67"/>
      <c r="W33" s="162"/>
      <c r="X33" s="67"/>
      <c r="Y33" s="68"/>
      <c r="Z33" s="68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</row>
    <row r="34" spans="1:71" ht="12.75">
      <c r="A34" s="26" t="s">
        <v>29</v>
      </c>
      <c r="B34" s="56">
        <v>0</v>
      </c>
      <c r="C34" s="57">
        <v>0</v>
      </c>
      <c r="D34" s="56">
        <v>0</v>
      </c>
      <c r="E34" s="57">
        <v>0</v>
      </c>
      <c r="F34" s="56">
        <v>0</v>
      </c>
      <c r="G34" s="57">
        <v>0</v>
      </c>
      <c r="H34" s="56">
        <v>2</v>
      </c>
      <c r="I34" s="57">
        <v>1</v>
      </c>
      <c r="J34" s="56">
        <v>62</v>
      </c>
      <c r="K34" s="57">
        <v>75</v>
      </c>
      <c r="L34" s="56">
        <v>1881</v>
      </c>
      <c r="M34" s="57">
        <v>2393</v>
      </c>
      <c r="N34" s="56">
        <v>470</v>
      </c>
      <c r="O34" s="57">
        <v>474</v>
      </c>
      <c r="P34" s="56">
        <v>91</v>
      </c>
      <c r="Q34" s="57">
        <v>89</v>
      </c>
      <c r="R34" s="56">
        <v>9</v>
      </c>
      <c r="S34" s="57">
        <v>19</v>
      </c>
      <c r="T34" s="56">
        <v>0</v>
      </c>
      <c r="U34" s="57">
        <v>1</v>
      </c>
      <c r="V34" s="56">
        <v>1</v>
      </c>
      <c r="W34" s="163">
        <v>0</v>
      </c>
      <c r="X34" s="59">
        <f aca="true" t="shared" si="4" ref="X34:Y38">SUM(V34,T34,R34,P34,N34,L34,J34,H34,F34,D34,B34)</f>
        <v>2516</v>
      </c>
      <c r="Y34" s="58">
        <f t="shared" si="4"/>
        <v>3052</v>
      </c>
      <c r="Z34" s="57">
        <f>SUM(X34:Y34)</f>
        <v>5568</v>
      </c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</row>
    <row r="35" spans="1:71" ht="12.75">
      <c r="A35" s="26" t="s">
        <v>30</v>
      </c>
      <c r="B35" s="56">
        <v>0</v>
      </c>
      <c r="C35" s="64">
        <v>0</v>
      </c>
      <c r="D35" s="56">
        <v>0</v>
      </c>
      <c r="E35" s="64">
        <v>0</v>
      </c>
      <c r="F35" s="56">
        <v>0</v>
      </c>
      <c r="G35" s="64">
        <v>1</v>
      </c>
      <c r="H35" s="56">
        <v>10</v>
      </c>
      <c r="I35" s="64">
        <v>6</v>
      </c>
      <c r="J35" s="56">
        <v>332</v>
      </c>
      <c r="K35" s="64">
        <v>302</v>
      </c>
      <c r="L35" s="56">
        <v>9019</v>
      </c>
      <c r="M35" s="64">
        <v>11834</v>
      </c>
      <c r="N35" s="56">
        <v>862</v>
      </c>
      <c r="O35" s="64">
        <v>818</v>
      </c>
      <c r="P35" s="56">
        <v>96</v>
      </c>
      <c r="Q35" s="64">
        <v>107</v>
      </c>
      <c r="R35" s="56">
        <v>10</v>
      </c>
      <c r="S35" s="64">
        <v>7</v>
      </c>
      <c r="T35" s="56">
        <v>1</v>
      </c>
      <c r="U35" s="64">
        <v>0</v>
      </c>
      <c r="V35" s="56">
        <v>0</v>
      </c>
      <c r="W35" s="163">
        <v>0</v>
      </c>
      <c r="X35" s="59">
        <f t="shared" si="4"/>
        <v>10330</v>
      </c>
      <c r="Y35" s="65">
        <f t="shared" si="4"/>
        <v>13075</v>
      </c>
      <c r="Z35" s="57">
        <f>SUM(X35:Y35)</f>
        <v>23405</v>
      </c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</row>
    <row r="36" spans="1:71" ht="12.75">
      <c r="A36" s="26" t="s">
        <v>31</v>
      </c>
      <c r="B36" s="56">
        <v>0</v>
      </c>
      <c r="C36" s="64">
        <v>0</v>
      </c>
      <c r="D36" s="56">
        <v>0</v>
      </c>
      <c r="E36" s="64">
        <v>0</v>
      </c>
      <c r="F36" s="56">
        <v>0</v>
      </c>
      <c r="G36" s="64">
        <v>1</v>
      </c>
      <c r="H36" s="56">
        <v>0</v>
      </c>
      <c r="I36" s="64">
        <v>0</v>
      </c>
      <c r="J36" s="56">
        <v>0</v>
      </c>
      <c r="K36" s="64">
        <v>1</v>
      </c>
      <c r="L36" s="56">
        <v>43</v>
      </c>
      <c r="M36" s="64">
        <v>48</v>
      </c>
      <c r="N36" s="56">
        <v>11</v>
      </c>
      <c r="O36" s="64">
        <v>9</v>
      </c>
      <c r="P36" s="56">
        <v>1</v>
      </c>
      <c r="Q36" s="64">
        <v>3</v>
      </c>
      <c r="R36" s="56">
        <v>0</v>
      </c>
      <c r="S36" s="64">
        <v>0</v>
      </c>
      <c r="T36" s="56">
        <v>0</v>
      </c>
      <c r="U36" s="64">
        <v>0</v>
      </c>
      <c r="V36" s="56">
        <v>0</v>
      </c>
      <c r="W36" s="163">
        <v>0</v>
      </c>
      <c r="X36" s="59">
        <f t="shared" si="4"/>
        <v>55</v>
      </c>
      <c r="Y36" s="65">
        <f t="shared" si="4"/>
        <v>62</v>
      </c>
      <c r="Z36" s="57">
        <f>SUM(X36:Y36)</f>
        <v>117</v>
      </c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</row>
    <row r="37" spans="1:71" ht="12.75">
      <c r="A37" s="26" t="s">
        <v>32</v>
      </c>
      <c r="B37" s="56">
        <v>0</v>
      </c>
      <c r="C37" s="64">
        <v>0</v>
      </c>
      <c r="D37" s="56">
        <v>0</v>
      </c>
      <c r="E37" s="64">
        <v>0</v>
      </c>
      <c r="F37" s="56">
        <v>0</v>
      </c>
      <c r="G37" s="64">
        <v>0</v>
      </c>
      <c r="H37" s="56">
        <v>0</v>
      </c>
      <c r="I37" s="64">
        <v>0</v>
      </c>
      <c r="J37" s="56">
        <v>9</v>
      </c>
      <c r="K37" s="64">
        <v>10</v>
      </c>
      <c r="L37" s="56">
        <v>209</v>
      </c>
      <c r="M37" s="64">
        <v>275</v>
      </c>
      <c r="N37" s="56">
        <v>61</v>
      </c>
      <c r="O37" s="64">
        <v>49</v>
      </c>
      <c r="P37" s="56">
        <v>14</v>
      </c>
      <c r="Q37" s="64">
        <v>8</v>
      </c>
      <c r="R37" s="56">
        <v>3</v>
      </c>
      <c r="S37" s="64">
        <v>0</v>
      </c>
      <c r="T37" s="56">
        <v>0</v>
      </c>
      <c r="U37" s="64">
        <v>0</v>
      </c>
      <c r="V37" s="56">
        <v>0</v>
      </c>
      <c r="W37" s="163">
        <v>0</v>
      </c>
      <c r="X37" s="59">
        <f t="shared" si="4"/>
        <v>296</v>
      </c>
      <c r="Y37" s="65">
        <f t="shared" si="4"/>
        <v>342</v>
      </c>
      <c r="Z37" s="57">
        <f>SUM(X37:Y37)</f>
        <v>638</v>
      </c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</row>
    <row r="38" spans="1:71" s="19" customFormat="1" ht="12.75">
      <c r="A38" s="10" t="s">
        <v>18</v>
      </c>
      <c r="B38" s="63">
        <v>0</v>
      </c>
      <c r="C38" s="62">
        <v>0</v>
      </c>
      <c r="D38" s="63">
        <v>0</v>
      </c>
      <c r="E38" s="62">
        <v>0</v>
      </c>
      <c r="F38" s="63">
        <v>0</v>
      </c>
      <c r="G38" s="62">
        <v>2</v>
      </c>
      <c r="H38" s="63">
        <v>12</v>
      </c>
      <c r="I38" s="62">
        <v>7</v>
      </c>
      <c r="J38" s="63">
        <v>403</v>
      </c>
      <c r="K38" s="62">
        <v>388</v>
      </c>
      <c r="L38" s="63">
        <v>11152</v>
      </c>
      <c r="M38" s="62">
        <v>14550</v>
      </c>
      <c r="N38" s="63">
        <v>1404</v>
      </c>
      <c r="O38" s="62">
        <v>1350</v>
      </c>
      <c r="P38" s="63">
        <v>202</v>
      </c>
      <c r="Q38" s="62">
        <v>207</v>
      </c>
      <c r="R38" s="63">
        <v>22</v>
      </c>
      <c r="S38" s="62">
        <v>26</v>
      </c>
      <c r="T38" s="63">
        <v>1</v>
      </c>
      <c r="U38" s="62">
        <v>1</v>
      </c>
      <c r="V38" s="63">
        <v>1</v>
      </c>
      <c r="W38" s="164">
        <v>0</v>
      </c>
      <c r="X38" s="63">
        <f t="shared" si="4"/>
        <v>13197</v>
      </c>
      <c r="Y38" s="62">
        <f t="shared" si="4"/>
        <v>16531</v>
      </c>
      <c r="Z38" s="62">
        <f>SUM(X38:Y38)</f>
        <v>29728</v>
      </c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</row>
    <row r="39" spans="1:71" s="7" customFormat="1" ht="12.75">
      <c r="A39" s="41" t="s">
        <v>34</v>
      </c>
      <c r="B39" s="56"/>
      <c r="C39" s="57"/>
      <c r="D39" s="56"/>
      <c r="E39" s="57"/>
      <c r="F39" s="56"/>
      <c r="G39" s="57"/>
      <c r="H39" s="56"/>
      <c r="I39" s="57"/>
      <c r="J39" s="56"/>
      <c r="K39" s="57"/>
      <c r="L39" s="56"/>
      <c r="M39" s="57"/>
      <c r="N39" s="56"/>
      <c r="O39" s="57"/>
      <c r="P39" s="56"/>
      <c r="Q39" s="57"/>
      <c r="R39" s="56"/>
      <c r="S39" s="57"/>
      <c r="T39" s="56"/>
      <c r="U39" s="57"/>
      <c r="V39" s="56"/>
      <c r="W39" s="163"/>
      <c r="X39" s="59"/>
      <c r="Y39" s="58"/>
      <c r="Z39" s="57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</row>
    <row r="40" spans="1:71" ht="12.75">
      <c r="A40" s="26" t="s">
        <v>29</v>
      </c>
      <c r="B40" s="56">
        <v>0</v>
      </c>
      <c r="C40" s="57">
        <v>0</v>
      </c>
      <c r="D40" s="56">
        <v>0</v>
      </c>
      <c r="E40" s="57">
        <v>0</v>
      </c>
      <c r="F40" s="56">
        <v>0</v>
      </c>
      <c r="G40" s="57">
        <v>0</v>
      </c>
      <c r="H40" s="56">
        <v>0</v>
      </c>
      <c r="I40" s="57">
        <v>0</v>
      </c>
      <c r="J40" s="56">
        <v>6</v>
      </c>
      <c r="K40" s="57">
        <v>5</v>
      </c>
      <c r="L40" s="56">
        <v>794</v>
      </c>
      <c r="M40" s="57">
        <v>683</v>
      </c>
      <c r="N40" s="56">
        <v>668</v>
      </c>
      <c r="O40" s="57">
        <v>418</v>
      </c>
      <c r="P40" s="56">
        <v>271</v>
      </c>
      <c r="Q40" s="57">
        <v>163</v>
      </c>
      <c r="R40" s="56">
        <v>53</v>
      </c>
      <c r="S40" s="57">
        <v>24</v>
      </c>
      <c r="T40" s="56">
        <v>12</v>
      </c>
      <c r="U40" s="57">
        <v>5</v>
      </c>
      <c r="V40" s="56">
        <v>3</v>
      </c>
      <c r="W40" s="163">
        <v>0</v>
      </c>
      <c r="X40" s="59">
        <f aca="true" t="shared" si="5" ref="X40:Y44">SUM(V40,T40,R40,P40,N40,L40,J40,H40,F40,D40,B40)</f>
        <v>1807</v>
      </c>
      <c r="Y40" s="58">
        <f t="shared" si="5"/>
        <v>1298</v>
      </c>
      <c r="Z40" s="57">
        <f>SUM(X40:Y40)</f>
        <v>3105</v>
      </c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</row>
    <row r="41" spans="1:71" ht="12.75">
      <c r="A41" s="26" t="s">
        <v>30</v>
      </c>
      <c r="B41" s="56">
        <v>0</v>
      </c>
      <c r="C41" s="64">
        <v>0</v>
      </c>
      <c r="D41" s="56">
        <v>0</v>
      </c>
      <c r="E41" s="64">
        <v>0</v>
      </c>
      <c r="F41" s="56">
        <v>0</v>
      </c>
      <c r="G41" s="64">
        <v>0</v>
      </c>
      <c r="H41" s="56">
        <v>1</v>
      </c>
      <c r="I41" s="64">
        <v>0</v>
      </c>
      <c r="J41" s="56">
        <v>35</v>
      </c>
      <c r="K41" s="64">
        <v>17</v>
      </c>
      <c r="L41" s="56">
        <v>5796</v>
      </c>
      <c r="M41" s="64">
        <v>4729</v>
      </c>
      <c r="N41" s="56">
        <v>2083</v>
      </c>
      <c r="O41" s="64">
        <v>1612</v>
      </c>
      <c r="P41" s="56">
        <v>508</v>
      </c>
      <c r="Q41" s="64">
        <v>302</v>
      </c>
      <c r="R41" s="56">
        <v>63</v>
      </c>
      <c r="S41" s="64">
        <v>39</v>
      </c>
      <c r="T41" s="56">
        <v>6</v>
      </c>
      <c r="U41" s="64">
        <v>2</v>
      </c>
      <c r="V41" s="56">
        <v>0</v>
      </c>
      <c r="W41" s="163">
        <v>1</v>
      </c>
      <c r="X41" s="59">
        <f t="shared" si="5"/>
        <v>8492</v>
      </c>
      <c r="Y41" s="65">
        <f t="shared" si="5"/>
        <v>6702</v>
      </c>
      <c r="Z41" s="57">
        <f>SUM(X41:Y41)</f>
        <v>15194</v>
      </c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</row>
    <row r="42" spans="1:71" ht="12.75">
      <c r="A42" s="26" t="s">
        <v>31</v>
      </c>
      <c r="B42" s="56">
        <v>0</v>
      </c>
      <c r="C42" s="64">
        <v>0</v>
      </c>
      <c r="D42" s="56">
        <v>0</v>
      </c>
      <c r="E42" s="64">
        <v>0</v>
      </c>
      <c r="F42" s="56">
        <v>0</v>
      </c>
      <c r="G42" s="64">
        <v>0</v>
      </c>
      <c r="H42" s="56">
        <v>0</v>
      </c>
      <c r="I42" s="64">
        <v>0</v>
      </c>
      <c r="J42" s="56">
        <v>0</v>
      </c>
      <c r="K42" s="64">
        <v>1</v>
      </c>
      <c r="L42" s="56">
        <v>432</v>
      </c>
      <c r="M42" s="64">
        <v>161</v>
      </c>
      <c r="N42" s="56">
        <v>157</v>
      </c>
      <c r="O42" s="64">
        <v>72</v>
      </c>
      <c r="P42" s="56">
        <v>36</v>
      </c>
      <c r="Q42" s="64">
        <v>30</v>
      </c>
      <c r="R42" s="56">
        <v>6</v>
      </c>
      <c r="S42" s="64">
        <v>4</v>
      </c>
      <c r="T42" s="56">
        <v>0</v>
      </c>
      <c r="U42" s="64">
        <v>2</v>
      </c>
      <c r="V42" s="56">
        <v>0</v>
      </c>
      <c r="W42" s="163">
        <v>0</v>
      </c>
      <c r="X42" s="59">
        <f t="shared" si="5"/>
        <v>631</v>
      </c>
      <c r="Y42" s="65">
        <f t="shared" si="5"/>
        <v>270</v>
      </c>
      <c r="Z42" s="57">
        <f>SUM(X42:Y42)</f>
        <v>901</v>
      </c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</row>
    <row r="43" spans="1:71" ht="12.75">
      <c r="A43" s="26" t="s">
        <v>32</v>
      </c>
      <c r="B43" s="56">
        <v>0</v>
      </c>
      <c r="C43" s="64">
        <v>0</v>
      </c>
      <c r="D43" s="56">
        <v>0</v>
      </c>
      <c r="E43" s="64">
        <v>0</v>
      </c>
      <c r="F43" s="56">
        <v>0</v>
      </c>
      <c r="G43" s="64">
        <v>0</v>
      </c>
      <c r="H43" s="56">
        <v>0</v>
      </c>
      <c r="I43" s="64">
        <v>0</v>
      </c>
      <c r="J43" s="56">
        <v>5</v>
      </c>
      <c r="K43" s="64">
        <v>1</v>
      </c>
      <c r="L43" s="56">
        <v>403</v>
      </c>
      <c r="M43" s="64">
        <v>119</v>
      </c>
      <c r="N43" s="56">
        <v>190</v>
      </c>
      <c r="O43" s="64">
        <v>72</v>
      </c>
      <c r="P43" s="56">
        <v>71</v>
      </c>
      <c r="Q43" s="64">
        <v>28</v>
      </c>
      <c r="R43" s="56">
        <v>6</v>
      </c>
      <c r="S43" s="64">
        <v>6</v>
      </c>
      <c r="T43" s="56">
        <v>0</v>
      </c>
      <c r="U43" s="64">
        <v>0</v>
      </c>
      <c r="V43" s="56">
        <v>0</v>
      </c>
      <c r="W43" s="163">
        <v>0</v>
      </c>
      <c r="X43" s="59">
        <f t="shared" si="5"/>
        <v>675</v>
      </c>
      <c r="Y43" s="65">
        <f t="shared" si="5"/>
        <v>226</v>
      </c>
      <c r="Z43" s="57">
        <f>SUM(X43:Y43)</f>
        <v>901</v>
      </c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</row>
    <row r="44" spans="1:71" s="19" customFormat="1" ht="12.75">
      <c r="A44" s="10" t="s">
        <v>18</v>
      </c>
      <c r="B44" s="63">
        <v>0</v>
      </c>
      <c r="C44" s="62">
        <v>0</v>
      </c>
      <c r="D44" s="63">
        <v>0</v>
      </c>
      <c r="E44" s="62">
        <v>0</v>
      </c>
      <c r="F44" s="63">
        <v>0</v>
      </c>
      <c r="G44" s="62">
        <v>0</v>
      </c>
      <c r="H44" s="63">
        <v>1</v>
      </c>
      <c r="I44" s="62">
        <v>0</v>
      </c>
      <c r="J44" s="63">
        <v>46</v>
      </c>
      <c r="K44" s="62">
        <v>24</v>
      </c>
      <c r="L44" s="63">
        <v>7425</v>
      </c>
      <c r="M44" s="62">
        <v>5692</v>
      </c>
      <c r="N44" s="63">
        <v>3098</v>
      </c>
      <c r="O44" s="62">
        <v>2174</v>
      </c>
      <c r="P44" s="63">
        <v>886</v>
      </c>
      <c r="Q44" s="62">
        <v>523</v>
      </c>
      <c r="R44" s="63">
        <v>128</v>
      </c>
      <c r="S44" s="62">
        <v>73</v>
      </c>
      <c r="T44" s="63">
        <v>18</v>
      </c>
      <c r="U44" s="62">
        <v>9</v>
      </c>
      <c r="V44" s="63">
        <v>3</v>
      </c>
      <c r="W44" s="164">
        <v>1</v>
      </c>
      <c r="X44" s="63">
        <f t="shared" si="5"/>
        <v>11605</v>
      </c>
      <c r="Y44" s="62">
        <f t="shared" si="5"/>
        <v>8496</v>
      </c>
      <c r="Z44" s="62">
        <f>SUM(X44:Y44)</f>
        <v>20101</v>
      </c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</row>
    <row r="45" spans="1:71" s="19" customFormat="1" ht="12.75">
      <c r="A45" s="41" t="s">
        <v>36</v>
      </c>
      <c r="B45" s="67"/>
      <c r="C45" s="68"/>
      <c r="D45" s="67"/>
      <c r="E45" s="68"/>
      <c r="F45" s="67"/>
      <c r="G45" s="68"/>
      <c r="H45" s="67"/>
      <c r="I45" s="68"/>
      <c r="J45" s="67"/>
      <c r="K45" s="68"/>
      <c r="L45" s="67"/>
      <c r="M45" s="68"/>
      <c r="N45" s="67"/>
      <c r="O45" s="68"/>
      <c r="P45" s="67"/>
      <c r="Q45" s="68"/>
      <c r="R45" s="67"/>
      <c r="S45" s="68"/>
      <c r="T45" s="67"/>
      <c r="U45" s="68"/>
      <c r="V45" s="67"/>
      <c r="W45" s="162"/>
      <c r="X45" s="67"/>
      <c r="Y45" s="68"/>
      <c r="Z45" s="68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</row>
    <row r="46" spans="1:71" ht="12.75">
      <c r="A46" s="26" t="s">
        <v>29</v>
      </c>
      <c r="B46" s="56">
        <v>0</v>
      </c>
      <c r="C46" s="57">
        <v>0</v>
      </c>
      <c r="D46" s="56">
        <v>0</v>
      </c>
      <c r="E46" s="57">
        <v>0</v>
      </c>
      <c r="F46" s="56">
        <v>0</v>
      </c>
      <c r="G46" s="57">
        <v>0</v>
      </c>
      <c r="H46" s="56">
        <v>0</v>
      </c>
      <c r="I46" s="57">
        <v>1</v>
      </c>
      <c r="J46" s="56">
        <v>1</v>
      </c>
      <c r="K46" s="57">
        <v>4</v>
      </c>
      <c r="L46" s="56">
        <v>69</v>
      </c>
      <c r="M46" s="57">
        <v>134</v>
      </c>
      <c r="N46" s="56">
        <v>51</v>
      </c>
      <c r="O46" s="57">
        <v>53</v>
      </c>
      <c r="P46" s="56">
        <v>8</v>
      </c>
      <c r="Q46" s="57">
        <v>7</v>
      </c>
      <c r="R46" s="56">
        <v>3</v>
      </c>
      <c r="S46" s="57">
        <v>2</v>
      </c>
      <c r="T46" s="56">
        <v>0</v>
      </c>
      <c r="U46" s="57">
        <v>0</v>
      </c>
      <c r="V46" s="56">
        <v>0</v>
      </c>
      <c r="W46" s="163">
        <v>1</v>
      </c>
      <c r="X46" s="59">
        <f aca="true" t="shared" si="6" ref="X46:Y50">SUM(V46,T46,R46,P46,N46,L46,J46,H46,F46,D46,B46)</f>
        <v>132</v>
      </c>
      <c r="Y46" s="58">
        <f t="shared" si="6"/>
        <v>202</v>
      </c>
      <c r="Z46" s="57">
        <f>SUM(X46:Y46)</f>
        <v>334</v>
      </c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</row>
    <row r="47" spans="1:71" ht="12.75">
      <c r="A47" s="26" t="s">
        <v>30</v>
      </c>
      <c r="B47" s="56">
        <v>0</v>
      </c>
      <c r="C47" s="64">
        <v>0</v>
      </c>
      <c r="D47" s="56">
        <v>0</v>
      </c>
      <c r="E47" s="64">
        <v>0</v>
      </c>
      <c r="F47" s="56">
        <v>0</v>
      </c>
      <c r="G47" s="64">
        <v>0</v>
      </c>
      <c r="H47" s="56">
        <v>0</v>
      </c>
      <c r="I47" s="64">
        <v>0</v>
      </c>
      <c r="J47" s="56">
        <v>1</v>
      </c>
      <c r="K47" s="64">
        <v>5</v>
      </c>
      <c r="L47" s="56">
        <v>136</v>
      </c>
      <c r="M47" s="64">
        <v>300</v>
      </c>
      <c r="N47" s="56">
        <v>77</v>
      </c>
      <c r="O47" s="64">
        <v>108</v>
      </c>
      <c r="P47" s="56">
        <v>18</v>
      </c>
      <c r="Q47" s="64">
        <v>29</v>
      </c>
      <c r="R47" s="56">
        <v>4</v>
      </c>
      <c r="S47" s="64">
        <v>5</v>
      </c>
      <c r="T47" s="56">
        <v>0</v>
      </c>
      <c r="U47" s="64">
        <v>2</v>
      </c>
      <c r="V47" s="56">
        <v>0</v>
      </c>
      <c r="W47" s="163">
        <v>1</v>
      </c>
      <c r="X47" s="59">
        <f t="shared" si="6"/>
        <v>236</v>
      </c>
      <c r="Y47" s="65">
        <f t="shared" si="6"/>
        <v>450</v>
      </c>
      <c r="Z47" s="57">
        <f>SUM(X47:Y47)</f>
        <v>686</v>
      </c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</row>
    <row r="48" spans="1:71" ht="12.75">
      <c r="A48" s="26" t="s">
        <v>31</v>
      </c>
      <c r="B48" s="56">
        <v>0</v>
      </c>
      <c r="C48" s="64">
        <v>0</v>
      </c>
      <c r="D48" s="56">
        <v>0</v>
      </c>
      <c r="E48" s="64">
        <v>0</v>
      </c>
      <c r="F48" s="56">
        <v>0</v>
      </c>
      <c r="G48" s="64">
        <v>0</v>
      </c>
      <c r="H48" s="56">
        <v>0</v>
      </c>
      <c r="I48" s="64">
        <v>0</v>
      </c>
      <c r="J48" s="56">
        <v>1</v>
      </c>
      <c r="K48" s="64">
        <v>3</v>
      </c>
      <c r="L48" s="56">
        <v>35</v>
      </c>
      <c r="M48" s="64">
        <v>104</v>
      </c>
      <c r="N48" s="56">
        <v>28</v>
      </c>
      <c r="O48" s="64">
        <v>34</v>
      </c>
      <c r="P48" s="56">
        <v>1</v>
      </c>
      <c r="Q48" s="64">
        <v>2</v>
      </c>
      <c r="R48" s="56">
        <v>0</v>
      </c>
      <c r="S48" s="64">
        <v>0</v>
      </c>
      <c r="T48" s="56">
        <v>0</v>
      </c>
      <c r="U48" s="64">
        <v>0</v>
      </c>
      <c r="V48" s="56">
        <v>0</v>
      </c>
      <c r="W48" s="163">
        <v>0</v>
      </c>
      <c r="X48" s="59">
        <f t="shared" si="6"/>
        <v>65</v>
      </c>
      <c r="Y48" s="65">
        <f t="shared" si="6"/>
        <v>143</v>
      </c>
      <c r="Z48" s="57">
        <f>SUM(X48:Y48)</f>
        <v>208</v>
      </c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</row>
    <row r="49" spans="1:71" ht="12.75">
      <c r="A49" s="26" t="s">
        <v>32</v>
      </c>
      <c r="B49" s="56">
        <v>0</v>
      </c>
      <c r="C49" s="64">
        <v>0</v>
      </c>
      <c r="D49" s="56">
        <v>0</v>
      </c>
      <c r="E49" s="64">
        <v>0</v>
      </c>
      <c r="F49" s="56">
        <v>0</v>
      </c>
      <c r="G49" s="64">
        <v>0</v>
      </c>
      <c r="H49" s="56">
        <v>0</v>
      </c>
      <c r="I49" s="64">
        <v>0</v>
      </c>
      <c r="J49" s="56">
        <v>0</v>
      </c>
      <c r="K49" s="64">
        <v>2</v>
      </c>
      <c r="L49" s="56">
        <v>44</v>
      </c>
      <c r="M49" s="64">
        <v>100</v>
      </c>
      <c r="N49" s="56">
        <v>25</v>
      </c>
      <c r="O49" s="64">
        <v>42</v>
      </c>
      <c r="P49" s="56">
        <v>12</v>
      </c>
      <c r="Q49" s="64">
        <v>10</v>
      </c>
      <c r="R49" s="56">
        <v>2</v>
      </c>
      <c r="S49" s="64">
        <v>1</v>
      </c>
      <c r="T49" s="56">
        <v>0</v>
      </c>
      <c r="U49" s="64">
        <v>0</v>
      </c>
      <c r="V49" s="56">
        <v>0</v>
      </c>
      <c r="W49" s="163">
        <v>0</v>
      </c>
      <c r="X49" s="59">
        <f t="shared" si="6"/>
        <v>83</v>
      </c>
      <c r="Y49" s="65">
        <f t="shared" si="6"/>
        <v>155</v>
      </c>
      <c r="Z49" s="57">
        <f>SUM(X49:Y49)</f>
        <v>238</v>
      </c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</row>
    <row r="50" spans="1:71" s="19" customFormat="1" ht="12.75">
      <c r="A50" s="10" t="s">
        <v>18</v>
      </c>
      <c r="B50" s="63">
        <v>0</v>
      </c>
      <c r="C50" s="62">
        <v>0</v>
      </c>
      <c r="D50" s="63">
        <v>0</v>
      </c>
      <c r="E50" s="62">
        <v>0</v>
      </c>
      <c r="F50" s="63">
        <v>0</v>
      </c>
      <c r="G50" s="62">
        <v>0</v>
      </c>
      <c r="H50" s="63">
        <v>0</v>
      </c>
      <c r="I50" s="62">
        <v>1</v>
      </c>
      <c r="J50" s="63">
        <v>3</v>
      </c>
      <c r="K50" s="62">
        <v>14</v>
      </c>
      <c r="L50" s="63">
        <v>284</v>
      </c>
      <c r="M50" s="62">
        <v>638</v>
      </c>
      <c r="N50" s="63">
        <v>181</v>
      </c>
      <c r="O50" s="62">
        <v>237</v>
      </c>
      <c r="P50" s="63">
        <v>39</v>
      </c>
      <c r="Q50" s="62">
        <v>48</v>
      </c>
      <c r="R50" s="63">
        <v>9</v>
      </c>
      <c r="S50" s="62">
        <v>8</v>
      </c>
      <c r="T50" s="63">
        <v>0</v>
      </c>
      <c r="U50" s="62">
        <v>2</v>
      </c>
      <c r="V50" s="63">
        <v>0</v>
      </c>
      <c r="W50" s="164">
        <v>2</v>
      </c>
      <c r="X50" s="63">
        <f t="shared" si="6"/>
        <v>516</v>
      </c>
      <c r="Y50" s="62">
        <f t="shared" si="6"/>
        <v>950</v>
      </c>
      <c r="Z50" s="62">
        <f>SUM(X50:Y50)</f>
        <v>1466</v>
      </c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</row>
    <row r="51" spans="1:71" s="19" customFormat="1" ht="12.75">
      <c r="A51" s="41" t="s">
        <v>35</v>
      </c>
      <c r="B51" s="67"/>
      <c r="C51" s="68"/>
      <c r="D51" s="67"/>
      <c r="E51" s="68"/>
      <c r="F51" s="67"/>
      <c r="G51" s="68"/>
      <c r="H51" s="67"/>
      <c r="I51" s="68"/>
      <c r="J51" s="67"/>
      <c r="K51" s="68"/>
      <c r="L51" s="67"/>
      <c r="M51" s="68"/>
      <c r="N51" s="67"/>
      <c r="O51" s="68"/>
      <c r="P51" s="67"/>
      <c r="Q51" s="68"/>
      <c r="R51" s="67"/>
      <c r="S51" s="68"/>
      <c r="T51" s="67"/>
      <c r="U51" s="68"/>
      <c r="V51" s="67"/>
      <c r="W51" s="162"/>
      <c r="X51" s="67"/>
      <c r="Y51" s="68"/>
      <c r="Z51" s="68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</row>
    <row r="52" spans="1:71" ht="12.75">
      <c r="A52" s="26" t="s">
        <v>29</v>
      </c>
      <c r="B52" s="56">
        <v>0</v>
      </c>
      <c r="C52" s="57">
        <v>0</v>
      </c>
      <c r="D52" s="56">
        <v>0</v>
      </c>
      <c r="E52" s="57">
        <v>0</v>
      </c>
      <c r="F52" s="56">
        <v>0</v>
      </c>
      <c r="G52" s="57">
        <v>0</v>
      </c>
      <c r="H52" s="56">
        <v>0</v>
      </c>
      <c r="I52" s="57">
        <v>0</v>
      </c>
      <c r="J52" s="56">
        <v>2</v>
      </c>
      <c r="K52" s="57">
        <v>1</v>
      </c>
      <c r="L52" s="56">
        <v>595</v>
      </c>
      <c r="M52" s="57">
        <v>574</v>
      </c>
      <c r="N52" s="56">
        <v>920</v>
      </c>
      <c r="O52" s="57">
        <v>804</v>
      </c>
      <c r="P52" s="56">
        <v>371</v>
      </c>
      <c r="Q52" s="57">
        <v>220</v>
      </c>
      <c r="R52" s="56">
        <v>71</v>
      </c>
      <c r="S52" s="57">
        <v>36</v>
      </c>
      <c r="T52" s="56">
        <v>13</v>
      </c>
      <c r="U52" s="57">
        <v>6</v>
      </c>
      <c r="V52" s="56">
        <v>8</v>
      </c>
      <c r="W52" s="163">
        <v>1</v>
      </c>
      <c r="X52" s="168">
        <f aca="true" t="shared" si="7" ref="X52:Y56">SUM(V52,T52,R52,P52,N52,L52,J52,H52,F52,D52,B52)</f>
        <v>1980</v>
      </c>
      <c r="Y52" s="58">
        <f t="shared" si="7"/>
        <v>1642</v>
      </c>
      <c r="Z52" s="57">
        <f>SUM(X52:Y52)</f>
        <v>3622</v>
      </c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</row>
    <row r="53" spans="1:71" ht="12.75">
      <c r="A53" s="26" t="s">
        <v>30</v>
      </c>
      <c r="B53" s="56">
        <v>0</v>
      </c>
      <c r="C53" s="64">
        <v>0</v>
      </c>
      <c r="D53" s="56">
        <v>0</v>
      </c>
      <c r="E53" s="64">
        <v>0</v>
      </c>
      <c r="F53" s="56">
        <v>0</v>
      </c>
      <c r="G53" s="64">
        <v>0</v>
      </c>
      <c r="H53" s="56">
        <v>0</v>
      </c>
      <c r="I53" s="64">
        <v>1</v>
      </c>
      <c r="J53" s="56">
        <v>0</v>
      </c>
      <c r="K53" s="64">
        <v>0</v>
      </c>
      <c r="L53" s="56">
        <v>2099</v>
      </c>
      <c r="M53" s="64">
        <v>1947</v>
      </c>
      <c r="N53" s="56">
        <v>2148</v>
      </c>
      <c r="O53" s="64">
        <v>1801</v>
      </c>
      <c r="P53" s="56">
        <v>499</v>
      </c>
      <c r="Q53" s="64">
        <v>262</v>
      </c>
      <c r="R53" s="56">
        <v>103</v>
      </c>
      <c r="S53" s="64">
        <v>33</v>
      </c>
      <c r="T53" s="56">
        <v>18</v>
      </c>
      <c r="U53" s="64">
        <v>16</v>
      </c>
      <c r="V53" s="56">
        <v>4</v>
      </c>
      <c r="W53" s="163">
        <v>4</v>
      </c>
      <c r="X53" s="59">
        <f t="shared" si="7"/>
        <v>4871</v>
      </c>
      <c r="Y53" s="171">
        <f t="shared" si="7"/>
        <v>4064</v>
      </c>
      <c r="Z53" s="57">
        <f>SUM(X53:Y53)</f>
        <v>8935</v>
      </c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</row>
    <row r="54" spans="1:71" ht="12.75">
      <c r="A54" s="26" t="s">
        <v>31</v>
      </c>
      <c r="B54" s="56">
        <v>0</v>
      </c>
      <c r="C54" s="64">
        <v>0</v>
      </c>
      <c r="D54" s="56">
        <v>0</v>
      </c>
      <c r="E54" s="64">
        <v>0</v>
      </c>
      <c r="F54" s="56">
        <v>0</v>
      </c>
      <c r="G54" s="64">
        <v>0</v>
      </c>
      <c r="H54" s="56">
        <v>0</v>
      </c>
      <c r="I54" s="64">
        <v>0</v>
      </c>
      <c r="J54" s="56">
        <v>1</v>
      </c>
      <c r="K54" s="64">
        <v>0</v>
      </c>
      <c r="L54" s="56">
        <v>272</v>
      </c>
      <c r="M54" s="64">
        <v>109</v>
      </c>
      <c r="N54" s="56">
        <v>264</v>
      </c>
      <c r="O54" s="64">
        <v>154</v>
      </c>
      <c r="P54" s="56">
        <v>57</v>
      </c>
      <c r="Q54" s="64">
        <v>30</v>
      </c>
      <c r="R54" s="56">
        <v>13</v>
      </c>
      <c r="S54" s="64">
        <v>5</v>
      </c>
      <c r="T54" s="56">
        <v>2</v>
      </c>
      <c r="U54" s="64">
        <v>1</v>
      </c>
      <c r="V54" s="56">
        <v>0</v>
      </c>
      <c r="W54" s="163">
        <v>0</v>
      </c>
      <c r="X54" s="59">
        <f t="shared" si="7"/>
        <v>609</v>
      </c>
      <c r="Y54" s="65">
        <f t="shared" si="7"/>
        <v>299</v>
      </c>
      <c r="Z54" s="57">
        <f>SUM(X54:Y54)</f>
        <v>908</v>
      </c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</row>
    <row r="55" spans="1:71" ht="12.75">
      <c r="A55" s="26" t="s">
        <v>32</v>
      </c>
      <c r="B55" s="56">
        <v>0</v>
      </c>
      <c r="C55" s="64">
        <v>0</v>
      </c>
      <c r="D55" s="56">
        <v>0</v>
      </c>
      <c r="E55" s="64">
        <v>0</v>
      </c>
      <c r="F55" s="56">
        <v>0</v>
      </c>
      <c r="G55" s="64">
        <v>0</v>
      </c>
      <c r="H55" s="56">
        <v>0</v>
      </c>
      <c r="I55" s="64">
        <v>0</v>
      </c>
      <c r="J55" s="56">
        <v>0</v>
      </c>
      <c r="K55" s="64">
        <v>1</v>
      </c>
      <c r="L55" s="56">
        <v>249</v>
      </c>
      <c r="M55" s="64">
        <v>127</v>
      </c>
      <c r="N55" s="56">
        <v>296</v>
      </c>
      <c r="O55" s="64">
        <v>144</v>
      </c>
      <c r="P55" s="56">
        <v>86</v>
      </c>
      <c r="Q55" s="64">
        <v>48</v>
      </c>
      <c r="R55" s="56">
        <v>9</v>
      </c>
      <c r="S55" s="64">
        <v>2</v>
      </c>
      <c r="T55" s="56">
        <v>6</v>
      </c>
      <c r="U55" s="64">
        <v>3</v>
      </c>
      <c r="V55" s="56">
        <v>1</v>
      </c>
      <c r="W55" s="163">
        <v>3</v>
      </c>
      <c r="X55" s="59">
        <f t="shared" si="7"/>
        <v>647</v>
      </c>
      <c r="Y55" s="65">
        <f t="shared" si="7"/>
        <v>328</v>
      </c>
      <c r="Z55" s="57">
        <f>SUM(X55:Y55)</f>
        <v>975</v>
      </c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</row>
    <row r="56" spans="1:71" s="19" customFormat="1" ht="12.75">
      <c r="A56" s="10" t="s">
        <v>18</v>
      </c>
      <c r="B56" s="63">
        <v>0</v>
      </c>
      <c r="C56" s="62">
        <v>0</v>
      </c>
      <c r="D56" s="63">
        <v>0</v>
      </c>
      <c r="E56" s="62">
        <v>0</v>
      </c>
      <c r="F56" s="63">
        <v>0</v>
      </c>
      <c r="G56" s="62">
        <v>0</v>
      </c>
      <c r="H56" s="63">
        <v>0</v>
      </c>
      <c r="I56" s="62">
        <v>1</v>
      </c>
      <c r="J56" s="63">
        <v>3</v>
      </c>
      <c r="K56" s="62">
        <v>2</v>
      </c>
      <c r="L56" s="63">
        <v>3215</v>
      </c>
      <c r="M56" s="62">
        <v>2757</v>
      </c>
      <c r="N56" s="63">
        <v>3628</v>
      </c>
      <c r="O56" s="62">
        <v>2903</v>
      </c>
      <c r="P56" s="63">
        <v>1013</v>
      </c>
      <c r="Q56" s="62">
        <v>560</v>
      </c>
      <c r="R56" s="63">
        <v>196</v>
      </c>
      <c r="S56" s="62">
        <v>76</v>
      </c>
      <c r="T56" s="63">
        <v>39</v>
      </c>
      <c r="U56" s="62">
        <v>26</v>
      </c>
      <c r="V56" s="63">
        <v>13</v>
      </c>
      <c r="W56" s="164">
        <v>8</v>
      </c>
      <c r="X56" s="169">
        <f t="shared" si="7"/>
        <v>8107</v>
      </c>
      <c r="Y56" s="170">
        <f t="shared" si="7"/>
        <v>6333</v>
      </c>
      <c r="Z56" s="62">
        <f>SUM(X56:Y56)</f>
        <v>14440</v>
      </c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</row>
    <row r="57" spans="1:71" s="6" customFormat="1" ht="12.75">
      <c r="A57" s="23" t="s">
        <v>28</v>
      </c>
      <c r="B57" s="60"/>
      <c r="C57" s="61"/>
      <c r="D57" s="60"/>
      <c r="E57" s="61"/>
      <c r="F57" s="60"/>
      <c r="G57" s="61"/>
      <c r="H57" s="60"/>
      <c r="I57" s="61"/>
      <c r="J57" s="60"/>
      <c r="K57" s="61"/>
      <c r="L57" s="60"/>
      <c r="M57" s="61"/>
      <c r="N57" s="60"/>
      <c r="O57" s="61"/>
      <c r="P57" s="60"/>
      <c r="Q57" s="61"/>
      <c r="R57" s="60"/>
      <c r="S57" s="61"/>
      <c r="T57" s="60"/>
      <c r="U57" s="61"/>
      <c r="V57" s="60"/>
      <c r="W57" s="166"/>
      <c r="X57" s="63"/>
      <c r="Y57" s="62"/>
      <c r="Z57" s="61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</row>
    <row r="58" spans="1:71" s="6" customFormat="1" ht="12.75">
      <c r="A58" s="6" t="s">
        <v>55</v>
      </c>
      <c r="B58" s="70"/>
      <c r="C58" s="71"/>
      <c r="D58" s="70"/>
      <c r="E58" s="71"/>
      <c r="F58" s="70"/>
      <c r="G58" s="71"/>
      <c r="H58" s="70"/>
      <c r="I58" s="71"/>
      <c r="J58" s="70"/>
      <c r="K58" s="71"/>
      <c r="L58" s="70"/>
      <c r="M58" s="71"/>
      <c r="N58" s="70"/>
      <c r="O58" s="71"/>
      <c r="P58" s="70"/>
      <c r="Q58" s="71"/>
      <c r="R58" s="70"/>
      <c r="S58" s="71"/>
      <c r="T58" s="70"/>
      <c r="U58" s="71"/>
      <c r="V58" s="70"/>
      <c r="W58" s="167"/>
      <c r="X58" s="67"/>
      <c r="Y58" s="68"/>
      <c r="Z58" s="71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</row>
    <row r="59" spans="1:71" ht="12.75">
      <c r="A59" s="7" t="s">
        <v>29</v>
      </c>
      <c r="B59" s="56">
        <f>SUM(B8,B14,B20,B26,B34,B40,B46,B52)</f>
        <v>0</v>
      </c>
      <c r="C59" s="57">
        <f aca="true" t="shared" si="8" ref="C59:Z59">SUM(C8,C14,C20,C26,C34,C40,C46,C52)</f>
        <v>0</v>
      </c>
      <c r="D59" s="56">
        <f t="shared" si="8"/>
        <v>0</v>
      </c>
      <c r="E59" s="57">
        <f t="shared" si="8"/>
        <v>0</v>
      </c>
      <c r="F59" s="56">
        <f t="shared" si="8"/>
        <v>2</v>
      </c>
      <c r="G59" s="57">
        <f t="shared" si="8"/>
        <v>2</v>
      </c>
      <c r="H59" s="56">
        <f t="shared" si="8"/>
        <v>93</v>
      </c>
      <c r="I59" s="57">
        <f t="shared" si="8"/>
        <v>103</v>
      </c>
      <c r="J59" s="56">
        <f t="shared" si="8"/>
        <v>4137</v>
      </c>
      <c r="K59" s="57">
        <f t="shared" si="8"/>
        <v>4239</v>
      </c>
      <c r="L59" s="56">
        <f t="shared" si="8"/>
        <v>5540</v>
      </c>
      <c r="M59" s="57">
        <f t="shared" si="8"/>
        <v>5558</v>
      </c>
      <c r="N59" s="56">
        <f t="shared" si="8"/>
        <v>2705</v>
      </c>
      <c r="O59" s="57">
        <f t="shared" si="8"/>
        <v>2135</v>
      </c>
      <c r="P59" s="56">
        <f t="shared" si="8"/>
        <v>839</v>
      </c>
      <c r="Q59" s="57">
        <f t="shared" si="8"/>
        <v>562</v>
      </c>
      <c r="R59" s="56">
        <f t="shared" si="8"/>
        <v>151</v>
      </c>
      <c r="S59" s="57">
        <f t="shared" si="8"/>
        <v>90</v>
      </c>
      <c r="T59" s="56">
        <f t="shared" si="8"/>
        <v>31</v>
      </c>
      <c r="U59" s="57">
        <f t="shared" si="8"/>
        <v>12</v>
      </c>
      <c r="V59" s="56">
        <f>(SUM(V8,V14,V20,V26,V34,V40,V46,V52))+17</f>
        <v>42</v>
      </c>
      <c r="W59" s="57">
        <f>(SUM(W8,W14,W20,W26,W34,W40,W46,W52))+5</f>
        <v>8</v>
      </c>
      <c r="X59" s="59">
        <f t="shared" si="8"/>
        <v>13523</v>
      </c>
      <c r="Y59" s="58">
        <f t="shared" si="8"/>
        <v>12704</v>
      </c>
      <c r="Z59" s="57">
        <f t="shared" si="8"/>
        <v>26227</v>
      </c>
      <c r="AA59" s="46"/>
      <c r="AB59" s="64"/>
      <c r="AC59" s="64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</row>
    <row r="60" spans="1:71" ht="12.75">
      <c r="A60" s="7" t="s">
        <v>30</v>
      </c>
      <c r="B60" s="56">
        <f>SUM(B9,B15,B21,B27,B35,B41,B47,B53)</f>
        <v>0</v>
      </c>
      <c r="C60" s="64">
        <f aca="true" t="shared" si="9" ref="C60:Z60">SUM(C9,C15,C21,C27,C35,C41,C47,C53)</f>
        <v>0</v>
      </c>
      <c r="D60" s="56">
        <f t="shared" si="9"/>
        <v>1</v>
      </c>
      <c r="E60" s="64">
        <f t="shared" si="9"/>
        <v>0</v>
      </c>
      <c r="F60" s="56">
        <f t="shared" si="9"/>
        <v>5</v>
      </c>
      <c r="G60" s="64">
        <f t="shared" si="9"/>
        <v>7</v>
      </c>
      <c r="H60" s="56">
        <f t="shared" si="9"/>
        <v>453</v>
      </c>
      <c r="I60" s="64">
        <f t="shared" si="9"/>
        <v>360</v>
      </c>
      <c r="J60" s="56">
        <f t="shared" si="9"/>
        <v>18711</v>
      </c>
      <c r="K60" s="64">
        <f t="shared" si="9"/>
        <v>20185</v>
      </c>
      <c r="L60" s="56">
        <f t="shared" si="9"/>
        <v>22100</v>
      </c>
      <c r="M60" s="64">
        <f t="shared" si="9"/>
        <v>23032</v>
      </c>
      <c r="N60" s="56">
        <f t="shared" si="9"/>
        <v>6075</v>
      </c>
      <c r="O60" s="64">
        <f t="shared" si="9"/>
        <v>4876</v>
      </c>
      <c r="P60" s="56">
        <f t="shared" si="9"/>
        <v>1254</v>
      </c>
      <c r="Q60" s="64">
        <f t="shared" si="9"/>
        <v>775</v>
      </c>
      <c r="R60" s="56">
        <f t="shared" si="9"/>
        <v>193</v>
      </c>
      <c r="S60" s="64">
        <f t="shared" si="9"/>
        <v>95</v>
      </c>
      <c r="T60" s="56">
        <f t="shared" si="9"/>
        <v>28</v>
      </c>
      <c r="U60" s="64">
        <f t="shared" si="9"/>
        <v>24</v>
      </c>
      <c r="V60" s="56">
        <f t="shared" si="9"/>
        <v>4</v>
      </c>
      <c r="W60" s="64">
        <f t="shared" si="9"/>
        <v>6</v>
      </c>
      <c r="X60" s="59">
        <f t="shared" si="9"/>
        <v>48824</v>
      </c>
      <c r="Y60" s="65">
        <f t="shared" si="9"/>
        <v>49360</v>
      </c>
      <c r="Z60" s="57">
        <f t="shared" si="9"/>
        <v>98184</v>
      </c>
      <c r="AA60" s="46"/>
      <c r="AB60" s="64"/>
      <c r="AC60" s="64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</row>
    <row r="61" spans="1:71" ht="12.75">
      <c r="A61" s="7" t="s">
        <v>31</v>
      </c>
      <c r="B61" s="56">
        <f>SUM(B10,B16,B22,B28,B36,B42,B48,B54)</f>
        <v>0</v>
      </c>
      <c r="C61" s="64">
        <f aca="true" t="shared" si="10" ref="C61:Z61">SUM(C10,C16,C22,C28,C36,C42,C48,C54)</f>
        <v>0</v>
      </c>
      <c r="D61" s="56">
        <f t="shared" si="10"/>
        <v>0</v>
      </c>
      <c r="E61" s="64">
        <f t="shared" si="10"/>
        <v>0</v>
      </c>
      <c r="F61" s="56">
        <f t="shared" si="10"/>
        <v>1</v>
      </c>
      <c r="G61" s="64">
        <f t="shared" si="10"/>
        <v>1</v>
      </c>
      <c r="H61" s="56">
        <f t="shared" si="10"/>
        <v>3</v>
      </c>
      <c r="I61" s="64">
        <f t="shared" si="10"/>
        <v>2</v>
      </c>
      <c r="J61" s="56">
        <f t="shared" si="10"/>
        <v>871</v>
      </c>
      <c r="K61" s="64">
        <f t="shared" si="10"/>
        <v>380</v>
      </c>
      <c r="L61" s="56">
        <f t="shared" si="10"/>
        <v>1248</v>
      </c>
      <c r="M61" s="64">
        <f t="shared" si="10"/>
        <v>653</v>
      </c>
      <c r="N61" s="56">
        <f t="shared" si="10"/>
        <v>536</v>
      </c>
      <c r="O61" s="64">
        <f t="shared" si="10"/>
        <v>315</v>
      </c>
      <c r="P61" s="56">
        <f t="shared" si="10"/>
        <v>107</v>
      </c>
      <c r="Q61" s="64">
        <f t="shared" si="10"/>
        <v>77</v>
      </c>
      <c r="R61" s="56">
        <f t="shared" si="10"/>
        <v>22</v>
      </c>
      <c r="S61" s="64">
        <f t="shared" si="10"/>
        <v>14</v>
      </c>
      <c r="T61" s="56">
        <f t="shared" si="10"/>
        <v>2</v>
      </c>
      <c r="U61" s="64">
        <f t="shared" si="10"/>
        <v>3</v>
      </c>
      <c r="V61" s="56">
        <f t="shared" si="10"/>
        <v>1</v>
      </c>
      <c r="W61" s="64">
        <f t="shared" si="10"/>
        <v>0</v>
      </c>
      <c r="X61" s="59">
        <f t="shared" si="10"/>
        <v>2791</v>
      </c>
      <c r="Y61" s="65">
        <f t="shared" si="10"/>
        <v>1445</v>
      </c>
      <c r="Z61" s="57">
        <f t="shared" si="10"/>
        <v>4236</v>
      </c>
      <c r="AA61" s="46"/>
      <c r="AB61" s="64"/>
      <c r="AC61" s="64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</row>
    <row r="62" spans="1:71" ht="12.75">
      <c r="A62" s="7" t="s">
        <v>32</v>
      </c>
      <c r="B62" s="56">
        <f>SUM(B11,B17,B23,B29,B37,B43,B49,B55)</f>
        <v>0</v>
      </c>
      <c r="C62" s="64">
        <f aca="true" t="shared" si="11" ref="C62:Z62">SUM(C11,C17,C23,C29,C37,C43,C49,C55)</f>
        <v>0</v>
      </c>
      <c r="D62" s="56">
        <f t="shared" si="11"/>
        <v>0</v>
      </c>
      <c r="E62" s="64">
        <f t="shared" si="11"/>
        <v>0</v>
      </c>
      <c r="F62" s="56">
        <f t="shared" si="11"/>
        <v>0</v>
      </c>
      <c r="G62" s="64">
        <f t="shared" si="11"/>
        <v>0</v>
      </c>
      <c r="H62" s="56">
        <f t="shared" si="11"/>
        <v>13</v>
      </c>
      <c r="I62" s="64">
        <f t="shared" si="11"/>
        <v>8</v>
      </c>
      <c r="J62" s="56">
        <f t="shared" si="11"/>
        <v>1082</v>
      </c>
      <c r="K62" s="64">
        <f t="shared" si="11"/>
        <v>681</v>
      </c>
      <c r="L62" s="56">
        <f t="shared" si="11"/>
        <v>1516</v>
      </c>
      <c r="M62" s="64">
        <f t="shared" si="11"/>
        <v>980</v>
      </c>
      <c r="N62" s="56">
        <f t="shared" si="11"/>
        <v>694</v>
      </c>
      <c r="O62" s="64">
        <f t="shared" si="11"/>
        <v>405</v>
      </c>
      <c r="P62" s="56">
        <f t="shared" si="11"/>
        <v>211</v>
      </c>
      <c r="Q62" s="64">
        <f t="shared" si="11"/>
        <v>117</v>
      </c>
      <c r="R62" s="56">
        <f t="shared" si="11"/>
        <v>26</v>
      </c>
      <c r="S62" s="64">
        <f t="shared" si="11"/>
        <v>13</v>
      </c>
      <c r="T62" s="56">
        <f t="shared" si="11"/>
        <v>6</v>
      </c>
      <c r="U62" s="64">
        <f t="shared" si="11"/>
        <v>4</v>
      </c>
      <c r="V62" s="56">
        <f t="shared" si="11"/>
        <v>2</v>
      </c>
      <c r="W62" s="64">
        <f t="shared" si="11"/>
        <v>4</v>
      </c>
      <c r="X62" s="59">
        <f t="shared" si="11"/>
        <v>3550</v>
      </c>
      <c r="Y62" s="65">
        <f t="shared" si="11"/>
        <v>2212</v>
      </c>
      <c r="Z62" s="57">
        <f t="shared" si="11"/>
        <v>5762</v>
      </c>
      <c r="AA62" s="46"/>
      <c r="AB62" s="64"/>
      <c r="AC62" s="64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</row>
    <row r="63" spans="1:71" s="19" customFormat="1" ht="12.75">
      <c r="A63" s="10" t="s">
        <v>18</v>
      </c>
      <c r="B63" s="63">
        <f>SUM(B59:B62)</f>
        <v>0</v>
      </c>
      <c r="C63" s="62">
        <f aca="true" t="shared" si="12" ref="C63:Z63">SUM(C59:C62)</f>
        <v>0</v>
      </c>
      <c r="D63" s="63">
        <f t="shared" si="12"/>
        <v>1</v>
      </c>
      <c r="E63" s="62">
        <f t="shared" si="12"/>
        <v>0</v>
      </c>
      <c r="F63" s="63">
        <f t="shared" si="12"/>
        <v>8</v>
      </c>
      <c r="G63" s="62">
        <f t="shared" si="12"/>
        <v>10</v>
      </c>
      <c r="H63" s="63">
        <f t="shared" si="12"/>
        <v>562</v>
      </c>
      <c r="I63" s="62">
        <f t="shared" si="12"/>
        <v>473</v>
      </c>
      <c r="J63" s="63">
        <f t="shared" si="12"/>
        <v>24801</v>
      </c>
      <c r="K63" s="62">
        <f t="shared" si="12"/>
        <v>25485</v>
      </c>
      <c r="L63" s="63">
        <f t="shared" si="12"/>
        <v>30404</v>
      </c>
      <c r="M63" s="62">
        <f t="shared" si="12"/>
        <v>30223</v>
      </c>
      <c r="N63" s="63">
        <f t="shared" si="12"/>
        <v>10010</v>
      </c>
      <c r="O63" s="62">
        <f t="shared" si="12"/>
        <v>7731</v>
      </c>
      <c r="P63" s="63">
        <f t="shared" si="12"/>
        <v>2411</v>
      </c>
      <c r="Q63" s="62">
        <f t="shared" si="12"/>
        <v>1531</v>
      </c>
      <c r="R63" s="63">
        <f t="shared" si="12"/>
        <v>392</v>
      </c>
      <c r="S63" s="62">
        <f t="shared" si="12"/>
        <v>212</v>
      </c>
      <c r="T63" s="63">
        <f t="shared" si="12"/>
        <v>67</v>
      </c>
      <c r="U63" s="62">
        <f t="shared" si="12"/>
        <v>43</v>
      </c>
      <c r="V63" s="63">
        <f t="shared" si="12"/>
        <v>49</v>
      </c>
      <c r="W63" s="62">
        <f t="shared" si="12"/>
        <v>18</v>
      </c>
      <c r="X63" s="63">
        <f t="shared" si="12"/>
        <v>68688</v>
      </c>
      <c r="Y63" s="62">
        <f t="shared" si="12"/>
        <v>65721</v>
      </c>
      <c r="Z63" s="62">
        <f t="shared" si="12"/>
        <v>134409</v>
      </c>
      <c r="AA63" s="45"/>
      <c r="AB63" s="64"/>
      <c r="AC63" s="64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</row>
    <row r="65" spans="4:28" ht="12.75">
      <c r="D65" s="7"/>
      <c r="E65" s="7"/>
      <c r="Z65"/>
      <c r="AB65" s="7"/>
    </row>
    <row r="66" spans="4:28" ht="12.75">
      <c r="D66" s="7"/>
      <c r="E66" s="7"/>
      <c r="Z66"/>
      <c r="AB66" s="7"/>
    </row>
    <row r="67" spans="4:28" ht="12.75">
      <c r="D67" s="7"/>
      <c r="E67" s="7"/>
      <c r="Z67"/>
      <c r="AB67" s="7"/>
    </row>
    <row r="68" spans="4:28" ht="12.75">
      <c r="D68" s="7"/>
      <c r="E68" s="7"/>
      <c r="Z68"/>
      <c r="AB68" s="7"/>
    </row>
    <row r="69" spans="4:28" ht="12.75">
      <c r="D69" s="7"/>
      <c r="E69" s="7"/>
      <c r="Z69"/>
      <c r="AB69" s="7"/>
    </row>
    <row r="70" spans="4:28" ht="12.75">
      <c r="D70" s="7"/>
      <c r="E70" s="7"/>
      <c r="Z70"/>
      <c r="AB70" s="7"/>
    </row>
    <row r="71" spans="4:28" ht="12.75">
      <c r="D71" s="7"/>
      <c r="E71" s="7"/>
      <c r="Z71"/>
      <c r="AB71" s="7"/>
    </row>
    <row r="72" spans="4:28" ht="12.75">
      <c r="D72" s="7"/>
      <c r="E72" s="7"/>
      <c r="Z72"/>
      <c r="AB72" s="7"/>
    </row>
  </sheetData>
  <sheetProtection/>
  <mergeCells count="13">
    <mergeCell ref="R4:S4"/>
    <mergeCell ref="P4:Q4"/>
    <mergeCell ref="T4:U4"/>
    <mergeCell ref="F4:G4"/>
    <mergeCell ref="D4:E4"/>
    <mergeCell ref="B4:C4"/>
    <mergeCell ref="A2:Z2"/>
    <mergeCell ref="N4:O4"/>
    <mergeCell ref="L4:M4"/>
    <mergeCell ref="J4:K4"/>
    <mergeCell ref="H4:I4"/>
    <mergeCell ref="X4:Z4"/>
    <mergeCell ref="V4:W4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portrait" paperSize="9" scale="8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Vermeulen, Geert</cp:lastModifiedBy>
  <cp:lastPrinted>2018-08-13T09:13:53Z</cp:lastPrinted>
  <dcterms:created xsi:type="dcterms:W3CDTF">2002-06-06T14:11:57Z</dcterms:created>
  <dcterms:modified xsi:type="dcterms:W3CDTF">2018-08-21T15:15:11Z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