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vlaamseoverheid.sharepoint.com/sites/1f2b7b/Publicaties/JAARBOEK/2122/def/"/>
    </mc:Choice>
  </mc:AlternateContent>
  <xr:revisionPtr revIDLastSave="1123" documentId="8_{1DB55290-73E8-4337-8BF0-9A0563E93306}" xr6:coauthVersionLast="47" xr6:coauthVersionMax="47" xr10:uidLastSave="{CA2E5121-8FEB-4B69-996C-9A1F40C4B14C}"/>
  <bookViews>
    <workbookView xWindow="-108" yWindow="-108" windowWidth="23256" windowHeight="12576" tabRatio="889" xr2:uid="{00000000-000D-0000-FFFF-FFFF00000000}"/>
  </bookViews>
  <sheets>
    <sheet name="INHOUD" sheetId="1" r:id="rId1"/>
    <sheet name="TOELICHTING" sheetId="2" r:id="rId2"/>
    <sheet name="21sec48" sheetId="3" r:id="rId3"/>
    <sheet name="21sec49" sheetId="4" r:id="rId4"/>
    <sheet name="21sec50" sheetId="5" r:id="rId5"/>
    <sheet name="21sec51" sheetId="6" r:id="rId6"/>
    <sheet name="21sec52" sheetId="7" r:id="rId7"/>
    <sheet name="21sec53" sheetId="8" r:id="rId8"/>
    <sheet name="21sec54" sheetId="9" r:id="rId9"/>
    <sheet name="21sec55" sheetId="10" r:id="rId10"/>
    <sheet name="21sec56" sheetId="11" r:id="rId11"/>
    <sheet name="21sec57" sheetId="19" r:id="rId12"/>
    <sheet name="21sec58" sheetId="21" r:id="rId13"/>
    <sheet name="21sec59" sheetId="20" r:id="rId14"/>
    <sheet name="21sec60" sheetId="22" r:id="rId15"/>
    <sheet name="21sec61" sheetId="18" r:id="rId16"/>
  </sheets>
  <definedNames>
    <definedName name="_p412" localSheetId="2">#REF!</definedName>
    <definedName name="_p412" localSheetId="3">#REF!</definedName>
    <definedName name="_p412" localSheetId="4">#REF!</definedName>
    <definedName name="_p412" localSheetId="5">#REF!</definedName>
    <definedName name="_p412" localSheetId="6">#REF!</definedName>
    <definedName name="_p412" localSheetId="7">#REF!</definedName>
    <definedName name="_p412" localSheetId="8">#REF!</definedName>
    <definedName name="_p412" localSheetId="9">#REF!</definedName>
    <definedName name="_p412" localSheetId="10">#REF!</definedName>
    <definedName name="_p412" localSheetId="11">#REF!</definedName>
    <definedName name="_p412">#REF!</definedName>
    <definedName name="_p413" localSheetId="2">#REF!</definedName>
    <definedName name="_p413" localSheetId="3">#REF!</definedName>
    <definedName name="_p413" localSheetId="4">#REF!</definedName>
    <definedName name="_p413" localSheetId="5">#REF!</definedName>
    <definedName name="_p413" localSheetId="6">#REF!</definedName>
    <definedName name="_p413" localSheetId="7">#REF!</definedName>
    <definedName name="_p413" localSheetId="8">#REF!</definedName>
    <definedName name="_p413" localSheetId="9">#REF!</definedName>
    <definedName name="_p413" localSheetId="10">#REF!</definedName>
    <definedName name="_p413" localSheetId="11">#REF!</definedName>
    <definedName name="_p413">#REF!</definedName>
    <definedName name="_xlnm.Print_Area" localSheetId="3">'21sec49'!$A:$AQ</definedName>
    <definedName name="_xlnm.Print_Area" localSheetId="5">'21sec51'!$A$1:$V$54</definedName>
    <definedName name="_xlnm.Print_Area" localSheetId="10">'21sec56'!$A$1:$T$57</definedName>
    <definedName name="_xlnm.Print_Area" localSheetId="11">'21sec57'!$A$1:$S$219</definedName>
    <definedName name="_xlnm.Database">#REF!</definedName>
    <definedName name="eentabel">#REF!</definedName>
    <definedName name="jaarboek_per_lan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4" i="18" l="1"/>
  <c r="N44" i="18"/>
  <c r="P44" i="18" s="1"/>
  <c r="O39" i="18"/>
  <c r="N39" i="18"/>
  <c r="O26" i="18"/>
  <c r="N26" i="18"/>
  <c r="P26" i="18" s="1"/>
  <c r="O36" i="18"/>
  <c r="N36" i="18"/>
  <c r="O35" i="18"/>
  <c r="N35" i="18"/>
  <c r="P35" i="18" s="1"/>
  <c r="O34" i="18"/>
  <c r="N34" i="18"/>
  <c r="O31" i="18"/>
  <c r="N31" i="18"/>
  <c r="O30" i="18"/>
  <c r="N30" i="18"/>
  <c r="O29" i="18"/>
  <c r="N29" i="18"/>
  <c r="O23" i="18"/>
  <c r="N23" i="18"/>
  <c r="O22" i="18"/>
  <c r="N22" i="18"/>
  <c r="P22" i="18" s="1"/>
  <c r="O21" i="18"/>
  <c r="N21" i="18"/>
  <c r="P21" i="18" s="1"/>
  <c r="O18" i="18"/>
  <c r="N18" i="18"/>
  <c r="P18" i="18" s="1"/>
  <c r="O17" i="18"/>
  <c r="N17" i="18"/>
  <c r="P17" i="18" s="1"/>
  <c r="O16" i="18"/>
  <c r="N16" i="18"/>
  <c r="P16" i="18" s="1"/>
  <c r="O13" i="18"/>
  <c r="N13" i="18"/>
  <c r="P13" i="18" s="1"/>
  <c r="O10" i="18"/>
  <c r="N10" i="18"/>
  <c r="Q20" i="22"/>
  <c r="P20" i="22"/>
  <c r="Q19" i="22"/>
  <c r="P19" i="22"/>
  <c r="P30" i="18" l="1"/>
  <c r="P23" i="18"/>
  <c r="P34" i="18"/>
  <c r="P31" i="18"/>
  <c r="P36" i="18"/>
  <c r="P29" i="18"/>
  <c r="P39" i="18"/>
  <c r="R19" i="22"/>
  <c r="R20" i="22"/>
  <c r="H38" i="3"/>
  <c r="H39" i="3"/>
  <c r="H40" i="3"/>
  <c r="H41" i="3"/>
  <c r="H42" i="3"/>
  <c r="H32" i="3"/>
  <c r="H33" i="3"/>
  <c r="H34" i="3"/>
  <c r="H35" i="3"/>
  <c r="H36" i="3"/>
  <c r="H26" i="3"/>
  <c r="H27" i="3"/>
  <c r="H28" i="3"/>
  <c r="H29" i="3"/>
  <c r="H30" i="3"/>
  <c r="H20" i="3"/>
  <c r="H21" i="3"/>
  <c r="H22" i="3"/>
  <c r="H23" i="3"/>
  <c r="H48" i="3" s="1"/>
  <c r="H24" i="3"/>
  <c r="H14" i="3"/>
  <c r="H15" i="3"/>
  <c r="H16" i="3"/>
  <c r="H17" i="3"/>
  <c r="H18" i="3"/>
  <c r="H8" i="3"/>
  <c r="H9" i="3"/>
  <c r="H10" i="3"/>
  <c r="H11" i="3"/>
  <c r="H12" i="3"/>
  <c r="O52" i="20"/>
  <c r="N52" i="20"/>
  <c r="O51" i="20"/>
  <c r="N51" i="20"/>
  <c r="O166" i="22"/>
  <c r="N166" i="22"/>
  <c r="O134" i="22"/>
  <c r="N134" i="22"/>
  <c r="O130" i="22"/>
  <c r="N130" i="22"/>
  <c r="O112" i="22"/>
  <c r="N112" i="22"/>
  <c r="O97" i="22"/>
  <c r="N97" i="22"/>
  <c r="O91" i="22"/>
  <c r="N91" i="22"/>
  <c r="O84" i="22"/>
  <c r="N84" i="22"/>
  <c r="O74" i="22"/>
  <c r="N74" i="22"/>
  <c r="O71" i="22"/>
  <c r="N71" i="22"/>
  <c r="O65" i="22"/>
  <c r="N65" i="22"/>
  <c r="O60" i="22"/>
  <c r="N60" i="22"/>
  <c r="O57" i="22"/>
  <c r="N57" i="22"/>
  <c r="O50" i="22"/>
  <c r="N50" i="22"/>
  <c r="N48" i="22"/>
  <c r="O47" i="22"/>
  <c r="N47" i="22"/>
  <c r="O42" i="22"/>
  <c r="N42" i="22"/>
  <c r="O36" i="22"/>
  <c r="N36" i="22"/>
  <c r="Q10" i="19"/>
  <c r="B77" i="21"/>
  <c r="C77" i="21"/>
  <c r="D77" i="21"/>
  <c r="E77" i="21"/>
  <c r="F77" i="21"/>
  <c r="G77" i="21"/>
  <c r="H77" i="21"/>
  <c r="I77" i="21"/>
  <c r="J77" i="21"/>
  <c r="K77" i="21"/>
  <c r="L77" i="21"/>
  <c r="M77" i="21"/>
  <c r="N77" i="21"/>
  <c r="O77" i="21"/>
  <c r="S196" i="19"/>
  <c r="R196" i="19"/>
  <c r="Q196" i="19"/>
  <c r="B164" i="19"/>
  <c r="C164" i="19"/>
  <c r="D164" i="19"/>
  <c r="E164" i="19"/>
  <c r="F164" i="19"/>
  <c r="G164" i="19"/>
  <c r="H164" i="19"/>
  <c r="I164" i="19"/>
  <c r="J164" i="19"/>
  <c r="K164" i="19"/>
  <c r="L164" i="19"/>
  <c r="M164" i="19"/>
  <c r="N164" i="19"/>
  <c r="O164" i="19"/>
  <c r="P164" i="19"/>
  <c r="B110" i="19"/>
  <c r="Q95" i="19"/>
  <c r="Q103" i="19"/>
  <c r="Q102" i="19"/>
  <c r="Q94" i="19"/>
  <c r="B31" i="19"/>
  <c r="C31" i="19"/>
  <c r="D31" i="19"/>
  <c r="E31" i="19"/>
  <c r="F31" i="19"/>
  <c r="G31" i="19"/>
  <c r="H31" i="19"/>
  <c r="I31" i="19"/>
  <c r="J31" i="19"/>
  <c r="K31" i="19"/>
  <c r="L31" i="19"/>
  <c r="M31" i="19"/>
  <c r="N31" i="19"/>
  <c r="O31" i="19"/>
  <c r="P31" i="19"/>
  <c r="B47" i="4"/>
  <c r="AO41" i="4"/>
  <c r="AO33" i="4"/>
  <c r="B50" i="4"/>
  <c r="AO17" i="4"/>
  <c r="D5" i="6"/>
  <c r="F5" i="6" s="1"/>
  <c r="H5" i="6" s="1"/>
  <c r="J5" i="6" s="1"/>
  <c r="L5" i="6" s="1"/>
  <c r="N5" i="6" s="1"/>
  <c r="P5" i="6" s="1"/>
  <c r="R5" i="6" s="1"/>
  <c r="M166" i="22"/>
  <c r="L166" i="22"/>
  <c r="K166" i="22"/>
  <c r="J166" i="22"/>
  <c r="I166" i="22"/>
  <c r="H166" i="22"/>
  <c r="G166" i="22"/>
  <c r="F166" i="22"/>
  <c r="E166" i="22"/>
  <c r="D166" i="22"/>
  <c r="C166" i="22"/>
  <c r="B166" i="22"/>
  <c r="M134" i="22"/>
  <c r="L134" i="22"/>
  <c r="K134" i="22"/>
  <c r="J134" i="22"/>
  <c r="I134" i="22"/>
  <c r="H134" i="22"/>
  <c r="G134" i="22"/>
  <c r="F134" i="22"/>
  <c r="E134" i="22"/>
  <c r="D134" i="22"/>
  <c r="C134" i="22"/>
  <c r="B134" i="22"/>
  <c r="M130" i="22"/>
  <c r="L130" i="22"/>
  <c r="K130" i="22"/>
  <c r="J130" i="22"/>
  <c r="I130" i="22"/>
  <c r="H130" i="22"/>
  <c r="G130" i="22"/>
  <c r="F130" i="22"/>
  <c r="E130" i="22"/>
  <c r="D130" i="22"/>
  <c r="C130" i="22"/>
  <c r="B130" i="22"/>
  <c r="M112" i="22"/>
  <c r="L112" i="22"/>
  <c r="K112" i="22"/>
  <c r="J112" i="22"/>
  <c r="I112" i="22"/>
  <c r="H112" i="22"/>
  <c r="G112" i="22"/>
  <c r="F112" i="22"/>
  <c r="E112" i="22"/>
  <c r="D112" i="22"/>
  <c r="C112" i="22"/>
  <c r="B112" i="22"/>
  <c r="M97" i="22"/>
  <c r="L97" i="22"/>
  <c r="K97" i="22"/>
  <c r="J97" i="22"/>
  <c r="I97" i="22"/>
  <c r="H97" i="22"/>
  <c r="G97" i="22"/>
  <c r="F97" i="22"/>
  <c r="E97" i="22"/>
  <c r="D97" i="22"/>
  <c r="C97" i="22"/>
  <c r="B97" i="22"/>
  <c r="M91" i="22"/>
  <c r="L91" i="22"/>
  <c r="K91" i="22"/>
  <c r="J91" i="22"/>
  <c r="I91" i="22"/>
  <c r="H91" i="22"/>
  <c r="G91" i="22"/>
  <c r="F91" i="22"/>
  <c r="E91" i="22"/>
  <c r="D91" i="22"/>
  <c r="C91" i="22"/>
  <c r="B91" i="22"/>
  <c r="M84" i="22"/>
  <c r="L84" i="22"/>
  <c r="K84" i="22"/>
  <c r="J84" i="22"/>
  <c r="I84" i="22"/>
  <c r="H84" i="22"/>
  <c r="G84" i="22"/>
  <c r="F84" i="22"/>
  <c r="E84" i="22"/>
  <c r="D84" i="22"/>
  <c r="C84" i="22"/>
  <c r="B84" i="22"/>
  <c r="M74" i="22"/>
  <c r="L74" i="22"/>
  <c r="K74" i="22"/>
  <c r="J74" i="22"/>
  <c r="I74" i="22"/>
  <c r="H74" i="22"/>
  <c r="G74" i="22"/>
  <c r="F74" i="22"/>
  <c r="E74" i="22"/>
  <c r="D74" i="22"/>
  <c r="C74" i="22"/>
  <c r="M71" i="22"/>
  <c r="L71" i="22"/>
  <c r="K71" i="22"/>
  <c r="J71" i="22"/>
  <c r="I71" i="22"/>
  <c r="H71" i="22"/>
  <c r="G71" i="22"/>
  <c r="F71" i="22"/>
  <c r="E71" i="22"/>
  <c r="D71" i="22"/>
  <c r="C71" i="22"/>
  <c r="B74" i="22"/>
  <c r="B71" i="22"/>
  <c r="M65" i="22"/>
  <c r="L65" i="22"/>
  <c r="K65" i="22"/>
  <c r="J65" i="22"/>
  <c r="I65" i="22"/>
  <c r="H65" i="22"/>
  <c r="G65" i="22"/>
  <c r="F65" i="22"/>
  <c r="E65" i="22"/>
  <c r="D65" i="22"/>
  <c r="C65" i="22"/>
  <c r="B65" i="22"/>
  <c r="M60" i="22"/>
  <c r="L60" i="22"/>
  <c r="K60" i="22"/>
  <c r="J60" i="22"/>
  <c r="I60" i="22"/>
  <c r="H60" i="22"/>
  <c r="G60" i="22"/>
  <c r="F60" i="22"/>
  <c r="E60" i="22"/>
  <c r="D60" i="22"/>
  <c r="C60" i="22"/>
  <c r="M57" i="22"/>
  <c r="L57" i="22"/>
  <c r="K57" i="22"/>
  <c r="J57" i="22"/>
  <c r="I57" i="22"/>
  <c r="H57" i="22"/>
  <c r="G57" i="22"/>
  <c r="F57" i="22"/>
  <c r="E57" i="22"/>
  <c r="D57" i="22"/>
  <c r="C57" i="22"/>
  <c r="B60" i="22"/>
  <c r="B57" i="22"/>
  <c r="M42" i="22"/>
  <c r="L42" i="22"/>
  <c r="K42" i="22"/>
  <c r="J42" i="22"/>
  <c r="I42" i="22"/>
  <c r="H42" i="22"/>
  <c r="G42" i="22"/>
  <c r="F42" i="22"/>
  <c r="E42" i="22"/>
  <c r="D42" i="22"/>
  <c r="C42" i="22"/>
  <c r="M47" i="22"/>
  <c r="L47" i="22"/>
  <c r="K47" i="22"/>
  <c r="J47" i="22"/>
  <c r="I47" i="22"/>
  <c r="H47" i="22"/>
  <c r="G47" i="22"/>
  <c r="F47" i="22"/>
  <c r="E47" i="22"/>
  <c r="D47" i="22"/>
  <c r="C47" i="22"/>
  <c r="M50" i="22"/>
  <c r="L50" i="22"/>
  <c r="K50" i="22"/>
  <c r="J50" i="22"/>
  <c r="I50" i="22"/>
  <c r="H50" i="22"/>
  <c r="G50" i="22"/>
  <c r="F50" i="22"/>
  <c r="E50" i="22"/>
  <c r="D50" i="22"/>
  <c r="C50" i="22"/>
  <c r="B50" i="22"/>
  <c r="B48" i="22"/>
  <c r="B47" i="22"/>
  <c r="B42" i="22"/>
  <c r="M36" i="22"/>
  <c r="L36" i="22"/>
  <c r="K36" i="22"/>
  <c r="J36" i="22"/>
  <c r="I36" i="22"/>
  <c r="H36" i="22"/>
  <c r="G36" i="22"/>
  <c r="F36" i="22"/>
  <c r="E36" i="22"/>
  <c r="D36" i="22"/>
  <c r="C36" i="22"/>
  <c r="B36" i="22"/>
  <c r="M163" i="20"/>
  <c r="L163" i="20"/>
  <c r="K163" i="20"/>
  <c r="J163" i="20"/>
  <c r="I163" i="20"/>
  <c r="H163" i="20"/>
  <c r="G163" i="20"/>
  <c r="F163" i="20"/>
  <c r="E163" i="20"/>
  <c r="D163" i="20"/>
  <c r="C163" i="20"/>
  <c r="B163" i="20"/>
  <c r="M131" i="20"/>
  <c r="L131" i="20"/>
  <c r="K131" i="20"/>
  <c r="J131" i="20"/>
  <c r="I131" i="20"/>
  <c r="H131" i="20"/>
  <c r="G131" i="20"/>
  <c r="F131" i="20"/>
  <c r="E131" i="20"/>
  <c r="D131" i="20"/>
  <c r="C131" i="20"/>
  <c r="B131" i="20"/>
  <c r="M127" i="20"/>
  <c r="L127" i="20"/>
  <c r="K127" i="20"/>
  <c r="J127" i="20"/>
  <c r="I127" i="20"/>
  <c r="H127" i="20"/>
  <c r="G127" i="20"/>
  <c r="F127" i="20"/>
  <c r="E127" i="20"/>
  <c r="D127" i="20"/>
  <c r="C127" i="20"/>
  <c r="B127" i="20"/>
  <c r="M109" i="20"/>
  <c r="M165" i="20" s="1"/>
  <c r="L109" i="20"/>
  <c r="K109" i="20"/>
  <c r="J109" i="20"/>
  <c r="I109" i="20"/>
  <c r="H109" i="20"/>
  <c r="G109" i="20"/>
  <c r="F109" i="20"/>
  <c r="E109" i="20"/>
  <c r="D109" i="20"/>
  <c r="C109" i="20"/>
  <c r="B109" i="20"/>
  <c r="M94" i="20"/>
  <c r="M95" i="20" s="1"/>
  <c r="L94" i="20"/>
  <c r="L95" i="20" s="1"/>
  <c r="K94" i="20"/>
  <c r="K95" i="20" s="1"/>
  <c r="J94" i="20"/>
  <c r="J95" i="20" s="1"/>
  <c r="I94" i="20"/>
  <c r="I95" i="20" s="1"/>
  <c r="H94" i="20"/>
  <c r="H95" i="20" s="1"/>
  <c r="G94" i="20"/>
  <c r="G95" i="20" s="1"/>
  <c r="F94" i="20"/>
  <c r="F95" i="20" s="1"/>
  <c r="E94" i="20"/>
  <c r="E95" i="20" s="1"/>
  <c r="D94" i="20"/>
  <c r="D95" i="20" s="1"/>
  <c r="C94" i="20"/>
  <c r="C95" i="20" s="1"/>
  <c r="M88" i="20"/>
  <c r="L88" i="20"/>
  <c r="K88" i="20"/>
  <c r="J88" i="20"/>
  <c r="I88" i="20"/>
  <c r="H88" i="20"/>
  <c r="G88" i="20"/>
  <c r="F88" i="20"/>
  <c r="E88" i="20"/>
  <c r="D88" i="20"/>
  <c r="C88" i="20"/>
  <c r="M81" i="20"/>
  <c r="L81" i="20"/>
  <c r="K81" i="20"/>
  <c r="J81" i="20"/>
  <c r="I81" i="20"/>
  <c r="H81" i="20"/>
  <c r="G81" i="20"/>
  <c r="F81" i="20"/>
  <c r="E81" i="20"/>
  <c r="D81" i="20"/>
  <c r="C81" i="20"/>
  <c r="B81" i="20"/>
  <c r="M71" i="20"/>
  <c r="L71" i="20"/>
  <c r="K71" i="20"/>
  <c r="J71" i="20"/>
  <c r="I71" i="20"/>
  <c r="H71" i="20"/>
  <c r="G71" i="20"/>
  <c r="F71" i="20"/>
  <c r="E71" i="20"/>
  <c r="D71" i="20"/>
  <c r="C71" i="20"/>
  <c r="M68" i="20"/>
  <c r="L68" i="20"/>
  <c r="K68" i="20"/>
  <c r="J68" i="20"/>
  <c r="I68" i="20"/>
  <c r="H68" i="20"/>
  <c r="G68" i="20"/>
  <c r="F68" i="20"/>
  <c r="E68" i="20"/>
  <c r="D68" i="20"/>
  <c r="C68" i="20"/>
  <c r="B68" i="20"/>
  <c r="M62" i="20"/>
  <c r="M63" i="20" s="1"/>
  <c r="L62" i="20"/>
  <c r="L63" i="20" s="1"/>
  <c r="K62" i="20"/>
  <c r="K63" i="20" s="1"/>
  <c r="J62" i="20"/>
  <c r="J63" i="20" s="1"/>
  <c r="I62" i="20"/>
  <c r="I63" i="20" s="1"/>
  <c r="H62" i="20"/>
  <c r="H63" i="20" s="1"/>
  <c r="G62" i="20"/>
  <c r="G63" i="20" s="1"/>
  <c r="F62" i="20"/>
  <c r="F63" i="20" s="1"/>
  <c r="E62" i="20"/>
  <c r="E63" i="20" s="1"/>
  <c r="D62" i="20"/>
  <c r="D63" i="20" s="1"/>
  <c r="C62" i="20"/>
  <c r="C63" i="20" s="1"/>
  <c r="M57" i="20"/>
  <c r="L57" i="20"/>
  <c r="K57" i="20"/>
  <c r="J57" i="20"/>
  <c r="I57" i="20"/>
  <c r="H57" i="20"/>
  <c r="G57" i="20"/>
  <c r="F57" i="20"/>
  <c r="E57" i="20"/>
  <c r="D57" i="20"/>
  <c r="C57" i="20"/>
  <c r="M54" i="20"/>
  <c r="L54" i="20"/>
  <c r="K54" i="20"/>
  <c r="J54" i="20"/>
  <c r="I54" i="20"/>
  <c r="H54" i="20"/>
  <c r="G54" i="20"/>
  <c r="F54" i="20"/>
  <c r="E54" i="20"/>
  <c r="D54" i="20"/>
  <c r="C54" i="20"/>
  <c r="M47" i="20"/>
  <c r="L47" i="20"/>
  <c r="K47" i="20"/>
  <c r="J47" i="20"/>
  <c r="I47" i="20"/>
  <c r="H47" i="20"/>
  <c r="G47" i="20"/>
  <c r="F47" i="20"/>
  <c r="E47" i="20"/>
  <c r="D47" i="20"/>
  <c r="C47" i="20"/>
  <c r="M44" i="20"/>
  <c r="L44" i="20"/>
  <c r="K44" i="20"/>
  <c r="J44" i="20"/>
  <c r="I44" i="20"/>
  <c r="H44" i="20"/>
  <c r="G44" i="20"/>
  <c r="F44" i="20"/>
  <c r="E44" i="20"/>
  <c r="D44" i="20"/>
  <c r="C44" i="20"/>
  <c r="M39" i="20"/>
  <c r="L39" i="20"/>
  <c r="K39" i="20"/>
  <c r="J39" i="20"/>
  <c r="I39" i="20"/>
  <c r="H39" i="20"/>
  <c r="G39" i="20"/>
  <c r="F39" i="20"/>
  <c r="E39" i="20"/>
  <c r="D39" i="20"/>
  <c r="C39" i="20"/>
  <c r="M33" i="20"/>
  <c r="L33" i="20"/>
  <c r="K33" i="20"/>
  <c r="J33" i="20"/>
  <c r="I33" i="20"/>
  <c r="H33" i="20"/>
  <c r="G33" i="20"/>
  <c r="F33" i="20"/>
  <c r="E33" i="20"/>
  <c r="D33" i="20"/>
  <c r="C33" i="20"/>
  <c r="B94" i="20"/>
  <c r="B95" i="20" s="1"/>
  <c r="B88" i="20"/>
  <c r="B71" i="20"/>
  <c r="B72" i="20" s="1"/>
  <c r="B62" i="20"/>
  <c r="B63" i="20" s="1"/>
  <c r="B57" i="20"/>
  <c r="B54" i="20"/>
  <c r="B47" i="20"/>
  <c r="B44" i="20"/>
  <c r="B39" i="20"/>
  <c r="B33" i="20"/>
  <c r="M40" i="18"/>
  <c r="L40" i="18"/>
  <c r="K40" i="18"/>
  <c r="J40" i="18"/>
  <c r="I40" i="18"/>
  <c r="H40" i="18"/>
  <c r="G40" i="18"/>
  <c r="F40" i="18"/>
  <c r="E40" i="18"/>
  <c r="D40" i="18"/>
  <c r="C40" i="18"/>
  <c r="B40" i="18"/>
  <c r="M37" i="18"/>
  <c r="L37" i="18"/>
  <c r="K37" i="18"/>
  <c r="J37" i="18"/>
  <c r="I37" i="18"/>
  <c r="H37" i="18"/>
  <c r="G37" i="18"/>
  <c r="F37" i="18"/>
  <c r="E37" i="18"/>
  <c r="D37" i="18"/>
  <c r="C37" i="18"/>
  <c r="B37" i="18"/>
  <c r="M32" i="18"/>
  <c r="L32" i="18"/>
  <c r="K32" i="18"/>
  <c r="J32" i="18"/>
  <c r="I32" i="18"/>
  <c r="H32" i="18"/>
  <c r="G32" i="18"/>
  <c r="F32" i="18"/>
  <c r="E32" i="18"/>
  <c r="D32" i="18"/>
  <c r="C32" i="18"/>
  <c r="B32" i="18"/>
  <c r="M27" i="18"/>
  <c r="L27" i="18"/>
  <c r="K27" i="18"/>
  <c r="J27" i="18"/>
  <c r="I27" i="18"/>
  <c r="H27" i="18"/>
  <c r="G27" i="18"/>
  <c r="F27" i="18"/>
  <c r="E27" i="18"/>
  <c r="D27" i="18"/>
  <c r="C27" i="18"/>
  <c r="B27" i="18"/>
  <c r="M24" i="18"/>
  <c r="L24" i="18"/>
  <c r="K24" i="18"/>
  <c r="J24" i="18"/>
  <c r="I24" i="18"/>
  <c r="H24" i="18"/>
  <c r="G24" i="18"/>
  <c r="F24" i="18"/>
  <c r="E24" i="18"/>
  <c r="D24" i="18"/>
  <c r="C24" i="18"/>
  <c r="B24" i="18"/>
  <c r="M19" i="18"/>
  <c r="L19" i="18"/>
  <c r="K19" i="18"/>
  <c r="J19" i="18"/>
  <c r="I19" i="18"/>
  <c r="H19" i="18"/>
  <c r="G19" i="18"/>
  <c r="F19" i="18"/>
  <c r="E19" i="18"/>
  <c r="D19" i="18"/>
  <c r="C19" i="18"/>
  <c r="B19" i="18"/>
  <c r="M14" i="18"/>
  <c r="L14" i="18"/>
  <c r="K14" i="18"/>
  <c r="J14" i="18"/>
  <c r="I14" i="18"/>
  <c r="H14" i="18"/>
  <c r="G14" i="18"/>
  <c r="F14" i="18"/>
  <c r="E14" i="18"/>
  <c r="D14" i="18"/>
  <c r="C14" i="18"/>
  <c r="B14" i="18"/>
  <c r="D208" i="19"/>
  <c r="S208" i="19" s="1"/>
  <c r="Q208" i="21"/>
  <c r="P208" i="21"/>
  <c r="Q207" i="21"/>
  <c r="P207" i="21"/>
  <c r="Q206" i="21"/>
  <c r="P206" i="21"/>
  <c r="Q205" i="21"/>
  <c r="P205" i="21"/>
  <c r="Q204" i="21"/>
  <c r="P204" i="21"/>
  <c r="Q203" i="21"/>
  <c r="P203" i="21"/>
  <c r="Q202" i="21"/>
  <c r="P202" i="21"/>
  <c r="Q201" i="21"/>
  <c r="P201" i="21"/>
  <c r="Q200" i="21"/>
  <c r="P200" i="21"/>
  <c r="Q199" i="21"/>
  <c r="P199" i="21"/>
  <c r="Q196" i="21"/>
  <c r="P196" i="21"/>
  <c r="Q195" i="21"/>
  <c r="P195" i="21"/>
  <c r="Q194" i="21"/>
  <c r="P194" i="21"/>
  <c r="Q193" i="21"/>
  <c r="P193" i="21"/>
  <c r="Q192" i="21"/>
  <c r="P192" i="21"/>
  <c r="Q191" i="21"/>
  <c r="P191" i="21"/>
  <c r="Q190" i="21"/>
  <c r="P190" i="21"/>
  <c r="Q189" i="21"/>
  <c r="P189" i="21"/>
  <c r="Q188" i="21"/>
  <c r="P188" i="21"/>
  <c r="Q187" i="21"/>
  <c r="P187" i="21"/>
  <c r="Q186" i="21"/>
  <c r="P186" i="21"/>
  <c r="Q185" i="21"/>
  <c r="P185" i="21"/>
  <c r="Q184" i="21"/>
  <c r="P184" i="21"/>
  <c r="Q183" i="21"/>
  <c r="P183" i="21"/>
  <c r="Q182" i="21"/>
  <c r="P182" i="21"/>
  <c r="Q181" i="21"/>
  <c r="P181" i="21"/>
  <c r="Q180" i="21"/>
  <c r="P180" i="21"/>
  <c r="Q179" i="21"/>
  <c r="P179" i="21"/>
  <c r="Q178" i="21"/>
  <c r="P178" i="21"/>
  <c r="Q177" i="21"/>
  <c r="P177" i="21"/>
  <c r="Q176" i="21"/>
  <c r="P176" i="21"/>
  <c r="Q175" i="21"/>
  <c r="P175" i="21"/>
  <c r="Q174" i="21"/>
  <c r="P174" i="21"/>
  <c r="Q173" i="21"/>
  <c r="P173" i="21"/>
  <c r="Q172" i="21"/>
  <c r="P172" i="21"/>
  <c r="Q166" i="21"/>
  <c r="P166" i="21"/>
  <c r="Q165" i="21"/>
  <c r="P165" i="21"/>
  <c r="Q164" i="21"/>
  <c r="P164" i="21"/>
  <c r="Q163" i="21"/>
  <c r="P163" i="21"/>
  <c r="Q162" i="21"/>
  <c r="P162" i="21"/>
  <c r="Q161" i="21"/>
  <c r="P161" i="21"/>
  <c r="Q160" i="21"/>
  <c r="P160" i="21"/>
  <c r="Q159" i="21"/>
  <c r="P159" i="21"/>
  <c r="Q158" i="21"/>
  <c r="P158" i="21"/>
  <c r="Q157" i="21"/>
  <c r="P157" i="21"/>
  <c r="Q156" i="21"/>
  <c r="P156" i="21"/>
  <c r="Q155" i="21"/>
  <c r="P155" i="21"/>
  <c r="Q154" i="21"/>
  <c r="P154" i="21"/>
  <c r="Q153" i="21"/>
  <c r="P153" i="21"/>
  <c r="Q152" i="21"/>
  <c r="P152" i="21"/>
  <c r="Q151" i="21"/>
  <c r="P151" i="21"/>
  <c r="Q150" i="21"/>
  <c r="P150" i="21"/>
  <c r="Q147" i="21"/>
  <c r="P147" i="21"/>
  <c r="Q146" i="21"/>
  <c r="P146" i="21"/>
  <c r="Q145" i="21"/>
  <c r="P145" i="21"/>
  <c r="Q144" i="21"/>
  <c r="P144" i="21"/>
  <c r="Q143" i="21"/>
  <c r="P143" i="21"/>
  <c r="Q142" i="21"/>
  <c r="P142" i="21"/>
  <c r="Q141" i="21"/>
  <c r="P141" i="21"/>
  <c r="Q140" i="21"/>
  <c r="P140" i="21"/>
  <c r="Q139" i="21"/>
  <c r="P139" i="21"/>
  <c r="Q138" i="21"/>
  <c r="P138" i="21"/>
  <c r="Q137" i="21"/>
  <c r="P137" i="21"/>
  <c r="Q136" i="21"/>
  <c r="P136" i="21"/>
  <c r="Q135" i="21"/>
  <c r="P135" i="21"/>
  <c r="Q134" i="21"/>
  <c r="P134" i="21"/>
  <c r="Q133" i="21"/>
  <c r="P133" i="21"/>
  <c r="Q132" i="21"/>
  <c r="P132" i="21"/>
  <c r="Q131" i="21"/>
  <c r="P131" i="21"/>
  <c r="Q130" i="21"/>
  <c r="P130" i="21"/>
  <c r="Q129" i="21"/>
  <c r="P129" i="21"/>
  <c r="Q128" i="21"/>
  <c r="P128" i="21"/>
  <c r="Q127" i="21"/>
  <c r="P127" i="21"/>
  <c r="Q126" i="21"/>
  <c r="P126" i="21"/>
  <c r="Q125" i="21"/>
  <c r="P125" i="21"/>
  <c r="Q124" i="21"/>
  <c r="P124" i="21"/>
  <c r="Q123" i="21"/>
  <c r="P123" i="21"/>
  <c r="Q122" i="21"/>
  <c r="P122" i="21"/>
  <c r="Q121" i="21"/>
  <c r="P121" i="21"/>
  <c r="Q120" i="21"/>
  <c r="P120" i="21"/>
  <c r="Q119" i="21"/>
  <c r="P119" i="21"/>
  <c r="Q118" i="21"/>
  <c r="P118" i="21"/>
  <c r="Q117" i="21"/>
  <c r="P117" i="21"/>
  <c r="Q112" i="21"/>
  <c r="P112" i="21"/>
  <c r="Q111" i="21"/>
  <c r="P111" i="21"/>
  <c r="Q110" i="21"/>
  <c r="P110" i="21"/>
  <c r="Q109" i="21"/>
  <c r="P109" i="21"/>
  <c r="Q108" i="21"/>
  <c r="P108" i="21"/>
  <c r="Q107" i="21"/>
  <c r="P107" i="21"/>
  <c r="Q106" i="21"/>
  <c r="P106" i="21"/>
  <c r="Q105" i="21"/>
  <c r="P105" i="21"/>
  <c r="Q104" i="21"/>
  <c r="P104" i="21"/>
  <c r="Q103" i="21"/>
  <c r="P103" i="21"/>
  <c r="Q102" i="21"/>
  <c r="P102" i="21"/>
  <c r="Q101" i="21"/>
  <c r="P101" i="21"/>
  <c r="Q100" i="21"/>
  <c r="P100" i="21"/>
  <c r="Q99" i="21"/>
  <c r="P99" i="21"/>
  <c r="Q98" i="21"/>
  <c r="P98" i="21"/>
  <c r="Q97" i="21"/>
  <c r="P97" i="21"/>
  <c r="Q96" i="21"/>
  <c r="P96" i="21"/>
  <c r="Q95" i="21"/>
  <c r="P95" i="21"/>
  <c r="Q94" i="21"/>
  <c r="P94" i="21"/>
  <c r="Q93" i="21"/>
  <c r="P93" i="21"/>
  <c r="Q92" i="21"/>
  <c r="P92" i="21"/>
  <c r="Q91" i="21"/>
  <c r="P91" i="21"/>
  <c r="Q90" i="21"/>
  <c r="P90" i="21"/>
  <c r="Q89" i="21"/>
  <c r="P89" i="21"/>
  <c r="Q88" i="21"/>
  <c r="P88" i="21"/>
  <c r="Q87" i="21"/>
  <c r="P87" i="21"/>
  <c r="Q86" i="21"/>
  <c r="P86" i="21"/>
  <c r="Q85" i="21"/>
  <c r="P85" i="21"/>
  <c r="Q84" i="21"/>
  <c r="P84" i="21"/>
  <c r="Q83" i="21"/>
  <c r="P83" i="21"/>
  <c r="Q82" i="21"/>
  <c r="P82" i="21"/>
  <c r="Q76" i="21"/>
  <c r="P76" i="21"/>
  <c r="Q75" i="21"/>
  <c r="P75" i="21"/>
  <c r="Q74" i="21"/>
  <c r="P74" i="21"/>
  <c r="Q73" i="21"/>
  <c r="P73" i="21"/>
  <c r="Q72" i="21"/>
  <c r="P72" i="21"/>
  <c r="Q71" i="21"/>
  <c r="P71" i="21"/>
  <c r="Q70" i="21"/>
  <c r="P70" i="21"/>
  <c r="Q69" i="21"/>
  <c r="P69" i="21"/>
  <c r="Q68" i="21"/>
  <c r="P68" i="21"/>
  <c r="Q65" i="21"/>
  <c r="P65" i="21"/>
  <c r="Q64" i="21"/>
  <c r="P64" i="21"/>
  <c r="Q63" i="21"/>
  <c r="P63" i="21"/>
  <c r="Q62" i="21"/>
  <c r="P62" i="21"/>
  <c r="Q61" i="21"/>
  <c r="P61" i="21"/>
  <c r="Q60" i="21"/>
  <c r="P60" i="21"/>
  <c r="Q59" i="21"/>
  <c r="P59" i="21"/>
  <c r="Q58" i="21"/>
  <c r="P58" i="21"/>
  <c r="Q57" i="21"/>
  <c r="P57" i="21"/>
  <c r="Q56" i="21"/>
  <c r="P56" i="21"/>
  <c r="Q55" i="21"/>
  <c r="P55" i="21"/>
  <c r="Q54" i="21"/>
  <c r="P54" i="21"/>
  <c r="Q53" i="21"/>
  <c r="P53" i="21"/>
  <c r="Q52" i="21"/>
  <c r="P52" i="21"/>
  <c r="Q51" i="21"/>
  <c r="P51" i="21"/>
  <c r="Q50" i="21"/>
  <c r="P50" i="21"/>
  <c r="Q49" i="21"/>
  <c r="P49" i="21"/>
  <c r="Q48" i="21"/>
  <c r="P48" i="21"/>
  <c r="Q47" i="21"/>
  <c r="P47" i="21"/>
  <c r="Q46" i="21"/>
  <c r="P46" i="21"/>
  <c r="Q45" i="21"/>
  <c r="P45" i="21"/>
  <c r="Q37" i="21"/>
  <c r="P37" i="21"/>
  <c r="Q36" i="21"/>
  <c r="P36" i="21"/>
  <c r="Q33" i="21"/>
  <c r="P33" i="21"/>
  <c r="Q32" i="21"/>
  <c r="P32" i="21"/>
  <c r="Q31" i="21"/>
  <c r="P31" i="21"/>
  <c r="Q30" i="21"/>
  <c r="P30" i="21"/>
  <c r="Q29" i="21"/>
  <c r="P29" i="21"/>
  <c r="Q26" i="21"/>
  <c r="P26" i="21"/>
  <c r="Q25" i="21"/>
  <c r="P25" i="21"/>
  <c r="Q24" i="21"/>
  <c r="P24" i="21"/>
  <c r="Q21" i="21"/>
  <c r="P21" i="21"/>
  <c r="Q18" i="21"/>
  <c r="P18" i="21"/>
  <c r="Q13" i="21"/>
  <c r="P13" i="21"/>
  <c r="O19" i="21"/>
  <c r="N19" i="21"/>
  <c r="M19" i="21"/>
  <c r="L19" i="21"/>
  <c r="K19" i="21"/>
  <c r="J19" i="21"/>
  <c r="I19" i="21"/>
  <c r="H19" i="21"/>
  <c r="G19" i="21"/>
  <c r="F19" i="21"/>
  <c r="E19" i="21"/>
  <c r="D19" i="21"/>
  <c r="C19" i="21"/>
  <c r="O22" i="21"/>
  <c r="N22" i="21"/>
  <c r="M22" i="21"/>
  <c r="L22" i="21"/>
  <c r="K22" i="21"/>
  <c r="J22" i="21"/>
  <c r="I22" i="21"/>
  <c r="H22" i="21"/>
  <c r="G22" i="21"/>
  <c r="F22" i="21"/>
  <c r="E22" i="21"/>
  <c r="D22" i="21"/>
  <c r="C22" i="21"/>
  <c r="O27" i="21"/>
  <c r="N27" i="21"/>
  <c r="M27" i="21"/>
  <c r="L27" i="21"/>
  <c r="K27" i="21"/>
  <c r="J27" i="21"/>
  <c r="I27" i="21"/>
  <c r="H27" i="21"/>
  <c r="G27" i="21"/>
  <c r="F27" i="21"/>
  <c r="E27" i="21"/>
  <c r="D27" i="21"/>
  <c r="C27" i="21"/>
  <c r="O34" i="21"/>
  <c r="N34" i="21"/>
  <c r="M34" i="21"/>
  <c r="L34" i="21"/>
  <c r="K34" i="21"/>
  <c r="J34" i="21"/>
  <c r="I34" i="21"/>
  <c r="H34" i="21"/>
  <c r="G34" i="21"/>
  <c r="F34" i="21"/>
  <c r="E34" i="21"/>
  <c r="D34" i="21"/>
  <c r="C34" i="21"/>
  <c r="O38" i="21"/>
  <c r="N38" i="21"/>
  <c r="M38" i="21"/>
  <c r="L38" i="21"/>
  <c r="K38" i="21"/>
  <c r="J38" i="21"/>
  <c r="I38" i="21"/>
  <c r="H38" i="21"/>
  <c r="G38" i="21"/>
  <c r="F38" i="21"/>
  <c r="E38" i="21"/>
  <c r="D38" i="21"/>
  <c r="C38" i="21"/>
  <c r="O66" i="21"/>
  <c r="N66" i="21"/>
  <c r="M66" i="21"/>
  <c r="L66" i="21"/>
  <c r="K66" i="21"/>
  <c r="J66" i="21"/>
  <c r="I66" i="21"/>
  <c r="H66" i="21"/>
  <c r="G66" i="21"/>
  <c r="F66" i="21"/>
  <c r="E66" i="21"/>
  <c r="D66" i="21"/>
  <c r="C66" i="21"/>
  <c r="O113" i="21"/>
  <c r="N113" i="21"/>
  <c r="M113" i="21"/>
  <c r="L113" i="21"/>
  <c r="K113" i="21"/>
  <c r="J113" i="21"/>
  <c r="I113" i="21"/>
  <c r="H113" i="21"/>
  <c r="G113" i="21"/>
  <c r="F113" i="21"/>
  <c r="E113" i="21"/>
  <c r="D113" i="21"/>
  <c r="C113" i="21"/>
  <c r="O148" i="21"/>
  <c r="N148" i="21"/>
  <c r="M148" i="21"/>
  <c r="L148" i="21"/>
  <c r="K148" i="21"/>
  <c r="J148" i="21"/>
  <c r="I148" i="21"/>
  <c r="H148" i="21"/>
  <c r="G148" i="21"/>
  <c r="F148" i="21"/>
  <c r="E148" i="21"/>
  <c r="D148" i="21"/>
  <c r="C148" i="21"/>
  <c r="O167" i="21"/>
  <c r="N167" i="21"/>
  <c r="M167" i="21"/>
  <c r="L167" i="21"/>
  <c r="K167" i="21"/>
  <c r="J167" i="21"/>
  <c r="I167" i="21"/>
  <c r="H167" i="21"/>
  <c r="G167" i="21"/>
  <c r="F167" i="21"/>
  <c r="E167" i="21"/>
  <c r="D167" i="21"/>
  <c r="C167" i="21"/>
  <c r="O197" i="21"/>
  <c r="N197" i="21"/>
  <c r="M197" i="21"/>
  <c r="L197" i="21"/>
  <c r="K197" i="21"/>
  <c r="J197" i="21"/>
  <c r="I197" i="21"/>
  <c r="H197" i="21"/>
  <c r="G197" i="21"/>
  <c r="F197" i="21"/>
  <c r="E197" i="21"/>
  <c r="D197" i="21"/>
  <c r="C197" i="21"/>
  <c r="Q211" i="21"/>
  <c r="P211" i="21"/>
  <c r="O209" i="21"/>
  <c r="N209" i="21"/>
  <c r="M209" i="21"/>
  <c r="L209" i="21"/>
  <c r="K209" i="21"/>
  <c r="J209" i="21"/>
  <c r="I209" i="21"/>
  <c r="H209" i="21"/>
  <c r="G209" i="21"/>
  <c r="F209" i="21"/>
  <c r="E209" i="21"/>
  <c r="D209" i="21"/>
  <c r="C209" i="21"/>
  <c r="B209" i="21"/>
  <c r="B197" i="21"/>
  <c r="B167" i="21"/>
  <c r="B148" i="21"/>
  <c r="B113" i="21"/>
  <c r="B66" i="21"/>
  <c r="B38" i="21"/>
  <c r="B34" i="21"/>
  <c r="B27" i="21"/>
  <c r="B22" i="21"/>
  <c r="B19" i="21"/>
  <c r="B18" i="1"/>
  <c r="B17" i="1"/>
  <c r="B16" i="1"/>
  <c r="B15" i="1"/>
  <c r="B14" i="1"/>
  <c r="B40" i="5"/>
  <c r="M45" i="18"/>
  <c r="L45" i="18"/>
  <c r="K45" i="18"/>
  <c r="J45" i="18"/>
  <c r="I45" i="18"/>
  <c r="H45" i="18"/>
  <c r="G45" i="18"/>
  <c r="F45" i="18"/>
  <c r="E45" i="18"/>
  <c r="D45" i="18"/>
  <c r="C45" i="18"/>
  <c r="B45" i="18"/>
  <c r="Q167" i="22"/>
  <c r="P167" i="22"/>
  <c r="Q165" i="22"/>
  <c r="P165" i="22"/>
  <c r="Q164" i="22"/>
  <c r="P164" i="22"/>
  <c r="Q163" i="22"/>
  <c r="P163" i="22"/>
  <c r="Q162" i="22"/>
  <c r="P162" i="22"/>
  <c r="Q161" i="22"/>
  <c r="P161" i="22"/>
  <c r="Q160" i="22"/>
  <c r="P160" i="22"/>
  <c r="Q159" i="22"/>
  <c r="P159" i="22"/>
  <c r="Q158" i="22"/>
  <c r="P158" i="22"/>
  <c r="Q157" i="22"/>
  <c r="P157" i="22"/>
  <c r="Q156" i="22"/>
  <c r="P156" i="22"/>
  <c r="Q155" i="22"/>
  <c r="P155" i="22"/>
  <c r="Q154" i="22"/>
  <c r="P154" i="22"/>
  <c r="Q153" i="22"/>
  <c r="P153" i="22"/>
  <c r="Q152" i="22"/>
  <c r="P152" i="22"/>
  <c r="Q151" i="22"/>
  <c r="P151" i="22"/>
  <c r="Q150" i="22"/>
  <c r="P150" i="22"/>
  <c r="Q149" i="22"/>
  <c r="P149" i="22"/>
  <c r="Q148" i="22"/>
  <c r="P148" i="22"/>
  <c r="Q147" i="22"/>
  <c r="P147" i="22"/>
  <c r="Q146" i="22"/>
  <c r="P146" i="22"/>
  <c r="Q145" i="22"/>
  <c r="P145" i="22"/>
  <c r="Q144" i="22"/>
  <c r="P144" i="22"/>
  <c r="Q143" i="22"/>
  <c r="P143" i="22"/>
  <c r="Q142" i="22"/>
  <c r="P142" i="22"/>
  <c r="Q141" i="22"/>
  <c r="P141" i="22"/>
  <c r="Q140" i="22"/>
  <c r="P140" i="22"/>
  <c r="Q139" i="22"/>
  <c r="P139" i="22"/>
  <c r="Q138" i="22"/>
  <c r="P138" i="22"/>
  <c r="Q137" i="22"/>
  <c r="P137" i="22"/>
  <c r="Q136" i="22"/>
  <c r="P136" i="22"/>
  <c r="Q133" i="22"/>
  <c r="P133" i="22"/>
  <c r="Q132" i="22"/>
  <c r="P132" i="22"/>
  <c r="Q129" i="22"/>
  <c r="P129" i="22"/>
  <c r="Q128" i="22"/>
  <c r="P128" i="22"/>
  <c r="Q127" i="22"/>
  <c r="P127" i="22"/>
  <c r="Q126" i="22"/>
  <c r="P126" i="22"/>
  <c r="Q125" i="22"/>
  <c r="P125" i="22"/>
  <c r="Q124" i="22"/>
  <c r="P124" i="22"/>
  <c r="Q123" i="22"/>
  <c r="P123" i="22"/>
  <c r="Q122" i="22"/>
  <c r="P122" i="22"/>
  <c r="Q121" i="22"/>
  <c r="P121" i="22"/>
  <c r="Q120" i="22"/>
  <c r="P120" i="22"/>
  <c r="Q119" i="22"/>
  <c r="P119" i="22"/>
  <c r="Q118" i="22"/>
  <c r="P118" i="22"/>
  <c r="Q117" i="22"/>
  <c r="P117" i="22"/>
  <c r="Q116" i="22"/>
  <c r="P116" i="22"/>
  <c r="Q115" i="22"/>
  <c r="P115" i="22"/>
  <c r="Q114" i="22"/>
  <c r="P114" i="22"/>
  <c r="Q111" i="22"/>
  <c r="P111" i="22"/>
  <c r="Q110" i="22"/>
  <c r="P110" i="22"/>
  <c r="Q109" i="22"/>
  <c r="P109" i="22"/>
  <c r="Q108" i="22"/>
  <c r="P108" i="22"/>
  <c r="Q107" i="22"/>
  <c r="P107" i="22"/>
  <c r="Q106" i="22"/>
  <c r="P106" i="22"/>
  <c r="Q105" i="22"/>
  <c r="P105" i="22"/>
  <c r="Q104" i="22"/>
  <c r="P104" i="22"/>
  <c r="Q103" i="22"/>
  <c r="P103" i="22"/>
  <c r="Q35" i="22"/>
  <c r="P35" i="22"/>
  <c r="Q34" i="22"/>
  <c r="P34" i="22"/>
  <c r="Q33" i="22"/>
  <c r="P33" i="22"/>
  <c r="Q32" i="22"/>
  <c r="P32" i="22"/>
  <c r="Q31" i="22"/>
  <c r="P31" i="22"/>
  <c r="Q30" i="22"/>
  <c r="P30" i="22"/>
  <c r="Q29" i="22"/>
  <c r="P29" i="22"/>
  <c r="Q28" i="22"/>
  <c r="P28" i="22"/>
  <c r="Q27" i="22"/>
  <c r="P27" i="22"/>
  <c r="Q26" i="22"/>
  <c r="P26" i="22"/>
  <c r="Q25" i="22"/>
  <c r="P25" i="22"/>
  <c r="Q24" i="22"/>
  <c r="P24" i="22"/>
  <c r="Q23" i="22"/>
  <c r="P23" i="22"/>
  <c r="Q22" i="22"/>
  <c r="P22" i="22"/>
  <c r="Q21" i="22"/>
  <c r="P21" i="22"/>
  <c r="Q18" i="22"/>
  <c r="P18" i="22"/>
  <c r="Q17" i="22"/>
  <c r="P17" i="22"/>
  <c r="Q16" i="22"/>
  <c r="P16" i="22"/>
  <c r="Q15" i="22"/>
  <c r="P15" i="22"/>
  <c r="Q14" i="22"/>
  <c r="P14" i="22"/>
  <c r="Q13" i="22"/>
  <c r="P13" i="22"/>
  <c r="Q96" i="22"/>
  <c r="P96" i="22"/>
  <c r="Q95" i="22"/>
  <c r="P95" i="22"/>
  <c r="Q90" i="22"/>
  <c r="P90" i="22"/>
  <c r="Q89" i="22"/>
  <c r="P89" i="22"/>
  <c r="Q88" i="22"/>
  <c r="P88" i="22"/>
  <c r="Q87" i="22"/>
  <c r="P87" i="22"/>
  <c r="Q86" i="22"/>
  <c r="P86" i="22"/>
  <c r="Q83" i="22"/>
  <c r="P83" i="22"/>
  <c r="Q82" i="22"/>
  <c r="P82" i="22"/>
  <c r="Q81" i="22"/>
  <c r="P81" i="22"/>
  <c r="Q80" i="22"/>
  <c r="P80" i="22"/>
  <c r="Q79" i="22"/>
  <c r="P79" i="22"/>
  <c r="Q78" i="22"/>
  <c r="P78" i="22"/>
  <c r="Q73" i="22"/>
  <c r="P73" i="22"/>
  <c r="Q70" i="22"/>
  <c r="P70" i="22"/>
  <c r="Q69" i="22"/>
  <c r="P69" i="22"/>
  <c r="Q64" i="22"/>
  <c r="P64" i="22"/>
  <c r="Q59" i="22"/>
  <c r="P59" i="22"/>
  <c r="Q56" i="22"/>
  <c r="P56" i="22"/>
  <c r="Q55" i="22"/>
  <c r="P55" i="22"/>
  <c r="Q54" i="22"/>
  <c r="P54" i="22"/>
  <c r="Q49" i="22"/>
  <c r="P49" i="22"/>
  <c r="Q46" i="22"/>
  <c r="P46" i="22"/>
  <c r="Q45" i="22"/>
  <c r="P45" i="22"/>
  <c r="Q41" i="22"/>
  <c r="P41" i="22"/>
  <c r="Q40" i="22"/>
  <c r="P40" i="22"/>
  <c r="Q39" i="22"/>
  <c r="P39" i="22"/>
  <c r="O164" i="20"/>
  <c r="N164" i="20"/>
  <c r="O162" i="20"/>
  <c r="N162" i="20"/>
  <c r="O161" i="20"/>
  <c r="N161" i="20"/>
  <c r="O160" i="20"/>
  <c r="N160" i="20"/>
  <c r="O159" i="20"/>
  <c r="N159" i="20"/>
  <c r="O158" i="20"/>
  <c r="N158" i="20"/>
  <c r="O157" i="20"/>
  <c r="N157" i="20"/>
  <c r="O156" i="20"/>
  <c r="N156" i="20"/>
  <c r="O155" i="20"/>
  <c r="N155" i="20"/>
  <c r="O154" i="20"/>
  <c r="N154" i="20"/>
  <c r="O153" i="20"/>
  <c r="N153" i="20"/>
  <c r="O152" i="20"/>
  <c r="N152" i="20"/>
  <c r="O151" i="20"/>
  <c r="N151" i="20"/>
  <c r="O150" i="20"/>
  <c r="N150" i="20"/>
  <c r="O149" i="20"/>
  <c r="N149" i="20"/>
  <c r="O148" i="20"/>
  <c r="N148" i="20"/>
  <c r="O147" i="20"/>
  <c r="N147" i="20"/>
  <c r="O146" i="20"/>
  <c r="N146" i="20"/>
  <c r="O145" i="20"/>
  <c r="N145" i="20"/>
  <c r="O144" i="20"/>
  <c r="N144" i="20"/>
  <c r="O143" i="20"/>
  <c r="N143" i="20"/>
  <c r="O142" i="20"/>
  <c r="N142" i="20"/>
  <c r="O141" i="20"/>
  <c r="N141" i="20"/>
  <c r="O140" i="20"/>
  <c r="N140" i="20"/>
  <c r="O139" i="20"/>
  <c r="N139" i="20"/>
  <c r="O138" i="20"/>
  <c r="N138" i="20"/>
  <c r="O137" i="20"/>
  <c r="N137" i="20"/>
  <c r="O136" i="20"/>
  <c r="N136" i="20"/>
  <c r="O135" i="20"/>
  <c r="N135" i="20"/>
  <c r="O134" i="20"/>
  <c r="N134" i="20"/>
  <c r="O133" i="20"/>
  <c r="N133" i="20"/>
  <c r="N163" i="20" s="1"/>
  <c r="O130" i="20"/>
  <c r="N130" i="20"/>
  <c r="O129" i="20"/>
  <c r="N129" i="20"/>
  <c r="O126" i="20"/>
  <c r="N126" i="20"/>
  <c r="O125" i="20"/>
  <c r="N125" i="20"/>
  <c r="O124" i="20"/>
  <c r="N124" i="20"/>
  <c r="O123" i="20"/>
  <c r="N123" i="20"/>
  <c r="O122" i="20"/>
  <c r="N122" i="20"/>
  <c r="O121" i="20"/>
  <c r="N121" i="20"/>
  <c r="O120" i="20"/>
  <c r="N120" i="20"/>
  <c r="O119" i="20"/>
  <c r="N119" i="20"/>
  <c r="O118" i="20"/>
  <c r="N118" i="20"/>
  <c r="O117" i="20"/>
  <c r="N117" i="20"/>
  <c r="O116" i="20"/>
  <c r="N116" i="20"/>
  <c r="O115" i="20"/>
  <c r="N115" i="20"/>
  <c r="O114" i="20"/>
  <c r="N114" i="20"/>
  <c r="O113" i="20"/>
  <c r="N113" i="20"/>
  <c r="O112" i="20"/>
  <c r="N112" i="20"/>
  <c r="O111" i="20"/>
  <c r="N111" i="20"/>
  <c r="O108" i="20"/>
  <c r="N108" i="20"/>
  <c r="O107" i="20"/>
  <c r="N107" i="20"/>
  <c r="O106" i="20"/>
  <c r="N106" i="20"/>
  <c r="O105" i="20"/>
  <c r="N105" i="20"/>
  <c r="O104" i="20"/>
  <c r="N104" i="20"/>
  <c r="O103" i="20"/>
  <c r="N103" i="20"/>
  <c r="O102" i="20"/>
  <c r="N102" i="20"/>
  <c r="O101" i="20"/>
  <c r="N101" i="20"/>
  <c r="O100" i="20"/>
  <c r="N100" i="20"/>
  <c r="O93" i="20"/>
  <c r="N93" i="20"/>
  <c r="O92" i="20"/>
  <c r="N92" i="20"/>
  <c r="O87" i="20"/>
  <c r="N87" i="20"/>
  <c r="O86" i="20"/>
  <c r="N86" i="20"/>
  <c r="O85" i="20"/>
  <c r="N85" i="20"/>
  <c r="O84" i="20"/>
  <c r="N84" i="20"/>
  <c r="O83" i="20"/>
  <c r="N83" i="20"/>
  <c r="O80" i="20"/>
  <c r="N80" i="20"/>
  <c r="O79" i="20"/>
  <c r="N79" i="20"/>
  <c r="O78" i="20"/>
  <c r="N78" i="20"/>
  <c r="O77" i="20"/>
  <c r="N77" i="20"/>
  <c r="O76" i="20"/>
  <c r="N76" i="20"/>
  <c r="O75" i="20"/>
  <c r="N75" i="20"/>
  <c r="O70" i="20"/>
  <c r="O71" i="20" s="1"/>
  <c r="N70" i="20"/>
  <c r="N71" i="20" s="1"/>
  <c r="O67" i="20"/>
  <c r="N67" i="20"/>
  <c r="O66" i="20"/>
  <c r="N66" i="20"/>
  <c r="O61" i="20"/>
  <c r="O62" i="20" s="1"/>
  <c r="O63" i="20" s="1"/>
  <c r="N61" i="20"/>
  <c r="N62" i="20" s="1"/>
  <c r="N63" i="20" s="1"/>
  <c r="O56" i="20"/>
  <c r="O57" i="20" s="1"/>
  <c r="N56" i="20"/>
  <c r="N57" i="20" s="1"/>
  <c r="O53" i="20"/>
  <c r="N53" i="20"/>
  <c r="N54" i="20" s="1"/>
  <c r="O46" i="20"/>
  <c r="O47" i="20" s="1"/>
  <c r="N46" i="20"/>
  <c r="N47" i="20" s="1"/>
  <c r="O43" i="20"/>
  <c r="N43" i="20"/>
  <c r="O42" i="20"/>
  <c r="N42" i="20"/>
  <c r="O38" i="20"/>
  <c r="N38" i="20"/>
  <c r="O37" i="20"/>
  <c r="N37" i="20"/>
  <c r="O36" i="20"/>
  <c r="N36" i="20"/>
  <c r="O32" i="20"/>
  <c r="N32" i="20"/>
  <c r="O31" i="20"/>
  <c r="N31" i="20"/>
  <c r="O30" i="20"/>
  <c r="N30" i="20"/>
  <c r="O29" i="20"/>
  <c r="N29" i="20"/>
  <c r="O28" i="20"/>
  <c r="N28" i="20"/>
  <c r="O27" i="20"/>
  <c r="N27" i="20"/>
  <c r="O26" i="20"/>
  <c r="N26" i="20"/>
  <c r="O25" i="20"/>
  <c r="N25" i="20"/>
  <c r="O24" i="20"/>
  <c r="N24" i="20"/>
  <c r="O23" i="20"/>
  <c r="N23" i="20"/>
  <c r="O22" i="20"/>
  <c r="N22" i="20"/>
  <c r="O21" i="20"/>
  <c r="N21" i="20"/>
  <c r="O20" i="20"/>
  <c r="N20" i="20"/>
  <c r="O19" i="20"/>
  <c r="N19" i="20"/>
  <c r="O18" i="20"/>
  <c r="N18" i="20"/>
  <c r="O17" i="20"/>
  <c r="N17" i="20"/>
  <c r="O16" i="20"/>
  <c r="N16" i="20"/>
  <c r="O15" i="20"/>
  <c r="N15" i="20"/>
  <c r="O14" i="20"/>
  <c r="N14" i="20"/>
  <c r="O13" i="20"/>
  <c r="N13" i="20"/>
  <c r="O12" i="20"/>
  <c r="N12" i="20"/>
  <c r="O11" i="20"/>
  <c r="N11" i="20"/>
  <c r="O10" i="20"/>
  <c r="N10" i="20"/>
  <c r="R208" i="19"/>
  <c r="Q208" i="19"/>
  <c r="P206" i="19"/>
  <c r="O206" i="19"/>
  <c r="N206" i="19"/>
  <c r="M206" i="19"/>
  <c r="L206" i="19"/>
  <c r="K206" i="19"/>
  <c r="J206" i="19"/>
  <c r="I206" i="19"/>
  <c r="H206" i="19"/>
  <c r="G206" i="19"/>
  <c r="F206" i="19"/>
  <c r="E206" i="19"/>
  <c r="D206" i="19"/>
  <c r="C206" i="19"/>
  <c r="B206" i="19"/>
  <c r="S210" i="19"/>
  <c r="R210" i="19"/>
  <c r="Q210" i="19"/>
  <c r="S205" i="19"/>
  <c r="R205" i="19"/>
  <c r="Q205" i="19"/>
  <c r="S204" i="19"/>
  <c r="R204" i="19"/>
  <c r="Q204" i="19"/>
  <c r="S203" i="19"/>
  <c r="R203" i="19"/>
  <c r="Q203" i="19"/>
  <c r="S202" i="19"/>
  <c r="R202" i="19"/>
  <c r="Q202" i="19"/>
  <c r="S201" i="19"/>
  <c r="R201" i="19"/>
  <c r="Q201" i="19"/>
  <c r="S200" i="19"/>
  <c r="R200" i="19"/>
  <c r="Q200" i="19"/>
  <c r="S199" i="19"/>
  <c r="R199" i="19"/>
  <c r="Q199" i="19"/>
  <c r="S198" i="19"/>
  <c r="R198" i="19"/>
  <c r="Q198" i="19"/>
  <c r="S197" i="19"/>
  <c r="R197" i="19"/>
  <c r="Q197" i="19"/>
  <c r="S163" i="19"/>
  <c r="R163" i="19"/>
  <c r="Q163" i="19"/>
  <c r="S162" i="19"/>
  <c r="R162" i="19"/>
  <c r="Q162" i="19"/>
  <c r="S161" i="19"/>
  <c r="R161" i="19"/>
  <c r="Q161" i="19"/>
  <c r="S160" i="19"/>
  <c r="R160" i="19"/>
  <c r="Q160" i="19"/>
  <c r="S159" i="19"/>
  <c r="R159" i="19"/>
  <c r="Q159" i="19"/>
  <c r="S158" i="19"/>
  <c r="R158" i="19"/>
  <c r="Q158" i="19"/>
  <c r="S157" i="19"/>
  <c r="R157" i="19"/>
  <c r="Q157" i="19"/>
  <c r="S156" i="19"/>
  <c r="R156" i="19"/>
  <c r="Q156" i="19"/>
  <c r="S155" i="19"/>
  <c r="R155" i="19"/>
  <c r="Q155" i="19"/>
  <c r="S154" i="19"/>
  <c r="R154" i="19"/>
  <c r="Q154" i="19"/>
  <c r="S153" i="19"/>
  <c r="R153" i="19"/>
  <c r="Q153" i="19"/>
  <c r="S152" i="19"/>
  <c r="R152" i="19"/>
  <c r="Q152" i="19"/>
  <c r="S151" i="19"/>
  <c r="R151" i="19"/>
  <c r="Q151" i="19"/>
  <c r="S150" i="19"/>
  <c r="R150" i="19"/>
  <c r="Q150" i="19"/>
  <c r="S149" i="19"/>
  <c r="R149" i="19"/>
  <c r="Q149" i="19"/>
  <c r="S148" i="19"/>
  <c r="R148" i="19"/>
  <c r="Q148" i="19"/>
  <c r="S147" i="19"/>
  <c r="R147" i="19"/>
  <c r="Q147" i="19"/>
  <c r="P145" i="19"/>
  <c r="O145" i="19"/>
  <c r="N145" i="19"/>
  <c r="M145" i="19"/>
  <c r="L145" i="19"/>
  <c r="K145" i="19"/>
  <c r="J145" i="19"/>
  <c r="I145" i="19"/>
  <c r="H145" i="19"/>
  <c r="G145" i="19"/>
  <c r="F145" i="19"/>
  <c r="E145" i="19"/>
  <c r="D145" i="19"/>
  <c r="C145" i="19"/>
  <c r="B145" i="19"/>
  <c r="P110" i="19"/>
  <c r="O110" i="19"/>
  <c r="N110" i="19"/>
  <c r="M110" i="19"/>
  <c r="L110" i="19"/>
  <c r="K110" i="19"/>
  <c r="J110" i="19"/>
  <c r="I110" i="19"/>
  <c r="H110" i="19"/>
  <c r="G110" i="19"/>
  <c r="F110" i="19"/>
  <c r="E110" i="19"/>
  <c r="D110" i="19"/>
  <c r="C110" i="19"/>
  <c r="Q115" i="19"/>
  <c r="R115" i="19"/>
  <c r="S115" i="19"/>
  <c r="Q116" i="19"/>
  <c r="R116" i="19"/>
  <c r="S116" i="19"/>
  <c r="Q117" i="19"/>
  <c r="R117" i="19"/>
  <c r="S117" i="19"/>
  <c r="Q118" i="19"/>
  <c r="R118" i="19"/>
  <c r="S118" i="19"/>
  <c r="Q119" i="19"/>
  <c r="R119" i="19"/>
  <c r="S119" i="19"/>
  <c r="Q120" i="19"/>
  <c r="R120" i="19"/>
  <c r="S120" i="19"/>
  <c r="Q121" i="19"/>
  <c r="R121" i="19"/>
  <c r="S121" i="19"/>
  <c r="Q122" i="19"/>
  <c r="R122" i="19"/>
  <c r="S122" i="19"/>
  <c r="Q123" i="19"/>
  <c r="R123" i="19"/>
  <c r="S123" i="19"/>
  <c r="Q124" i="19"/>
  <c r="R124" i="19"/>
  <c r="S124" i="19"/>
  <c r="Q125" i="19"/>
  <c r="R125" i="19"/>
  <c r="S125" i="19"/>
  <c r="Q126" i="19"/>
  <c r="R126" i="19"/>
  <c r="S126" i="19"/>
  <c r="Q127" i="19"/>
  <c r="R127" i="19"/>
  <c r="S127" i="19"/>
  <c r="Q128" i="19"/>
  <c r="R128" i="19"/>
  <c r="S128" i="19"/>
  <c r="Q129" i="19"/>
  <c r="R129" i="19"/>
  <c r="S129" i="19"/>
  <c r="Q130" i="19"/>
  <c r="R130" i="19"/>
  <c r="S130" i="19"/>
  <c r="Q131" i="19"/>
  <c r="R131" i="19"/>
  <c r="S131" i="19"/>
  <c r="Q132" i="19"/>
  <c r="R132" i="19"/>
  <c r="S132" i="19"/>
  <c r="Q133" i="19"/>
  <c r="R133" i="19"/>
  <c r="S133" i="19"/>
  <c r="Q134" i="19"/>
  <c r="R134" i="19"/>
  <c r="S134" i="19"/>
  <c r="Q135" i="19"/>
  <c r="R135" i="19"/>
  <c r="S135" i="19"/>
  <c r="Q136" i="19"/>
  <c r="R136" i="19"/>
  <c r="S136" i="19"/>
  <c r="Q137" i="19"/>
  <c r="R137" i="19"/>
  <c r="S137" i="19"/>
  <c r="Q138" i="19"/>
  <c r="R138" i="19"/>
  <c r="S138" i="19"/>
  <c r="Q139" i="19"/>
  <c r="R139" i="19"/>
  <c r="S139" i="19"/>
  <c r="Q140" i="19"/>
  <c r="R140" i="19"/>
  <c r="S140" i="19"/>
  <c r="Q141" i="19"/>
  <c r="R141" i="19"/>
  <c r="S141" i="19"/>
  <c r="Q142" i="19"/>
  <c r="R142" i="19"/>
  <c r="S142" i="19"/>
  <c r="Q143" i="19"/>
  <c r="R143" i="19"/>
  <c r="S143" i="19"/>
  <c r="Q144" i="19"/>
  <c r="R144" i="19"/>
  <c r="S144" i="19"/>
  <c r="S109" i="19"/>
  <c r="R109" i="19"/>
  <c r="Q109" i="19"/>
  <c r="S108" i="19"/>
  <c r="R108" i="19"/>
  <c r="Q108" i="19"/>
  <c r="B74" i="19"/>
  <c r="B63" i="19"/>
  <c r="S33" i="19"/>
  <c r="R33" i="19"/>
  <c r="Q33" i="19"/>
  <c r="P24" i="19"/>
  <c r="O24" i="19"/>
  <c r="N24" i="19"/>
  <c r="M24" i="19"/>
  <c r="L24" i="19"/>
  <c r="K24" i="19"/>
  <c r="J24" i="19"/>
  <c r="I24" i="19"/>
  <c r="H24" i="19"/>
  <c r="G24" i="19"/>
  <c r="F24" i="19"/>
  <c r="E24" i="19"/>
  <c r="D24" i="19"/>
  <c r="C24" i="19"/>
  <c r="B24" i="19"/>
  <c r="P19" i="19"/>
  <c r="O19" i="19"/>
  <c r="N19" i="19"/>
  <c r="M19" i="19"/>
  <c r="L19" i="19"/>
  <c r="K19" i="19"/>
  <c r="J19" i="19"/>
  <c r="I19" i="19"/>
  <c r="H19" i="19"/>
  <c r="G19" i="19"/>
  <c r="F19" i="19"/>
  <c r="E19" i="19"/>
  <c r="D19" i="19"/>
  <c r="C19" i="19"/>
  <c r="B19" i="19"/>
  <c r="P16" i="19"/>
  <c r="O16" i="19"/>
  <c r="N16" i="19"/>
  <c r="M16" i="19"/>
  <c r="L16" i="19"/>
  <c r="K16" i="19"/>
  <c r="J16" i="19"/>
  <c r="I16" i="19"/>
  <c r="H16" i="19"/>
  <c r="G16" i="19"/>
  <c r="F16" i="19"/>
  <c r="E16" i="19"/>
  <c r="D16" i="19"/>
  <c r="C16" i="19"/>
  <c r="B16" i="19"/>
  <c r="P35" i="19"/>
  <c r="O35" i="19"/>
  <c r="N35" i="19"/>
  <c r="M35" i="19"/>
  <c r="L35" i="19"/>
  <c r="K35" i="19"/>
  <c r="J35" i="19"/>
  <c r="I35" i="19"/>
  <c r="H35" i="19"/>
  <c r="G35" i="19"/>
  <c r="F35" i="19"/>
  <c r="E35" i="19"/>
  <c r="D35" i="19"/>
  <c r="C35" i="19"/>
  <c r="B35" i="19"/>
  <c r="P63" i="19"/>
  <c r="O63" i="19"/>
  <c r="N63" i="19"/>
  <c r="M63" i="19"/>
  <c r="L63" i="19"/>
  <c r="K63" i="19"/>
  <c r="J63" i="19"/>
  <c r="I63" i="19"/>
  <c r="H63" i="19"/>
  <c r="G63" i="19"/>
  <c r="F63" i="19"/>
  <c r="E63" i="19"/>
  <c r="D63" i="19"/>
  <c r="C63" i="19"/>
  <c r="P74" i="19"/>
  <c r="O74" i="19"/>
  <c r="N74" i="19"/>
  <c r="M74" i="19"/>
  <c r="L74" i="19"/>
  <c r="K74" i="19"/>
  <c r="J74" i="19"/>
  <c r="I74" i="19"/>
  <c r="H74" i="19"/>
  <c r="G74" i="19"/>
  <c r="F74" i="19"/>
  <c r="E74" i="19"/>
  <c r="D74" i="19"/>
  <c r="C74" i="19"/>
  <c r="S73" i="19"/>
  <c r="R73" i="19"/>
  <c r="Q73" i="19"/>
  <c r="S72" i="19"/>
  <c r="R72" i="19"/>
  <c r="Q72" i="19"/>
  <c r="S71" i="19"/>
  <c r="R71" i="19"/>
  <c r="Q71" i="19"/>
  <c r="S70" i="19"/>
  <c r="R70" i="19"/>
  <c r="Q70" i="19"/>
  <c r="S69" i="19"/>
  <c r="R69" i="19"/>
  <c r="Q69" i="19"/>
  <c r="S68" i="19"/>
  <c r="R68" i="19"/>
  <c r="Q68" i="19"/>
  <c r="S67" i="19"/>
  <c r="R67" i="19"/>
  <c r="Q67" i="19"/>
  <c r="S66" i="19"/>
  <c r="R66" i="19"/>
  <c r="Q66" i="19"/>
  <c r="S65" i="19"/>
  <c r="R65" i="19"/>
  <c r="Q65" i="19"/>
  <c r="S62" i="19"/>
  <c r="R62" i="19"/>
  <c r="Q62" i="19"/>
  <c r="S61" i="19"/>
  <c r="R61" i="19"/>
  <c r="Q61" i="19"/>
  <c r="S60" i="19"/>
  <c r="R60" i="19"/>
  <c r="Q60" i="19"/>
  <c r="S59" i="19"/>
  <c r="R59" i="19"/>
  <c r="Q59" i="19"/>
  <c r="S58" i="19"/>
  <c r="R58" i="19"/>
  <c r="Q58" i="19"/>
  <c r="S57" i="19"/>
  <c r="R57" i="19"/>
  <c r="Q57" i="19"/>
  <c r="S56" i="19"/>
  <c r="R56" i="19"/>
  <c r="Q56" i="19"/>
  <c r="S55" i="19"/>
  <c r="R55" i="19"/>
  <c r="Q55" i="19"/>
  <c r="S54" i="19"/>
  <c r="R54" i="19"/>
  <c r="Q54" i="19"/>
  <c r="S53" i="19"/>
  <c r="R53" i="19"/>
  <c r="Q53" i="19"/>
  <c r="S52" i="19"/>
  <c r="R52" i="19"/>
  <c r="Q52" i="19"/>
  <c r="S51" i="19"/>
  <c r="R51" i="19"/>
  <c r="Q51" i="19"/>
  <c r="S49" i="19"/>
  <c r="R49" i="19"/>
  <c r="Q49" i="19"/>
  <c r="S48" i="19"/>
  <c r="R48" i="19"/>
  <c r="Q48" i="19"/>
  <c r="S47" i="19"/>
  <c r="R47" i="19"/>
  <c r="Q47" i="19"/>
  <c r="S46" i="19"/>
  <c r="R46" i="19"/>
  <c r="Q46" i="19"/>
  <c r="S45" i="19"/>
  <c r="R45" i="19"/>
  <c r="Q45" i="19"/>
  <c r="S44" i="19"/>
  <c r="R44" i="19"/>
  <c r="Q44" i="19"/>
  <c r="S43" i="19"/>
  <c r="R43" i="19"/>
  <c r="Q43" i="19"/>
  <c r="S42" i="19"/>
  <c r="R42" i="19"/>
  <c r="Q42" i="19"/>
  <c r="S34" i="19"/>
  <c r="R34" i="19"/>
  <c r="Q34" i="19"/>
  <c r="S30" i="19"/>
  <c r="R30" i="19"/>
  <c r="Q30" i="19"/>
  <c r="S29" i="19"/>
  <c r="R29" i="19"/>
  <c r="Q29" i="19"/>
  <c r="S28" i="19"/>
  <c r="R28" i="19"/>
  <c r="Q28" i="19"/>
  <c r="S27" i="19"/>
  <c r="R27" i="19"/>
  <c r="Q27" i="19"/>
  <c r="S26" i="19"/>
  <c r="R26" i="19"/>
  <c r="Q26" i="19"/>
  <c r="S23" i="19"/>
  <c r="R23" i="19"/>
  <c r="Q23" i="19"/>
  <c r="S22" i="19"/>
  <c r="R22" i="19"/>
  <c r="Q22" i="19"/>
  <c r="S21" i="19"/>
  <c r="R21" i="19"/>
  <c r="Q21" i="19"/>
  <c r="S18" i="19"/>
  <c r="R18" i="19"/>
  <c r="Q18" i="19"/>
  <c r="S15" i="19"/>
  <c r="R15" i="19"/>
  <c r="Q15" i="19"/>
  <c r="S10" i="19"/>
  <c r="R10" i="19"/>
  <c r="I8" i="3"/>
  <c r="J8" i="3"/>
  <c r="I9" i="3"/>
  <c r="J9" i="3"/>
  <c r="I10" i="3"/>
  <c r="J10" i="3"/>
  <c r="I11" i="3"/>
  <c r="J11" i="3"/>
  <c r="I12" i="3"/>
  <c r="J12" i="3"/>
  <c r="I14" i="3"/>
  <c r="J14" i="3"/>
  <c r="I15" i="3"/>
  <c r="J15" i="3"/>
  <c r="I16" i="3"/>
  <c r="J16" i="3"/>
  <c r="I17" i="3"/>
  <c r="J17" i="3"/>
  <c r="I18" i="3"/>
  <c r="J18" i="3"/>
  <c r="I20" i="3"/>
  <c r="J20" i="3"/>
  <c r="I21" i="3"/>
  <c r="J21" i="3"/>
  <c r="I22" i="3"/>
  <c r="J22" i="3"/>
  <c r="I23" i="3"/>
  <c r="I48" i="3" s="1"/>
  <c r="J23" i="3"/>
  <c r="J48" i="3" s="1"/>
  <c r="I24" i="3"/>
  <c r="J24" i="3"/>
  <c r="I26" i="3"/>
  <c r="J26" i="3"/>
  <c r="I27" i="3"/>
  <c r="J27" i="3"/>
  <c r="I28" i="3"/>
  <c r="J28" i="3"/>
  <c r="I29" i="3"/>
  <c r="J29" i="3"/>
  <c r="I30" i="3"/>
  <c r="J30" i="3"/>
  <c r="I32" i="3"/>
  <c r="J32" i="3"/>
  <c r="I33" i="3"/>
  <c r="J33" i="3"/>
  <c r="I34" i="3"/>
  <c r="J34" i="3"/>
  <c r="I35" i="3"/>
  <c r="J35" i="3"/>
  <c r="I36" i="3"/>
  <c r="J36" i="3"/>
  <c r="I38" i="3"/>
  <c r="J38" i="3"/>
  <c r="I39" i="3"/>
  <c r="J39" i="3"/>
  <c r="I40" i="3"/>
  <c r="J40" i="3"/>
  <c r="I41" i="3"/>
  <c r="J41" i="3"/>
  <c r="I42" i="3"/>
  <c r="J42" i="3"/>
  <c r="B44" i="3"/>
  <c r="C44" i="3"/>
  <c r="D44" i="3"/>
  <c r="E44" i="3"/>
  <c r="F44" i="3"/>
  <c r="G44" i="3"/>
  <c r="B45" i="3"/>
  <c r="C45" i="3"/>
  <c r="D45" i="3"/>
  <c r="E45" i="3"/>
  <c r="F45" i="3"/>
  <c r="G45" i="3"/>
  <c r="B46" i="3"/>
  <c r="C46" i="3"/>
  <c r="D46" i="3"/>
  <c r="E46" i="3"/>
  <c r="F46" i="3"/>
  <c r="G46" i="3"/>
  <c r="B47" i="3"/>
  <c r="C47" i="3"/>
  <c r="D47" i="3"/>
  <c r="E47" i="3"/>
  <c r="F47" i="3"/>
  <c r="G47" i="3"/>
  <c r="B48" i="3"/>
  <c r="C48" i="3"/>
  <c r="D48" i="3"/>
  <c r="E48" i="3"/>
  <c r="F48" i="3"/>
  <c r="G48" i="3"/>
  <c r="AO11" i="4"/>
  <c r="AP11" i="4"/>
  <c r="AO12" i="4"/>
  <c r="AP12" i="4"/>
  <c r="AO13" i="4"/>
  <c r="AP13" i="4"/>
  <c r="AO14" i="4"/>
  <c r="AP14" i="4"/>
  <c r="AO15" i="4"/>
  <c r="AP15" i="4"/>
  <c r="AP17" i="4"/>
  <c r="AO18" i="4"/>
  <c r="AP18" i="4"/>
  <c r="AO19" i="4"/>
  <c r="AP19" i="4"/>
  <c r="AO20" i="4"/>
  <c r="AP20" i="4"/>
  <c r="AO21" i="4"/>
  <c r="AP21" i="4"/>
  <c r="AO23" i="4"/>
  <c r="AP23" i="4"/>
  <c r="AO24" i="4"/>
  <c r="AP24" i="4"/>
  <c r="AO25" i="4"/>
  <c r="AP25" i="4"/>
  <c r="AO26" i="4"/>
  <c r="AP26" i="4"/>
  <c r="AO27" i="4"/>
  <c r="AP27" i="4"/>
  <c r="AO29" i="4"/>
  <c r="AP29" i="4"/>
  <c r="AO30" i="4"/>
  <c r="AP30" i="4"/>
  <c r="AO31" i="4"/>
  <c r="AP31" i="4"/>
  <c r="AO32" i="4"/>
  <c r="AP32" i="4"/>
  <c r="AP33" i="4"/>
  <c r="AO35" i="4"/>
  <c r="AP35" i="4"/>
  <c r="AO36" i="4"/>
  <c r="AP36" i="4"/>
  <c r="AO37" i="4"/>
  <c r="AP37" i="4"/>
  <c r="AO38" i="4"/>
  <c r="AP38" i="4"/>
  <c r="AO39" i="4"/>
  <c r="AP39" i="4"/>
  <c r="AP41" i="4"/>
  <c r="AO42" i="4"/>
  <c r="AP42" i="4"/>
  <c r="AO43" i="4"/>
  <c r="AP43" i="4"/>
  <c r="AO44" i="4"/>
  <c r="AP44" i="4"/>
  <c r="AO45" i="4"/>
  <c r="AP45" i="4"/>
  <c r="C47" i="4"/>
  <c r="D47" i="4"/>
  <c r="E47" i="4"/>
  <c r="F47" i="4"/>
  <c r="G47" i="4"/>
  <c r="H47" i="4"/>
  <c r="I47" i="4"/>
  <c r="J47" i="4"/>
  <c r="K47" i="4"/>
  <c r="L47" i="4"/>
  <c r="M47" i="4"/>
  <c r="N47" i="4"/>
  <c r="O47" i="4"/>
  <c r="P47" i="4"/>
  <c r="Q47" i="4"/>
  <c r="R47" i="4"/>
  <c r="S47" i="4"/>
  <c r="T47" i="4"/>
  <c r="U47" i="4"/>
  <c r="V47" i="4"/>
  <c r="W47" i="4"/>
  <c r="X47" i="4"/>
  <c r="Y47" i="4"/>
  <c r="Z47" i="4"/>
  <c r="AA47" i="4"/>
  <c r="AB47" i="4"/>
  <c r="AC47" i="4"/>
  <c r="AD47" i="4"/>
  <c r="AE47" i="4"/>
  <c r="AF47" i="4"/>
  <c r="AG47" i="4"/>
  <c r="AH47" i="4"/>
  <c r="AI47" i="4"/>
  <c r="AJ47" i="4"/>
  <c r="AK47" i="4"/>
  <c r="AL47" i="4"/>
  <c r="AM47" i="4"/>
  <c r="AN47" i="4"/>
  <c r="B48" i="4"/>
  <c r="C48" i="4"/>
  <c r="D48" i="4"/>
  <c r="E48" i="4"/>
  <c r="F48" i="4"/>
  <c r="G48" i="4"/>
  <c r="H48" i="4"/>
  <c r="I48" i="4"/>
  <c r="J48" i="4"/>
  <c r="K48" i="4"/>
  <c r="L48" i="4"/>
  <c r="M48" i="4"/>
  <c r="N48" i="4"/>
  <c r="O48" i="4"/>
  <c r="P48" i="4"/>
  <c r="Q48" i="4"/>
  <c r="R48" i="4"/>
  <c r="S48" i="4"/>
  <c r="T48" i="4"/>
  <c r="U48" i="4"/>
  <c r="V48" i="4"/>
  <c r="W48" i="4"/>
  <c r="X48" i="4"/>
  <c r="Y48" i="4"/>
  <c r="Z48" i="4"/>
  <c r="AA48" i="4"/>
  <c r="AB48" i="4"/>
  <c r="AC48" i="4"/>
  <c r="AD48" i="4"/>
  <c r="AE48" i="4"/>
  <c r="AF48" i="4"/>
  <c r="AG48" i="4"/>
  <c r="AH48" i="4"/>
  <c r="AI48" i="4"/>
  <c r="AJ48" i="4"/>
  <c r="AK48" i="4"/>
  <c r="AL48" i="4"/>
  <c r="AM48" i="4"/>
  <c r="AN48" i="4"/>
  <c r="B49" i="4"/>
  <c r="C49" i="4"/>
  <c r="D49" i="4"/>
  <c r="E49" i="4"/>
  <c r="F49" i="4"/>
  <c r="G49" i="4"/>
  <c r="H49" i="4"/>
  <c r="I49" i="4"/>
  <c r="J49" i="4"/>
  <c r="K49" i="4"/>
  <c r="L49" i="4"/>
  <c r="M49" i="4"/>
  <c r="N49" i="4"/>
  <c r="O49" i="4"/>
  <c r="P49" i="4"/>
  <c r="Q49" i="4"/>
  <c r="R49" i="4"/>
  <c r="S49" i="4"/>
  <c r="T49" i="4"/>
  <c r="U49" i="4"/>
  <c r="V49" i="4"/>
  <c r="W49" i="4"/>
  <c r="X49" i="4"/>
  <c r="Y49" i="4"/>
  <c r="Z49" i="4"/>
  <c r="AA49" i="4"/>
  <c r="AB49" i="4"/>
  <c r="AC49" i="4"/>
  <c r="AD49" i="4"/>
  <c r="AE49" i="4"/>
  <c r="AF49" i="4"/>
  <c r="AG49" i="4"/>
  <c r="AH49" i="4"/>
  <c r="AI49" i="4"/>
  <c r="AJ49" i="4"/>
  <c r="AK49" i="4"/>
  <c r="AL49" i="4"/>
  <c r="AM49" i="4"/>
  <c r="AN49" i="4"/>
  <c r="C50" i="4"/>
  <c r="D50" i="4"/>
  <c r="E50" i="4"/>
  <c r="F50" i="4"/>
  <c r="G50" i="4"/>
  <c r="H50" i="4"/>
  <c r="I50" i="4"/>
  <c r="J50" i="4"/>
  <c r="K50" i="4"/>
  <c r="L50" i="4"/>
  <c r="M50" i="4"/>
  <c r="N50" i="4"/>
  <c r="O50" i="4"/>
  <c r="P50" i="4"/>
  <c r="Q50" i="4"/>
  <c r="R50" i="4"/>
  <c r="S50" i="4"/>
  <c r="T50" i="4"/>
  <c r="U50" i="4"/>
  <c r="V50" i="4"/>
  <c r="W50" i="4"/>
  <c r="X50" i="4"/>
  <c r="Y50" i="4"/>
  <c r="Z50" i="4"/>
  <c r="AA50" i="4"/>
  <c r="AB50" i="4"/>
  <c r="AC50" i="4"/>
  <c r="AD50" i="4"/>
  <c r="AE50" i="4"/>
  <c r="AF50" i="4"/>
  <c r="AG50" i="4"/>
  <c r="AH50" i="4"/>
  <c r="AI50" i="4"/>
  <c r="AJ50" i="4"/>
  <c r="AK50" i="4"/>
  <c r="AL50" i="4"/>
  <c r="AM50" i="4"/>
  <c r="AN50" i="4"/>
  <c r="B51" i="4"/>
  <c r="C51" i="4"/>
  <c r="D51" i="4"/>
  <c r="E51" i="4"/>
  <c r="F51" i="4"/>
  <c r="G51" i="4"/>
  <c r="H51" i="4"/>
  <c r="I51" i="4"/>
  <c r="J51" i="4"/>
  <c r="K51" i="4"/>
  <c r="L51" i="4"/>
  <c r="M51" i="4"/>
  <c r="N51" i="4"/>
  <c r="O51" i="4"/>
  <c r="P51" i="4"/>
  <c r="Q51" i="4"/>
  <c r="R51" i="4"/>
  <c r="S51" i="4"/>
  <c r="T51" i="4"/>
  <c r="U51" i="4"/>
  <c r="V51" i="4"/>
  <c r="W51" i="4"/>
  <c r="X51" i="4"/>
  <c r="Y51" i="4"/>
  <c r="Z51" i="4"/>
  <c r="AA51" i="4"/>
  <c r="AB51" i="4"/>
  <c r="AC51" i="4"/>
  <c r="AD51" i="4"/>
  <c r="AE51" i="4"/>
  <c r="AF51" i="4"/>
  <c r="AG51" i="4"/>
  <c r="AH51" i="4"/>
  <c r="AI51" i="4"/>
  <c r="AJ51" i="4"/>
  <c r="AK51" i="4"/>
  <c r="AL51" i="4"/>
  <c r="AM51" i="4"/>
  <c r="AN51" i="4"/>
  <c r="R11" i="5"/>
  <c r="S11" i="5"/>
  <c r="R12" i="5"/>
  <c r="S12" i="5"/>
  <c r="R13" i="5"/>
  <c r="S13" i="5"/>
  <c r="R14" i="5"/>
  <c r="S14" i="5"/>
  <c r="R15" i="5"/>
  <c r="S15" i="5"/>
  <c r="R16" i="5"/>
  <c r="S16" i="5"/>
  <c r="R18" i="5"/>
  <c r="S18" i="5"/>
  <c r="R19" i="5"/>
  <c r="S19" i="5"/>
  <c r="R20" i="5"/>
  <c r="S20" i="5"/>
  <c r="R21" i="5"/>
  <c r="S21" i="5"/>
  <c r="R22" i="5"/>
  <c r="S22" i="5"/>
  <c r="R23" i="5"/>
  <c r="S23" i="5"/>
  <c r="R25" i="5"/>
  <c r="S25" i="5"/>
  <c r="R26" i="5"/>
  <c r="S26" i="5"/>
  <c r="R27" i="5"/>
  <c r="S27" i="5"/>
  <c r="R28" i="5"/>
  <c r="S28" i="5"/>
  <c r="R29" i="5"/>
  <c r="S29" i="5"/>
  <c r="R30" i="5"/>
  <c r="S30" i="5"/>
  <c r="R32" i="5"/>
  <c r="S32" i="5"/>
  <c r="R33" i="5"/>
  <c r="S33" i="5"/>
  <c r="R34" i="5"/>
  <c r="S34" i="5"/>
  <c r="R35" i="5"/>
  <c r="S35" i="5"/>
  <c r="R36" i="5"/>
  <c r="S36" i="5"/>
  <c r="B38" i="5"/>
  <c r="C38" i="5"/>
  <c r="D38" i="5"/>
  <c r="E38" i="5"/>
  <c r="F38" i="5"/>
  <c r="G38" i="5"/>
  <c r="H38" i="5"/>
  <c r="I38" i="5"/>
  <c r="J38" i="5"/>
  <c r="K38" i="5"/>
  <c r="L38" i="5"/>
  <c r="M38" i="5"/>
  <c r="N38" i="5"/>
  <c r="O38" i="5"/>
  <c r="P38" i="5"/>
  <c r="Q38" i="5"/>
  <c r="B39" i="5"/>
  <c r="C39" i="5"/>
  <c r="D39" i="5"/>
  <c r="E39" i="5"/>
  <c r="F39" i="5"/>
  <c r="G39" i="5"/>
  <c r="H39" i="5"/>
  <c r="I39" i="5"/>
  <c r="J39" i="5"/>
  <c r="K39" i="5"/>
  <c r="L39" i="5"/>
  <c r="M39" i="5"/>
  <c r="N39" i="5"/>
  <c r="O39" i="5"/>
  <c r="P39" i="5"/>
  <c r="Q39" i="5"/>
  <c r="C40" i="5"/>
  <c r="D40" i="5"/>
  <c r="E40" i="5"/>
  <c r="F40" i="5"/>
  <c r="G40" i="5"/>
  <c r="H40" i="5"/>
  <c r="I40" i="5"/>
  <c r="J40" i="5"/>
  <c r="K40" i="5"/>
  <c r="L40" i="5"/>
  <c r="M40" i="5"/>
  <c r="N40" i="5"/>
  <c r="O40" i="5"/>
  <c r="P40" i="5"/>
  <c r="Q40" i="5"/>
  <c r="B41" i="5"/>
  <c r="C41" i="5"/>
  <c r="D41" i="5"/>
  <c r="E41" i="5"/>
  <c r="F41" i="5"/>
  <c r="G41" i="5"/>
  <c r="H41" i="5"/>
  <c r="I41" i="5"/>
  <c r="J41" i="5"/>
  <c r="K41" i="5"/>
  <c r="L41" i="5"/>
  <c r="M41" i="5"/>
  <c r="N41" i="5"/>
  <c r="O41" i="5"/>
  <c r="P41" i="5"/>
  <c r="Q41" i="5"/>
  <c r="B42" i="5"/>
  <c r="C42" i="5"/>
  <c r="D42" i="5"/>
  <c r="E42" i="5"/>
  <c r="F42" i="5"/>
  <c r="G42" i="5"/>
  <c r="H42" i="5"/>
  <c r="I42" i="5"/>
  <c r="J42" i="5"/>
  <c r="K42" i="5"/>
  <c r="L42" i="5"/>
  <c r="M42" i="5"/>
  <c r="N42" i="5"/>
  <c r="O42" i="5"/>
  <c r="P42" i="5"/>
  <c r="Q42" i="5"/>
  <c r="T8" i="6"/>
  <c r="U8" i="6"/>
  <c r="T9" i="6"/>
  <c r="U9" i="6"/>
  <c r="T10" i="6"/>
  <c r="U10" i="6"/>
  <c r="T11" i="6"/>
  <c r="U11" i="6"/>
  <c r="T12" i="6"/>
  <c r="U12" i="6"/>
  <c r="T14" i="6"/>
  <c r="U14" i="6"/>
  <c r="T15" i="6"/>
  <c r="U15" i="6"/>
  <c r="T16" i="6"/>
  <c r="U16" i="6"/>
  <c r="T17" i="6"/>
  <c r="U17" i="6"/>
  <c r="T18" i="6"/>
  <c r="U18" i="6"/>
  <c r="T20" i="6"/>
  <c r="U20" i="6"/>
  <c r="T21" i="6"/>
  <c r="U21" i="6"/>
  <c r="T22" i="6"/>
  <c r="U22" i="6"/>
  <c r="T23" i="6"/>
  <c r="U23" i="6"/>
  <c r="U48" i="6" s="1"/>
  <c r="T24" i="6"/>
  <c r="U24" i="6"/>
  <c r="T26" i="6"/>
  <c r="U26" i="6"/>
  <c r="T27" i="6"/>
  <c r="U27" i="6"/>
  <c r="T28" i="6"/>
  <c r="U28" i="6"/>
  <c r="T29" i="6"/>
  <c r="U29" i="6"/>
  <c r="T30" i="6"/>
  <c r="U30" i="6"/>
  <c r="T32" i="6"/>
  <c r="U32" i="6"/>
  <c r="T33" i="6"/>
  <c r="U33" i="6"/>
  <c r="T34" i="6"/>
  <c r="U34" i="6"/>
  <c r="T35" i="6"/>
  <c r="U35" i="6"/>
  <c r="T36" i="6"/>
  <c r="U36" i="6"/>
  <c r="T38" i="6"/>
  <c r="U38" i="6"/>
  <c r="T39" i="6"/>
  <c r="U39" i="6"/>
  <c r="T40" i="6"/>
  <c r="U40" i="6"/>
  <c r="T41" i="6"/>
  <c r="U41" i="6"/>
  <c r="T42" i="6"/>
  <c r="U42" i="6"/>
  <c r="B44" i="6"/>
  <c r="C44" i="6"/>
  <c r="D44" i="6"/>
  <c r="E44" i="6"/>
  <c r="F44" i="6"/>
  <c r="G44" i="6"/>
  <c r="H44" i="6"/>
  <c r="I44" i="6"/>
  <c r="J44" i="6"/>
  <c r="K44" i="6"/>
  <c r="L44" i="6"/>
  <c r="M44" i="6"/>
  <c r="N44" i="6"/>
  <c r="O44" i="6"/>
  <c r="P44" i="6"/>
  <c r="Q44" i="6"/>
  <c r="R44" i="6"/>
  <c r="S44" i="6"/>
  <c r="B45" i="6"/>
  <c r="C45" i="6"/>
  <c r="D45" i="6"/>
  <c r="E45" i="6"/>
  <c r="F45" i="6"/>
  <c r="G45" i="6"/>
  <c r="H45" i="6"/>
  <c r="I45" i="6"/>
  <c r="J45" i="6"/>
  <c r="K45" i="6"/>
  <c r="L45" i="6"/>
  <c r="M45" i="6"/>
  <c r="N45" i="6"/>
  <c r="O45" i="6"/>
  <c r="P45" i="6"/>
  <c r="Q45" i="6"/>
  <c r="R45" i="6"/>
  <c r="S45" i="6"/>
  <c r="B46" i="6"/>
  <c r="C46" i="6"/>
  <c r="D46" i="6"/>
  <c r="E46" i="6"/>
  <c r="F46" i="6"/>
  <c r="G46" i="6"/>
  <c r="H46" i="6"/>
  <c r="I46" i="6"/>
  <c r="J46" i="6"/>
  <c r="K46" i="6"/>
  <c r="L46" i="6"/>
  <c r="M46" i="6"/>
  <c r="N46" i="6"/>
  <c r="O46" i="6"/>
  <c r="P46" i="6"/>
  <c r="Q46" i="6"/>
  <c r="R46" i="6"/>
  <c r="S46" i="6"/>
  <c r="B47" i="6"/>
  <c r="C47" i="6"/>
  <c r="D47" i="6"/>
  <c r="E47" i="6"/>
  <c r="F47" i="6"/>
  <c r="G47" i="6"/>
  <c r="H47" i="6"/>
  <c r="I47" i="6"/>
  <c r="J47" i="6"/>
  <c r="K47" i="6"/>
  <c r="L47" i="6"/>
  <c r="M47" i="6"/>
  <c r="N47" i="6"/>
  <c r="O47" i="6"/>
  <c r="P47" i="6"/>
  <c r="Q47" i="6"/>
  <c r="R47" i="6"/>
  <c r="S47" i="6"/>
  <c r="B48" i="6"/>
  <c r="C48" i="6"/>
  <c r="D48" i="6"/>
  <c r="E48" i="6"/>
  <c r="F48" i="6"/>
  <c r="G48" i="6"/>
  <c r="H48" i="6"/>
  <c r="I48" i="6"/>
  <c r="J48" i="6"/>
  <c r="K48" i="6"/>
  <c r="L48" i="6"/>
  <c r="M48" i="6"/>
  <c r="N48" i="6"/>
  <c r="O48" i="6"/>
  <c r="P48" i="6"/>
  <c r="Q48" i="6"/>
  <c r="R48" i="6"/>
  <c r="S48" i="6"/>
  <c r="R11" i="7"/>
  <c r="S11" i="7"/>
  <c r="R12" i="7"/>
  <c r="S12" i="7"/>
  <c r="R13" i="7"/>
  <c r="S13" i="7"/>
  <c r="R14" i="7"/>
  <c r="S14" i="7"/>
  <c r="R15" i="7"/>
  <c r="S15" i="7"/>
  <c r="R17" i="7"/>
  <c r="S17" i="7"/>
  <c r="R18" i="7"/>
  <c r="S18" i="7"/>
  <c r="R19" i="7"/>
  <c r="S19" i="7"/>
  <c r="R20" i="7"/>
  <c r="S20" i="7"/>
  <c r="R21" i="7"/>
  <c r="S21" i="7"/>
  <c r="R23" i="7"/>
  <c r="S23" i="7"/>
  <c r="R24" i="7"/>
  <c r="S24" i="7"/>
  <c r="R25" i="7"/>
  <c r="S25" i="7"/>
  <c r="R26" i="7"/>
  <c r="S26" i="7"/>
  <c r="R27" i="7"/>
  <c r="S27" i="7"/>
  <c r="R29" i="7"/>
  <c r="S29" i="7"/>
  <c r="R30" i="7"/>
  <c r="S30" i="7"/>
  <c r="R31" i="7"/>
  <c r="S31" i="7"/>
  <c r="R32" i="7"/>
  <c r="S32" i="7"/>
  <c r="R33" i="7"/>
  <c r="S33" i="7"/>
  <c r="R35" i="7"/>
  <c r="S35" i="7"/>
  <c r="R36" i="7"/>
  <c r="S36" i="7"/>
  <c r="R37" i="7"/>
  <c r="S37" i="7"/>
  <c r="R38" i="7"/>
  <c r="S38" i="7"/>
  <c r="R39" i="7"/>
  <c r="S39" i="7"/>
  <c r="R41" i="7"/>
  <c r="S41" i="7"/>
  <c r="R42" i="7"/>
  <c r="S42" i="7"/>
  <c r="R43" i="7"/>
  <c r="S43" i="7"/>
  <c r="R44" i="7"/>
  <c r="S44" i="7"/>
  <c r="R45" i="7"/>
  <c r="S45" i="7"/>
  <c r="B47" i="7"/>
  <c r="C47" i="7"/>
  <c r="D47" i="7"/>
  <c r="E47" i="7"/>
  <c r="F47" i="7"/>
  <c r="G47" i="7"/>
  <c r="H47" i="7"/>
  <c r="I47" i="7"/>
  <c r="J47" i="7"/>
  <c r="J52" i="7" s="1"/>
  <c r="K47" i="7"/>
  <c r="L47" i="7"/>
  <c r="M47" i="7"/>
  <c r="N47" i="7"/>
  <c r="O47" i="7"/>
  <c r="P47" i="7"/>
  <c r="Q47" i="7"/>
  <c r="B48" i="7"/>
  <c r="C48" i="7"/>
  <c r="D48" i="7"/>
  <c r="E48" i="7"/>
  <c r="F48" i="7"/>
  <c r="G48" i="7"/>
  <c r="H48" i="7"/>
  <c r="I48" i="7"/>
  <c r="J48" i="7"/>
  <c r="K48" i="7"/>
  <c r="L48" i="7"/>
  <c r="M48" i="7"/>
  <c r="N48" i="7"/>
  <c r="O48" i="7"/>
  <c r="P48" i="7"/>
  <c r="Q48" i="7"/>
  <c r="B49" i="7"/>
  <c r="C49" i="7"/>
  <c r="D49" i="7"/>
  <c r="E49" i="7"/>
  <c r="F49" i="7"/>
  <c r="G49" i="7"/>
  <c r="H49" i="7"/>
  <c r="I49" i="7"/>
  <c r="J49" i="7"/>
  <c r="K49" i="7"/>
  <c r="L49" i="7"/>
  <c r="M49" i="7"/>
  <c r="N49" i="7"/>
  <c r="O49" i="7"/>
  <c r="P49" i="7"/>
  <c r="Q49" i="7"/>
  <c r="B50" i="7"/>
  <c r="C50" i="7"/>
  <c r="D50" i="7"/>
  <c r="E50" i="7"/>
  <c r="F50" i="7"/>
  <c r="G50" i="7"/>
  <c r="H50" i="7"/>
  <c r="I50" i="7"/>
  <c r="J50" i="7"/>
  <c r="K50" i="7"/>
  <c r="L50" i="7"/>
  <c r="M50" i="7"/>
  <c r="N50" i="7"/>
  <c r="O50" i="7"/>
  <c r="P50" i="7"/>
  <c r="Q50" i="7"/>
  <c r="B51" i="7"/>
  <c r="C51" i="7"/>
  <c r="D51" i="7"/>
  <c r="E51" i="7"/>
  <c r="F51" i="7"/>
  <c r="G51" i="7"/>
  <c r="H51" i="7"/>
  <c r="H52" i="7" s="1"/>
  <c r="I51" i="7"/>
  <c r="J51" i="7"/>
  <c r="K51" i="7"/>
  <c r="L51" i="7"/>
  <c r="M51" i="7"/>
  <c r="N51" i="7"/>
  <c r="O51" i="7"/>
  <c r="P51" i="7"/>
  <c r="Q51" i="7"/>
  <c r="Q52" i="7" s="1"/>
  <c r="I52" i="7"/>
  <c r="R12" i="8"/>
  <c r="S12" i="8"/>
  <c r="R13" i="8"/>
  <c r="S13" i="8"/>
  <c r="R14" i="8"/>
  <c r="S14" i="8"/>
  <c r="R15" i="8"/>
  <c r="S15" i="8"/>
  <c r="R16" i="8"/>
  <c r="S16" i="8"/>
  <c r="R18" i="8"/>
  <c r="S18" i="8"/>
  <c r="R19" i="8"/>
  <c r="S19" i="8"/>
  <c r="R20" i="8"/>
  <c r="S20" i="8"/>
  <c r="R21" i="8"/>
  <c r="S21" i="8"/>
  <c r="R22" i="8"/>
  <c r="S22" i="8"/>
  <c r="R24" i="8"/>
  <c r="S24" i="8"/>
  <c r="R25" i="8"/>
  <c r="S25" i="8"/>
  <c r="R26" i="8"/>
  <c r="S26" i="8"/>
  <c r="R27" i="8"/>
  <c r="S27" i="8"/>
  <c r="R28" i="8"/>
  <c r="S28" i="8"/>
  <c r="R30" i="8"/>
  <c r="S30" i="8"/>
  <c r="R31" i="8"/>
  <c r="S31" i="8"/>
  <c r="R32" i="8"/>
  <c r="S32" i="8"/>
  <c r="R33" i="8"/>
  <c r="S33" i="8"/>
  <c r="R34" i="8"/>
  <c r="S34" i="8"/>
  <c r="R36" i="8"/>
  <c r="S36" i="8"/>
  <c r="R37" i="8"/>
  <c r="S37" i="8"/>
  <c r="R38" i="8"/>
  <c r="S38" i="8"/>
  <c r="R39" i="8"/>
  <c r="S39" i="8"/>
  <c r="R40" i="8"/>
  <c r="S40" i="8"/>
  <c r="R42" i="8"/>
  <c r="S42" i="8"/>
  <c r="R43" i="8"/>
  <c r="S43" i="8"/>
  <c r="R44" i="8"/>
  <c r="S44" i="8"/>
  <c r="R45" i="8"/>
  <c r="S45" i="8"/>
  <c r="R46" i="8"/>
  <c r="S46" i="8"/>
  <c r="B48" i="8"/>
  <c r="C48" i="8"/>
  <c r="D48" i="8"/>
  <c r="E48" i="8"/>
  <c r="F48" i="8"/>
  <c r="G48" i="8"/>
  <c r="H48" i="8"/>
  <c r="I48" i="8"/>
  <c r="J48" i="8"/>
  <c r="K48" i="8"/>
  <c r="L48" i="8"/>
  <c r="M48" i="8"/>
  <c r="N48" i="8"/>
  <c r="O48" i="8"/>
  <c r="P48" i="8"/>
  <c r="Q48" i="8"/>
  <c r="B49" i="8"/>
  <c r="C49" i="8"/>
  <c r="D49" i="8"/>
  <c r="E49" i="8"/>
  <c r="F49" i="8"/>
  <c r="G49" i="8"/>
  <c r="H49" i="8"/>
  <c r="I49" i="8"/>
  <c r="J49" i="8"/>
  <c r="K49" i="8"/>
  <c r="L49" i="8"/>
  <c r="M49" i="8"/>
  <c r="N49" i="8"/>
  <c r="O49" i="8"/>
  <c r="P49" i="8"/>
  <c r="Q49" i="8"/>
  <c r="B50" i="8"/>
  <c r="C50" i="8"/>
  <c r="D50" i="8"/>
  <c r="E50" i="8"/>
  <c r="F50" i="8"/>
  <c r="G50" i="8"/>
  <c r="H50" i="8"/>
  <c r="I50" i="8"/>
  <c r="J50" i="8"/>
  <c r="K50" i="8"/>
  <c r="L50" i="8"/>
  <c r="M50" i="8"/>
  <c r="N50" i="8"/>
  <c r="O50" i="8"/>
  <c r="P50" i="8"/>
  <c r="Q50" i="8"/>
  <c r="B51" i="8"/>
  <c r="C51" i="8"/>
  <c r="D51" i="8"/>
  <c r="E51" i="8"/>
  <c r="F51" i="8"/>
  <c r="G51" i="8"/>
  <c r="H51" i="8"/>
  <c r="I51" i="8"/>
  <c r="J51" i="8"/>
  <c r="K51" i="8"/>
  <c r="L51" i="8"/>
  <c r="M51" i="8"/>
  <c r="N51" i="8"/>
  <c r="O51" i="8"/>
  <c r="P51" i="8"/>
  <c r="Q51" i="8"/>
  <c r="B52" i="8"/>
  <c r="C52" i="8"/>
  <c r="D52" i="8"/>
  <c r="E52" i="8"/>
  <c r="F52" i="8"/>
  <c r="G52" i="8"/>
  <c r="H52" i="8"/>
  <c r="I52" i="8"/>
  <c r="J52" i="8"/>
  <c r="K52" i="8"/>
  <c r="L52" i="8"/>
  <c r="M52" i="8"/>
  <c r="N52" i="8"/>
  <c r="O52" i="8"/>
  <c r="P52" i="8"/>
  <c r="Q52" i="8"/>
  <c r="Q53" i="8"/>
  <c r="R12" i="9"/>
  <c r="T12" i="9" s="1"/>
  <c r="S12" i="9"/>
  <c r="R13" i="9"/>
  <c r="S13" i="9"/>
  <c r="R14" i="9"/>
  <c r="S14" i="9"/>
  <c r="R15" i="9"/>
  <c r="S15" i="9"/>
  <c r="T15" i="9" s="1"/>
  <c r="R16" i="9"/>
  <c r="S16" i="9"/>
  <c r="R18" i="9"/>
  <c r="T18" i="9" s="1"/>
  <c r="S18" i="9"/>
  <c r="R19" i="9"/>
  <c r="S19" i="9"/>
  <c r="R20" i="9"/>
  <c r="S20" i="9"/>
  <c r="R21" i="9"/>
  <c r="S21" i="9"/>
  <c r="R22" i="9"/>
  <c r="T22" i="9" s="1"/>
  <c r="S22" i="9"/>
  <c r="R24" i="9"/>
  <c r="S24" i="9"/>
  <c r="R25" i="9"/>
  <c r="S25" i="9"/>
  <c r="R26" i="9"/>
  <c r="S26" i="9"/>
  <c r="R27" i="9"/>
  <c r="S27" i="9"/>
  <c r="R28" i="9"/>
  <c r="S28" i="9"/>
  <c r="R30" i="9"/>
  <c r="S30" i="9"/>
  <c r="R31" i="9"/>
  <c r="S31" i="9"/>
  <c r="R32" i="9"/>
  <c r="S32" i="9"/>
  <c r="R33" i="9"/>
  <c r="S33" i="9"/>
  <c r="R34" i="9"/>
  <c r="S34" i="9"/>
  <c r="R36" i="9"/>
  <c r="S36" i="9"/>
  <c r="R37" i="9"/>
  <c r="S37" i="9"/>
  <c r="R38" i="9"/>
  <c r="S38" i="9"/>
  <c r="R39" i="9"/>
  <c r="S39" i="9"/>
  <c r="R40" i="9"/>
  <c r="S40" i="9"/>
  <c r="R42" i="9"/>
  <c r="S42" i="9"/>
  <c r="R43" i="9"/>
  <c r="S43" i="9"/>
  <c r="R44" i="9"/>
  <c r="S44" i="9"/>
  <c r="R45" i="9"/>
  <c r="S45" i="9"/>
  <c r="R46" i="9"/>
  <c r="S46" i="9"/>
  <c r="B48" i="9"/>
  <c r="C48" i="9"/>
  <c r="D48" i="9"/>
  <c r="E48" i="9"/>
  <c r="F48" i="9"/>
  <c r="G48" i="9"/>
  <c r="H48" i="9"/>
  <c r="I48" i="9"/>
  <c r="J48" i="9"/>
  <c r="K48" i="9"/>
  <c r="L48" i="9"/>
  <c r="M48" i="9"/>
  <c r="N48" i="9"/>
  <c r="O48" i="9"/>
  <c r="P48" i="9"/>
  <c r="Q48" i="9"/>
  <c r="B49" i="9"/>
  <c r="C49" i="9"/>
  <c r="D49" i="9"/>
  <c r="E49" i="9"/>
  <c r="F49" i="9"/>
  <c r="G49" i="9"/>
  <c r="H49" i="9"/>
  <c r="I49" i="9"/>
  <c r="J49" i="9"/>
  <c r="K49" i="9"/>
  <c r="L49" i="9"/>
  <c r="M49" i="9"/>
  <c r="N49" i="9"/>
  <c r="O49" i="9"/>
  <c r="P49" i="9"/>
  <c r="Q49" i="9"/>
  <c r="B50" i="9"/>
  <c r="C50" i="9"/>
  <c r="D50" i="9"/>
  <c r="E50" i="9"/>
  <c r="F50" i="9"/>
  <c r="G50" i="9"/>
  <c r="H50" i="9"/>
  <c r="I50" i="9"/>
  <c r="J50" i="9"/>
  <c r="K50" i="9"/>
  <c r="L50" i="9"/>
  <c r="M50" i="9"/>
  <c r="N50" i="9"/>
  <c r="O50" i="9"/>
  <c r="P50" i="9"/>
  <c r="Q50" i="9"/>
  <c r="B51" i="9"/>
  <c r="C51" i="9"/>
  <c r="D51" i="9"/>
  <c r="E51" i="9"/>
  <c r="F51" i="9"/>
  <c r="G51" i="9"/>
  <c r="H51" i="9"/>
  <c r="I51" i="9"/>
  <c r="J51" i="9"/>
  <c r="K51" i="9"/>
  <c r="L51" i="9"/>
  <c r="M51" i="9"/>
  <c r="N51" i="9"/>
  <c r="O51" i="9"/>
  <c r="P51" i="9"/>
  <c r="Q51" i="9"/>
  <c r="B52" i="9"/>
  <c r="C52" i="9"/>
  <c r="D52" i="9"/>
  <c r="E52" i="9"/>
  <c r="F52" i="9"/>
  <c r="G52" i="9"/>
  <c r="H52" i="9"/>
  <c r="I52" i="9"/>
  <c r="J52" i="9"/>
  <c r="K52" i="9"/>
  <c r="L52" i="9"/>
  <c r="M52" i="9"/>
  <c r="N52" i="9"/>
  <c r="O52" i="9"/>
  <c r="P52" i="9"/>
  <c r="Q52" i="9"/>
  <c r="R12" i="10"/>
  <c r="S12" i="10"/>
  <c r="R13" i="10"/>
  <c r="S13" i="10"/>
  <c r="R14" i="10"/>
  <c r="S14" i="10"/>
  <c r="R15" i="10"/>
  <c r="S15" i="10"/>
  <c r="R16" i="10"/>
  <c r="S16" i="10"/>
  <c r="R18" i="10"/>
  <c r="S18" i="10"/>
  <c r="R19" i="10"/>
  <c r="S19" i="10"/>
  <c r="R20" i="10"/>
  <c r="S20" i="10"/>
  <c r="T20" i="10" s="1"/>
  <c r="R21" i="10"/>
  <c r="S21" i="10"/>
  <c r="R22" i="10"/>
  <c r="S22" i="10"/>
  <c r="R24" i="10"/>
  <c r="S24" i="10"/>
  <c r="R25" i="10"/>
  <c r="S25" i="10"/>
  <c r="T25" i="10" s="1"/>
  <c r="R26" i="10"/>
  <c r="S26" i="10"/>
  <c r="R27" i="10"/>
  <c r="S27" i="10"/>
  <c r="R28" i="10"/>
  <c r="S28" i="10"/>
  <c r="R30" i="10"/>
  <c r="S30" i="10"/>
  <c r="R31" i="10"/>
  <c r="S31" i="10"/>
  <c r="R32" i="10"/>
  <c r="S32" i="10"/>
  <c r="R33" i="10"/>
  <c r="S33" i="10"/>
  <c r="R34" i="10"/>
  <c r="S34" i="10"/>
  <c r="R36" i="10"/>
  <c r="S36" i="10"/>
  <c r="R37" i="10"/>
  <c r="S37" i="10"/>
  <c r="R38" i="10"/>
  <c r="S38" i="10"/>
  <c r="R39" i="10"/>
  <c r="S39" i="10"/>
  <c r="R40" i="10"/>
  <c r="S40" i="10"/>
  <c r="R42" i="10"/>
  <c r="S42" i="10"/>
  <c r="R43" i="10"/>
  <c r="S43" i="10"/>
  <c r="R44" i="10"/>
  <c r="S44" i="10"/>
  <c r="R45" i="10"/>
  <c r="S45" i="10"/>
  <c r="R46" i="10"/>
  <c r="S46" i="10"/>
  <c r="B48" i="10"/>
  <c r="C48" i="10"/>
  <c r="D48" i="10"/>
  <c r="E48" i="10"/>
  <c r="F48" i="10"/>
  <c r="G48" i="10"/>
  <c r="H48" i="10"/>
  <c r="I48" i="10"/>
  <c r="J48" i="10"/>
  <c r="K48" i="10"/>
  <c r="L48" i="10"/>
  <c r="M48" i="10"/>
  <c r="N48" i="10"/>
  <c r="O48" i="10"/>
  <c r="P48" i="10"/>
  <c r="Q48" i="10"/>
  <c r="B49" i="10"/>
  <c r="C49" i="10"/>
  <c r="D49" i="10"/>
  <c r="E49" i="10"/>
  <c r="F49" i="10"/>
  <c r="G49" i="10"/>
  <c r="H49" i="10"/>
  <c r="I49" i="10"/>
  <c r="J49" i="10"/>
  <c r="K49" i="10"/>
  <c r="L49" i="10"/>
  <c r="M49" i="10"/>
  <c r="N49" i="10"/>
  <c r="O49" i="10"/>
  <c r="P49" i="10"/>
  <c r="Q49" i="10"/>
  <c r="B50" i="10"/>
  <c r="C50" i="10"/>
  <c r="D50" i="10"/>
  <c r="E50" i="10"/>
  <c r="F50" i="10"/>
  <c r="G50" i="10"/>
  <c r="H50" i="10"/>
  <c r="I50" i="10"/>
  <c r="J50" i="10"/>
  <c r="K50" i="10"/>
  <c r="L50" i="10"/>
  <c r="M50" i="10"/>
  <c r="N50" i="10"/>
  <c r="O50" i="10"/>
  <c r="P50" i="10"/>
  <c r="Q50" i="10"/>
  <c r="B51" i="10"/>
  <c r="C51" i="10"/>
  <c r="D51" i="10"/>
  <c r="E51" i="10"/>
  <c r="F51" i="10"/>
  <c r="G51" i="10"/>
  <c r="H51" i="10"/>
  <c r="I51" i="10"/>
  <c r="J51" i="10"/>
  <c r="K51" i="10"/>
  <c r="L51" i="10"/>
  <c r="M51" i="10"/>
  <c r="N51" i="10"/>
  <c r="O51" i="10"/>
  <c r="P51" i="10"/>
  <c r="Q51" i="10"/>
  <c r="B52" i="10"/>
  <c r="C52" i="10"/>
  <c r="C53" i="10" s="1"/>
  <c r="D52" i="10"/>
  <c r="E52" i="10"/>
  <c r="F52" i="10"/>
  <c r="G52" i="10"/>
  <c r="H52" i="10"/>
  <c r="I52" i="10"/>
  <c r="J52" i="10"/>
  <c r="K52" i="10"/>
  <c r="L52" i="10"/>
  <c r="M52" i="10"/>
  <c r="N52" i="10"/>
  <c r="O52" i="10"/>
  <c r="P52" i="10"/>
  <c r="Q52" i="10"/>
  <c r="R12" i="11"/>
  <c r="S12" i="11"/>
  <c r="R13" i="11"/>
  <c r="S13" i="11"/>
  <c r="R14" i="11"/>
  <c r="S14" i="11"/>
  <c r="R15" i="11"/>
  <c r="S15" i="11"/>
  <c r="R16" i="11"/>
  <c r="S16" i="11"/>
  <c r="R18" i="11"/>
  <c r="S18" i="11"/>
  <c r="R19" i="11"/>
  <c r="S19" i="11"/>
  <c r="R20" i="11"/>
  <c r="S20" i="11"/>
  <c r="R21" i="11"/>
  <c r="S21" i="11"/>
  <c r="R22" i="11"/>
  <c r="S22" i="11"/>
  <c r="R24" i="11"/>
  <c r="S24" i="11"/>
  <c r="R25" i="11"/>
  <c r="S25" i="11"/>
  <c r="R26" i="11"/>
  <c r="S26" i="11"/>
  <c r="R27" i="11"/>
  <c r="S27" i="11"/>
  <c r="R28" i="11"/>
  <c r="S28" i="11"/>
  <c r="R30" i="11"/>
  <c r="S30" i="11"/>
  <c r="R31" i="11"/>
  <c r="S31" i="11"/>
  <c r="R32" i="11"/>
  <c r="S32" i="11"/>
  <c r="R33" i="11"/>
  <c r="S33" i="11"/>
  <c r="R34" i="11"/>
  <c r="S34" i="11"/>
  <c r="R36" i="11"/>
  <c r="S36" i="11"/>
  <c r="R37" i="11"/>
  <c r="S37" i="11"/>
  <c r="R38" i="11"/>
  <c r="S38" i="11"/>
  <c r="R39" i="11"/>
  <c r="S39" i="11"/>
  <c r="R40" i="11"/>
  <c r="S40" i="11"/>
  <c r="R42" i="11"/>
  <c r="S42" i="11"/>
  <c r="R43" i="11"/>
  <c r="S43" i="11"/>
  <c r="R44" i="11"/>
  <c r="S44" i="11"/>
  <c r="R45" i="11"/>
  <c r="S45" i="11"/>
  <c r="R46" i="11"/>
  <c r="S46" i="11"/>
  <c r="B48" i="11"/>
  <c r="C48" i="11"/>
  <c r="D48" i="11"/>
  <c r="E48" i="11"/>
  <c r="F48" i="11"/>
  <c r="G48" i="11"/>
  <c r="H48" i="11"/>
  <c r="I48" i="11"/>
  <c r="J48" i="11"/>
  <c r="K48" i="11"/>
  <c r="L48" i="11"/>
  <c r="M48" i="11"/>
  <c r="N48" i="11"/>
  <c r="O48" i="11"/>
  <c r="P48" i="11"/>
  <c r="Q48" i="11"/>
  <c r="B49" i="11"/>
  <c r="C49" i="11"/>
  <c r="D49" i="11"/>
  <c r="E49" i="11"/>
  <c r="F49" i="11"/>
  <c r="G49" i="11"/>
  <c r="H49" i="11"/>
  <c r="I49" i="11"/>
  <c r="J49" i="11"/>
  <c r="K49" i="11"/>
  <c r="L49" i="11"/>
  <c r="M49" i="11"/>
  <c r="N49" i="11"/>
  <c r="O49" i="11"/>
  <c r="P49" i="11"/>
  <c r="Q49" i="11"/>
  <c r="B50" i="11"/>
  <c r="C50" i="11"/>
  <c r="D50" i="11"/>
  <c r="E50" i="11"/>
  <c r="F50" i="11"/>
  <c r="G50" i="11"/>
  <c r="H50" i="11"/>
  <c r="I50" i="11"/>
  <c r="J50" i="11"/>
  <c r="K50" i="11"/>
  <c r="L50" i="11"/>
  <c r="M50" i="11"/>
  <c r="N50" i="11"/>
  <c r="O50" i="11"/>
  <c r="P50" i="11"/>
  <c r="Q50" i="11"/>
  <c r="B51" i="11"/>
  <c r="C51" i="11"/>
  <c r="D51" i="11"/>
  <c r="E51" i="11"/>
  <c r="F51" i="11"/>
  <c r="G51" i="11"/>
  <c r="H51" i="11"/>
  <c r="I51" i="11"/>
  <c r="J51" i="11"/>
  <c r="K51" i="11"/>
  <c r="L51" i="11"/>
  <c r="M51" i="11"/>
  <c r="N51" i="11"/>
  <c r="O51" i="11"/>
  <c r="P51" i="11"/>
  <c r="Q51" i="11"/>
  <c r="B52" i="11"/>
  <c r="C52" i="11"/>
  <c r="D52" i="11"/>
  <c r="E52" i="11"/>
  <c r="F52" i="11"/>
  <c r="G52" i="11"/>
  <c r="H52" i="11"/>
  <c r="I52" i="11"/>
  <c r="J52" i="11"/>
  <c r="K52" i="11"/>
  <c r="L52" i="11"/>
  <c r="M52" i="11"/>
  <c r="N52" i="11"/>
  <c r="O52" i="11"/>
  <c r="P52" i="11"/>
  <c r="Q52" i="11"/>
  <c r="Q53" i="11" s="1"/>
  <c r="Q50" i="19"/>
  <c r="R50" i="19"/>
  <c r="S50" i="19"/>
  <c r="Q79" i="19"/>
  <c r="R79" i="19"/>
  <c r="S79" i="19"/>
  <c r="Q80" i="19"/>
  <c r="R80" i="19"/>
  <c r="S80" i="19"/>
  <c r="Q81" i="19"/>
  <c r="R81" i="19"/>
  <c r="S81" i="19"/>
  <c r="Q82" i="19"/>
  <c r="R82" i="19"/>
  <c r="S82" i="19"/>
  <c r="Q83" i="19"/>
  <c r="R83" i="19"/>
  <c r="S83" i="19"/>
  <c r="Q84" i="19"/>
  <c r="R84" i="19"/>
  <c r="S84" i="19"/>
  <c r="Q85" i="19"/>
  <c r="R85" i="19"/>
  <c r="S85" i="19"/>
  <c r="R86" i="19"/>
  <c r="S86" i="19"/>
  <c r="R87" i="19"/>
  <c r="S87" i="19"/>
  <c r="Q88" i="19"/>
  <c r="R88" i="19"/>
  <c r="S88" i="19"/>
  <c r="Q89" i="19"/>
  <c r="R89" i="19"/>
  <c r="S89" i="19"/>
  <c r="Q90" i="19"/>
  <c r="R90" i="19"/>
  <c r="S90" i="19"/>
  <c r="Q91" i="19"/>
  <c r="R91" i="19"/>
  <c r="S91" i="19"/>
  <c r="Q92" i="19"/>
  <c r="R92" i="19"/>
  <c r="S92" i="19"/>
  <c r="Q93" i="19"/>
  <c r="R93" i="19"/>
  <c r="S93" i="19"/>
  <c r="R94" i="19"/>
  <c r="S94" i="19"/>
  <c r="R95" i="19"/>
  <c r="S95" i="19"/>
  <c r="Q96" i="19"/>
  <c r="R96" i="19"/>
  <c r="S96" i="19"/>
  <c r="Q97" i="19"/>
  <c r="R97" i="19"/>
  <c r="S97" i="19"/>
  <c r="Q98" i="19"/>
  <c r="R98" i="19"/>
  <c r="S98" i="19"/>
  <c r="Q99" i="19"/>
  <c r="R99" i="19"/>
  <c r="S99" i="19"/>
  <c r="Q100" i="19"/>
  <c r="R100" i="19"/>
  <c r="S100" i="19"/>
  <c r="Q101" i="19"/>
  <c r="R101" i="19"/>
  <c r="S101" i="19"/>
  <c r="R102" i="19"/>
  <c r="S102" i="19"/>
  <c r="R103" i="19"/>
  <c r="S103" i="19"/>
  <c r="Q104" i="19"/>
  <c r="R104" i="19"/>
  <c r="S104" i="19"/>
  <c r="Q105" i="19"/>
  <c r="R105" i="19"/>
  <c r="S105" i="19"/>
  <c r="Q106" i="19"/>
  <c r="R106" i="19"/>
  <c r="S106" i="19"/>
  <c r="Q107" i="19"/>
  <c r="R107" i="19"/>
  <c r="S107" i="19"/>
  <c r="Q114" i="19"/>
  <c r="R114" i="19"/>
  <c r="S114" i="19"/>
  <c r="Q169" i="19"/>
  <c r="R169" i="19"/>
  <c r="S169" i="19"/>
  <c r="Q170" i="19"/>
  <c r="R170" i="19"/>
  <c r="S170" i="19"/>
  <c r="Q171" i="19"/>
  <c r="R171" i="19"/>
  <c r="S171" i="19"/>
  <c r="Q172" i="19"/>
  <c r="R172" i="19"/>
  <c r="S172" i="19"/>
  <c r="Q173" i="19"/>
  <c r="R173" i="19"/>
  <c r="S173" i="19"/>
  <c r="Q174" i="19"/>
  <c r="R174" i="19"/>
  <c r="S174" i="19"/>
  <c r="Q175" i="19"/>
  <c r="R175" i="19"/>
  <c r="S175" i="19"/>
  <c r="Q176" i="19"/>
  <c r="R176" i="19"/>
  <c r="S176" i="19"/>
  <c r="Q177" i="19"/>
  <c r="R177" i="19"/>
  <c r="S177" i="19"/>
  <c r="Q178" i="19"/>
  <c r="R178" i="19"/>
  <c r="S178" i="19"/>
  <c r="Q179" i="19"/>
  <c r="R179" i="19"/>
  <c r="S179" i="19"/>
  <c r="Q180" i="19"/>
  <c r="R180" i="19"/>
  <c r="S180" i="19"/>
  <c r="Q181" i="19"/>
  <c r="R181" i="19"/>
  <c r="S181" i="19"/>
  <c r="Q182" i="19"/>
  <c r="R182" i="19"/>
  <c r="S182" i="19"/>
  <c r="Q183" i="19"/>
  <c r="R183" i="19"/>
  <c r="S183" i="19"/>
  <c r="Q184" i="19"/>
  <c r="R184" i="19"/>
  <c r="S184" i="19"/>
  <c r="Q185" i="19"/>
  <c r="R185" i="19"/>
  <c r="S185" i="19"/>
  <c r="Q186" i="19"/>
  <c r="R186" i="19"/>
  <c r="S186" i="19"/>
  <c r="Q187" i="19"/>
  <c r="R187" i="19"/>
  <c r="S187" i="19"/>
  <c r="Q188" i="19"/>
  <c r="R188" i="19"/>
  <c r="S188" i="19"/>
  <c r="Q189" i="19"/>
  <c r="R189" i="19"/>
  <c r="S189" i="19"/>
  <c r="Q190" i="19"/>
  <c r="R190" i="19"/>
  <c r="S190" i="19"/>
  <c r="Q191" i="19"/>
  <c r="R191" i="19"/>
  <c r="S191" i="19"/>
  <c r="Q192" i="19"/>
  <c r="R192" i="19"/>
  <c r="S192" i="19"/>
  <c r="Q193" i="19"/>
  <c r="R193" i="19"/>
  <c r="S193" i="19"/>
  <c r="B194" i="19"/>
  <c r="C194" i="19"/>
  <c r="D194" i="19"/>
  <c r="E194" i="19"/>
  <c r="F194" i="19"/>
  <c r="G194" i="19"/>
  <c r="H194" i="19"/>
  <c r="I194" i="19"/>
  <c r="J194" i="19"/>
  <c r="K194" i="19"/>
  <c r="K207" i="19" s="1"/>
  <c r="L194" i="19"/>
  <c r="L207" i="19" s="1"/>
  <c r="M194" i="19"/>
  <c r="N194" i="19"/>
  <c r="O194" i="19"/>
  <c r="P194" i="19"/>
  <c r="R13" i="21" l="1"/>
  <c r="R200" i="21"/>
  <c r="R204" i="21"/>
  <c r="R208" i="21"/>
  <c r="N45" i="18"/>
  <c r="N19" i="18"/>
  <c r="P19" i="18" s="1"/>
  <c r="N27" i="18"/>
  <c r="N37" i="18"/>
  <c r="O19" i="18"/>
  <c r="O27" i="18"/>
  <c r="O37" i="18"/>
  <c r="O45" i="18"/>
  <c r="N14" i="18"/>
  <c r="N24" i="18"/>
  <c r="N32" i="18"/>
  <c r="N40" i="18"/>
  <c r="O14" i="18"/>
  <c r="O24" i="18"/>
  <c r="O32" i="18"/>
  <c r="O40" i="18"/>
  <c r="P40" i="18" s="1"/>
  <c r="P123" i="20"/>
  <c r="E58" i="20"/>
  <c r="M58" i="20"/>
  <c r="O54" i="20"/>
  <c r="E89" i="20"/>
  <c r="J165" i="20"/>
  <c r="P51" i="20"/>
  <c r="P133" i="20"/>
  <c r="P137" i="20"/>
  <c r="P141" i="20"/>
  <c r="P52" i="20"/>
  <c r="D72" i="20"/>
  <c r="M89" i="20"/>
  <c r="G89" i="20"/>
  <c r="D89" i="20"/>
  <c r="H66" i="22"/>
  <c r="D98" i="22"/>
  <c r="L98" i="22"/>
  <c r="Q60" i="22"/>
  <c r="Q74" i="22"/>
  <c r="I66" i="22"/>
  <c r="E98" i="22"/>
  <c r="M98" i="22"/>
  <c r="P60" i="22"/>
  <c r="N66" i="22"/>
  <c r="Q65" i="22"/>
  <c r="C66" i="22"/>
  <c r="K66" i="22"/>
  <c r="G98" i="22"/>
  <c r="O66" i="22"/>
  <c r="D66" i="22"/>
  <c r="L66" i="22"/>
  <c r="H98" i="22"/>
  <c r="N98" i="22"/>
  <c r="J66" i="22"/>
  <c r="E66" i="22"/>
  <c r="M66" i="22"/>
  <c r="I98" i="22"/>
  <c r="P65" i="22"/>
  <c r="F66" i="22"/>
  <c r="B98" i="22"/>
  <c r="J98" i="22"/>
  <c r="P74" i="22"/>
  <c r="B66" i="22"/>
  <c r="F98" i="22"/>
  <c r="G66" i="22"/>
  <c r="C98" i="22"/>
  <c r="K98" i="22"/>
  <c r="Q50" i="22"/>
  <c r="P50" i="22"/>
  <c r="N92" i="22"/>
  <c r="O92" i="22"/>
  <c r="J92" i="22"/>
  <c r="G92" i="22"/>
  <c r="Q47" i="22"/>
  <c r="N75" i="22"/>
  <c r="O75" i="22"/>
  <c r="N51" i="22"/>
  <c r="B75" i="22"/>
  <c r="N168" i="22"/>
  <c r="C51" i="22"/>
  <c r="I75" i="22"/>
  <c r="I92" i="22"/>
  <c r="O168" i="22"/>
  <c r="N61" i="22"/>
  <c r="O51" i="22"/>
  <c r="O61" i="22"/>
  <c r="P47" i="22"/>
  <c r="D168" i="22"/>
  <c r="L168" i="22"/>
  <c r="G51" i="22"/>
  <c r="E92" i="22"/>
  <c r="R70" i="21"/>
  <c r="R74" i="21"/>
  <c r="R119" i="21"/>
  <c r="R123" i="21"/>
  <c r="R127" i="21"/>
  <c r="R131" i="21"/>
  <c r="R135" i="21"/>
  <c r="R139" i="21"/>
  <c r="R143" i="21"/>
  <c r="R147" i="21"/>
  <c r="R48" i="21"/>
  <c r="R56" i="21"/>
  <c r="R52" i="21"/>
  <c r="R75" i="21"/>
  <c r="R84" i="21"/>
  <c r="R88" i="21"/>
  <c r="R92" i="21"/>
  <c r="R96" i="21"/>
  <c r="R100" i="21"/>
  <c r="R104" i="21"/>
  <c r="R108" i="21"/>
  <c r="R112" i="21"/>
  <c r="R124" i="21"/>
  <c r="R128" i="21"/>
  <c r="R132" i="21"/>
  <c r="R136" i="21"/>
  <c r="R201" i="21"/>
  <c r="R205" i="21"/>
  <c r="R64" i="21"/>
  <c r="R60" i="21"/>
  <c r="R140" i="21"/>
  <c r="N168" i="21"/>
  <c r="Q27" i="21"/>
  <c r="Q38" i="21"/>
  <c r="R31" i="21"/>
  <c r="R37" i="21"/>
  <c r="P19" i="21"/>
  <c r="Q19" i="21"/>
  <c r="R144" i="21"/>
  <c r="P113" i="21"/>
  <c r="R25" i="21"/>
  <c r="Q22" i="21"/>
  <c r="R24" i="21"/>
  <c r="R36" i="21"/>
  <c r="R47" i="21"/>
  <c r="R51" i="21"/>
  <c r="R55" i="21"/>
  <c r="R59" i="21"/>
  <c r="R63" i="21"/>
  <c r="R82" i="21"/>
  <c r="R86" i="21"/>
  <c r="R90" i="21"/>
  <c r="R94" i="21"/>
  <c r="R98" i="21"/>
  <c r="R102" i="21"/>
  <c r="R106" i="21"/>
  <c r="R110" i="21"/>
  <c r="R152" i="21"/>
  <c r="R156" i="21"/>
  <c r="R160" i="21"/>
  <c r="R164" i="21"/>
  <c r="R173" i="21"/>
  <c r="R177" i="21"/>
  <c r="R181" i="21"/>
  <c r="R185" i="21"/>
  <c r="R189" i="21"/>
  <c r="R193" i="21"/>
  <c r="R199" i="21"/>
  <c r="R203" i="21"/>
  <c r="R207" i="21"/>
  <c r="M210" i="21"/>
  <c r="N210" i="21"/>
  <c r="G210" i="21"/>
  <c r="R211" i="21"/>
  <c r="R29" i="21"/>
  <c r="R33" i="21"/>
  <c r="R68" i="21"/>
  <c r="R72" i="21"/>
  <c r="R76" i="21"/>
  <c r="R202" i="21"/>
  <c r="R206" i="21"/>
  <c r="T20" i="11"/>
  <c r="P53" i="10"/>
  <c r="E53" i="10"/>
  <c r="H53" i="10"/>
  <c r="T13" i="10"/>
  <c r="D53" i="10"/>
  <c r="T14" i="9"/>
  <c r="T44" i="9"/>
  <c r="K53" i="9"/>
  <c r="P53" i="9"/>
  <c r="T33" i="9"/>
  <c r="T28" i="9"/>
  <c r="T19" i="9"/>
  <c r="D53" i="9"/>
  <c r="Q53" i="9"/>
  <c r="T13" i="9"/>
  <c r="T41" i="7"/>
  <c r="T12" i="7"/>
  <c r="T18" i="7"/>
  <c r="T13" i="7"/>
  <c r="E52" i="7"/>
  <c r="T19" i="7"/>
  <c r="T14" i="7"/>
  <c r="T44" i="7"/>
  <c r="T39" i="7"/>
  <c r="T30" i="7"/>
  <c r="T25" i="7"/>
  <c r="T20" i="7"/>
  <c r="T23" i="7"/>
  <c r="T38" i="7"/>
  <c r="T33" i="7"/>
  <c r="T42" i="7"/>
  <c r="T37" i="7"/>
  <c r="T31" i="7"/>
  <c r="V34" i="6"/>
  <c r="V10" i="6"/>
  <c r="V11" i="6"/>
  <c r="V21" i="6"/>
  <c r="V26" i="6"/>
  <c r="V14" i="6"/>
  <c r="V39" i="6"/>
  <c r="V27" i="6"/>
  <c r="V40" i="6"/>
  <c r="V35" i="6"/>
  <c r="V30" i="6"/>
  <c r="V22" i="6"/>
  <c r="V24" i="6"/>
  <c r="V33" i="6"/>
  <c r="V20" i="6"/>
  <c r="V15" i="6"/>
  <c r="V23" i="6"/>
  <c r="V48" i="6" s="1"/>
  <c r="B5" i="6"/>
  <c r="K49" i="6"/>
  <c r="V17" i="6"/>
  <c r="V29" i="6"/>
  <c r="R41" i="5"/>
  <c r="T35" i="5"/>
  <c r="T21" i="5"/>
  <c r="T16" i="5"/>
  <c r="T12" i="5"/>
  <c r="H43" i="5"/>
  <c r="AI52" i="4"/>
  <c r="U52" i="4"/>
  <c r="S52" i="4"/>
  <c r="R52" i="4"/>
  <c r="Q52" i="4"/>
  <c r="AF52" i="4"/>
  <c r="AG52" i="4"/>
  <c r="AH52" i="4"/>
  <c r="H46" i="3"/>
  <c r="J47" i="3"/>
  <c r="H45" i="3"/>
  <c r="H44" i="3"/>
  <c r="H47" i="3"/>
  <c r="D41" i="18"/>
  <c r="D46" i="18" s="1"/>
  <c r="B41" i="18"/>
  <c r="B46" i="18" s="1"/>
  <c r="L41" i="18"/>
  <c r="L46" i="18" s="1"/>
  <c r="P149" i="20"/>
  <c r="F89" i="20"/>
  <c r="E72" i="20"/>
  <c r="M72" i="20"/>
  <c r="Q134" i="22"/>
  <c r="O98" i="22"/>
  <c r="P134" i="22"/>
  <c r="D92" i="22"/>
  <c r="H75" i="22"/>
  <c r="P71" i="22"/>
  <c r="Q57" i="22"/>
  <c r="O163" i="20"/>
  <c r="B165" i="20"/>
  <c r="N68" i="20"/>
  <c r="N72" i="20" s="1"/>
  <c r="N109" i="20"/>
  <c r="O88" i="20"/>
  <c r="N44" i="20"/>
  <c r="N48" i="20" s="1"/>
  <c r="N94" i="20"/>
  <c r="N95" i="20" s="1"/>
  <c r="O44" i="20"/>
  <c r="O48" i="20" s="1"/>
  <c r="D48" i="20"/>
  <c r="O68" i="20"/>
  <c r="O72" i="20" s="1"/>
  <c r="B89" i="20"/>
  <c r="N131" i="20"/>
  <c r="C58" i="20"/>
  <c r="K58" i="20"/>
  <c r="M48" i="20"/>
  <c r="D58" i="20"/>
  <c r="O58" i="20"/>
  <c r="L48" i="20"/>
  <c r="F58" i="20"/>
  <c r="O33" i="20"/>
  <c r="O109" i="20"/>
  <c r="E48" i="20"/>
  <c r="P31" i="20"/>
  <c r="N88" i="20"/>
  <c r="F48" i="20"/>
  <c r="G58" i="20"/>
  <c r="I72" i="20"/>
  <c r="I89" i="20"/>
  <c r="O127" i="20"/>
  <c r="O165" i="20" s="1"/>
  <c r="G48" i="20"/>
  <c r="L165" i="20"/>
  <c r="N58" i="20"/>
  <c r="H48" i="20"/>
  <c r="O81" i="20"/>
  <c r="O94" i="20"/>
  <c r="O95" i="20" s="1"/>
  <c r="O131" i="20"/>
  <c r="B58" i="20"/>
  <c r="L72" i="20"/>
  <c r="L89" i="20"/>
  <c r="N39" i="20"/>
  <c r="N81" i="20"/>
  <c r="N127" i="20"/>
  <c r="C165" i="20"/>
  <c r="K165" i="20"/>
  <c r="O39" i="20"/>
  <c r="C48" i="20"/>
  <c r="K48" i="20"/>
  <c r="F72" i="20"/>
  <c r="H165" i="20"/>
  <c r="I48" i="20"/>
  <c r="H58" i="20"/>
  <c r="J72" i="20"/>
  <c r="J89" i="20"/>
  <c r="J48" i="20"/>
  <c r="I58" i="20"/>
  <c r="C72" i="20"/>
  <c r="K72" i="20"/>
  <c r="C89" i="20"/>
  <c r="K89" i="20"/>
  <c r="N33" i="20"/>
  <c r="P37" i="20"/>
  <c r="P76" i="20"/>
  <c r="P146" i="20"/>
  <c r="J58" i="20"/>
  <c r="D165" i="20"/>
  <c r="L58" i="20"/>
  <c r="G72" i="20"/>
  <c r="P70" i="20"/>
  <c r="P102" i="20"/>
  <c r="P116" i="20"/>
  <c r="H72" i="20"/>
  <c r="H89" i="20"/>
  <c r="P130" i="22"/>
  <c r="E61" i="22"/>
  <c r="Q71" i="22"/>
  <c r="H92" i="22"/>
  <c r="H61" i="22"/>
  <c r="M168" i="22"/>
  <c r="G168" i="22"/>
  <c r="I168" i="22"/>
  <c r="C168" i="22"/>
  <c r="K168" i="22"/>
  <c r="P97" i="22"/>
  <c r="F168" i="22"/>
  <c r="Q97" i="22"/>
  <c r="P91" i="22"/>
  <c r="J51" i="22"/>
  <c r="I61" i="22"/>
  <c r="B168" i="22"/>
  <c r="Q166" i="22"/>
  <c r="Q91" i="22"/>
  <c r="E168" i="22"/>
  <c r="P166" i="22"/>
  <c r="G75" i="22"/>
  <c r="B92" i="22"/>
  <c r="P57" i="22"/>
  <c r="P84" i="22"/>
  <c r="P112" i="22"/>
  <c r="B61" i="22"/>
  <c r="L92" i="22"/>
  <c r="Q84" i="22"/>
  <c r="Q112" i="22"/>
  <c r="E51" i="22"/>
  <c r="M51" i="22"/>
  <c r="F61" i="22"/>
  <c r="J75" i="22"/>
  <c r="M92" i="22"/>
  <c r="F51" i="22"/>
  <c r="G61" i="22"/>
  <c r="Q36" i="22"/>
  <c r="Q130" i="22"/>
  <c r="D75" i="22"/>
  <c r="E75" i="22"/>
  <c r="M75" i="22"/>
  <c r="F92" i="22"/>
  <c r="P36" i="22"/>
  <c r="P42" i="22"/>
  <c r="B51" i="22"/>
  <c r="F75" i="22"/>
  <c r="Q42" i="22"/>
  <c r="M61" i="22"/>
  <c r="J61" i="22"/>
  <c r="C61" i="22"/>
  <c r="K61" i="22"/>
  <c r="C92" i="22"/>
  <c r="K92" i="22"/>
  <c r="L75" i="22"/>
  <c r="D61" i="22"/>
  <c r="L61" i="22"/>
  <c r="C75" i="22"/>
  <c r="K75" i="22"/>
  <c r="I51" i="22"/>
  <c r="H51" i="22"/>
  <c r="D51" i="22"/>
  <c r="G207" i="19"/>
  <c r="D210" i="21"/>
  <c r="L210" i="21"/>
  <c r="E210" i="21"/>
  <c r="P167" i="21"/>
  <c r="R118" i="21"/>
  <c r="R122" i="21"/>
  <c r="R126" i="21"/>
  <c r="R130" i="21"/>
  <c r="R134" i="21"/>
  <c r="R138" i="21"/>
  <c r="R142" i="21"/>
  <c r="R146" i="21"/>
  <c r="G168" i="21"/>
  <c r="R154" i="21"/>
  <c r="R158" i="21"/>
  <c r="R162" i="21"/>
  <c r="R166" i="21"/>
  <c r="R175" i="21"/>
  <c r="R179" i="21"/>
  <c r="R183" i="21"/>
  <c r="R187" i="21"/>
  <c r="R191" i="21"/>
  <c r="R195" i="21"/>
  <c r="P197" i="21"/>
  <c r="Q197" i="21"/>
  <c r="R174" i="21"/>
  <c r="R178" i="21"/>
  <c r="R182" i="21"/>
  <c r="R186" i="21"/>
  <c r="R190" i="21"/>
  <c r="R194" i="21"/>
  <c r="R153" i="21"/>
  <c r="R157" i="21"/>
  <c r="R161" i="21"/>
  <c r="R165" i="21"/>
  <c r="E168" i="21"/>
  <c r="P148" i="21"/>
  <c r="R61" i="21"/>
  <c r="R65" i="21"/>
  <c r="R57" i="21"/>
  <c r="R53" i="21"/>
  <c r="R49" i="21"/>
  <c r="P34" i="21"/>
  <c r="P27" i="21"/>
  <c r="K39" i="21"/>
  <c r="K78" i="21" s="1"/>
  <c r="R49" i="6"/>
  <c r="B49" i="6"/>
  <c r="L49" i="6"/>
  <c r="N49" i="6"/>
  <c r="F49" i="6"/>
  <c r="V38" i="6"/>
  <c r="M49" i="6"/>
  <c r="U44" i="6"/>
  <c r="V36" i="6"/>
  <c r="V28" i="6"/>
  <c r="V16" i="6"/>
  <c r="V46" i="6" s="1"/>
  <c r="AE52" i="4"/>
  <c r="AD52" i="4"/>
  <c r="AQ42" i="4"/>
  <c r="AQ31" i="4"/>
  <c r="AQ26" i="4"/>
  <c r="AQ21" i="4"/>
  <c r="V52" i="4"/>
  <c r="Y52" i="4"/>
  <c r="W52" i="4"/>
  <c r="K52" i="4"/>
  <c r="N52" i="4"/>
  <c r="B52" i="4"/>
  <c r="I52" i="4"/>
  <c r="F49" i="3"/>
  <c r="D49" i="3"/>
  <c r="I44" i="3"/>
  <c r="G49" i="3"/>
  <c r="P209" i="21"/>
  <c r="Q209" i="21"/>
  <c r="K210" i="21"/>
  <c r="F210" i="21"/>
  <c r="R172" i="21"/>
  <c r="R176" i="21"/>
  <c r="R180" i="21"/>
  <c r="R184" i="21"/>
  <c r="R188" i="21"/>
  <c r="R192" i="21"/>
  <c r="R196" i="21"/>
  <c r="Q167" i="21"/>
  <c r="R151" i="21"/>
  <c r="R155" i="21"/>
  <c r="R159" i="21"/>
  <c r="R163" i="21"/>
  <c r="Q148" i="21"/>
  <c r="R117" i="21"/>
  <c r="R121" i="21"/>
  <c r="R125" i="21"/>
  <c r="R129" i="21"/>
  <c r="R133" i="21"/>
  <c r="R137" i="21"/>
  <c r="R141" i="21"/>
  <c r="R145" i="21"/>
  <c r="L168" i="21"/>
  <c r="R83" i="21"/>
  <c r="R87" i="21"/>
  <c r="R91" i="21"/>
  <c r="R95" i="21"/>
  <c r="R99" i="21"/>
  <c r="R103" i="21"/>
  <c r="R107" i="21"/>
  <c r="R111" i="21"/>
  <c r="R85" i="21"/>
  <c r="R89" i="21"/>
  <c r="R93" i="21"/>
  <c r="R97" i="21"/>
  <c r="R101" i="21"/>
  <c r="R105" i="21"/>
  <c r="R109" i="21"/>
  <c r="Q77" i="21"/>
  <c r="R69" i="21"/>
  <c r="R73" i="21"/>
  <c r="P66" i="21"/>
  <c r="Q66" i="21"/>
  <c r="R46" i="21"/>
  <c r="R50" i="21"/>
  <c r="R54" i="21"/>
  <c r="R58" i="21"/>
  <c r="R62" i="21"/>
  <c r="N39" i="21"/>
  <c r="P38" i="21"/>
  <c r="Q34" i="21"/>
  <c r="R30" i="21"/>
  <c r="M39" i="21"/>
  <c r="R26" i="21"/>
  <c r="L39" i="21"/>
  <c r="R21" i="21"/>
  <c r="P22" i="21"/>
  <c r="Q87" i="19"/>
  <c r="Q86" i="19"/>
  <c r="F53" i="11"/>
  <c r="T12" i="11"/>
  <c r="T43" i="11"/>
  <c r="T38" i="11"/>
  <c r="T18" i="11"/>
  <c r="T15" i="11"/>
  <c r="T28" i="11"/>
  <c r="T24" i="11"/>
  <c r="T31" i="11"/>
  <c r="T26" i="11"/>
  <c r="T21" i="11"/>
  <c r="E53" i="11"/>
  <c r="D53" i="11"/>
  <c r="T39" i="11"/>
  <c r="S51" i="11"/>
  <c r="T30" i="11"/>
  <c r="T33" i="11"/>
  <c r="T45" i="11"/>
  <c r="T36" i="11"/>
  <c r="T19" i="11"/>
  <c r="T44" i="11"/>
  <c r="R51" i="11"/>
  <c r="T25" i="11"/>
  <c r="O53" i="10"/>
  <c r="M53" i="10"/>
  <c r="T19" i="10"/>
  <c r="Q53" i="10"/>
  <c r="T45" i="10"/>
  <c r="T40" i="10"/>
  <c r="T36" i="10"/>
  <c r="T33" i="10"/>
  <c r="T14" i="10"/>
  <c r="T42" i="10"/>
  <c r="T16" i="10"/>
  <c r="T12" i="10"/>
  <c r="T44" i="10"/>
  <c r="S48" i="10"/>
  <c r="J53" i="10"/>
  <c r="F53" i="10"/>
  <c r="I53" i="10"/>
  <c r="T26" i="10"/>
  <c r="T21" i="10"/>
  <c r="R52" i="10"/>
  <c r="T39" i="10"/>
  <c r="T34" i="10"/>
  <c r="T30" i="10"/>
  <c r="T43" i="10"/>
  <c r="T15" i="10"/>
  <c r="S49" i="10"/>
  <c r="T27" i="10"/>
  <c r="R51" i="10"/>
  <c r="T28" i="10"/>
  <c r="S52" i="10"/>
  <c r="S51" i="10"/>
  <c r="S50" i="10"/>
  <c r="R50" i="10"/>
  <c r="R49" i="10"/>
  <c r="R48" i="10"/>
  <c r="T48" i="10" s="1"/>
  <c r="T32" i="10"/>
  <c r="T24" i="10"/>
  <c r="T31" i="10"/>
  <c r="T38" i="10"/>
  <c r="T40" i="9"/>
  <c r="T36" i="9"/>
  <c r="T21" i="9"/>
  <c r="R51" i="9"/>
  <c r="T31" i="9"/>
  <c r="T16" i="9"/>
  <c r="T34" i="9"/>
  <c r="T30" i="9"/>
  <c r="T25" i="9"/>
  <c r="T20" i="9"/>
  <c r="T38" i="9"/>
  <c r="T24" i="9"/>
  <c r="S52" i="9"/>
  <c r="S51" i="9"/>
  <c r="S49" i="9"/>
  <c r="T26" i="9"/>
  <c r="T39" i="9"/>
  <c r="J53" i="9"/>
  <c r="T43" i="9"/>
  <c r="T27" i="9"/>
  <c r="R50" i="9"/>
  <c r="H53" i="9"/>
  <c r="S48" i="9"/>
  <c r="E53" i="9"/>
  <c r="I53" i="9"/>
  <c r="R52" i="9"/>
  <c r="F53" i="9"/>
  <c r="T45" i="9"/>
  <c r="T37" i="9"/>
  <c r="E53" i="8"/>
  <c r="R50" i="8"/>
  <c r="T20" i="8"/>
  <c r="T15" i="8"/>
  <c r="H53" i="8"/>
  <c r="T45" i="8"/>
  <c r="T40" i="8"/>
  <c r="T36" i="8"/>
  <c r="T26" i="8"/>
  <c r="T38" i="8"/>
  <c r="T24" i="8"/>
  <c r="T44" i="8"/>
  <c r="T39" i="8"/>
  <c r="R51" i="8"/>
  <c r="T33" i="8"/>
  <c r="P53" i="8"/>
  <c r="T19" i="8"/>
  <c r="T21" i="8"/>
  <c r="T34" i="8"/>
  <c r="T43" i="8"/>
  <c r="T30" i="8"/>
  <c r="T25" i="8"/>
  <c r="T16" i="8"/>
  <c r="T13" i="8"/>
  <c r="T46" i="8"/>
  <c r="T28" i="8"/>
  <c r="T37" i="8"/>
  <c r="S48" i="8"/>
  <c r="T12" i="8"/>
  <c r="T27" i="8"/>
  <c r="T42" i="8"/>
  <c r="T22" i="8"/>
  <c r="K53" i="8"/>
  <c r="T31" i="8"/>
  <c r="S52" i="8"/>
  <c r="S51" i="8"/>
  <c r="T14" i="8"/>
  <c r="J53" i="8"/>
  <c r="R52" i="8"/>
  <c r="S50" i="8"/>
  <c r="D53" i="8"/>
  <c r="T32" i="8"/>
  <c r="T18" i="8"/>
  <c r="T43" i="7"/>
  <c r="T15" i="7"/>
  <c r="T11" i="7"/>
  <c r="L52" i="7"/>
  <c r="T29" i="7"/>
  <c r="T24" i="7"/>
  <c r="T27" i="7"/>
  <c r="T26" i="7"/>
  <c r="T21" i="7"/>
  <c r="T20" i="5"/>
  <c r="T33" i="5"/>
  <c r="T28" i="5"/>
  <c r="T23" i="5"/>
  <c r="T34" i="5"/>
  <c r="T25" i="5"/>
  <c r="T11" i="5"/>
  <c r="T18" i="5"/>
  <c r="T26" i="5"/>
  <c r="H49" i="6"/>
  <c r="V42" i="6"/>
  <c r="S49" i="6"/>
  <c r="V18" i="6"/>
  <c r="I49" i="6"/>
  <c r="T47" i="6"/>
  <c r="V8" i="6"/>
  <c r="T44" i="6"/>
  <c r="J49" i="6"/>
  <c r="G49" i="6"/>
  <c r="V32" i="6"/>
  <c r="V12" i="6"/>
  <c r="M43" i="5"/>
  <c r="T30" i="5"/>
  <c r="S41" i="5"/>
  <c r="Q43" i="5"/>
  <c r="T29" i="5"/>
  <c r="T15" i="5"/>
  <c r="T19" i="5"/>
  <c r="T14" i="5"/>
  <c r="F43" i="5"/>
  <c r="AC52" i="4"/>
  <c r="AQ43" i="4"/>
  <c r="AQ32" i="4"/>
  <c r="AQ27" i="4"/>
  <c r="AQ23" i="4"/>
  <c r="AK52" i="4"/>
  <c r="Z52" i="4"/>
  <c r="T52" i="4"/>
  <c r="X52" i="4"/>
  <c r="AQ39" i="4"/>
  <c r="AQ35" i="4"/>
  <c r="AQ14" i="4"/>
  <c r="AQ15" i="4"/>
  <c r="M52" i="4"/>
  <c r="L52" i="4"/>
  <c r="AL52" i="4"/>
  <c r="AQ11" i="4"/>
  <c r="AQ45" i="4"/>
  <c r="AQ30" i="4"/>
  <c r="G52" i="4"/>
  <c r="AQ18" i="4"/>
  <c r="AQ25" i="4"/>
  <c r="AP51" i="4"/>
  <c r="F52" i="4"/>
  <c r="J52" i="4"/>
  <c r="AQ20" i="4"/>
  <c r="AQ44" i="4"/>
  <c r="AQ29" i="4"/>
  <c r="AQ24" i="4"/>
  <c r="AQ19" i="4"/>
  <c r="AQ38" i="4"/>
  <c r="AQ13" i="4"/>
  <c r="AQ17" i="4"/>
  <c r="H52" i="4"/>
  <c r="AP47" i="4"/>
  <c r="AQ37" i="4"/>
  <c r="AQ12" i="4"/>
  <c r="AQ33" i="4"/>
  <c r="E52" i="4"/>
  <c r="AQ41" i="4"/>
  <c r="AP49" i="4"/>
  <c r="AP48" i="4"/>
  <c r="AQ36" i="4"/>
  <c r="J44" i="3"/>
  <c r="J45" i="3"/>
  <c r="I47" i="3"/>
  <c r="I45" i="3"/>
  <c r="E49" i="3"/>
  <c r="J46" i="3"/>
  <c r="I46" i="3"/>
  <c r="H168" i="22"/>
  <c r="J168" i="22"/>
  <c r="K51" i="22"/>
  <c r="L51" i="22"/>
  <c r="E165" i="20"/>
  <c r="I165" i="20"/>
  <c r="F165" i="20"/>
  <c r="G165" i="20"/>
  <c r="B48" i="20"/>
  <c r="P119" i="20"/>
  <c r="P43" i="20"/>
  <c r="R150" i="22"/>
  <c r="P80" i="20"/>
  <c r="P112" i="20"/>
  <c r="P10" i="20"/>
  <c r="E41" i="18"/>
  <c r="E46" i="18" s="1"/>
  <c r="P10" i="18"/>
  <c r="C41" i="18"/>
  <c r="C46" i="18" s="1"/>
  <c r="M41" i="18"/>
  <c r="M46" i="18" s="1"/>
  <c r="J41" i="18"/>
  <c r="J46" i="18" s="1"/>
  <c r="H41" i="18"/>
  <c r="H46" i="18" s="1"/>
  <c r="I41" i="18"/>
  <c r="I46" i="18" s="1"/>
  <c r="G41" i="18"/>
  <c r="G46" i="18" s="1"/>
  <c r="K41" i="18"/>
  <c r="K46" i="18" s="1"/>
  <c r="N46" i="18" s="1"/>
  <c r="F41" i="18"/>
  <c r="F46" i="18" s="1"/>
  <c r="Q113" i="21"/>
  <c r="R18" i="21"/>
  <c r="R32" i="21"/>
  <c r="R45" i="21"/>
  <c r="R71" i="21"/>
  <c r="R120" i="21"/>
  <c r="R150" i="21"/>
  <c r="P77" i="21"/>
  <c r="B168" i="21"/>
  <c r="B39" i="21"/>
  <c r="D39" i="21"/>
  <c r="F39" i="21"/>
  <c r="C39" i="21"/>
  <c r="O39" i="21"/>
  <c r="E39" i="21"/>
  <c r="G39" i="21"/>
  <c r="H39" i="21"/>
  <c r="I39" i="21"/>
  <c r="J39" i="21"/>
  <c r="D168" i="21"/>
  <c r="M168" i="21"/>
  <c r="H168" i="21"/>
  <c r="I168" i="21"/>
  <c r="C168" i="21"/>
  <c r="O168" i="21"/>
  <c r="F168" i="21"/>
  <c r="J168" i="21"/>
  <c r="K168" i="21"/>
  <c r="H210" i="21"/>
  <c r="I210" i="21"/>
  <c r="J210" i="21"/>
  <c r="C210" i="21"/>
  <c r="O210" i="21"/>
  <c r="B210" i="21"/>
  <c r="P67" i="20"/>
  <c r="P78" i="20"/>
  <c r="P152" i="20"/>
  <c r="P156" i="20"/>
  <c r="P160" i="20"/>
  <c r="P164" i="20"/>
  <c r="P14" i="20"/>
  <c r="P85" i="20"/>
  <c r="P108" i="20"/>
  <c r="P113" i="20"/>
  <c r="P117" i="20"/>
  <c r="P135" i="20"/>
  <c r="P143" i="20"/>
  <c r="P147" i="20"/>
  <c r="P11" i="20"/>
  <c r="P15" i="20"/>
  <c r="P19" i="20"/>
  <c r="P23" i="20"/>
  <c r="P115" i="20"/>
  <c r="P153" i="20"/>
  <c r="P157" i="20"/>
  <c r="P161" i="20"/>
  <c r="P32" i="20"/>
  <c r="P100" i="20"/>
  <c r="P17" i="20"/>
  <c r="P21" i="20"/>
  <c r="P25" i="20"/>
  <c r="P29" i="20"/>
  <c r="P83" i="20"/>
  <c r="P87" i="20"/>
  <c r="P93" i="20"/>
  <c r="P101" i="20"/>
  <c r="P56" i="20"/>
  <c r="P57" i="20" s="1"/>
  <c r="P75" i="20"/>
  <c r="P79" i="20"/>
  <c r="P122" i="20"/>
  <c r="P126" i="20"/>
  <c r="R40" i="22"/>
  <c r="R78" i="22"/>
  <c r="R87" i="22"/>
  <c r="R16" i="22"/>
  <c r="R28" i="22"/>
  <c r="R32" i="22"/>
  <c r="R106" i="22"/>
  <c r="R110" i="22"/>
  <c r="R119" i="22"/>
  <c r="R123" i="22"/>
  <c r="R132" i="22"/>
  <c r="R137" i="22"/>
  <c r="R145" i="22"/>
  <c r="R149" i="22"/>
  <c r="R157" i="22"/>
  <c r="R161" i="22"/>
  <c r="R49" i="22"/>
  <c r="R69" i="22"/>
  <c r="R80" i="22"/>
  <c r="R95" i="22"/>
  <c r="R14" i="22"/>
  <c r="R22" i="22"/>
  <c r="R26" i="22"/>
  <c r="R34" i="22"/>
  <c r="R104" i="22"/>
  <c r="R117" i="22"/>
  <c r="R125" i="22"/>
  <c r="R129" i="22"/>
  <c r="R139" i="22"/>
  <c r="R143" i="22"/>
  <c r="R151" i="22"/>
  <c r="R155" i="22"/>
  <c r="R163" i="22"/>
  <c r="R167" i="22"/>
  <c r="P136" i="20"/>
  <c r="P151" i="20"/>
  <c r="P26" i="20"/>
  <c r="P30" i="20"/>
  <c r="P46" i="20"/>
  <c r="P47" i="20" s="1"/>
  <c r="P61" i="20"/>
  <c r="P62" i="20" s="1"/>
  <c r="P63" i="20" s="1"/>
  <c r="P140" i="20"/>
  <c r="P144" i="20"/>
  <c r="P148" i="20"/>
  <c r="P159" i="20"/>
  <c r="P27" i="20"/>
  <c r="P129" i="20"/>
  <c r="P145" i="20"/>
  <c r="P16" i="20"/>
  <c r="P134" i="20"/>
  <c r="P13" i="20"/>
  <c r="P105" i="20"/>
  <c r="P114" i="20"/>
  <c r="P125" i="20"/>
  <c r="P130" i="20"/>
  <c r="P150" i="20"/>
  <c r="P106" i="20"/>
  <c r="P111" i="20"/>
  <c r="P118" i="20"/>
  <c r="P162" i="20"/>
  <c r="P18" i="20"/>
  <c r="P36" i="20"/>
  <c r="P84" i="20"/>
  <c r="P24" i="20"/>
  <c r="P92" i="20"/>
  <c r="P107" i="20"/>
  <c r="P124" i="20"/>
  <c r="P142" i="20"/>
  <c r="P158" i="20"/>
  <c r="P20" i="20"/>
  <c r="P38" i="20"/>
  <c r="P66" i="20"/>
  <c r="P86" i="20"/>
  <c r="P103" i="20"/>
  <c r="P120" i="20"/>
  <c r="P138" i="20"/>
  <c r="P154" i="20"/>
  <c r="P104" i="20"/>
  <c r="P121" i="20"/>
  <c r="P139" i="20"/>
  <c r="P22" i="20"/>
  <c r="P42" i="20"/>
  <c r="P155" i="20"/>
  <c r="P12" i="20"/>
  <c r="P28" i="20"/>
  <c r="P53" i="20"/>
  <c r="P77" i="20"/>
  <c r="R50" i="11"/>
  <c r="K53" i="11"/>
  <c r="M53" i="11"/>
  <c r="O53" i="11"/>
  <c r="T16" i="11"/>
  <c r="T40" i="11"/>
  <c r="T34" i="11"/>
  <c r="T22" i="11"/>
  <c r="H53" i="11"/>
  <c r="R48" i="11"/>
  <c r="C53" i="11"/>
  <c r="S49" i="11"/>
  <c r="S48" i="11"/>
  <c r="S50" i="11"/>
  <c r="I53" i="11"/>
  <c r="T32" i="11"/>
  <c r="T14" i="11"/>
  <c r="J53" i="11"/>
  <c r="P53" i="11"/>
  <c r="R52" i="11"/>
  <c r="P52" i="7"/>
  <c r="D52" i="7"/>
  <c r="T32" i="7"/>
  <c r="R50" i="7"/>
  <c r="R51" i="7"/>
  <c r="S51" i="7"/>
  <c r="R49" i="7"/>
  <c r="N52" i="7"/>
  <c r="B52" i="7"/>
  <c r="T36" i="7"/>
  <c r="S50" i="7"/>
  <c r="R47" i="7"/>
  <c r="T45" i="7"/>
  <c r="T35" i="7"/>
  <c r="T17" i="7"/>
  <c r="S47" i="7"/>
  <c r="S49" i="7"/>
  <c r="T13" i="5"/>
  <c r="S42" i="5"/>
  <c r="G43" i="5"/>
  <c r="R38" i="5"/>
  <c r="K43" i="5"/>
  <c r="N43" i="5"/>
  <c r="E43" i="5"/>
  <c r="B43" i="5"/>
  <c r="H207" i="19"/>
  <c r="M207" i="19"/>
  <c r="I207" i="19"/>
  <c r="J207" i="19"/>
  <c r="O165" i="19"/>
  <c r="B207" i="19"/>
  <c r="N207" i="19"/>
  <c r="C207" i="19"/>
  <c r="O207" i="19"/>
  <c r="D207" i="19"/>
  <c r="P207" i="19"/>
  <c r="E207" i="19"/>
  <c r="F207" i="19"/>
  <c r="G165" i="19"/>
  <c r="R164" i="19"/>
  <c r="Q206" i="19"/>
  <c r="F165" i="19"/>
  <c r="R70" i="22"/>
  <c r="R86" i="22"/>
  <c r="R15" i="22"/>
  <c r="R27" i="22"/>
  <c r="R105" i="22"/>
  <c r="R118" i="22"/>
  <c r="R83" i="22"/>
  <c r="R13" i="22"/>
  <c r="R25" i="22"/>
  <c r="R103" i="22"/>
  <c r="R116" i="22"/>
  <c r="R128" i="22"/>
  <c r="R142" i="22"/>
  <c r="R154" i="22"/>
  <c r="R45" i="22"/>
  <c r="R81" i="22"/>
  <c r="R96" i="22"/>
  <c r="R23" i="22"/>
  <c r="R35" i="22"/>
  <c r="R114" i="22"/>
  <c r="R126" i="22"/>
  <c r="R140" i="22"/>
  <c r="R152" i="22"/>
  <c r="R164" i="22"/>
  <c r="R39" i="22"/>
  <c r="R144" i="22"/>
  <c r="R54" i="22"/>
  <c r="R73" i="22"/>
  <c r="R88" i="22"/>
  <c r="R17" i="22"/>
  <c r="R29" i="22"/>
  <c r="R107" i="22"/>
  <c r="R120" i="22"/>
  <c r="R133" i="22"/>
  <c r="R146" i="22"/>
  <c r="R158" i="22"/>
  <c r="R46" i="22"/>
  <c r="R55" i="22"/>
  <c r="R64" i="22"/>
  <c r="R82" i="22"/>
  <c r="R89" i="22"/>
  <c r="R18" i="22"/>
  <c r="R24" i="22"/>
  <c r="R30" i="22"/>
  <c r="R108" i="22"/>
  <c r="R115" i="22"/>
  <c r="R121" i="22"/>
  <c r="R127" i="22"/>
  <c r="R141" i="22"/>
  <c r="R147" i="22"/>
  <c r="R153" i="22"/>
  <c r="R159" i="22"/>
  <c r="R165" i="22"/>
  <c r="R56" i="22"/>
  <c r="R90" i="22"/>
  <c r="R31" i="22"/>
  <c r="R109" i="22"/>
  <c r="R122" i="22"/>
  <c r="R136" i="22"/>
  <c r="R148" i="22"/>
  <c r="R160" i="22"/>
  <c r="R156" i="22"/>
  <c r="R41" i="22"/>
  <c r="R59" i="22"/>
  <c r="R79" i="22"/>
  <c r="R21" i="22"/>
  <c r="R33" i="22"/>
  <c r="R111" i="22"/>
  <c r="R124" i="22"/>
  <c r="R138" i="22"/>
  <c r="R162" i="22"/>
  <c r="R206" i="19"/>
  <c r="S206" i="19"/>
  <c r="Q16" i="19"/>
  <c r="Q24" i="19"/>
  <c r="C36" i="19"/>
  <c r="C37" i="19" s="1"/>
  <c r="I165" i="19"/>
  <c r="K165" i="19"/>
  <c r="K209" i="19" s="1"/>
  <c r="M36" i="19"/>
  <c r="B165" i="19"/>
  <c r="N165" i="19"/>
  <c r="C165" i="19"/>
  <c r="D165" i="19"/>
  <c r="P165" i="19"/>
  <c r="J165" i="19"/>
  <c r="L165" i="19"/>
  <c r="M165" i="19"/>
  <c r="E165" i="19"/>
  <c r="Q164" i="19"/>
  <c r="S145" i="19"/>
  <c r="Q145" i="19"/>
  <c r="S164" i="19"/>
  <c r="H165" i="19"/>
  <c r="R145" i="19"/>
  <c r="R110" i="19"/>
  <c r="S110" i="19"/>
  <c r="E36" i="19"/>
  <c r="E37" i="19" s="1"/>
  <c r="G36" i="19"/>
  <c r="G37" i="19" s="1"/>
  <c r="D36" i="19"/>
  <c r="D37" i="19" s="1"/>
  <c r="P36" i="19"/>
  <c r="P37" i="19" s="1"/>
  <c r="S19" i="19"/>
  <c r="S24" i="19"/>
  <c r="F36" i="19"/>
  <c r="F37" i="19" s="1"/>
  <c r="R24" i="19"/>
  <c r="B36" i="19"/>
  <c r="B37" i="19" s="1"/>
  <c r="L36" i="19"/>
  <c r="L37" i="19" s="1"/>
  <c r="R16" i="19"/>
  <c r="S35" i="19"/>
  <c r="O36" i="19"/>
  <c r="O37" i="19" s="1"/>
  <c r="Q74" i="19"/>
  <c r="H36" i="19"/>
  <c r="R35" i="19"/>
  <c r="J36" i="19"/>
  <c r="J37" i="19" s="1"/>
  <c r="S16" i="19"/>
  <c r="S31" i="19"/>
  <c r="Q31" i="19"/>
  <c r="K36" i="19"/>
  <c r="K37" i="19" s="1"/>
  <c r="Q19" i="19"/>
  <c r="R31" i="19"/>
  <c r="R19" i="19"/>
  <c r="Q35" i="19"/>
  <c r="R74" i="19"/>
  <c r="S63" i="19"/>
  <c r="S74" i="19"/>
  <c r="R63" i="19"/>
  <c r="Q63" i="19"/>
  <c r="I36" i="19"/>
  <c r="N36" i="19"/>
  <c r="N37" i="19" s="1"/>
  <c r="R194" i="19"/>
  <c r="Q194" i="19"/>
  <c r="S194" i="19"/>
  <c r="T37" i="11"/>
  <c r="G53" i="11"/>
  <c r="T27" i="11"/>
  <c r="N53" i="10"/>
  <c r="B53" i="10"/>
  <c r="T37" i="10"/>
  <c r="I53" i="8"/>
  <c r="K52" i="7"/>
  <c r="U46" i="6"/>
  <c r="V41" i="6"/>
  <c r="T46" i="6"/>
  <c r="I43" i="5"/>
  <c r="O43" i="5"/>
  <c r="C43" i="5"/>
  <c r="S40" i="5"/>
  <c r="T22" i="5"/>
  <c r="N53" i="11"/>
  <c r="T46" i="10"/>
  <c r="T32" i="5"/>
  <c r="T42" i="11"/>
  <c r="M53" i="9"/>
  <c r="S50" i="9"/>
  <c r="R49" i="9"/>
  <c r="U45" i="6"/>
  <c r="T36" i="5"/>
  <c r="AN52" i="4"/>
  <c r="AB52" i="4"/>
  <c r="P52" i="4"/>
  <c r="D52" i="4"/>
  <c r="C49" i="3"/>
  <c r="T46" i="11"/>
  <c r="L53" i="9"/>
  <c r="M53" i="8"/>
  <c r="S49" i="8"/>
  <c r="G53" i="8"/>
  <c r="T45" i="6"/>
  <c r="V9" i="6"/>
  <c r="AM52" i="4"/>
  <c r="AA52" i="4"/>
  <c r="O52" i="4"/>
  <c r="C52" i="4"/>
  <c r="R49" i="8"/>
  <c r="T49" i="8" s="1"/>
  <c r="J43" i="5"/>
  <c r="AO51" i="4"/>
  <c r="AO48" i="4"/>
  <c r="AO47" i="4"/>
  <c r="B49" i="3"/>
  <c r="S52" i="11"/>
  <c r="O53" i="9"/>
  <c r="C53" i="9"/>
  <c r="T32" i="9"/>
  <c r="F53" i="8"/>
  <c r="M52" i="7"/>
  <c r="S48" i="7"/>
  <c r="G52" i="7"/>
  <c r="Q49" i="6"/>
  <c r="E49" i="6"/>
  <c r="L43" i="5"/>
  <c r="R42" i="5"/>
  <c r="L53" i="11"/>
  <c r="L53" i="10"/>
  <c r="G53" i="10"/>
  <c r="N53" i="9"/>
  <c r="B53" i="9"/>
  <c r="R48" i="7"/>
  <c r="P49" i="6"/>
  <c r="D49" i="6"/>
  <c r="AP50" i="4"/>
  <c r="K53" i="10"/>
  <c r="T18" i="10"/>
  <c r="T42" i="9"/>
  <c r="O53" i="8"/>
  <c r="C53" i="8"/>
  <c r="F52" i="7"/>
  <c r="O49" i="6"/>
  <c r="C49" i="6"/>
  <c r="U47" i="6"/>
  <c r="S39" i="5"/>
  <c r="S38" i="5"/>
  <c r="T27" i="5"/>
  <c r="R40" i="5"/>
  <c r="G53" i="9"/>
  <c r="R49" i="11"/>
  <c r="T13" i="11"/>
  <c r="T22" i="10"/>
  <c r="R48" i="9"/>
  <c r="T46" i="9"/>
  <c r="L53" i="8"/>
  <c r="N53" i="8"/>
  <c r="B53" i="8"/>
  <c r="T48" i="6"/>
  <c r="R39" i="5"/>
  <c r="B53" i="11"/>
  <c r="O52" i="7"/>
  <c r="C52" i="7"/>
  <c r="R48" i="8"/>
  <c r="T48" i="8" s="1"/>
  <c r="P43" i="5"/>
  <c r="D43" i="5"/>
  <c r="AO50" i="4"/>
  <c r="AO49" i="4"/>
  <c r="AJ52" i="4"/>
  <c r="P45" i="18" l="1"/>
  <c r="O46" i="18"/>
  <c r="P32" i="18"/>
  <c r="P37" i="18"/>
  <c r="P24" i="18"/>
  <c r="P27" i="18"/>
  <c r="P44" i="20"/>
  <c r="P48" i="20" s="1"/>
  <c r="M96" i="20"/>
  <c r="M167" i="20" s="1"/>
  <c r="P68" i="20"/>
  <c r="D96" i="20"/>
  <c r="D167" i="20" s="1"/>
  <c r="N165" i="20"/>
  <c r="E96" i="20"/>
  <c r="E167" i="20" s="1"/>
  <c r="B96" i="20"/>
  <c r="B167" i="20" s="1"/>
  <c r="N89" i="20"/>
  <c r="N96" i="20" s="1"/>
  <c r="Q51" i="22"/>
  <c r="R65" i="22"/>
  <c r="P66" i="22"/>
  <c r="P98" i="22"/>
  <c r="Q75" i="22"/>
  <c r="Q61" i="22"/>
  <c r="R60" i="22"/>
  <c r="Q98" i="22"/>
  <c r="R74" i="22"/>
  <c r="P75" i="22"/>
  <c r="Q66" i="22"/>
  <c r="P61" i="22"/>
  <c r="P51" i="22"/>
  <c r="R50" i="22"/>
  <c r="N99" i="22"/>
  <c r="N170" i="22" s="1"/>
  <c r="J99" i="22"/>
  <c r="E99" i="22"/>
  <c r="F99" i="22"/>
  <c r="P168" i="22"/>
  <c r="B99" i="22"/>
  <c r="O99" i="22"/>
  <c r="K99" i="22"/>
  <c r="Q168" i="22"/>
  <c r="N212" i="21"/>
  <c r="G212" i="21"/>
  <c r="D212" i="21"/>
  <c r="L212" i="21"/>
  <c r="K212" i="21"/>
  <c r="Q210" i="21"/>
  <c r="P210" i="21"/>
  <c r="F212" i="21"/>
  <c r="E40" i="21"/>
  <c r="M212" i="21"/>
  <c r="O40" i="21"/>
  <c r="N40" i="21"/>
  <c r="K40" i="21"/>
  <c r="C40" i="21"/>
  <c r="F40" i="21"/>
  <c r="L40" i="21"/>
  <c r="E212" i="21"/>
  <c r="R38" i="21"/>
  <c r="J78" i="21"/>
  <c r="D40" i="21"/>
  <c r="I40" i="21"/>
  <c r="B40" i="21"/>
  <c r="M40" i="21"/>
  <c r="H40" i="21"/>
  <c r="G40" i="21"/>
  <c r="Q39" i="21"/>
  <c r="Q78" i="21" s="1"/>
  <c r="P39" i="21"/>
  <c r="P168" i="21"/>
  <c r="R209" i="21"/>
  <c r="Q110" i="19"/>
  <c r="G209" i="19"/>
  <c r="T50" i="11"/>
  <c r="T49" i="10"/>
  <c r="T52" i="10"/>
  <c r="T52" i="9"/>
  <c r="T50" i="9"/>
  <c r="T50" i="8"/>
  <c r="T51" i="8"/>
  <c r="T49" i="7"/>
  <c r="T47" i="7"/>
  <c r="T50" i="7"/>
  <c r="V47" i="6"/>
  <c r="V45" i="6"/>
  <c r="T49" i="6"/>
  <c r="U49" i="6"/>
  <c r="V44" i="6"/>
  <c r="T38" i="5"/>
  <c r="T41" i="5"/>
  <c r="T40" i="5"/>
  <c r="H49" i="3"/>
  <c r="N41" i="18"/>
  <c r="O41" i="18"/>
  <c r="B209" i="19"/>
  <c r="P14" i="18"/>
  <c r="P71" i="20"/>
  <c r="P54" i="20"/>
  <c r="P58" i="20" s="1"/>
  <c r="K96" i="20"/>
  <c r="K167" i="20" s="1"/>
  <c r="O89" i="20"/>
  <c r="O96" i="20" s="1"/>
  <c r="O167" i="20" s="1"/>
  <c r="H96" i="20"/>
  <c r="H167" i="20" s="1"/>
  <c r="P92" i="22"/>
  <c r="H99" i="22"/>
  <c r="C99" i="22"/>
  <c r="G99" i="22"/>
  <c r="C96" i="20"/>
  <c r="C167" i="20" s="1"/>
  <c r="P94" i="20"/>
  <c r="P95" i="20" s="1"/>
  <c r="F96" i="20"/>
  <c r="F167" i="20" s="1"/>
  <c r="G96" i="20"/>
  <c r="G167" i="20" s="1"/>
  <c r="J96" i="20"/>
  <c r="J167" i="20" s="1"/>
  <c r="P163" i="20"/>
  <c r="L96" i="20"/>
  <c r="L167" i="20" s="1"/>
  <c r="P39" i="20"/>
  <c r="I96" i="20"/>
  <c r="I167" i="20" s="1"/>
  <c r="P131" i="20"/>
  <c r="P88" i="20"/>
  <c r="P127" i="20"/>
  <c r="P81" i="20"/>
  <c r="P109" i="20"/>
  <c r="M99" i="22"/>
  <c r="Q92" i="22"/>
  <c r="I99" i="22"/>
  <c r="R57" i="22"/>
  <c r="R71" i="22"/>
  <c r="R134" i="22"/>
  <c r="R112" i="22"/>
  <c r="R91" i="22"/>
  <c r="R42" i="22"/>
  <c r="R84" i="22"/>
  <c r="D99" i="22"/>
  <c r="R97" i="22"/>
  <c r="R166" i="22"/>
  <c r="R130" i="22"/>
  <c r="L99" i="22"/>
  <c r="R47" i="22"/>
  <c r="R36" i="22"/>
  <c r="P33" i="20"/>
  <c r="Q168" i="21"/>
  <c r="R197" i="21"/>
  <c r="R167" i="21"/>
  <c r="R148" i="21"/>
  <c r="R113" i="21"/>
  <c r="R77" i="21"/>
  <c r="R34" i="21"/>
  <c r="N78" i="21"/>
  <c r="R27" i="21"/>
  <c r="R22" i="21"/>
  <c r="R19" i="21"/>
  <c r="AQ48" i="4"/>
  <c r="AQ50" i="4"/>
  <c r="AQ49" i="4"/>
  <c r="AQ47" i="4"/>
  <c r="I49" i="3"/>
  <c r="J49" i="3"/>
  <c r="O212" i="21"/>
  <c r="R66" i="21"/>
  <c r="M78" i="21"/>
  <c r="L78" i="21"/>
  <c r="E78" i="21"/>
  <c r="C78" i="21"/>
  <c r="T51" i="11"/>
  <c r="T52" i="11"/>
  <c r="T48" i="11"/>
  <c r="T50" i="10"/>
  <c r="S53" i="10"/>
  <c r="T51" i="10"/>
  <c r="T51" i="9"/>
  <c r="T49" i="9"/>
  <c r="T48" i="9"/>
  <c r="T52" i="8"/>
  <c r="T42" i="5"/>
  <c r="AQ51" i="4"/>
  <c r="AO52" i="4"/>
  <c r="AP52" i="4"/>
  <c r="I209" i="19"/>
  <c r="B212" i="21"/>
  <c r="B78" i="21"/>
  <c r="I78" i="21"/>
  <c r="F78" i="21"/>
  <c r="D78" i="21"/>
  <c r="O78" i="21"/>
  <c r="J40" i="21"/>
  <c r="G78" i="21"/>
  <c r="H78" i="21"/>
  <c r="C212" i="21"/>
  <c r="I212" i="21"/>
  <c r="H212" i="21"/>
  <c r="J212" i="21"/>
  <c r="M75" i="19"/>
  <c r="M37" i="19"/>
  <c r="H75" i="19"/>
  <c r="H37" i="19"/>
  <c r="I75" i="19"/>
  <c r="I37" i="19"/>
  <c r="J209" i="19"/>
  <c r="J211" i="19" s="1"/>
  <c r="O209" i="19"/>
  <c r="O211" i="19" s="1"/>
  <c r="K211" i="19"/>
  <c r="H209" i="19"/>
  <c r="F209" i="19"/>
  <c r="F211" i="19" s="1"/>
  <c r="D209" i="19"/>
  <c r="D211" i="19" s="1"/>
  <c r="T49" i="11"/>
  <c r="S53" i="11"/>
  <c r="R52" i="7"/>
  <c r="T51" i="7"/>
  <c r="M209" i="19"/>
  <c r="C209" i="19"/>
  <c r="C211" i="19" s="1"/>
  <c r="B211" i="19"/>
  <c r="B75" i="19"/>
  <c r="E209" i="19"/>
  <c r="E211" i="19" s="1"/>
  <c r="R165" i="19"/>
  <c r="P209" i="19"/>
  <c r="P211" i="19" s="1"/>
  <c r="N209" i="19"/>
  <c r="N211" i="19" s="1"/>
  <c r="L209" i="19"/>
  <c r="Q207" i="19"/>
  <c r="G211" i="19"/>
  <c r="P75" i="19"/>
  <c r="S207" i="19"/>
  <c r="R207" i="19"/>
  <c r="S165" i="19"/>
  <c r="C75" i="19"/>
  <c r="J75" i="19"/>
  <c r="Q165" i="19"/>
  <c r="L75" i="19"/>
  <c r="S36" i="19"/>
  <c r="E75" i="19"/>
  <c r="D75" i="19"/>
  <c r="G75" i="19"/>
  <c r="F75" i="19"/>
  <c r="N75" i="19"/>
  <c r="R36" i="19"/>
  <c r="Q36" i="19"/>
  <c r="K75" i="19"/>
  <c r="O75" i="19"/>
  <c r="S52" i="7"/>
  <c r="R53" i="10"/>
  <c r="S43" i="5"/>
  <c r="R53" i="11"/>
  <c r="S53" i="8"/>
  <c r="R53" i="9"/>
  <c r="T39" i="5"/>
  <c r="S53" i="9"/>
  <c r="R43" i="5"/>
  <c r="R53" i="8"/>
  <c r="T48" i="7"/>
  <c r="N214" i="21" l="1"/>
  <c r="P212" i="21"/>
  <c r="P41" i="18"/>
  <c r="N167" i="20"/>
  <c r="P72" i="20"/>
  <c r="R75" i="22"/>
  <c r="G170" i="22"/>
  <c r="B170" i="22"/>
  <c r="R98" i="22"/>
  <c r="D170" i="22"/>
  <c r="H170" i="22"/>
  <c r="Q99" i="22"/>
  <c r="Q170" i="22" s="1"/>
  <c r="F170" i="22"/>
  <c r="O170" i="22"/>
  <c r="C170" i="22"/>
  <c r="M170" i="22"/>
  <c r="E170" i="22"/>
  <c r="I170" i="22"/>
  <c r="J170" i="22"/>
  <c r="R61" i="22"/>
  <c r="L170" i="22"/>
  <c r="K170" i="22"/>
  <c r="R66" i="22"/>
  <c r="R51" i="22"/>
  <c r="P99" i="22"/>
  <c r="G214" i="21"/>
  <c r="L214" i="21"/>
  <c r="O214" i="21"/>
  <c r="D214" i="21"/>
  <c r="Q212" i="21"/>
  <c r="E214" i="21"/>
  <c r="K214" i="21"/>
  <c r="F214" i="21"/>
  <c r="R210" i="21"/>
  <c r="H214" i="21"/>
  <c r="C214" i="21"/>
  <c r="M214" i="21"/>
  <c r="B214" i="21"/>
  <c r="P40" i="21"/>
  <c r="P214" i="21" s="1"/>
  <c r="I214" i="21"/>
  <c r="P78" i="21"/>
  <c r="Q40" i="21"/>
  <c r="T53" i="10"/>
  <c r="T52" i="7"/>
  <c r="V49" i="6"/>
  <c r="R92" i="22"/>
  <c r="R168" i="22"/>
  <c r="P165" i="20"/>
  <c r="P89" i="20"/>
  <c r="R168" i="21"/>
  <c r="R39" i="21"/>
  <c r="T53" i="11"/>
  <c r="T53" i="8"/>
  <c r="T43" i="5"/>
  <c r="AQ52" i="4"/>
  <c r="P46" i="18"/>
  <c r="J214" i="21"/>
  <c r="R75" i="19"/>
  <c r="R37" i="19"/>
  <c r="Q75" i="19"/>
  <c r="Q37" i="19"/>
  <c r="S75" i="19"/>
  <c r="S37" i="19"/>
  <c r="Q209" i="19"/>
  <c r="H211" i="19"/>
  <c r="Q211" i="19" s="1"/>
  <c r="S209" i="19"/>
  <c r="M211" i="19"/>
  <c r="S211" i="19" s="1"/>
  <c r="L211" i="19"/>
  <c r="R209" i="19"/>
  <c r="I211" i="19"/>
  <c r="T53" i="9"/>
  <c r="P96" i="20" l="1"/>
  <c r="P167" i="20" s="1"/>
  <c r="P170" i="22"/>
  <c r="R99" i="22"/>
  <c r="R170" i="22" s="1"/>
  <c r="Q214" i="21"/>
  <c r="R78" i="21"/>
  <c r="R212" i="21"/>
  <c r="R40" i="21"/>
  <c r="R211" i="19"/>
  <c r="R214" i="21" l="1"/>
</calcChain>
</file>

<file path=xl/sharedStrings.xml><?xml version="1.0" encoding="utf-8"?>
<sst xmlns="http://schemas.openxmlformats.org/spreadsheetml/2006/main" count="1808" uniqueCount="325">
  <si>
    <t>SCHOOLBEVOLKING BUITENGEWOON SECUNDAIR ONDERWIJS</t>
  </si>
  <si>
    <t>Schooljaar 2021-2022</t>
  </si>
  <si>
    <t>21sec48</t>
  </si>
  <si>
    <t>Schoolbevolking buitengewoon secundair onderwijs</t>
  </si>
  <si>
    <t>21sec49</t>
  </si>
  <si>
    <t>Schoolbevolking naar opleidingsvorm</t>
  </si>
  <si>
    <t>21sec50</t>
  </si>
  <si>
    <t>Schoolbevolking naar opleidingsvorm en per type</t>
  </si>
  <si>
    <t>21sec51</t>
  </si>
  <si>
    <t>Schoolbevolking naar geboortejaar</t>
  </si>
  <si>
    <t>21sec52</t>
  </si>
  <si>
    <t>Schoolbevolking per type</t>
  </si>
  <si>
    <t>21sec53</t>
  </si>
  <si>
    <t xml:space="preserve">Schoolbevolking naar type - Opleidingsvorm 1 - BuSO tot sociale aanpassing </t>
  </si>
  <si>
    <t>21sec54</t>
  </si>
  <si>
    <t>Schoolbevolking naar type - Opleidingsvorm 2 - BuSO tot sociale aanpassing en arbeidsgeschiktmaking</t>
  </si>
  <si>
    <t>21sec55</t>
  </si>
  <si>
    <t>Schoolbevolking naar type - Opleidingsvorm 3 - BuSO beroepsonderwijs</t>
  </si>
  <si>
    <t>21sec56</t>
  </si>
  <si>
    <t>Schoolbevolking naar type - Opleidingsvorm 4 - BuSO secundair onderwijs</t>
  </si>
  <si>
    <t>21sec57</t>
  </si>
  <si>
    <t>21sec58</t>
  </si>
  <si>
    <t>21sec59</t>
  </si>
  <si>
    <t>21sec60</t>
  </si>
  <si>
    <t>21sec61</t>
  </si>
  <si>
    <t>Leerlingen van</t>
  </si>
  <si>
    <t>Totaal</t>
  </si>
  <si>
    <t>Belgische nationaliteit</t>
  </si>
  <si>
    <t>vreemde nationaliteit</t>
  </si>
  <si>
    <t>J</t>
  </si>
  <si>
    <t>M</t>
  </si>
  <si>
    <t>T</t>
  </si>
  <si>
    <t>Antwerpen</t>
  </si>
  <si>
    <t xml:space="preserve">   Gemeenschapsonderwijs</t>
  </si>
  <si>
    <t xml:space="preserve">   Privaatrechtelijk</t>
  </si>
  <si>
    <t xml:space="preserve">   Provincie</t>
  </si>
  <si>
    <t xml:space="preserve">   Gemeente</t>
  </si>
  <si>
    <t>Vlaams-Brabant</t>
  </si>
  <si>
    <t>Brussels Hoofdstedelijk Gewest</t>
  </si>
  <si>
    <t xml:space="preserve">   Vl. Gemeenschapscomm.</t>
  </si>
  <si>
    <t>West-Vlaanderen</t>
  </si>
  <si>
    <t>Oost-Vlaanderen</t>
  </si>
  <si>
    <t>Limburg</t>
  </si>
  <si>
    <t>ALGEMEEN TOTAAL</t>
  </si>
  <si>
    <t>Om dubbeltellingen te vermijden werden de leerlingen van het type 5 niet opgenomen in deze tabel (zie toelichting).</t>
  </si>
  <si>
    <t>BUITENGEWOON SECUNDAIR ONDERWIJS</t>
  </si>
  <si>
    <t>Opleidingsvorm 1</t>
  </si>
  <si>
    <t>Opleidingsvorm 2</t>
  </si>
  <si>
    <t>Opleidingsvorm 3</t>
  </si>
  <si>
    <t>Opleidingsvorm 4</t>
  </si>
  <si>
    <t>Secundair onderwijs</t>
  </si>
  <si>
    <t>BuSO</t>
  </si>
  <si>
    <t>BuSO tot sociale aanpas-</t>
  </si>
  <si>
    <t>Buitengewoon beroepsonderwijs</t>
  </si>
  <si>
    <t>Eerste graad</t>
  </si>
  <si>
    <t>Tweede graad</t>
  </si>
  <si>
    <t>Derde graad</t>
  </si>
  <si>
    <t>tot sociale aanpassing</t>
  </si>
  <si>
    <t>sing en arbeidsgeschiktmaking</t>
  </si>
  <si>
    <t>ASO</t>
  </si>
  <si>
    <t>TSO</t>
  </si>
  <si>
    <t>KSO</t>
  </si>
  <si>
    <t>BSO</t>
  </si>
  <si>
    <t>POAH OV 4 (1)</t>
  </si>
  <si>
    <t>(1) Permanent onderwijs aan huis voor zieke kinderen.</t>
  </si>
  <si>
    <t>Totale schoolbevolking per opleidingsvorm en per type</t>
  </si>
  <si>
    <t>Type 1</t>
  </si>
  <si>
    <t>Type 2</t>
  </si>
  <si>
    <t>Type 3</t>
  </si>
  <si>
    <t>Type 4</t>
  </si>
  <si>
    <t>Type 6</t>
  </si>
  <si>
    <t>Type 7</t>
  </si>
  <si>
    <t>Type 9</t>
  </si>
  <si>
    <t>Type basisaanbod</t>
  </si>
  <si>
    <t>Licht mentale</t>
  </si>
  <si>
    <t xml:space="preserve">Verstandelijke </t>
  </si>
  <si>
    <t>Emotionele of gedrags-</t>
  </si>
  <si>
    <t xml:space="preserve">Motorische </t>
  </si>
  <si>
    <t>Visuele</t>
  </si>
  <si>
    <t>Auditieve beperking of</t>
  </si>
  <si>
    <t>Autismespectrumstoornis,</t>
  </si>
  <si>
    <t>Algemeen totaal</t>
  </si>
  <si>
    <t>handicap (in afbouw)</t>
  </si>
  <si>
    <t>beperking</t>
  </si>
  <si>
    <t>stoornis, zonder ver-</t>
  </si>
  <si>
    <t>een spraak- of</t>
  </si>
  <si>
    <t xml:space="preserve">zonder verstandelijke </t>
  </si>
  <si>
    <t>standelijke beperking</t>
  </si>
  <si>
    <t>taalstoornis</t>
  </si>
  <si>
    <t>Gemeente</t>
  </si>
  <si>
    <t>Totale schoolbevolking per type</t>
  </si>
  <si>
    <t>Schoolbevolking naar type</t>
  </si>
  <si>
    <t>OPLEIDINGSVORM 1 - BuSO TOT SOCIALE AANPASSING</t>
  </si>
  <si>
    <t>OPLEIDINGSVORM 2 - BuSO TOT SOCIALE AANPASSING EN ARBEIDSGESCHIKTMAKING</t>
  </si>
  <si>
    <t>OPLEIDINGSVORM 3 - BuSO BUITENGEWOON BEROEPSONDERWIJS</t>
  </si>
  <si>
    <t>OPLEIDINGSVORM 4 - BuSO SECUNDAIR ONDERWIJS</t>
  </si>
  <si>
    <t>Gemeenschapsonderwijs</t>
  </si>
  <si>
    <t>Privaatrechtelijk</t>
  </si>
  <si>
    <t>Provincie</t>
  </si>
  <si>
    <t>Assistent plantaardige productie duaal</t>
  </si>
  <si>
    <t>Auto-hulpmechanicien</t>
  </si>
  <si>
    <t>Bakkersgast</t>
  </si>
  <si>
    <t>Grootkeukenmedewerker</t>
  </si>
  <si>
    <t>Hoeklasser</t>
  </si>
  <si>
    <t>Interieurbouwer</t>
  </si>
  <si>
    <t>Kappersmedewerker</t>
  </si>
  <si>
    <t>Logistiek assistent in ziekenhuizen en zorginstellingen</t>
  </si>
  <si>
    <t>Loodgieter</t>
  </si>
  <si>
    <t>Magazijnmedewerker</t>
  </si>
  <si>
    <t>Medewerker (banket)bakkerij duaal</t>
  </si>
  <si>
    <t>Medewerker fastfood duaal</t>
  </si>
  <si>
    <t>Medewerker Groen- en tuinbeheer duaal</t>
  </si>
  <si>
    <t>Metselaar</t>
  </si>
  <si>
    <t>Meubelstoffeerder</t>
  </si>
  <si>
    <t>Onderhoudsassistent</t>
  </si>
  <si>
    <t>Onderhoudshulp in instellingen en professionele schoonmaak</t>
  </si>
  <si>
    <t>Plaatbewerker</t>
  </si>
  <si>
    <t>Plaatslager</t>
  </si>
  <si>
    <t>Receptiemedewerker</t>
  </si>
  <si>
    <t>Schilder duaal</t>
  </si>
  <si>
    <t>Schilder-decorateur</t>
  </si>
  <si>
    <t>Slagersgast</t>
  </si>
  <si>
    <t>Tuinbouwarbeider</t>
  </si>
  <si>
    <t>Wasserijoperator</t>
  </si>
  <si>
    <t>Werkplaatsschrijnwerker</t>
  </si>
  <si>
    <t>Winkelhulp</t>
  </si>
  <si>
    <t>Zeefdrukker</t>
  </si>
  <si>
    <t>Basismedewerker in organisaties</t>
  </si>
  <si>
    <t>Grootkeukenhulp</t>
  </si>
  <si>
    <t>Keukenhulp</t>
  </si>
  <si>
    <t>Keukenmedewerker</t>
  </si>
  <si>
    <t>Lasser monteerder MIG/MAG</t>
  </si>
  <si>
    <t>Machinaal houtbewerker</t>
  </si>
  <si>
    <t>Puntlasser</t>
  </si>
  <si>
    <t>Schoonmaakhulp in instellingen en diensten</t>
  </si>
  <si>
    <t>Werfbediener ruwbouw</t>
  </si>
  <si>
    <t>Vrij</t>
  </si>
  <si>
    <t>Arbeidsmarktfinaliteit</t>
  </si>
  <si>
    <t>STEM</t>
  </si>
  <si>
    <t>Doorstroomfinaliteit</t>
  </si>
  <si>
    <t>Dubbele finaliteit</t>
  </si>
  <si>
    <t>Vl. Gemeenschapscomm.</t>
  </si>
  <si>
    <t>Economie en organisatie</t>
  </si>
  <si>
    <t>Basis organisatie en logistiek</t>
  </si>
  <si>
    <t>Land- en tuinbouw</t>
  </si>
  <si>
    <t>Basis groenvoorziening en -decoratie</t>
  </si>
  <si>
    <t>Maatschappij en welzijn</t>
  </si>
  <si>
    <t>Basis confectie en textielverzorging</t>
  </si>
  <si>
    <t>Basis haarverzorging</t>
  </si>
  <si>
    <t>Basis logistiek onderhoud</t>
  </si>
  <si>
    <t>Basis bouw</t>
  </si>
  <si>
    <t>Basis hout</t>
  </si>
  <si>
    <t>Basis metaal</t>
  </si>
  <si>
    <t>Basis mobiliteit</t>
  </si>
  <si>
    <t>Basis schilderen en decoratie</t>
  </si>
  <si>
    <t>Voeding en horeca</t>
  </si>
  <si>
    <t>Basis bakkerij</t>
  </si>
  <si>
    <t>Basis horeca</t>
  </si>
  <si>
    <t>Totaal Opleidingsvorm 3</t>
  </si>
  <si>
    <t>Lasser monteerder TIG</t>
  </si>
  <si>
    <t>Medewerker slagerij duaal</t>
  </si>
  <si>
    <t>Totaal in modernisering SO</t>
  </si>
  <si>
    <t>Totaal OPLEIDINGSFASE</t>
  </si>
  <si>
    <t>Totaal KWALIFICATIEFASE</t>
  </si>
  <si>
    <t>Totaal INTEGRATIEFASE</t>
  </si>
  <si>
    <t>Economische wetenschappen</t>
  </si>
  <si>
    <t>Humane wetenschappen</t>
  </si>
  <si>
    <t>Natuurwetenschappen</t>
  </si>
  <si>
    <t>Bedrijf en organisatie</t>
  </si>
  <si>
    <t>Bedrijfswetenschappen</t>
  </si>
  <si>
    <t>Organisatie en logistiek</t>
  </si>
  <si>
    <t>Architecturale en beeldende vorming</t>
  </si>
  <si>
    <t>Architecturale kunsten</t>
  </si>
  <si>
    <t>Grafische technieken (domein Kunst en creatie)</t>
  </si>
  <si>
    <t>Decor en etalage</t>
  </si>
  <si>
    <t>Plant, dier en milieu</t>
  </si>
  <si>
    <t>Maatschappij- en welzijnswetenschappen</t>
  </si>
  <si>
    <t>Zorg en welzijn</t>
  </si>
  <si>
    <t>Biotechnieken</t>
  </si>
  <si>
    <t>Biotechnologische STEM-wetenschappen</t>
  </si>
  <si>
    <t>Elektromechanische technieken</t>
  </si>
  <si>
    <t>Elektrotechnieken</t>
  </si>
  <si>
    <t>Grafische technieken (domein STEM)</t>
  </si>
  <si>
    <t>Technologische wetenschappen</t>
  </si>
  <si>
    <t>Bouw</t>
  </si>
  <si>
    <t>Elektriciteit</t>
  </si>
  <si>
    <t>Hout</t>
  </si>
  <si>
    <t>Mechanica</t>
  </si>
  <si>
    <t>Schilderen en decoratie</t>
  </si>
  <si>
    <t>Totaal STEM</t>
  </si>
  <si>
    <t>Bakkerij</t>
  </si>
  <si>
    <t>Restaurant en keuken</t>
  </si>
  <si>
    <t>Economie en organisatie - Kunst en creatie</t>
  </si>
  <si>
    <t>Economie en organisatie - Maatschappij en welzijn</t>
  </si>
  <si>
    <t>Economie en organisatie - Maatschappij en welzijn - Stem-technieken</t>
  </si>
  <si>
    <t>Economie en organisatie - Stem-technieken</t>
  </si>
  <si>
    <t>Economie en organisatie - Voeding en horeca</t>
  </si>
  <si>
    <t>Kunst en creatie</t>
  </si>
  <si>
    <t>Kunst en creatie - Maatschappij en welzijn</t>
  </si>
  <si>
    <t>Kunst en creatie - Voeding en horeca</t>
  </si>
  <si>
    <t>Maatschappij en welzijn - Opstroomoptie</t>
  </si>
  <si>
    <t>Maatschappij en welzijn - Sport - Stem-technieken</t>
  </si>
  <si>
    <t>Maatschappij en welzijn - Stem-technieken</t>
  </si>
  <si>
    <t>Maatschappij en welzijn - Voeding en horeca</t>
  </si>
  <si>
    <t>Moderne talen en wetenschappen</t>
  </si>
  <si>
    <t>Opstroomoptie</t>
  </si>
  <si>
    <t>Sport</t>
  </si>
  <si>
    <t>Stem-technieken</t>
  </si>
  <si>
    <t>Stem-technieken - Voeding en horeca</t>
  </si>
  <si>
    <t>Stem-technieken (toepassingsgericht)</t>
  </si>
  <si>
    <t>Stem-wetenschappen (meer conceptueel)</t>
  </si>
  <si>
    <t>Economie</t>
  </si>
  <si>
    <t>Economie-moderne talen</t>
  </si>
  <si>
    <t>Economie-wetenschappen</t>
  </si>
  <si>
    <t>Economie-wiskunde</t>
  </si>
  <si>
    <t>Latijn</t>
  </si>
  <si>
    <t>Latijn-moderne talen</t>
  </si>
  <si>
    <t>Wetenschappen</t>
  </si>
  <si>
    <t>Wetenschappen-wiskunde</t>
  </si>
  <si>
    <t>Boekhouden-informatica</t>
  </si>
  <si>
    <t>Elektrische installatietechnieken</t>
  </si>
  <si>
    <t>Elektromechanica</t>
  </si>
  <si>
    <t>Grafische media</t>
  </si>
  <si>
    <t>Handel</t>
  </si>
  <si>
    <t>Handel-talen</t>
  </si>
  <si>
    <t>Houttechnieken</t>
  </si>
  <si>
    <t>Industriële wetenschappen</t>
  </si>
  <si>
    <t>Informaticabeheer</t>
  </si>
  <si>
    <t>Mechanische technieken</t>
  </si>
  <si>
    <t>Mechanische vormgevingstechnieken</t>
  </si>
  <si>
    <t>Multimedia</t>
  </si>
  <si>
    <t>Secretariaat-talen</t>
  </si>
  <si>
    <t>Sociale en technische wetenschappen</t>
  </si>
  <si>
    <t>Techniek-wetenschappen</t>
  </si>
  <si>
    <t>Beeldende en architecturale kunsten</t>
  </si>
  <si>
    <t>Toegepaste beeldende kunst</t>
  </si>
  <si>
    <t>Basismechanica</t>
  </si>
  <si>
    <t>Brood- en banketbakkerij</t>
  </si>
  <si>
    <t>Dierenzorg</t>
  </si>
  <si>
    <t>Elektrische installaties</t>
  </si>
  <si>
    <t>Elektrische installaties duaal</t>
  </si>
  <si>
    <t>Houtbewerking</t>
  </si>
  <si>
    <t>Kantoor</t>
  </si>
  <si>
    <t>Kantooradministratie en gegevensbeheer</t>
  </si>
  <si>
    <t>Lassen-constructie</t>
  </si>
  <si>
    <t>Logistiek</t>
  </si>
  <si>
    <t>Logistiek duaal</t>
  </si>
  <si>
    <t>Modespecialisatie en trendstudie</t>
  </si>
  <si>
    <t>Naamloos leerjaar</t>
  </si>
  <si>
    <t>Organisatie-assistentie</t>
  </si>
  <si>
    <t>Organisatiehulp</t>
  </si>
  <si>
    <t>Publiciteit en etalage</t>
  </si>
  <si>
    <t>Publiciteit en illustratie</t>
  </si>
  <si>
    <t>Publiciteitsgrafiek</t>
  </si>
  <si>
    <t>Ruwbouw</t>
  </si>
  <si>
    <t>Ruwbouw duaal</t>
  </si>
  <si>
    <t>Schilderwerk en decoratie</t>
  </si>
  <si>
    <t>Tuinaanleg en -onderhoud</t>
  </si>
  <si>
    <t>Tuinbouw en groenvoorziening</t>
  </si>
  <si>
    <t>Verkoop</t>
  </si>
  <si>
    <t>Verzorging</t>
  </si>
  <si>
    <t>Verzorging-voeding</t>
  </si>
  <si>
    <t>1ste graad</t>
  </si>
  <si>
    <t>Totaal 1ste graad</t>
  </si>
  <si>
    <t>Domeinoverschrijdend</t>
  </si>
  <si>
    <t>Totaal Domeinoverschrijdend</t>
  </si>
  <si>
    <t>Totaal Kunst en creatie</t>
  </si>
  <si>
    <t>Totaal Land- en tuinbouw</t>
  </si>
  <si>
    <t>Totaal Maatschappij en welzijn</t>
  </si>
  <si>
    <t>Totaal Voeding en horeca</t>
  </si>
  <si>
    <t>Auditieve beperking</t>
  </si>
  <si>
    <t>of een spraak- of</t>
  </si>
  <si>
    <t>Bandenmonteur duaal</t>
  </si>
  <si>
    <t>Keukenmedewerker duaal</t>
  </si>
  <si>
    <t>Magazijnmedewerker duaal</t>
  </si>
  <si>
    <t>Medewerker hout duaal</t>
  </si>
  <si>
    <t>Medewerker schilder- en behangwerken duaal</t>
  </si>
  <si>
    <t>Totaal Opleidingsvorm 4</t>
  </si>
  <si>
    <t>Totaal modernisering SO</t>
  </si>
  <si>
    <t xml:space="preserve"> Nog niet in modernisering SO</t>
  </si>
  <si>
    <t>POAH OV3 (2)</t>
  </si>
  <si>
    <t>Modernisering SO (1)</t>
  </si>
  <si>
    <t>Basisaanbod</t>
  </si>
  <si>
    <t>(2) POAH: Permanent onderwijs aan huis voor zieke kinderen.</t>
  </si>
  <si>
    <t>POAH OV4 (2)</t>
  </si>
  <si>
    <t>1ste leerjaar A</t>
  </si>
  <si>
    <t>1ste leerjaar B</t>
  </si>
  <si>
    <t>toelichting</t>
  </si>
  <si>
    <t>Nog niet in modernisering SO (1)</t>
  </si>
  <si>
    <t>Totaal nog niet in modernisering SO</t>
  </si>
  <si>
    <t xml:space="preserve">(1) In 2021-2022 zijn de 1ste graad en het 1ste leerjaar van de 2de graad gemoderniseerd. Als gevolg daarvan zijn de studierichtingen in het 1ste leerjaar van de 2de graad ingedeeld in studiedomeinen.  De volgende leerjaren worden geleidelijk aan (leerjaar per leerjaar) gemoderniseerd in de volgende schooljaren. </t>
  </si>
  <si>
    <t>Totaal  nog niet in modernisering SO</t>
  </si>
  <si>
    <t>1ste leerjaar van de opleidingsfase</t>
  </si>
  <si>
    <t xml:space="preserve">OPLEIDINGSFASE </t>
  </si>
  <si>
    <t>OBSERVATIEFASE</t>
  </si>
  <si>
    <t>2de leerjaar van de opleidingsfase</t>
  </si>
  <si>
    <t>Totaal 1ste leerjaar van de opleidingsfase</t>
  </si>
  <si>
    <t>Totaal 2de leerjaar van de opleidingsfase</t>
  </si>
  <si>
    <t>Modulair aanbod in de opleidingsfase</t>
  </si>
  <si>
    <t>Totaal modulair aanbod in de opleidingsfase</t>
  </si>
  <si>
    <t>KWALIFICATIEFASE</t>
  </si>
  <si>
    <t>1ste leerjaar van de kwalificatiefase</t>
  </si>
  <si>
    <t>2de leerjaar van de kwalificatiefase</t>
  </si>
  <si>
    <t>Totaal 1ste leerjaar van de kwalificatiefase</t>
  </si>
  <si>
    <t>Totaal 2de leerjaar van de kwalificatiefase</t>
  </si>
  <si>
    <t>Modulair aanbod in de kwalificatiefase</t>
  </si>
  <si>
    <t>Totaal modulair aanbod in de kwalificatiefase</t>
  </si>
  <si>
    <t xml:space="preserve">INTEGRATIEFASE </t>
  </si>
  <si>
    <t>Alternerende beroepsopleiding - Lineair</t>
  </si>
  <si>
    <t>Totaal alternerende beroepsopleiding - Lineair</t>
  </si>
  <si>
    <t>Alternerende beroepsopleiding - Modulair</t>
  </si>
  <si>
    <t>Totaal alternerende beroepsopleiding - Modulair</t>
  </si>
  <si>
    <t xml:space="preserve">(1) In 2021-2022 zijn de 1ste graad en het 1ste leerjaar van de 2de graad gemoderniseerd. Als gevolg daarvan zijn de studierichtingen in het 1ste leerjaar van de 2de graad ingedeeld in studiedomeinen en finaliteiten.  De volgende leerjaren worden geleidelijk aan (leerjaar per leerjaar) gemoderniseerd in de volgende schooljaren. </t>
  </si>
  <si>
    <t/>
  </si>
  <si>
    <t>Totaal Economie en organisatie</t>
  </si>
  <si>
    <t>Op 1 februari 2022 (in twee scholen werd geteld op 1 oktober 2021) werden er 848 leerlingen geteld in het buitengewoon secundair onderwijs van het type 5:</t>
  </si>
  <si>
    <t>Het gemeenschapsonderwijs telde 193 leerlingen, het privaatrechtelijk onderwijs telde 303 leerlingen en het gemeentelijk onderwijs telde 352 leerlingen.</t>
  </si>
  <si>
    <t>Schoolbevolking per fase, leerjaar, studiedomein, opleiding en soort schoolbestuur - Opleidingsvorm 3</t>
  </si>
  <si>
    <t>Schoolbevolking per studiedomein, opleiding en type buitengewoon onderwijs - Opleidingsvorm 3</t>
  </si>
  <si>
    <t xml:space="preserve">Schoolbevolking per studiedomein, studierichting en soort schoolbestuur - Opleidingsvorm 4 </t>
  </si>
  <si>
    <t xml:space="preserve">Schoolbevolking per studiedomein, onderwijsvorm, studierichting en type buitengewoon onderwijs - Opleidingsvorm 4 </t>
  </si>
  <si>
    <t>Schoolbevolking naar studiedomein, finaliteit en soort schoolbestuur - Opleidingsvorm 4</t>
  </si>
  <si>
    <t>Toelichting modernisering secundair onderwijs m.b.t. het buitengewoon onderwijs</t>
  </si>
  <si>
    <t xml:space="preserve">(1) Als gevolg van de modernisering secundair onderwijs worden vanaf 2021-2022 de opleidingen in het 1ste leerjaar van de opleidingsfase ingedeeld in studiedomeinen. De volgende leerjaren worden geleidelijk aan (leerjaar per leerjaar) gemoderniseerd in de volgende schooljaren. </t>
  </si>
  <si>
    <t xml:space="preserve">(1) Als gevolg van de modernisering secundair onderwijs worden vanaf 2021-2022 de opleidingen in het 1ste leerjaar van de opleidingsfase ingedeeld in studiedomeinen.  De volgende leerjaren worden geleidelijk aan (leerjaar per leerjaar) gemoderniseerd in de volgende schooljaren.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</si>
</sst>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quot;-&quot;"/>
    <numFmt numFmtId="165" formatCode="0.0"/>
    <numFmt numFmtId="166" formatCode="0.0%"/>
    <numFmt numFmtId="167" formatCode="#,##0.0"/>
    <numFmt numFmtId="168" formatCode="0.000000"/>
    <numFmt numFmtId="169" formatCode="0.000%"/>
    <numFmt numFmtId="170" formatCode="0.0000%"/>
  </numFmts>
  <fonts count="24">
    <font>
      <sz val="10"/>
      <name val="Arial"/>
    </font>
    <font>
      <sz val="10"/>
      <name val="Arial"/>
      <family val="2"/>
    </font>
    <font>
      <b/>
      <sz val="10"/>
      <name val="Arial"/>
      <family val="2"/>
    </font>
    <font>
      <sz val="10"/>
      <name val="Arial"/>
      <family val="2"/>
    </font>
    <font>
      <b/>
      <sz val="9"/>
      <name val="Arial"/>
      <family val="2"/>
    </font>
    <font>
      <sz val="9"/>
      <name val="Arial"/>
      <family val="2"/>
    </font>
    <font>
      <sz val="10"/>
      <name val="Helv"/>
    </font>
    <font>
      <sz val="10"/>
      <name val="Optimum"/>
    </font>
    <font>
      <sz val="10"/>
      <name val="MS Sans Serif"/>
      <family val="2"/>
    </font>
    <font>
      <sz val="8"/>
      <name val="Arial"/>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sz val="10"/>
      <color indexed="10"/>
      <name val="Arial"/>
      <family val="2"/>
    </font>
    <font>
      <sz val="9"/>
      <color indexed="10"/>
      <name val="Arial"/>
      <family val="2"/>
    </font>
    <font>
      <b/>
      <sz val="10"/>
      <color indexed="10"/>
      <name val="Arial"/>
      <family val="2"/>
    </font>
    <font>
      <u/>
      <sz val="10"/>
      <color theme="10"/>
      <name val="Arial"/>
      <family val="2"/>
    </font>
    <font>
      <b/>
      <u/>
      <sz val="10"/>
      <name val="Arial"/>
      <family val="2"/>
    </font>
    <font>
      <b/>
      <u/>
      <sz val="9"/>
      <name val="Arial"/>
      <family val="2"/>
    </font>
    <font>
      <sz val="9"/>
      <color rgb="FFFF0000"/>
      <name val="Arial"/>
      <family val="2"/>
    </font>
    <font>
      <sz val="11"/>
      <color rgb="FFFF0000"/>
      <name val="Calibri"/>
      <family val="2"/>
    </font>
    <font>
      <sz val="11"/>
      <color rgb="FF000000"/>
      <name val="Calibri"/>
      <family val="2"/>
    </font>
  </fonts>
  <fills count="3">
    <fill>
      <patternFill patternType="none"/>
    </fill>
    <fill>
      <patternFill patternType="gray125"/>
    </fill>
    <fill>
      <patternFill patternType="solid">
        <fgColor indexed="8"/>
      </patternFill>
    </fill>
  </fills>
  <borders count="65">
    <border>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8"/>
      </left>
      <right/>
      <top style="thin">
        <color indexed="8"/>
      </top>
      <bottom/>
      <diagonal/>
    </border>
    <border>
      <left/>
      <right/>
      <top style="thin">
        <color indexed="8"/>
      </top>
      <bottom/>
      <diagonal/>
    </border>
    <border>
      <left/>
      <right/>
      <top style="medium">
        <color indexed="8"/>
      </top>
      <bottom/>
      <diagonal/>
    </border>
    <border>
      <left/>
      <right style="thin">
        <color indexed="8"/>
      </right>
      <top/>
      <bottom/>
      <diagonal/>
    </border>
    <border>
      <left style="thin">
        <color indexed="8"/>
      </left>
      <right/>
      <top/>
      <bottom/>
      <diagonal/>
    </border>
    <border>
      <left/>
      <right style="thin">
        <color indexed="8"/>
      </right>
      <top/>
      <bottom style="thin">
        <color indexed="8"/>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medium">
        <color indexed="64"/>
      </top>
      <bottom/>
      <diagonal/>
    </border>
    <border>
      <left style="thin">
        <color indexed="8"/>
      </left>
      <right/>
      <top style="medium">
        <color indexed="64"/>
      </top>
      <bottom/>
      <diagonal/>
    </border>
    <border>
      <left style="thin">
        <color indexed="65"/>
      </left>
      <right/>
      <top style="medium">
        <color indexed="64"/>
      </top>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top style="thin">
        <color indexed="64"/>
      </top>
      <bottom style="thin">
        <color indexed="8"/>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8"/>
      </right>
      <top style="thin">
        <color indexed="8"/>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top/>
      <bottom style="thin">
        <color indexed="8"/>
      </bottom>
      <diagonal/>
    </border>
    <border>
      <left style="thin">
        <color indexed="8"/>
      </left>
      <right/>
      <top/>
      <bottom style="thin">
        <color indexed="8"/>
      </bottom>
      <diagonal/>
    </border>
    <border>
      <left style="thin">
        <color indexed="8"/>
      </left>
      <right/>
      <top style="medium">
        <color indexed="8"/>
      </top>
      <bottom/>
      <diagonal/>
    </border>
    <border>
      <left/>
      <right style="thin">
        <color indexed="8"/>
      </right>
      <top style="medium">
        <color indexed="64"/>
      </top>
      <bottom/>
      <diagonal/>
    </border>
    <border>
      <left/>
      <right/>
      <top/>
      <bottom style="thin">
        <color indexed="65"/>
      </bottom>
      <diagonal/>
    </border>
    <border>
      <left style="thin">
        <color indexed="65"/>
      </left>
      <right/>
      <top style="thin">
        <color indexed="8"/>
      </top>
      <bottom/>
      <diagonal/>
    </border>
    <border>
      <left/>
      <right/>
      <top style="thin">
        <color indexed="65"/>
      </top>
      <bottom style="thin">
        <color indexed="8"/>
      </bottom>
      <diagonal/>
    </border>
    <border>
      <left/>
      <right/>
      <top style="thin">
        <color indexed="65"/>
      </top>
      <bottom/>
      <diagonal/>
    </border>
    <border>
      <left style="thin">
        <color indexed="8"/>
      </left>
      <right/>
      <top/>
      <bottom style="thin">
        <color indexed="64"/>
      </bottom>
      <diagonal/>
    </border>
    <border>
      <left/>
      <right/>
      <top/>
      <bottom style="thin">
        <color indexed="64"/>
      </bottom>
      <diagonal/>
    </border>
    <border>
      <left/>
      <right style="thin">
        <color indexed="64"/>
      </right>
      <top style="thin">
        <color indexed="8"/>
      </top>
      <bottom/>
      <diagonal/>
    </border>
    <border>
      <left style="thin">
        <color indexed="64"/>
      </left>
      <right/>
      <top style="thin">
        <color indexed="8"/>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64"/>
      </left>
      <right style="thin">
        <color indexed="64"/>
      </right>
      <top style="thin">
        <color indexed="64"/>
      </top>
      <bottom style="thin">
        <color indexed="64"/>
      </bottom>
      <diagonal/>
    </border>
    <border>
      <left/>
      <right style="thin">
        <color indexed="8"/>
      </right>
      <top style="medium">
        <color indexed="8"/>
      </top>
      <bottom style="thin">
        <color indexed="8"/>
      </bottom>
      <diagonal/>
    </border>
    <border>
      <left/>
      <right style="thin">
        <color indexed="64"/>
      </right>
      <top/>
      <bottom style="thin">
        <color indexed="8"/>
      </bottom>
      <diagonal/>
    </border>
    <border>
      <left style="thin">
        <color indexed="8"/>
      </left>
      <right/>
      <top style="thin">
        <color indexed="64"/>
      </top>
      <bottom/>
      <diagonal/>
    </border>
    <border>
      <left style="thin">
        <color auto="1"/>
      </left>
      <right/>
      <top/>
      <bottom/>
      <diagonal/>
    </border>
    <border>
      <left style="thin">
        <color indexed="8"/>
      </left>
      <right/>
      <top/>
      <bottom/>
      <diagonal/>
    </border>
    <border>
      <left style="thin">
        <color indexed="64"/>
      </left>
      <right/>
      <top/>
      <bottom/>
      <diagonal/>
    </border>
    <border>
      <left/>
      <right style="thin">
        <color indexed="8"/>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8"/>
      </bottom>
      <diagonal/>
    </border>
    <border>
      <left/>
      <right/>
      <top style="medium">
        <color indexed="64"/>
      </top>
      <bottom style="thin">
        <color indexed="8"/>
      </bottom>
      <diagonal/>
    </border>
    <border>
      <left/>
      <right/>
      <top style="thin">
        <color indexed="8"/>
      </top>
      <bottom style="thin">
        <color indexed="64"/>
      </bottom>
      <diagonal/>
    </border>
    <border>
      <left style="thin">
        <color indexed="64"/>
      </left>
      <right/>
      <top/>
      <bottom style="thin">
        <color indexed="8"/>
      </bottom>
      <diagonal/>
    </border>
    <border>
      <left/>
      <right style="thin">
        <color auto="1"/>
      </right>
      <top/>
      <bottom/>
      <diagonal/>
    </border>
    <border>
      <left/>
      <right style="thin">
        <color indexed="64"/>
      </right>
      <top style="thin">
        <color indexed="8"/>
      </top>
      <bottom style="thin">
        <color indexed="8"/>
      </bottom>
      <diagonal/>
    </border>
    <border>
      <left/>
      <right style="thin">
        <color indexed="8"/>
      </right>
      <top/>
      <bottom/>
      <diagonal/>
    </border>
    <border>
      <left/>
      <right style="thin">
        <color indexed="64"/>
      </right>
      <top/>
      <bottom/>
      <diagonal/>
    </border>
    <border>
      <left/>
      <right style="thin">
        <color indexed="64"/>
      </right>
      <top style="thin">
        <color indexed="64"/>
      </top>
      <bottom style="thin">
        <color indexed="8"/>
      </bottom>
      <diagonal/>
    </border>
  </borders>
  <cellStyleXfs count="22">
    <xf numFmtId="0" fontId="0" fillId="0" borderId="0"/>
    <xf numFmtId="1" fontId="6" fillId="0" borderId="0" applyFont="0" applyFill="0" applyBorder="0" applyAlignment="0" applyProtection="0"/>
    <xf numFmtId="165" fontId="7" fillId="0" borderId="0" applyFont="0" applyFill="0" applyBorder="0" applyAlignment="0" applyProtection="0">
      <protection locked="0"/>
    </xf>
    <xf numFmtId="168" fontId="7" fillId="0" borderId="0" applyFont="0" applyFill="0" applyBorder="0" applyAlignment="0" applyProtection="0">
      <protection locked="0"/>
    </xf>
    <xf numFmtId="3" fontId="8" fillId="0" borderId="0" applyFont="0" applyFill="0" applyBorder="0" applyAlignment="0" applyProtection="0"/>
    <xf numFmtId="4" fontId="6" fillId="0" borderId="0" applyFont="0" applyFill="0" applyBorder="0" applyAlignment="0" applyProtection="0"/>
    <xf numFmtId="3" fontId="9" fillId="1" borderId="1" applyBorder="0"/>
    <xf numFmtId="0" fontId="18" fillId="0" borderId="0" applyNumberFormat="0" applyFill="0" applyBorder="0" applyAlignment="0" applyProtection="0"/>
    <xf numFmtId="167" fontId="8" fillId="0" borderId="0" applyFont="0" applyFill="0" applyBorder="0" applyAlignment="0" applyProtection="0"/>
    <xf numFmtId="2" fontId="8" fillId="0" borderId="0" applyFont="0" applyFill="0" applyBorder="0" applyAlignment="0" applyProtection="0">
      <protection locked="0"/>
    </xf>
    <xf numFmtId="0" fontId="10" fillId="1" borderId="2">
      <alignment horizontal="center" vertical="top" textRotation="90"/>
    </xf>
    <xf numFmtId="4" fontId="6" fillId="0" borderId="0" applyFont="0" applyFill="0" applyBorder="0" applyAlignment="0" applyProtection="0"/>
    <xf numFmtId="0" fontId="11" fillId="0" borderId="3"/>
    <xf numFmtId="166" fontId="8" fillId="0" borderId="0" applyFont="0" applyFill="0" applyBorder="0" applyAlignment="0" applyProtection="0"/>
    <xf numFmtId="10" fontId="8" fillId="0" borderId="0"/>
    <xf numFmtId="169" fontId="8" fillId="0" borderId="0" applyFont="0" applyFill="0" applyBorder="0" applyAlignment="0" applyProtection="0"/>
    <xf numFmtId="170" fontId="7" fillId="0" borderId="0" applyFont="0" applyFill="0" applyBorder="0" applyAlignment="0" applyProtection="0">
      <protection locked="0"/>
    </xf>
    <xf numFmtId="0" fontId="6" fillId="0" borderId="0"/>
    <xf numFmtId="0" fontId="1" fillId="0" borderId="0"/>
    <xf numFmtId="0" fontId="12" fillId="0" borderId="3" applyBorder="0" applyAlignment="0"/>
    <xf numFmtId="0" fontId="13" fillId="0" borderId="0"/>
    <xf numFmtId="0" fontId="14" fillId="2" borderId="3" applyBorder="0"/>
  </cellStyleXfs>
  <cellXfs count="384">
    <xf numFmtId="0" fontId="0" fillId="0" borderId="0" xfId="0"/>
    <xf numFmtId="0" fontId="0" fillId="0" borderId="4" xfId="0" applyBorder="1" applyAlignment="1">
      <alignment horizontal="right"/>
    </xf>
    <xf numFmtId="0" fontId="0" fillId="0" borderId="5" xfId="0" applyBorder="1" applyAlignment="1">
      <alignment horizontal="right"/>
    </xf>
    <xf numFmtId="0" fontId="2" fillId="0" borderId="0" xfId="0" applyFont="1"/>
    <xf numFmtId="0" fontId="2" fillId="0" borderId="0" xfId="0" applyFont="1" applyBorder="1"/>
    <xf numFmtId="0" fontId="0" fillId="0" borderId="0" xfId="0" applyBorder="1"/>
    <xf numFmtId="0" fontId="0" fillId="0" borderId="6" xfId="0" applyBorder="1"/>
    <xf numFmtId="0" fontId="2" fillId="0" borderId="7" xfId="0" applyFont="1" applyBorder="1" applyAlignment="1">
      <alignment horizontal="right"/>
    </xf>
    <xf numFmtId="164" fontId="0" fillId="0" borderId="8" xfId="0" applyNumberFormat="1" applyBorder="1"/>
    <xf numFmtId="164" fontId="0" fillId="0" borderId="0" xfId="0" applyNumberFormat="1"/>
    <xf numFmtId="164" fontId="0" fillId="0" borderId="0" xfId="0" applyNumberFormat="1" applyBorder="1"/>
    <xf numFmtId="0" fontId="2" fillId="0" borderId="0" xfId="0" applyFont="1" applyBorder="1" applyAlignment="1">
      <alignment horizontal="right"/>
    </xf>
    <xf numFmtId="164" fontId="2" fillId="0" borderId="4" xfId="0" applyNumberFormat="1" applyFont="1" applyBorder="1" applyAlignment="1">
      <alignment horizontal="right"/>
    </xf>
    <xf numFmtId="164" fontId="2" fillId="0" borderId="5" xfId="0" applyNumberFormat="1" applyFont="1" applyBorder="1" applyAlignment="1">
      <alignment horizontal="right"/>
    </xf>
    <xf numFmtId="0" fontId="0" fillId="0" borderId="9" xfId="0" applyBorder="1"/>
    <xf numFmtId="0" fontId="2" fillId="0" borderId="5" xfId="0" applyFont="1" applyBorder="1"/>
    <xf numFmtId="0" fontId="2" fillId="0" borderId="0" xfId="0" applyFont="1" applyAlignment="1">
      <alignment horizontal="right"/>
    </xf>
    <xf numFmtId="0" fontId="0" fillId="0" borderId="0" xfId="0" applyBorder="1" applyAlignment="1">
      <alignment horizontal="right"/>
    </xf>
    <xf numFmtId="0" fontId="0" fillId="0" borderId="7" xfId="0" applyBorder="1"/>
    <xf numFmtId="164" fontId="0" fillId="0" borderId="0" xfId="0" applyNumberFormat="1" applyBorder="1" applyAlignment="1">
      <alignment horizontal="right"/>
    </xf>
    <xf numFmtId="164" fontId="0" fillId="0" borderId="8" xfId="0" applyNumberFormat="1" applyBorder="1" applyAlignment="1">
      <alignment horizontal="right"/>
    </xf>
    <xf numFmtId="164" fontId="0" fillId="0" borderId="0" xfId="0" applyNumberFormat="1" applyAlignment="1">
      <alignment horizontal="right"/>
    </xf>
    <xf numFmtId="0" fontId="2" fillId="0" borderId="0" xfId="0" applyFont="1" applyFill="1" applyBorder="1" applyAlignment="1">
      <alignment horizontal="right"/>
    </xf>
    <xf numFmtId="0" fontId="2" fillId="0" borderId="10" xfId="0" applyFont="1" applyBorder="1"/>
    <xf numFmtId="0" fontId="2" fillId="0" borderId="7" xfId="0" applyFont="1" applyBorder="1"/>
    <xf numFmtId="0" fontId="5" fillId="0" borderId="0" xfId="0" applyFont="1" applyBorder="1"/>
    <xf numFmtId="0" fontId="5" fillId="0" borderId="0" xfId="0" applyFont="1"/>
    <xf numFmtId="0" fontId="2" fillId="0" borderId="9" xfId="0" applyFont="1" applyBorder="1" applyAlignment="1">
      <alignment horizontal="right"/>
    </xf>
    <xf numFmtId="0" fontId="5" fillId="0" borderId="4" xfId="0" applyFont="1" applyBorder="1" applyAlignment="1">
      <alignment horizontal="right"/>
    </xf>
    <xf numFmtId="0" fontId="5" fillId="0" borderId="5" xfId="0" applyFont="1" applyBorder="1" applyAlignment="1">
      <alignment horizontal="right"/>
    </xf>
    <xf numFmtId="0" fontId="5" fillId="0" borderId="8" xfId="0" applyFont="1" applyBorder="1"/>
    <xf numFmtId="0" fontId="5" fillId="0" borderId="11" xfId="0" applyFont="1" applyBorder="1" applyAlignment="1">
      <alignment horizontal="right"/>
    </xf>
    <xf numFmtId="0" fontId="5" fillId="0" borderId="0" xfId="0" applyFont="1" applyBorder="1" applyAlignment="1">
      <alignment horizontal="right"/>
    </xf>
    <xf numFmtId="164" fontId="2" fillId="0" borderId="4" xfId="0" applyNumberFormat="1" applyFont="1" applyFill="1" applyBorder="1" applyAlignment="1" applyProtection="1">
      <alignment horizontal="right"/>
    </xf>
    <xf numFmtId="164" fontId="2" fillId="0" borderId="5" xfId="0" applyNumberFormat="1" applyFont="1" applyFill="1" applyBorder="1" applyAlignment="1" applyProtection="1">
      <alignment horizontal="right"/>
    </xf>
    <xf numFmtId="164" fontId="2" fillId="0" borderId="8" xfId="0" applyNumberFormat="1" applyFont="1" applyFill="1" applyBorder="1" applyAlignment="1" applyProtection="1">
      <alignment horizontal="right"/>
    </xf>
    <xf numFmtId="164" fontId="2" fillId="0" borderId="0" xfId="0" applyNumberFormat="1" applyFont="1" applyFill="1" applyBorder="1" applyAlignment="1" applyProtection="1">
      <alignment horizontal="right"/>
    </xf>
    <xf numFmtId="164" fontId="0" fillId="0" borderId="4" xfId="0" applyNumberFormat="1" applyFont="1" applyFill="1" applyBorder="1" applyAlignment="1" applyProtection="1">
      <alignment horizontal="right"/>
    </xf>
    <xf numFmtId="164" fontId="0" fillId="0" borderId="5" xfId="0" applyNumberFormat="1" applyFont="1" applyFill="1" applyBorder="1" applyAlignment="1" applyProtection="1">
      <alignment horizontal="right"/>
    </xf>
    <xf numFmtId="164" fontId="0" fillId="0" borderId="4" xfId="0" applyNumberFormat="1" applyFont="1" applyFill="1" applyBorder="1" applyAlignment="1" applyProtection="1"/>
    <xf numFmtId="164" fontId="0" fillId="0" borderId="5" xfId="0" applyNumberFormat="1" applyFont="1" applyFill="1" applyBorder="1" applyAlignment="1" applyProtection="1"/>
    <xf numFmtId="164" fontId="0" fillId="0" borderId="8" xfId="0" applyNumberFormat="1" applyFont="1" applyFill="1" applyBorder="1" applyAlignment="1" applyProtection="1">
      <alignment horizontal="right"/>
    </xf>
    <xf numFmtId="164" fontId="0" fillId="0" borderId="0" xfId="0" applyNumberFormat="1" applyFont="1" applyFill="1" applyBorder="1" applyAlignment="1" applyProtection="1">
      <alignment horizontal="right"/>
    </xf>
    <xf numFmtId="164" fontId="0" fillId="0" borderId="8" xfId="0" applyNumberFormat="1" applyFont="1" applyFill="1" applyBorder="1" applyAlignment="1" applyProtection="1"/>
    <xf numFmtId="164" fontId="0" fillId="0" borderId="0" xfId="0" applyNumberFormat="1" applyFont="1" applyFill="1" applyBorder="1" applyAlignment="1" applyProtection="1"/>
    <xf numFmtId="164" fontId="0" fillId="0" borderId="0" xfId="0" applyNumberFormat="1" applyFill="1" applyBorder="1" applyAlignment="1" applyProtection="1"/>
    <xf numFmtId="164" fontId="0" fillId="0" borderId="0" xfId="0" applyNumberFormat="1" applyFont="1" applyFill="1" applyAlignment="1" applyProtection="1">
      <alignment horizontal="right"/>
    </xf>
    <xf numFmtId="164" fontId="0" fillId="0" borderId="0" xfId="0" applyNumberFormat="1" applyFont="1" applyFill="1" applyAlignment="1" applyProtection="1"/>
    <xf numFmtId="0" fontId="5" fillId="0" borderId="13" xfId="0" applyFont="1" applyBorder="1"/>
    <xf numFmtId="0" fontId="5" fillId="0" borderId="14" xfId="0" applyFont="1" applyBorder="1"/>
    <xf numFmtId="0" fontId="5" fillId="0" borderId="15" xfId="0" applyFont="1" applyBorder="1"/>
    <xf numFmtId="0" fontId="5" fillId="0" borderId="9" xfId="0" applyFont="1" applyBorder="1" applyAlignment="1">
      <alignment horizontal="right"/>
    </xf>
    <xf numFmtId="164" fontId="0" fillId="0" borderId="0" xfId="0" applyNumberFormat="1" applyFill="1" applyBorder="1"/>
    <xf numFmtId="0" fontId="0" fillId="0" borderId="0" xfId="0" applyNumberFormat="1" applyFill="1" applyBorder="1" applyAlignment="1" applyProtection="1"/>
    <xf numFmtId="0" fontId="5" fillId="0" borderId="16" xfId="0" applyFont="1" applyBorder="1" applyAlignment="1">
      <alignment horizontal="centerContinuous"/>
    </xf>
    <xf numFmtId="0" fontId="5" fillId="0" borderId="17" xfId="0" applyFont="1" applyBorder="1" applyAlignment="1">
      <alignment horizontal="centerContinuous"/>
    </xf>
    <xf numFmtId="0" fontId="5" fillId="0" borderId="8" xfId="0" applyFont="1" applyBorder="1" applyAlignment="1">
      <alignment horizontal="centerContinuous"/>
    </xf>
    <xf numFmtId="0" fontId="5" fillId="0" borderId="0" xfId="0" applyFont="1" applyAlignment="1">
      <alignment horizontal="right"/>
    </xf>
    <xf numFmtId="164" fontId="3" fillId="0" borderId="8" xfId="0" applyNumberFormat="1" applyFont="1" applyFill="1" applyBorder="1" applyAlignment="1" applyProtection="1">
      <alignment horizontal="right"/>
    </xf>
    <xf numFmtId="164" fontId="3" fillId="0" borderId="0" xfId="0" applyNumberFormat="1" applyFont="1" applyFill="1" applyBorder="1" applyAlignment="1" applyProtection="1">
      <alignment horizontal="right"/>
    </xf>
    <xf numFmtId="0" fontId="0" fillId="0" borderId="18" xfId="0" applyBorder="1" applyAlignment="1">
      <alignment horizontal="right"/>
    </xf>
    <xf numFmtId="0" fontId="0" fillId="0" borderId="8" xfId="0" applyNumberFormat="1" applyBorder="1"/>
    <xf numFmtId="0" fontId="0" fillId="0" borderId="0" xfId="0" applyNumberFormat="1" applyBorder="1"/>
    <xf numFmtId="0" fontId="5" fillId="0" borderId="0" xfId="0" applyFont="1" applyBorder="1" applyAlignment="1">
      <alignment horizontal="centerContinuous"/>
    </xf>
    <xf numFmtId="0" fontId="5" fillId="0" borderId="19" xfId="0" applyFont="1" applyBorder="1" applyAlignment="1">
      <alignment horizontal="right"/>
    </xf>
    <xf numFmtId="0" fontId="5" fillId="0" borderId="0" xfId="0" applyFont="1" applyFill="1" applyBorder="1"/>
    <xf numFmtId="164" fontId="2" fillId="0" borderId="21" xfId="0" applyNumberFormat="1" applyFont="1" applyFill="1" applyBorder="1" applyAlignment="1">
      <alignment horizontal="right"/>
    </xf>
    <xf numFmtId="164" fontId="5" fillId="0" borderId="8"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0" xfId="0" applyNumberFormat="1" applyFont="1" applyFill="1" applyBorder="1"/>
    <xf numFmtId="164" fontId="5" fillId="0" borderId="7" xfId="0" applyNumberFormat="1" applyFont="1" applyFill="1" applyBorder="1" applyAlignment="1">
      <alignment horizontal="right"/>
    </xf>
    <xf numFmtId="0" fontId="4" fillId="0" borderId="0" xfId="0" applyFont="1" applyFill="1" applyBorder="1"/>
    <xf numFmtId="0" fontId="4" fillId="0" borderId="0" xfId="0" applyFont="1" applyFill="1" applyBorder="1" applyAlignment="1">
      <alignment horizontal="right"/>
    </xf>
    <xf numFmtId="164" fontId="4" fillId="0" borderId="1" xfId="0" applyNumberFormat="1" applyFont="1" applyFill="1" applyBorder="1" applyAlignment="1">
      <alignment horizontal="right"/>
    </xf>
    <xf numFmtId="164" fontId="4" fillId="0" borderId="21" xfId="0" applyNumberFormat="1" applyFont="1" applyFill="1" applyBorder="1" applyAlignment="1">
      <alignment horizontal="right"/>
    </xf>
    <xf numFmtId="164" fontId="2" fillId="0" borderId="0" xfId="0" applyNumberFormat="1" applyFont="1" applyFill="1" applyBorder="1"/>
    <xf numFmtId="0" fontId="2" fillId="0" borderId="0" xfId="0" applyFont="1" applyFill="1" applyBorder="1"/>
    <xf numFmtId="0" fontId="1" fillId="0" borderId="0" xfId="0" applyFont="1" applyFill="1" applyBorder="1" applyAlignment="1">
      <alignment horizontal="right"/>
    </xf>
    <xf numFmtId="164" fontId="1" fillId="0" borderId="0" xfId="0" applyNumberFormat="1" applyFont="1" applyFill="1" applyBorder="1" applyAlignment="1">
      <alignment horizontal="right"/>
    </xf>
    <xf numFmtId="0" fontId="1" fillId="0" borderId="0" xfId="0" applyFont="1" applyFill="1" applyBorder="1"/>
    <xf numFmtId="164" fontId="5" fillId="0" borderId="20" xfId="0" applyNumberFormat="1" applyFont="1" applyFill="1" applyBorder="1" applyAlignment="1">
      <alignment horizontal="right"/>
    </xf>
    <xf numFmtId="0" fontId="1" fillId="0" borderId="0" xfId="0" applyFont="1"/>
    <xf numFmtId="164" fontId="1" fillId="0" borderId="0" xfId="0" applyNumberFormat="1" applyFont="1" applyFill="1" applyBorder="1"/>
    <xf numFmtId="0" fontId="1" fillId="0" borderId="0" xfId="0" applyFont="1" applyFill="1"/>
    <xf numFmtId="0" fontId="5" fillId="0" borderId="12" xfId="0" applyNumberFormat="1" applyFont="1" applyFill="1" applyBorder="1" applyAlignment="1" applyProtection="1">
      <alignment horizontal="right"/>
    </xf>
    <xf numFmtId="164" fontId="5" fillId="0" borderId="0" xfId="0" applyNumberFormat="1" applyFont="1" applyFill="1" applyBorder="1" applyAlignment="1" applyProtection="1">
      <alignment horizontal="right"/>
    </xf>
    <xf numFmtId="0" fontId="4" fillId="0" borderId="0" xfId="0" applyFont="1" applyFill="1" applyBorder="1" applyAlignment="1">
      <alignment horizontal="left"/>
    </xf>
    <xf numFmtId="0" fontId="5" fillId="0" borderId="0" xfId="0" applyFont="1" applyFill="1" applyBorder="1" applyAlignment="1">
      <alignment horizontal="right"/>
    </xf>
    <xf numFmtId="0" fontId="5" fillId="0" borderId="0" xfId="0" applyFont="1" applyFill="1" applyBorder="1" applyAlignment="1">
      <alignment horizontal="left"/>
    </xf>
    <xf numFmtId="164" fontId="4" fillId="0" borderId="23" xfId="0" applyNumberFormat="1" applyFont="1" applyFill="1" applyBorder="1" applyAlignment="1">
      <alignment horizontal="right"/>
    </xf>
    <xf numFmtId="164" fontId="4" fillId="0" borderId="0" xfId="0" applyNumberFormat="1" applyFont="1" applyFill="1" applyBorder="1" applyAlignment="1" applyProtection="1">
      <alignment horizontal="right"/>
    </xf>
    <xf numFmtId="164" fontId="5" fillId="0" borderId="22" xfId="0" applyNumberFormat="1" applyFont="1" applyFill="1" applyBorder="1" applyAlignment="1" applyProtection="1">
      <alignment horizontal="right"/>
    </xf>
    <xf numFmtId="0" fontId="5" fillId="0" borderId="0" xfId="0" applyFont="1" applyFill="1"/>
    <xf numFmtId="164" fontId="4" fillId="0" borderId="20" xfId="0" applyNumberFormat="1" applyFont="1" applyFill="1" applyBorder="1"/>
    <xf numFmtId="164" fontId="4" fillId="0" borderId="0" xfId="0" applyNumberFormat="1" applyFont="1" applyFill="1" applyBorder="1"/>
    <xf numFmtId="0" fontId="13" fillId="0" borderId="0" xfId="0" applyFont="1"/>
    <xf numFmtId="0" fontId="5" fillId="0" borderId="6" xfId="0" applyFont="1" applyFill="1" applyBorder="1"/>
    <xf numFmtId="0" fontId="5" fillId="0" borderId="11" xfId="0" applyFont="1" applyFill="1" applyBorder="1" applyAlignment="1">
      <alignment horizontal="right"/>
    </xf>
    <xf numFmtId="0" fontId="5" fillId="0" borderId="12" xfId="0" applyFont="1" applyFill="1" applyBorder="1" applyAlignment="1">
      <alignment horizontal="right"/>
    </xf>
    <xf numFmtId="164" fontId="5" fillId="0" borderId="20" xfId="0" applyNumberFormat="1" applyFont="1" applyFill="1" applyBorder="1"/>
    <xf numFmtId="164" fontId="5" fillId="0" borderId="0" xfId="0" applyNumberFormat="1" applyFont="1" applyFill="1"/>
    <xf numFmtId="164" fontId="5" fillId="0" borderId="10" xfId="0" applyNumberFormat="1" applyFont="1" applyFill="1" applyBorder="1"/>
    <xf numFmtId="0" fontId="5" fillId="0" borderId="5" xfId="0" applyFont="1" applyFill="1" applyBorder="1" applyAlignment="1">
      <alignment horizontal="right"/>
    </xf>
    <xf numFmtId="164" fontId="4" fillId="0" borderId="20" xfId="0" applyNumberFormat="1" applyFont="1" applyFill="1" applyBorder="1" applyAlignment="1">
      <alignment horizontal="right"/>
    </xf>
    <xf numFmtId="164" fontId="4" fillId="0" borderId="0" xfId="0" applyNumberFormat="1" applyFont="1" applyFill="1" applyBorder="1" applyAlignment="1">
      <alignment horizontal="right"/>
    </xf>
    <xf numFmtId="164" fontId="4" fillId="0" borderId="8" xfId="0" applyNumberFormat="1" applyFont="1" applyFill="1" applyBorder="1" applyAlignment="1">
      <alignment horizontal="right"/>
    </xf>
    <xf numFmtId="0" fontId="4" fillId="0" borderId="0" xfId="0" applyFont="1" applyFill="1"/>
    <xf numFmtId="0" fontId="4" fillId="0" borderId="0" xfId="0" applyFont="1" applyFill="1" applyAlignment="1">
      <alignment horizontal="right"/>
    </xf>
    <xf numFmtId="0" fontId="0" fillId="0" borderId="0" xfId="0" applyFill="1" applyBorder="1"/>
    <xf numFmtId="0" fontId="0" fillId="0" borderId="0" xfId="0" applyFill="1"/>
    <xf numFmtId="0" fontId="15" fillId="0" borderId="0" xfId="0" applyFont="1" applyFill="1"/>
    <xf numFmtId="0" fontId="5" fillId="0" borderId="8" xfId="0" applyFont="1" applyFill="1" applyBorder="1"/>
    <xf numFmtId="164" fontId="1" fillId="0" borderId="8" xfId="0" applyNumberFormat="1" applyFont="1" applyFill="1" applyBorder="1" applyAlignment="1">
      <alignment horizontal="right"/>
    </xf>
    <xf numFmtId="0" fontId="2" fillId="0" borderId="0" xfId="0" applyFont="1" applyFill="1"/>
    <xf numFmtId="0" fontId="5" fillId="0" borderId="13" xfId="0" applyFont="1" applyFill="1" applyBorder="1"/>
    <xf numFmtId="0" fontId="5" fillId="0" borderId="16" xfId="0" applyFont="1" applyFill="1" applyBorder="1" applyAlignment="1">
      <alignment horizontal="centerContinuous"/>
    </xf>
    <xf numFmtId="0" fontId="5" fillId="0" borderId="17" xfId="0" applyFont="1" applyFill="1" applyBorder="1" applyAlignment="1">
      <alignment horizontal="centerContinuous"/>
    </xf>
    <xf numFmtId="0" fontId="5" fillId="0" borderId="14" xfId="0" applyFont="1" applyFill="1" applyBorder="1"/>
    <xf numFmtId="0" fontId="5" fillId="0" borderId="15" xfId="0" applyFont="1" applyFill="1" applyBorder="1"/>
    <xf numFmtId="0" fontId="5" fillId="0" borderId="4" xfId="0" applyFont="1" applyFill="1" applyBorder="1" applyAlignment="1">
      <alignment horizontal="centerContinuous"/>
    </xf>
    <xf numFmtId="0" fontId="5" fillId="0" borderId="10" xfId="0" applyFont="1" applyFill="1" applyBorder="1" applyAlignment="1">
      <alignment horizontal="centerContinuous"/>
    </xf>
    <xf numFmtId="0" fontId="5" fillId="0" borderId="4" xfId="0" applyFont="1" applyFill="1" applyBorder="1" applyAlignment="1">
      <alignment horizontal="center"/>
    </xf>
    <xf numFmtId="0" fontId="5" fillId="0" borderId="8" xfId="0" applyFont="1" applyFill="1" applyBorder="1" applyAlignment="1">
      <alignment horizontal="centerContinuous"/>
    </xf>
    <xf numFmtId="0" fontId="5" fillId="0" borderId="0" xfId="0" applyFont="1" applyFill="1" applyBorder="1" applyAlignment="1">
      <alignment horizontal="centerContinuous"/>
    </xf>
    <xf numFmtId="0" fontId="5" fillId="0" borderId="8" xfId="0" applyFont="1" applyFill="1" applyBorder="1" applyAlignment="1">
      <alignment horizontal="center"/>
    </xf>
    <xf numFmtId="0" fontId="5" fillId="0" borderId="7" xfId="0" applyFont="1" applyFill="1" applyBorder="1" applyAlignment="1">
      <alignment horizontal="center"/>
    </xf>
    <xf numFmtId="0" fontId="5" fillId="0" borderId="28" xfId="0" applyFont="1" applyFill="1" applyBorder="1" applyAlignment="1">
      <alignment horizontal="centerContinuous"/>
    </xf>
    <xf numFmtId="0" fontId="5" fillId="0" borderId="9" xfId="0" applyFont="1" applyFill="1" applyBorder="1" applyAlignment="1">
      <alignment horizontal="centerContinuous"/>
    </xf>
    <xf numFmtId="0" fontId="5" fillId="0" borderId="27" xfId="0" applyFont="1" applyFill="1" applyBorder="1" applyAlignment="1">
      <alignment horizontal="right"/>
    </xf>
    <xf numFmtId="0" fontId="5" fillId="0" borderId="0" xfId="0" applyFont="1" applyFill="1" applyAlignment="1">
      <alignment horizontal="right"/>
    </xf>
    <xf numFmtId="0" fontId="5" fillId="0" borderId="4" xfId="0" applyFont="1" applyFill="1" applyBorder="1" applyAlignment="1">
      <alignment horizontal="right"/>
    </xf>
    <xf numFmtId="0" fontId="5" fillId="0" borderId="10" xfId="0" applyFont="1" applyFill="1" applyBorder="1" applyAlignment="1">
      <alignment horizontal="right"/>
    </xf>
    <xf numFmtId="0" fontId="5" fillId="0" borderId="29" xfId="0" applyFont="1" applyFill="1" applyBorder="1" applyAlignment="1">
      <alignment horizontal="centerContinuous"/>
    </xf>
    <xf numFmtId="0" fontId="5" fillId="0" borderId="6" xfId="0" applyFont="1" applyFill="1" applyBorder="1" applyAlignment="1">
      <alignment horizontal="centerContinuous"/>
    </xf>
    <xf numFmtId="1" fontId="5" fillId="0" borderId="0" xfId="17" applyNumberFormat="1" applyFont="1" applyFill="1" applyAlignment="1">
      <alignment horizontal="left"/>
    </xf>
    <xf numFmtId="0" fontId="5" fillId="0" borderId="27" xfId="0" applyFont="1" applyFill="1" applyBorder="1" applyAlignment="1">
      <alignment horizontal="centerContinuous"/>
    </xf>
    <xf numFmtId="0" fontId="5" fillId="0" borderId="9" xfId="0" applyFont="1" applyFill="1" applyBorder="1"/>
    <xf numFmtId="164" fontId="2" fillId="0" borderId="5" xfId="0" applyNumberFormat="1" applyFont="1" applyFill="1" applyBorder="1"/>
    <xf numFmtId="164" fontId="5" fillId="0" borderId="4" xfId="0" applyNumberFormat="1" applyFont="1" applyFill="1" applyBorder="1" applyAlignment="1">
      <alignment horizontal="right"/>
    </xf>
    <xf numFmtId="164" fontId="5" fillId="0" borderId="5" xfId="0" applyNumberFormat="1" applyFont="1" applyFill="1" applyBorder="1" applyAlignment="1">
      <alignment horizontal="right"/>
    </xf>
    <xf numFmtId="164" fontId="0" fillId="0" borderId="8" xfId="0" applyNumberFormat="1" applyFill="1" applyBorder="1" applyAlignment="1">
      <alignment horizontal="right"/>
    </xf>
    <xf numFmtId="164" fontId="0" fillId="0" borderId="0" xfId="0" applyNumberFormat="1" applyFill="1" applyBorder="1" applyAlignment="1">
      <alignment horizontal="right"/>
    </xf>
    <xf numFmtId="164" fontId="0" fillId="0" borderId="8" xfId="0" applyNumberFormat="1" applyFill="1" applyBorder="1"/>
    <xf numFmtId="164" fontId="0" fillId="0" borderId="0" xfId="0" applyNumberFormat="1" applyFill="1" applyAlignment="1">
      <alignment horizontal="right"/>
    </xf>
    <xf numFmtId="164" fontId="0" fillId="0" borderId="0" xfId="0" applyNumberFormat="1" applyFill="1"/>
    <xf numFmtId="164" fontId="2" fillId="0" borderId="0" xfId="0" applyNumberFormat="1" applyFont="1" applyFill="1" applyBorder="1" applyAlignment="1">
      <alignment horizontal="right"/>
    </xf>
    <xf numFmtId="0" fontId="2" fillId="0" borderId="0" xfId="0" applyFont="1" applyFill="1" applyAlignment="1">
      <alignment horizontal="right"/>
    </xf>
    <xf numFmtId="164" fontId="2" fillId="0" borderId="10" xfId="0" applyNumberFormat="1" applyFont="1" applyFill="1" applyBorder="1"/>
    <xf numFmtId="164" fontId="2" fillId="0" borderId="4" xfId="0" applyNumberFormat="1" applyFont="1" applyFill="1" applyBorder="1" applyAlignment="1">
      <alignment horizontal="right"/>
    </xf>
    <xf numFmtId="164" fontId="2" fillId="0" borderId="5" xfId="0" applyNumberFormat="1" applyFont="1" applyFill="1" applyBorder="1" applyAlignment="1">
      <alignment horizontal="right"/>
    </xf>
    <xf numFmtId="0" fontId="5" fillId="0" borderId="14" xfId="0" applyFont="1" applyFill="1" applyBorder="1" applyAlignment="1">
      <alignment horizontal="centerContinuous"/>
    </xf>
    <xf numFmtId="0" fontId="5" fillId="0" borderId="13" xfId="0" applyFont="1" applyFill="1" applyBorder="1" applyAlignment="1">
      <alignment horizontal="centerContinuous"/>
    </xf>
    <xf numFmtId="0" fontId="5" fillId="0" borderId="30" xfId="0" applyFont="1" applyFill="1" applyBorder="1" applyAlignment="1">
      <alignment horizontal="centerContinuous"/>
    </xf>
    <xf numFmtId="0" fontId="5" fillId="0" borderId="0" xfId="0" applyFont="1" applyFill="1" applyBorder="1" applyAlignment="1">
      <alignment horizontal="center"/>
    </xf>
    <xf numFmtId="0" fontId="5" fillId="0" borderId="5" xfId="0" applyFont="1" applyFill="1" applyBorder="1" applyAlignment="1">
      <alignment horizontal="centerContinuous"/>
    </xf>
    <xf numFmtId="0" fontId="5" fillId="0" borderId="11" xfId="0" applyFont="1" applyFill="1" applyBorder="1" applyAlignment="1">
      <alignment horizontal="centerContinuous"/>
    </xf>
    <xf numFmtId="0" fontId="5" fillId="0" borderId="12" xfId="0" applyFont="1" applyFill="1" applyBorder="1" applyAlignment="1">
      <alignment horizontal="centerContinuous"/>
    </xf>
    <xf numFmtId="0" fontId="5" fillId="0" borderId="24" xfId="0" applyFont="1" applyFill="1" applyBorder="1" applyAlignment="1">
      <alignment horizontal="centerContinuous"/>
    </xf>
    <xf numFmtId="0" fontId="5" fillId="0" borderId="31" xfId="0" applyFont="1" applyFill="1" applyBorder="1" applyAlignment="1">
      <alignment horizontal="centerContinuous"/>
    </xf>
    <xf numFmtId="0" fontId="5" fillId="0" borderId="9" xfId="0" applyFont="1" applyFill="1" applyBorder="1" applyAlignment="1">
      <alignment horizontal="right"/>
    </xf>
    <xf numFmtId="0" fontId="5" fillId="0" borderId="4" xfId="0" applyFont="1" applyFill="1" applyBorder="1"/>
    <xf numFmtId="0" fontId="5" fillId="0" borderId="32" xfId="0" applyFont="1" applyFill="1" applyBorder="1"/>
    <xf numFmtId="0" fontId="5" fillId="0" borderId="33" xfId="0" applyFont="1" applyFill="1" applyBorder="1"/>
    <xf numFmtId="0" fontId="5" fillId="0" borderId="34" xfId="0" applyFont="1" applyFill="1" applyBorder="1"/>
    <xf numFmtId="0" fontId="2" fillId="0" borderId="5" xfId="0" applyFont="1" applyFill="1" applyBorder="1"/>
    <xf numFmtId="164" fontId="0" fillId="0" borderId="35" xfId="0" applyNumberFormat="1" applyFill="1" applyBorder="1" applyAlignment="1">
      <alignment horizontal="right"/>
    </xf>
    <xf numFmtId="164" fontId="0" fillId="0" borderId="36" xfId="0" applyNumberFormat="1" applyFill="1" applyBorder="1" applyAlignment="1">
      <alignment horizontal="right"/>
    </xf>
    <xf numFmtId="164" fontId="2" fillId="0" borderId="8" xfId="0" applyNumberFormat="1" applyFont="1" applyFill="1" applyBorder="1" applyAlignment="1">
      <alignment horizontal="right"/>
    </xf>
    <xf numFmtId="164" fontId="2" fillId="0" borderId="24" xfId="0" applyNumberFormat="1" applyFont="1" applyFill="1" applyBorder="1" applyAlignment="1">
      <alignment horizontal="right"/>
    </xf>
    <xf numFmtId="164" fontId="2" fillId="0" borderId="11" xfId="0" applyNumberFormat="1" applyFont="1" applyFill="1" applyBorder="1" applyAlignment="1">
      <alignment horizontal="right"/>
    </xf>
    <xf numFmtId="164" fontId="2" fillId="0" borderId="12" xfId="0" applyNumberFormat="1" applyFont="1" applyFill="1" applyBorder="1" applyAlignment="1">
      <alignment horizontal="right"/>
    </xf>
    <xf numFmtId="0" fontId="2" fillId="0" borderId="10" xfId="0" applyFont="1" applyFill="1" applyBorder="1"/>
    <xf numFmtId="0" fontId="5" fillId="0" borderId="5" xfId="0" applyFont="1" applyFill="1" applyBorder="1" applyAlignment="1">
      <alignment horizontal="center"/>
    </xf>
    <xf numFmtId="0" fontId="5" fillId="0" borderId="19" xfId="0" applyFont="1" applyFill="1" applyBorder="1" applyAlignment="1">
      <alignment horizontal="center"/>
    </xf>
    <xf numFmtId="0" fontId="5" fillId="0" borderId="21" xfId="0" applyFont="1" applyFill="1" applyBorder="1" applyAlignment="1">
      <alignment horizontal="center"/>
    </xf>
    <xf numFmtId="0" fontId="0" fillId="0" borderId="7" xfId="0" applyFill="1" applyBorder="1"/>
    <xf numFmtId="0" fontId="2" fillId="0" borderId="7" xfId="0" applyFont="1" applyFill="1" applyBorder="1" applyAlignment="1">
      <alignment horizontal="right"/>
    </xf>
    <xf numFmtId="0" fontId="2" fillId="0" borderId="7" xfId="0" applyFont="1" applyFill="1" applyBorder="1"/>
    <xf numFmtId="0" fontId="3" fillId="0" borderId="7" xfId="0" applyFont="1" applyFill="1" applyBorder="1"/>
    <xf numFmtId="0" fontId="3" fillId="0" borderId="0" xfId="0" applyFont="1" applyFill="1" applyBorder="1" applyAlignment="1">
      <alignment horizontal="right"/>
    </xf>
    <xf numFmtId="0" fontId="2" fillId="0" borderId="9" xfId="0" applyFont="1" applyFill="1" applyBorder="1" applyAlignment="1">
      <alignment horizontal="right"/>
    </xf>
    <xf numFmtId="164" fontId="2" fillId="0" borderId="0" xfId="0" applyNumberFormat="1" applyFont="1" applyBorder="1" applyAlignment="1">
      <alignment horizontal="right"/>
    </xf>
    <xf numFmtId="0" fontId="16" fillId="0" borderId="9" xfId="0" applyFont="1" applyFill="1" applyBorder="1" applyAlignment="1">
      <alignment horizontal="centerContinuous"/>
    </xf>
    <xf numFmtId="0" fontId="5" fillId="0" borderId="0" xfId="0" applyFont="1" applyFill="1" applyAlignment="1">
      <alignment horizontal="left"/>
    </xf>
    <xf numFmtId="0" fontId="15" fillId="0" borderId="0" xfId="0" applyFont="1" applyFill="1" applyBorder="1"/>
    <xf numFmtId="164" fontId="4" fillId="0" borderId="22" xfId="0" applyNumberFormat="1" applyFont="1" applyFill="1" applyBorder="1" applyAlignment="1">
      <alignment horizontal="right"/>
    </xf>
    <xf numFmtId="164" fontId="1" fillId="0" borderId="8" xfId="0" applyNumberFormat="1" applyFont="1" applyFill="1" applyBorder="1"/>
    <xf numFmtId="0" fontId="17" fillId="0" borderId="0" xfId="0" applyFont="1" applyFill="1"/>
    <xf numFmtId="0" fontId="17" fillId="0" borderId="0" xfId="0" applyFont="1" applyFill="1" applyBorder="1"/>
    <xf numFmtId="0" fontId="18" fillId="0" borderId="0" xfId="7" applyFill="1"/>
    <xf numFmtId="0" fontId="5" fillId="0" borderId="28" xfId="0" applyFont="1" applyFill="1" applyBorder="1" applyAlignment="1">
      <alignment horizontal="right"/>
    </xf>
    <xf numFmtId="0" fontId="5" fillId="0" borderId="39" xfId="0" applyFont="1" applyFill="1" applyBorder="1" applyAlignment="1">
      <alignment horizontal="centerContinuous"/>
    </xf>
    <xf numFmtId="0" fontId="5" fillId="0" borderId="40" xfId="0" applyFont="1" applyFill="1" applyBorder="1" applyAlignment="1">
      <alignment horizontal="centerContinuous"/>
    </xf>
    <xf numFmtId="0" fontId="5" fillId="0" borderId="41" xfId="0" applyFont="1" applyFill="1" applyBorder="1" applyAlignment="1">
      <alignment horizontal="centerContinuous"/>
    </xf>
    <xf numFmtId="0" fontId="5" fillId="0" borderId="42" xfId="0" applyFont="1" applyFill="1" applyBorder="1" applyAlignment="1">
      <alignment horizontal="centerContinuous"/>
    </xf>
    <xf numFmtId="0" fontId="5" fillId="0" borderId="36" xfId="0" applyFont="1" applyFill="1" applyBorder="1" applyAlignment="1">
      <alignment horizontal="centerContinuous"/>
    </xf>
    <xf numFmtId="0" fontId="5" fillId="0" borderId="0" xfId="18" applyFont="1" applyFill="1"/>
    <xf numFmtId="0" fontId="2" fillId="0" borderId="0" xfId="0" applyFont="1" applyFill="1" applyBorder="1" applyAlignment="1">
      <alignment horizontal="centerContinuous"/>
    </xf>
    <xf numFmtId="1" fontId="5" fillId="0" borderId="0" xfId="17" applyNumberFormat="1" applyFont="1" applyFill="1" applyAlignment="1">
      <alignment horizontal="left" wrapText="1"/>
    </xf>
    <xf numFmtId="0" fontId="5" fillId="0" borderId="4" xfId="0" applyFont="1" applyFill="1" applyBorder="1" applyAlignment="1">
      <alignment horizontal="centerContinuous" wrapText="1"/>
    </xf>
    <xf numFmtId="0" fontId="5" fillId="0" borderId="5" xfId="0" applyFont="1" applyFill="1" applyBorder="1" applyAlignment="1">
      <alignment horizontal="centerContinuous" wrapText="1"/>
    </xf>
    <xf numFmtId="0" fontId="5" fillId="0" borderId="10" xfId="0" applyFont="1" applyFill="1" applyBorder="1" applyAlignment="1">
      <alignment horizontal="centerContinuous" wrapText="1"/>
    </xf>
    <xf numFmtId="0" fontId="5" fillId="0" borderId="28" xfId="0" applyFont="1" applyFill="1" applyBorder="1" applyAlignment="1">
      <alignment horizontal="centerContinuous" wrapText="1"/>
    </xf>
    <xf numFmtId="0" fontId="5" fillId="0" borderId="27" xfId="0" applyFont="1" applyFill="1" applyBorder="1" applyAlignment="1">
      <alignment horizontal="centerContinuous" wrapText="1"/>
    </xf>
    <xf numFmtId="0" fontId="5" fillId="0" borderId="9" xfId="0" applyFont="1" applyFill="1" applyBorder="1" applyAlignment="1">
      <alignment horizontal="centerContinuous" wrapText="1"/>
    </xf>
    <xf numFmtId="0" fontId="5" fillId="0" borderId="44" xfId="0" applyFont="1" applyFill="1" applyBorder="1" applyAlignment="1">
      <alignment horizontal="centerContinuous" wrapText="1"/>
    </xf>
    <xf numFmtId="0" fontId="5" fillId="0" borderId="44" xfId="0" applyFont="1" applyFill="1" applyBorder="1" applyAlignment="1">
      <alignment horizontal="centerContinuous"/>
    </xf>
    <xf numFmtId="0" fontId="5" fillId="0" borderId="38" xfId="0" applyFont="1" applyFill="1" applyBorder="1" applyAlignment="1">
      <alignment horizontal="centerContinuous"/>
    </xf>
    <xf numFmtId="0" fontId="5" fillId="0" borderId="37" xfId="0" applyFont="1" applyFill="1" applyBorder="1" applyAlignment="1">
      <alignment horizontal="centerContinuous"/>
    </xf>
    <xf numFmtId="0" fontId="5" fillId="0" borderId="20" xfId="0" applyFont="1" applyFill="1" applyBorder="1" applyAlignment="1">
      <alignment horizontal="centerContinuous"/>
    </xf>
    <xf numFmtId="0" fontId="5" fillId="0" borderId="7" xfId="0" applyFont="1" applyFill="1" applyBorder="1" applyAlignment="1">
      <alignment horizontal="centerContinuous"/>
    </xf>
    <xf numFmtId="0" fontId="5" fillId="0" borderId="22" xfId="0" applyFont="1" applyFill="1" applyBorder="1" applyAlignment="1">
      <alignment horizontal="centerContinuous"/>
    </xf>
    <xf numFmtId="0" fontId="0" fillId="0" borderId="25" xfId="0" applyBorder="1" applyAlignment="1">
      <alignment horizontal="centerContinuous"/>
    </xf>
    <xf numFmtId="0" fontId="0" fillId="0" borderId="45" xfId="0" applyBorder="1" applyAlignment="1">
      <alignment horizontal="centerContinuous"/>
    </xf>
    <xf numFmtId="0" fontId="0" fillId="0" borderId="29" xfId="0" applyBorder="1" applyAlignment="1">
      <alignment horizontal="centerContinuous"/>
    </xf>
    <xf numFmtId="0" fontId="0" fillId="0" borderId="6" xfId="0" applyBorder="1" applyAlignment="1">
      <alignment horizontal="centerContinuous"/>
    </xf>
    <xf numFmtId="0" fontId="2" fillId="0" borderId="0" xfId="0" applyFont="1" applyBorder="1" applyAlignment="1">
      <alignment horizontal="centerContinuous"/>
    </xf>
    <xf numFmtId="0" fontId="2" fillId="0" borderId="0" xfId="0" applyFont="1" applyAlignment="1">
      <alignment horizontal="centerContinuous"/>
    </xf>
    <xf numFmtId="0" fontId="4" fillId="0" borderId="0" xfId="0" applyFont="1" applyFill="1" applyBorder="1" applyAlignment="1">
      <alignment horizontal="centerContinuous"/>
    </xf>
    <xf numFmtId="164" fontId="4" fillId="0" borderId="21" xfId="0" applyNumberFormat="1" applyFont="1" applyFill="1" applyBorder="1" applyAlignment="1" applyProtection="1">
      <alignment horizontal="right"/>
    </xf>
    <xf numFmtId="164" fontId="4" fillId="0" borderId="47" xfId="0" applyNumberFormat="1" applyFont="1" applyFill="1" applyBorder="1" applyAlignment="1">
      <alignment horizontal="right"/>
    </xf>
    <xf numFmtId="0" fontId="4" fillId="0" borderId="0" xfId="0" applyFont="1" applyFill="1" applyBorder="1" applyAlignment="1">
      <alignment horizontal="left" wrapText="1"/>
    </xf>
    <xf numFmtId="0" fontId="4" fillId="0" borderId="0" xfId="0" applyFont="1" applyFill="1" applyBorder="1" applyAlignment="1">
      <alignment wrapText="1"/>
    </xf>
    <xf numFmtId="0" fontId="5" fillId="0" borderId="7" xfId="0" applyFont="1" applyFill="1" applyBorder="1"/>
    <xf numFmtId="0" fontId="20" fillId="0" borderId="0" xfId="0" applyFont="1" applyFill="1" applyBorder="1"/>
    <xf numFmtId="0" fontId="4" fillId="0" borderId="0" xfId="0" applyFont="1" applyFill="1" applyBorder="1" applyAlignment="1">
      <alignment horizontal="left" indent="1"/>
    </xf>
    <xf numFmtId="0" fontId="5" fillId="0" borderId="0" xfId="0" applyFont="1" applyFill="1" applyBorder="1" applyAlignment="1">
      <alignment horizontal="left" indent="2"/>
    </xf>
    <xf numFmtId="0" fontId="5" fillId="0" borderId="0" xfId="0" applyFont="1" applyFill="1" applyBorder="1" applyAlignment="1">
      <alignment horizontal="left" wrapText="1" indent="2"/>
    </xf>
    <xf numFmtId="164" fontId="5" fillId="0" borderId="7" xfId="0" applyNumberFormat="1" applyFont="1" applyFill="1" applyBorder="1"/>
    <xf numFmtId="164" fontId="4" fillId="0" borderId="22" xfId="0" applyNumberFormat="1" applyFont="1" applyFill="1" applyBorder="1" applyAlignment="1" applyProtection="1">
      <alignment horizontal="right"/>
    </xf>
    <xf numFmtId="164" fontId="4" fillId="0" borderId="23" xfId="0" applyNumberFormat="1" applyFont="1" applyFill="1" applyBorder="1" applyAlignment="1" applyProtection="1">
      <alignment horizontal="right"/>
    </xf>
    <xf numFmtId="164" fontId="5" fillId="0" borderId="48" xfId="0" applyNumberFormat="1" applyFont="1" applyFill="1" applyBorder="1" applyAlignment="1">
      <alignment horizontal="right"/>
    </xf>
    <xf numFmtId="164" fontId="4" fillId="0" borderId="48" xfId="0" applyNumberFormat="1" applyFont="1" applyFill="1" applyBorder="1" applyAlignment="1">
      <alignment horizontal="right"/>
    </xf>
    <xf numFmtId="164" fontId="4" fillId="0" borderId="48" xfId="0" applyNumberFormat="1" applyFont="1" applyFill="1" applyBorder="1"/>
    <xf numFmtId="164" fontId="4" fillId="0" borderId="22" xfId="0" applyNumberFormat="1" applyFont="1" applyFill="1" applyBorder="1"/>
    <xf numFmtId="164" fontId="5" fillId="0" borderId="49" xfId="0" applyNumberFormat="1" applyFont="1" applyFill="1" applyBorder="1" applyAlignment="1">
      <alignment horizontal="right"/>
    </xf>
    <xf numFmtId="164" fontId="5" fillId="0" borderId="50" xfId="0" applyNumberFormat="1" applyFont="1" applyFill="1" applyBorder="1" applyAlignment="1">
      <alignment horizontal="right"/>
    </xf>
    <xf numFmtId="164" fontId="4" fillId="0" borderId="49" xfId="0" applyNumberFormat="1" applyFont="1" applyFill="1" applyBorder="1" applyAlignment="1">
      <alignment horizontal="right"/>
    </xf>
    <xf numFmtId="164" fontId="4" fillId="0" borderId="50" xfId="0" applyNumberFormat="1" applyFont="1" applyFill="1" applyBorder="1" applyAlignment="1">
      <alignment horizontal="right"/>
    </xf>
    <xf numFmtId="1" fontId="4" fillId="0" borderId="0" xfId="17" applyNumberFormat="1" applyFont="1" applyFill="1" applyAlignment="1">
      <alignment horizontal="left"/>
    </xf>
    <xf numFmtId="0" fontId="1" fillId="0" borderId="0" xfId="0" applyFont="1" applyFill="1" applyBorder="1" applyAlignment="1">
      <alignment horizontal="right" vertical="top"/>
    </xf>
    <xf numFmtId="0" fontId="1" fillId="0" borderId="0" xfId="0" applyFont="1" applyFill="1" applyAlignment="1">
      <alignment vertical="top"/>
    </xf>
    <xf numFmtId="0" fontId="2" fillId="0" borderId="0" xfId="0" applyFont="1" applyFill="1" applyBorder="1" applyAlignment="1">
      <alignment wrapText="1"/>
    </xf>
    <xf numFmtId="0" fontId="5" fillId="0" borderId="50" xfId="0" applyFont="1" applyFill="1" applyBorder="1" applyAlignment="1">
      <alignment horizontal="centerContinuous"/>
    </xf>
    <xf numFmtId="0" fontId="5" fillId="0" borderId="49" xfId="0" applyFont="1" applyFill="1" applyBorder="1"/>
    <xf numFmtId="0" fontId="5" fillId="0" borderId="49" xfId="0" applyFont="1" applyFill="1" applyBorder="1" applyAlignment="1">
      <alignment horizontal="centerContinuous"/>
    </xf>
    <xf numFmtId="0" fontId="1" fillId="0" borderId="50" xfId="0" applyFont="1" applyFill="1" applyBorder="1"/>
    <xf numFmtId="0" fontId="1" fillId="0" borderId="22" xfId="0" applyFont="1" applyFill="1" applyBorder="1"/>
    <xf numFmtId="1" fontId="5" fillId="0" borderId="0" xfId="17" applyNumberFormat="1" applyFont="1" applyFill="1" applyBorder="1" applyAlignment="1">
      <alignment horizontal="left" wrapText="1"/>
    </xf>
    <xf numFmtId="0" fontId="5" fillId="0" borderId="25" xfId="0" applyFont="1" applyFill="1" applyBorder="1" applyAlignment="1">
      <alignment horizontal="centerContinuous" vertical="top"/>
    </xf>
    <xf numFmtId="0" fontId="5" fillId="0" borderId="26" xfId="0" applyFont="1" applyFill="1" applyBorder="1" applyAlignment="1">
      <alignment horizontal="centerContinuous" vertical="top"/>
    </xf>
    <xf numFmtId="0" fontId="5" fillId="0" borderId="45" xfId="0" applyFont="1" applyFill="1" applyBorder="1" applyAlignment="1">
      <alignment horizontal="centerContinuous" vertical="top"/>
    </xf>
    <xf numFmtId="0" fontId="0" fillId="0" borderId="22" xfId="0" applyFill="1" applyBorder="1" applyAlignment="1">
      <alignment wrapText="1"/>
    </xf>
    <xf numFmtId="164" fontId="0" fillId="0" borderId="50" xfId="0" applyNumberFormat="1" applyFill="1" applyBorder="1"/>
    <xf numFmtId="164" fontId="0" fillId="0" borderId="22" xfId="0" applyNumberFormat="1" applyFill="1" applyBorder="1"/>
    <xf numFmtId="0" fontId="2" fillId="0" borderId="0" xfId="0" applyFont="1" applyFill="1" applyBorder="1" applyAlignment="1">
      <alignment horizontal="left" wrapText="1" indent="1"/>
    </xf>
    <xf numFmtId="0" fontId="5" fillId="0" borderId="58" xfId="0" applyNumberFormat="1" applyFont="1" applyFill="1" applyBorder="1" applyAlignment="1" applyProtection="1">
      <alignment horizontal="right"/>
    </xf>
    <xf numFmtId="0" fontId="1" fillId="0" borderId="49" xfId="0" applyFont="1" applyFill="1" applyBorder="1"/>
    <xf numFmtId="0" fontId="0" fillId="0" borderId="50" xfId="0" applyFill="1" applyBorder="1" applyAlignment="1">
      <alignment horizontal="center"/>
    </xf>
    <xf numFmtId="0" fontId="1" fillId="0" borderId="0" xfId="0" applyFont="1" applyFill="1" applyBorder="1" applyAlignment="1">
      <alignment horizontal="center"/>
    </xf>
    <xf numFmtId="0" fontId="0" fillId="0" borderId="22" xfId="0" applyFill="1" applyBorder="1" applyAlignment="1">
      <alignment horizontal="center"/>
    </xf>
    <xf numFmtId="0" fontId="0" fillId="0" borderId="0" xfId="0" applyFill="1" applyBorder="1" applyAlignment="1">
      <alignment horizontal="center"/>
    </xf>
    <xf numFmtId="0" fontId="19" fillId="0" borderId="0" xfId="0" applyFont="1" applyFill="1" applyBorder="1"/>
    <xf numFmtId="164" fontId="5" fillId="0" borderId="50" xfId="0" applyNumberFormat="1" applyFont="1" applyFill="1" applyBorder="1"/>
    <xf numFmtId="164" fontId="4" fillId="0" borderId="50" xfId="0" applyNumberFormat="1" applyFont="1" applyFill="1" applyBorder="1"/>
    <xf numFmtId="164" fontId="2" fillId="0" borderId="50" xfId="0" applyNumberFormat="1" applyFont="1" applyFill="1" applyBorder="1" applyAlignment="1">
      <alignment horizontal="right"/>
    </xf>
    <xf numFmtId="164" fontId="2" fillId="0" borderId="22" xfId="0" applyNumberFormat="1" applyFont="1" applyFill="1" applyBorder="1" applyAlignment="1">
      <alignment horizontal="right"/>
    </xf>
    <xf numFmtId="164" fontId="2" fillId="0" borderId="49" xfId="0" applyNumberFormat="1" applyFont="1" applyFill="1" applyBorder="1"/>
    <xf numFmtId="164" fontId="2" fillId="0" borderId="22" xfId="0" applyNumberFormat="1" applyFont="1" applyFill="1" applyBorder="1"/>
    <xf numFmtId="164" fontId="2" fillId="0" borderId="50" xfId="0" applyNumberFormat="1" applyFont="1" applyFill="1" applyBorder="1"/>
    <xf numFmtId="164" fontId="2" fillId="0" borderId="0" xfId="0" applyNumberFormat="1" applyFont="1" applyFill="1" applyAlignment="1">
      <alignment horizontal="right"/>
    </xf>
    <xf numFmtId="0" fontId="5" fillId="0" borderId="0" xfId="0" applyFont="1" applyFill="1" applyBorder="1" applyAlignment="1">
      <alignment horizontal="left" indent="1"/>
    </xf>
    <xf numFmtId="0" fontId="1" fillId="0" borderId="1" xfId="0" applyFont="1" applyFill="1" applyBorder="1"/>
    <xf numFmtId="0" fontId="1" fillId="0" borderId="23" xfId="0" applyFont="1" applyFill="1" applyBorder="1"/>
    <xf numFmtId="0" fontId="1" fillId="0" borderId="38" xfId="0" applyFont="1" applyFill="1" applyBorder="1"/>
    <xf numFmtId="0" fontId="1" fillId="0" borderId="5" xfId="0" applyFont="1" applyFill="1" applyBorder="1"/>
    <xf numFmtId="164" fontId="1" fillId="0" borderId="22" xfId="0" applyNumberFormat="1" applyFont="1" applyFill="1" applyBorder="1"/>
    <xf numFmtId="164" fontId="2" fillId="0" borderId="1" xfId="0" applyNumberFormat="1" applyFont="1" applyFill="1" applyBorder="1" applyAlignment="1">
      <alignment horizontal="right"/>
    </xf>
    <xf numFmtId="164" fontId="2" fillId="0" borderId="23" xfId="0" applyNumberFormat="1" applyFont="1" applyFill="1" applyBorder="1" applyAlignment="1">
      <alignment horizontal="right"/>
    </xf>
    <xf numFmtId="0" fontId="0" fillId="0" borderId="0" xfId="0" applyFill="1" applyBorder="1" applyAlignment="1">
      <alignment wrapText="1"/>
    </xf>
    <xf numFmtId="0" fontId="0" fillId="0" borderId="1" xfId="0" applyFill="1" applyBorder="1" applyAlignment="1">
      <alignment horizontal="center"/>
    </xf>
    <xf numFmtId="0" fontId="1" fillId="0" borderId="21" xfId="0" applyFont="1" applyFill="1" applyBorder="1" applyAlignment="1">
      <alignment horizontal="center"/>
    </xf>
    <xf numFmtId="0" fontId="0" fillId="0" borderId="23" xfId="0" applyFill="1" applyBorder="1" applyAlignment="1">
      <alignment horizontal="center"/>
    </xf>
    <xf numFmtId="0" fontId="0" fillId="0" borderId="21" xfId="0" applyFill="1" applyBorder="1" applyAlignment="1">
      <alignment horizontal="center"/>
    </xf>
    <xf numFmtId="0" fontId="1" fillId="0" borderId="22" xfId="0" applyFont="1" applyFill="1" applyBorder="1" applyAlignment="1">
      <alignment horizontal="center"/>
    </xf>
    <xf numFmtId="0" fontId="0" fillId="0" borderId="22" xfId="0" applyFill="1" applyBorder="1" applyAlignment="1">
      <alignment horizontal="left" wrapText="1" indent="2"/>
    </xf>
    <xf numFmtId="164" fontId="0" fillId="0" borderId="40" xfId="0" applyNumberFormat="1" applyFill="1" applyBorder="1"/>
    <xf numFmtId="164" fontId="0" fillId="0" borderId="36" xfId="0" applyNumberFormat="1" applyFill="1" applyBorder="1"/>
    <xf numFmtId="0" fontId="2" fillId="0" borderId="22" xfId="0" applyFont="1" applyFill="1" applyBorder="1" applyAlignment="1">
      <alignment horizontal="right" wrapText="1"/>
    </xf>
    <xf numFmtId="0" fontId="1" fillId="0" borderId="4" xfId="0" applyFont="1" applyFill="1" applyBorder="1"/>
    <xf numFmtId="0" fontId="1" fillId="0" borderId="37" xfId="0" applyFont="1" applyFill="1" applyBorder="1"/>
    <xf numFmtId="164" fontId="0" fillId="0" borderId="49" xfId="0" applyNumberFormat="1" applyFill="1" applyBorder="1"/>
    <xf numFmtId="0" fontId="0" fillId="0" borderId="0" xfId="0" applyFill="1" applyAlignment="1">
      <alignment horizontal="left" wrapText="1" indent="2"/>
    </xf>
    <xf numFmtId="164" fontId="2" fillId="0" borderId="37" xfId="0" applyNumberFormat="1" applyFont="1" applyFill="1" applyBorder="1" applyAlignment="1">
      <alignment horizontal="right"/>
    </xf>
    <xf numFmtId="164" fontId="2" fillId="0" borderId="38" xfId="0" applyNumberFormat="1" applyFont="1" applyFill="1" applyBorder="1" applyAlignment="1">
      <alignment horizontal="right"/>
    </xf>
    <xf numFmtId="164" fontId="2" fillId="0" borderId="49" xfId="0" applyNumberFormat="1" applyFont="1" applyFill="1" applyBorder="1" applyAlignment="1">
      <alignment horizontal="right"/>
    </xf>
    <xf numFmtId="164" fontId="0" fillId="0" borderId="27" xfId="0" applyNumberFormat="1" applyFill="1" applyBorder="1"/>
    <xf numFmtId="164" fontId="2" fillId="0" borderId="4" xfId="0" applyNumberFormat="1" applyFont="1" applyFill="1" applyBorder="1"/>
    <xf numFmtId="164" fontId="2" fillId="0" borderId="37" xfId="0" applyNumberFormat="1" applyFont="1" applyFill="1" applyBorder="1"/>
    <xf numFmtId="164" fontId="2" fillId="0" borderId="38" xfId="0" applyNumberFormat="1" applyFont="1" applyFill="1" applyBorder="1"/>
    <xf numFmtId="164" fontId="2" fillId="0" borderId="0" xfId="0" applyNumberFormat="1" applyFont="1" applyFill="1"/>
    <xf numFmtId="0" fontId="1" fillId="0" borderId="19" xfId="0" applyFont="1" applyFill="1" applyBorder="1" applyAlignment="1">
      <alignment horizontal="right"/>
    </xf>
    <xf numFmtId="0" fontId="0" fillId="0" borderId="0" xfId="0" applyFill="1" applyBorder="1" applyAlignment="1">
      <alignment horizontal="left" indent="1"/>
    </xf>
    <xf numFmtId="0" fontId="1" fillId="0" borderId="0" xfId="0" applyFont="1" applyFill="1" applyBorder="1" applyAlignment="1">
      <alignment horizontal="left" indent="1"/>
    </xf>
    <xf numFmtId="0" fontId="18" fillId="0" borderId="0" xfId="7"/>
    <xf numFmtId="164" fontId="1" fillId="0" borderId="0" xfId="0" applyNumberFormat="1" applyFont="1" applyFill="1" applyAlignment="1">
      <alignment horizontal="right"/>
    </xf>
    <xf numFmtId="0" fontId="22" fillId="0" borderId="0" xfId="0" applyFont="1"/>
    <xf numFmtId="1" fontId="21" fillId="0" borderId="0" xfId="17" applyNumberFormat="1" applyFont="1" applyFill="1" applyAlignment="1">
      <alignment wrapText="1"/>
    </xf>
    <xf numFmtId="0" fontId="1" fillId="0" borderId="0" xfId="0" applyFont="1" applyFill="1" applyBorder="1" applyAlignment="1">
      <alignment wrapText="1"/>
    </xf>
    <xf numFmtId="0" fontId="20" fillId="0" borderId="0" xfId="0" applyFont="1" applyFill="1" applyBorder="1" applyAlignment="1">
      <alignment horizontal="left"/>
    </xf>
    <xf numFmtId="0" fontId="4" fillId="0" borderId="0" xfId="0" applyFont="1" applyFill="1" applyBorder="1" applyAlignment="1">
      <alignment horizontal="right" wrapText="1"/>
    </xf>
    <xf numFmtId="0" fontId="4" fillId="0" borderId="0" xfId="0" applyFont="1" applyFill="1" applyBorder="1" applyAlignment="1">
      <alignment horizontal="left" wrapText="1" indent="1"/>
    </xf>
    <xf numFmtId="0" fontId="20" fillId="0" borderId="0" xfId="0" applyFont="1" applyFill="1" applyBorder="1" applyAlignment="1">
      <alignment horizontal="right"/>
    </xf>
    <xf numFmtId="0" fontId="5" fillId="0" borderId="49" xfId="0" applyFont="1" applyFill="1" applyBorder="1" applyAlignment="1">
      <alignment horizontal="right"/>
    </xf>
    <xf numFmtId="0" fontId="5" fillId="0" borderId="7" xfId="0" applyFont="1" applyFill="1" applyBorder="1" applyAlignment="1">
      <alignment horizontal="right"/>
    </xf>
    <xf numFmtId="164" fontId="5" fillId="0" borderId="36" xfId="0" applyNumberFormat="1" applyFont="1" applyFill="1" applyBorder="1" applyAlignment="1">
      <alignment horizontal="right"/>
    </xf>
    <xf numFmtId="0" fontId="19" fillId="0" borderId="0" xfId="0" applyFont="1" applyFill="1" applyBorder="1" applyAlignment="1">
      <alignment horizontal="right"/>
    </xf>
    <xf numFmtId="164" fontId="4" fillId="0" borderId="60" xfId="0" applyNumberFormat="1" applyFont="1" applyFill="1" applyBorder="1" applyAlignment="1" applyProtection="1">
      <alignment horizontal="right"/>
    </xf>
    <xf numFmtId="164" fontId="5" fillId="0" borderId="60" xfId="0" applyNumberFormat="1" applyFont="1" applyFill="1" applyBorder="1" applyAlignment="1" applyProtection="1">
      <alignment horizontal="right"/>
    </xf>
    <xf numFmtId="0" fontId="19" fillId="0" borderId="0" xfId="0" applyFont="1" applyFill="1" applyAlignment="1">
      <alignment horizontal="right"/>
    </xf>
    <xf numFmtId="0" fontId="19" fillId="0" borderId="22" xfId="0" applyFont="1" applyFill="1" applyBorder="1" applyAlignment="1">
      <alignment horizontal="right" wrapText="1"/>
    </xf>
    <xf numFmtId="0" fontId="19" fillId="0" borderId="0" xfId="0" applyFont="1" applyFill="1" applyBorder="1" applyAlignment="1">
      <alignment wrapText="1"/>
    </xf>
    <xf numFmtId="164" fontId="5" fillId="0" borderId="0" xfId="0" applyNumberFormat="1" applyFont="1" applyFill="1" applyAlignment="1">
      <alignment horizontal="right"/>
    </xf>
    <xf numFmtId="1" fontId="5" fillId="0" borderId="0" xfId="17" applyNumberFormat="1"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quotePrefix="1" applyFont="1" applyFill="1" applyBorder="1" applyAlignment="1">
      <alignment wrapText="1"/>
    </xf>
    <xf numFmtId="164" fontId="4" fillId="0" borderId="43" xfId="0" applyNumberFormat="1" applyFont="1" applyFill="1" applyBorder="1" applyAlignment="1">
      <alignment horizontal="right"/>
    </xf>
    <xf numFmtId="164" fontId="4" fillId="0" borderId="7" xfId="0" applyNumberFormat="1" applyFont="1" applyFill="1" applyBorder="1" applyAlignment="1">
      <alignment horizontal="right"/>
    </xf>
    <xf numFmtId="0" fontId="0" fillId="0" borderId="25" xfId="0" applyFill="1" applyBorder="1" applyAlignment="1">
      <alignment horizontal="centerContinuous"/>
    </xf>
    <xf numFmtId="0" fontId="0" fillId="0" borderId="45" xfId="0" applyFill="1" applyBorder="1" applyAlignment="1">
      <alignment horizontal="centerContinuous"/>
    </xf>
    <xf numFmtId="0" fontId="5" fillId="0" borderId="61" xfId="0" applyNumberFormat="1" applyFont="1" applyFill="1" applyBorder="1" applyAlignment="1" applyProtection="1">
      <alignment horizontal="right"/>
    </xf>
    <xf numFmtId="164" fontId="2" fillId="0" borderId="60" xfId="0" applyNumberFormat="1" applyFont="1" applyFill="1" applyBorder="1" applyAlignment="1">
      <alignment horizontal="right"/>
    </xf>
    <xf numFmtId="164" fontId="5" fillId="0" borderId="22" xfId="0" applyNumberFormat="1" applyFont="1" applyFill="1" applyBorder="1" applyAlignment="1">
      <alignment horizontal="right"/>
    </xf>
    <xf numFmtId="164" fontId="5" fillId="0" borderId="48" xfId="0" applyNumberFormat="1" applyFont="1" applyFill="1" applyBorder="1"/>
    <xf numFmtId="164" fontId="5" fillId="0" borderId="22" xfId="0" applyNumberFormat="1" applyFont="1" applyFill="1" applyBorder="1"/>
    <xf numFmtId="164" fontId="5" fillId="0" borderId="40" xfId="0" applyNumberFormat="1" applyFont="1" applyFill="1" applyBorder="1" applyAlignment="1">
      <alignment horizontal="right"/>
    </xf>
    <xf numFmtId="164" fontId="5" fillId="0" borderId="35" xfId="0" applyNumberFormat="1" applyFont="1" applyFill="1" applyBorder="1" applyAlignment="1">
      <alignment horizontal="right"/>
    </xf>
    <xf numFmtId="164" fontId="5" fillId="0" borderId="51" xfId="0" applyNumberFormat="1" applyFont="1" applyFill="1" applyBorder="1" applyAlignment="1">
      <alignment horizontal="right"/>
    </xf>
    <xf numFmtId="164" fontId="0" fillId="0" borderId="42" xfId="0" applyNumberFormat="1" applyFill="1" applyBorder="1"/>
    <xf numFmtId="164" fontId="0" fillId="0" borderId="60" xfId="0" applyNumberFormat="1" applyFill="1" applyBorder="1"/>
    <xf numFmtId="164" fontId="0" fillId="0" borderId="28" xfId="0" applyNumberFormat="1" applyFill="1" applyBorder="1"/>
    <xf numFmtId="164" fontId="0" fillId="0" borderId="46" xfId="0" applyNumberFormat="1" applyFill="1" applyBorder="1"/>
    <xf numFmtId="164" fontId="0" fillId="0" borderId="59" xfId="0" applyNumberFormat="1" applyFill="1" applyBorder="1"/>
    <xf numFmtId="164" fontId="1" fillId="0" borderId="50" xfId="0" applyNumberFormat="1" applyFont="1" applyFill="1" applyBorder="1"/>
    <xf numFmtId="164" fontId="1" fillId="0" borderId="60" xfId="0" applyNumberFormat="1" applyFont="1" applyFill="1" applyBorder="1" applyAlignment="1">
      <alignment horizontal="right"/>
    </xf>
    <xf numFmtId="164" fontId="1" fillId="0" borderId="42" xfId="0" applyNumberFormat="1" applyFont="1" applyFill="1" applyBorder="1" applyAlignment="1">
      <alignment horizontal="right"/>
    </xf>
    <xf numFmtId="0" fontId="19" fillId="0" borderId="23" xfId="0" applyFont="1" applyFill="1" applyBorder="1"/>
    <xf numFmtId="0" fontId="19" fillId="0" borderId="60" xfId="0" applyFont="1" applyFill="1" applyBorder="1"/>
    <xf numFmtId="0" fontId="2" fillId="0" borderId="60" xfId="0" applyFont="1" applyFill="1" applyBorder="1" applyAlignment="1">
      <alignment horizontal="left" indent="1"/>
    </xf>
    <xf numFmtId="0" fontId="0" fillId="0" borderId="60" xfId="0" applyFill="1" applyBorder="1" applyAlignment="1">
      <alignment horizontal="left" indent="2"/>
    </xf>
    <xf numFmtId="0" fontId="20" fillId="0" borderId="10" xfId="0" applyFont="1" applyFill="1" applyBorder="1"/>
    <xf numFmtId="0" fontId="20" fillId="0" borderId="62" xfId="0" applyFont="1" applyFill="1" applyBorder="1"/>
    <xf numFmtId="0" fontId="2" fillId="0" borderId="62" xfId="0" applyFont="1" applyFill="1" applyBorder="1" applyAlignment="1">
      <alignment horizontal="left" indent="1"/>
    </xf>
    <xf numFmtId="0" fontId="0" fillId="0" borderId="62" xfId="0" applyFill="1" applyBorder="1" applyAlignment="1">
      <alignment horizontal="left" indent="2"/>
    </xf>
    <xf numFmtId="0" fontId="0" fillId="0" borderId="62" xfId="0" applyFill="1" applyBorder="1" applyAlignment="1">
      <alignment horizontal="left" wrapText="1" indent="2"/>
    </xf>
    <xf numFmtId="0" fontId="5" fillId="0" borderId="63" xfId="0" applyFont="1" applyFill="1" applyBorder="1"/>
    <xf numFmtId="164" fontId="5" fillId="0" borderId="63" xfId="0" applyNumberFormat="1" applyFont="1" applyFill="1" applyBorder="1" applyAlignment="1" applyProtection="1">
      <alignment horizontal="right"/>
    </xf>
    <xf numFmtId="0" fontId="23" fillId="0" borderId="0" xfId="0" applyFont="1"/>
    <xf numFmtId="0" fontId="5" fillId="0" borderId="64" xfId="0" applyFont="1" applyFill="1" applyBorder="1" applyAlignment="1">
      <alignment horizontal="right"/>
    </xf>
    <xf numFmtId="0" fontId="5" fillId="0" borderId="28" xfId="0" applyFont="1" applyFill="1" applyBorder="1" applyAlignment="1">
      <alignment horizontal="center"/>
    </xf>
    <xf numFmtId="0" fontId="5" fillId="0" borderId="27" xfId="0" applyFont="1" applyFill="1" applyBorder="1" applyAlignment="1">
      <alignment horizontal="center"/>
    </xf>
    <xf numFmtId="0" fontId="5" fillId="0" borderId="9" xfId="0" applyFont="1" applyFill="1" applyBorder="1" applyAlignment="1">
      <alignment horizontal="center"/>
    </xf>
    <xf numFmtId="0" fontId="5" fillId="0" borderId="50" xfId="0" applyFont="1" applyFill="1" applyBorder="1" applyAlignment="1">
      <alignment horizontal="center"/>
    </xf>
    <xf numFmtId="0" fontId="5" fillId="0" borderId="7" xfId="0" applyFont="1" applyFill="1" applyBorder="1" applyAlignment="1">
      <alignment horizontal="center"/>
    </xf>
    <xf numFmtId="0" fontId="5" fillId="0" borderId="0" xfId="0" quotePrefix="1" applyFont="1" applyFill="1" applyBorder="1" applyAlignment="1">
      <alignment horizontal="left" vertical="center" wrapText="1"/>
    </xf>
    <xf numFmtId="0" fontId="4" fillId="0" borderId="0" xfId="0" applyFont="1" applyFill="1" applyBorder="1" applyAlignment="1">
      <alignment horizontal="center"/>
    </xf>
    <xf numFmtId="1" fontId="5" fillId="0" borderId="0" xfId="17" applyNumberFormat="1" applyFont="1" applyFill="1" applyAlignment="1">
      <alignment horizontal="left" wrapText="1"/>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0" xfId="0" quotePrefix="1" applyFont="1" applyFill="1" applyBorder="1" applyAlignment="1">
      <alignment horizontal="left" wrapText="1"/>
    </xf>
    <xf numFmtId="0" fontId="2" fillId="0" borderId="0" xfId="0" applyFont="1" applyFill="1" applyBorder="1" applyAlignment="1">
      <alignment horizontal="center"/>
    </xf>
    <xf numFmtId="0" fontId="0" fillId="0" borderId="52" xfId="0" applyFill="1" applyBorder="1" applyAlignment="1">
      <alignment horizontal="center" vertical="top"/>
    </xf>
    <xf numFmtId="0" fontId="0" fillId="0" borderId="53" xfId="0" applyFill="1" applyBorder="1" applyAlignment="1">
      <alignment horizontal="center" vertical="top"/>
    </xf>
    <xf numFmtId="0" fontId="0" fillId="0" borderId="54" xfId="0" applyFill="1" applyBorder="1" applyAlignment="1">
      <alignment horizontal="center" vertical="top"/>
    </xf>
    <xf numFmtId="0" fontId="1" fillId="0" borderId="52" xfId="0" applyFont="1" applyFill="1" applyBorder="1" applyAlignment="1">
      <alignment horizontal="center" vertical="top"/>
    </xf>
    <xf numFmtId="0" fontId="1" fillId="0" borderId="56" xfId="0" applyFont="1" applyFill="1" applyBorder="1" applyAlignment="1">
      <alignment horizontal="center" vertical="top"/>
    </xf>
    <xf numFmtId="0" fontId="0" fillId="0" borderId="57" xfId="0" applyFill="1" applyBorder="1" applyAlignment="1">
      <alignment horizontal="center" vertical="top"/>
    </xf>
    <xf numFmtId="0" fontId="2" fillId="0" borderId="41" xfId="0" applyFont="1" applyFill="1" applyBorder="1" applyAlignment="1">
      <alignment horizontal="center" vertical="top"/>
    </xf>
    <xf numFmtId="0" fontId="2" fillId="0" borderId="42" xfId="0" applyFont="1" applyFill="1" applyBorder="1" applyAlignment="1">
      <alignment horizontal="center" vertical="top"/>
    </xf>
    <xf numFmtId="0" fontId="2" fillId="0" borderId="41" xfId="0" applyFont="1" applyFill="1" applyBorder="1" applyAlignment="1">
      <alignment horizontal="center"/>
    </xf>
    <xf numFmtId="0" fontId="2" fillId="0" borderId="42" xfId="0" applyFont="1" applyFill="1" applyBorder="1" applyAlignment="1">
      <alignment horizontal="center"/>
    </xf>
    <xf numFmtId="0" fontId="0" fillId="0" borderId="55" xfId="0" applyFill="1" applyBorder="1" applyAlignment="1">
      <alignment horizontal="center"/>
    </xf>
    <xf numFmtId="0" fontId="0" fillId="0" borderId="53" xfId="0" applyFill="1" applyBorder="1" applyAlignment="1">
      <alignment horizontal="center"/>
    </xf>
  </cellXfs>
  <cellStyles count="22">
    <cellStyle name="0" xfId="1" xr:uid="{00000000-0005-0000-0000-000000000000}"/>
    <cellStyle name="0.0" xfId="2" xr:uid="{00000000-0005-0000-0000-000001000000}"/>
    <cellStyle name="0.0000" xfId="3" xr:uid="{00000000-0005-0000-0000-000002000000}"/>
    <cellStyle name="decimalen" xfId="4" xr:uid="{00000000-0005-0000-0000-000003000000}"/>
    <cellStyle name="decimalenpunt2" xfId="5" xr:uid="{00000000-0005-0000-0000-000004000000}"/>
    <cellStyle name="Header" xfId="6" xr:uid="{00000000-0005-0000-0000-000005000000}"/>
    <cellStyle name="Hyperlink" xfId="7" builtinId="8"/>
    <cellStyle name="komma1nul" xfId="8" xr:uid="{00000000-0005-0000-0000-000007000000}"/>
    <cellStyle name="komma2nul" xfId="9" xr:uid="{00000000-0005-0000-0000-000008000000}"/>
    <cellStyle name="Netten_1" xfId="10" xr:uid="{00000000-0005-0000-0000-000009000000}"/>
    <cellStyle name="nieuw" xfId="11" xr:uid="{00000000-0005-0000-0000-00000A000000}"/>
    <cellStyle name="Niveau" xfId="12" xr:uid="{00000000-0005-0000-0000-00000B000000}"/>
    <cellStyle name="perc1nul" xfId="13" xr:uid="{00000000-0005-0000-0000-00000C000000}"/>
    <cellStyle name="perc2nul" xfId="14" xr:uid="{00000000-0005-0000-0000-00000D000000}"/>
    <cellStyle name="perc3nul" xfId="15" xr:uid="{00000000-0005-0000-0000-00000E000000}"/>
    <cellStyle name="perc4" xfId="16" xr:uid="{00000000-0005-0000-0000-00000F000000}"/>
    <cellStyle name="Standaard" xfId="0" builtinId="0"/>
    <cellStyle name="Standaard_96BUSO01" xfId="17" xr:uid="{00000000-0005-0000-0000-000011000000}"/>
    <cellStyle name="Standaard_secund2" xfId="18" xr:uid="{00000000-0005-0000-0000-000012000000}"/>
    <cellStyle name="Subtotaal" xfId="19" xr:uid="{00000000-0005-0000-0000-000013000000}"/>
    <cellStyle name="Titel" xfId="20" builtinId="15" customBuiltin="1"/>
    <cellStyle name="Totaal" xfId="21"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38100</xdr:rowOff>
    </xdr:from>
    <xdr:to>
      <xdr:col>15</xdr:col>
      <xdr:colOff>7620</xdr:colOff>
      <xdr:row>59</xdr:row>
      <xdr:rowOff>7620</xdr:rowOff>
    </xdr:to>
    <xdr:sp macro="" textlink="" fLocksText="0">
      <xdr:nvSpPr>
        <xdr:cNvPr id="1031" name="Tekstvak 1">
          <a:extLst>
            <a:ext uri="{FF2B5EF4-FFF2-40B4-BE49-F238E27FC236}">
              <a16:creationId xmlns:a16="http://schemas.microsoft.com/office/drawing/2014/main" id="{475B6999-0A5D-4F56-AE28-3FFF846B6962}"/>
            </a:ext>
          </a:extLst>
        </xdr:cNvPr>
        <xdr:cNvSpPr txBox="1">
          <a:spLocks noChangeArrowheads="1"/>
        </xdr:cNvSpPr>
      </xdr:nvSpPr>
      <xdr:spPr bwMode="auto">
        <a:xfrm>
          <a:off x="28574" y="38100"/>
          <a:ext cx="9123046" cy="986028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txBody>
        <a:bodyPr/>
        <a:lstStyle/>
        <a:p>
          <a:r>
            <a:rPr lang="nl-BE" b="1" u="sng">
              <a:solidFill>
                <a:sysClr val="windowText" lastClr="000000"/>
              </a:solidFill>
            </a:rPr>
            <a:t>Studieaanbod buitengewoon</a:t>
          </a:r>
          <a:r>
            <a:rPr lang="nl-BE" b="1" u="sng" baseline="0">
              <a:solidFill>
                <a:sysClr val="windowText" lastClr="000000"/>
              </a:solidFill>
            </a:rPr>
            <a:t> secundair </a:t>
          </a:r>
          <a:r>
            <a:rPr lang="nl-BE" b="1" u="sng">
              <a:solidFill>
                <a:sysClr val="windowText" lastClr="000000"/>
              </a:solidFill>
            </a:rPr>
            <a:t>onderwijs opleidingsvorm 3 en 4 – modernisering SO</a:t>
          </a:r>
        </a:p>
        <a:p>
          <a:r>
            <a:rPr lang="nl-BE" b="0">
              <a:solidFill>
                <a:sysClr val="windowText" lastClr="000000"/>
              </a:solidFill>
            </a:rPr>
            <a:t>De komende jaren wordt het buitengewoon secundair onderwijs opleidingsvorm 3</a:t>
          </a:r>
          <a:r>
            <a:rPr lang="nl-BE" b="0" baseline="0">
              <a:solidFill>
                <a:sysClr val="windowText" lastClr="000000"/>
              </a:solidFill>
            </a:rPr>
            <a:t> en 4 </a:t>
          </a:r>
          <a:r>
            <a:rPr lang="nl-BE" b="0">
              <a:solidFill>
                <a:sysClr val="windowText" lastClr="000000"/>
              </a:solidFill>
            </a:rPr>
            <a:t>geleidelijk aan, leerjaar per leerjaar, gemoderniseerd. </a:t>
          </a:r>
        </a:p>
        <a:p>
          <a:r>
            <a:rPr lang="nl-BE" b="0">
              <a:solidFill>
                <a:sysClr val="windowText" lastClr="000000"/>
              </a:solidFill>
            </a:rPr>
            <a:t>Het onderwijsaanbod wordt geactualiseerd en krijgt vanaf de tweede graad (OV4) en het 1ste leerjaar van de opleidingsfase (OV3) een nieuwe indeling volgens studiedomeinen. </a:t>
          </a:r>
        </a:p>
        <a:p>
          <a:endParaRPr lang="nl-BE" b="1" u="sng">
            <a:solidFill>
              <a:sysClr val="windowText" lastClr="000000"/>
            </a:solidFill>
          </a:endParaRPr>
        </a:p>
        <a:p>
          <a:r>
            <a:rPr lang="nl-BE" b="1" u="sng">
              <a:solidFill>
                <a:sysClr val="windowText" lastClr="000000"/>
              </a:solidFill>
            </a:rPr>
            <a:t>Buitengewoon secundair onderwijs opleidingsvorm 4:</a:t>
          </a:r>
        </a:p>
        <a:p>
          <a:r>
            <a:rPr lang="nl-BE" b="0">
              <a:solidFill>
                <a:sysClr val="windowText" lastClr="000000"/>
              </a:solidFill>
            </a:rPr>
            <a:t>Het onderwijsaanbod krijgt vanaf de tweede graad een nieuwe indeling volgens studiedomeinen, finaliteiten en onderwijsvormen.  </a:t>
          </a:r>
        </a:p>
        <a:p>
          <a:endParaRPr lang="nl-BE" b="0">
            <a:solidFill>
              <a:sysClr val="windowText" lastClr="000000"/>
            </a:solidFill>
          </a:endParaRPr>
        </a:p>
        <a:p>
          <a:r>
            <a:rPr lang="nl-BE" b="0">
              <a:solidFill>
                <a:sysClr val="windowText" lastClr="000000"/>
              </a:solidFill>
            </a:rPr>
            <a:t>De invoering van de modernisering verloopt volgens deze kalender:</a:t>
          </a:r>
        </a:p>
        <a:p>
          <a:r>
            <a:rPr lang="nl-BE" b="0">
              <a:solidFill>
                <a:sysClr val="windowText" lastClr="000000"/>
              </a:solidFill>
            </a:rPr>
            <a:t>2019-2020: 1ste leerjaar van de 1ste graad</a:t>
          </a:r>
        </a:p>
        <a:p>
          <a:r>
            <a:rPr lang="nl-BE" b="0">
              <a:solidFill>
                <a:sysClr val="windowText" lastClr="000000"/>
              </a:solidFill>
            </a:rPr>
            <a:t>2020-2021: 2de leerjaar van de 1ste graad</a:t>
          </a:r>
        </a:p>
        <a:p>
          <a:r>
            <a:rPr lang="nl-BE" b="0">
              <a:solidFill>
                <a:sysClr val="windowText" lastClr="000000"/>
              </a:solidFill>
            </a:rPr>
            <a:t>2021-2022: 1ste leerjaar van de 2de graad</a:t>
          </a:r>
        </a:p>
        <a:p>
          <a:r>
            <a:rPr lang="nl-BE" b="0">
              <a:solidFill>
                <a:sysClr val="windowText" lastClr="000000"/>
              </a:solidFill>
            </a:rPr>
            <a:t>2022-2023: 2de leerjaar van de 2de graad</a:t>
          </a:r>
        </a:p>
        <a:p>
          <a:r>
            <a:rPr lang="nl-BE" b="0">
              <a:solidFill>
                <a:sysClr val="windowText" lastClr="000000"/>
              </a:solidFill>
            </a:rPr>
            <a:t>2023-2024: 1ste leerjaar van de 3de graad</a:t>
          </a:r>
        </a:p>
        <a:p>
          <a:r>
            <a:rPr lang="nl-BE" b="0">
              <a:solidFill>
                <a:sysClr val="windowText" lastClr="000000"/>
              </a:solidFill>
            </a:rPr>
            <a:t>2024-2025: 2de leerjaar van de 3de graad</a:t>
          </a:r>
        </a:p>
        <a:p>
          <a:r>
            <a:rPr lang="nl-BE" b="0">
              <a:solidFill>
                <a:sysClr val="windowText" lastClr="000000"/>
              </a:solidFill>
            </a:rPr>
            <a:t>2025-2026: 3de leerjaar van de 3de graad</a:t>
          </a:r>
        </a:p>
        <a:p>
          <a:r>
            <a:rPr lang="nl-BE" b="1">
              <a:solidFill>
                <a:sysClr val="windowText" lastClr="000000"/>
              </a:solidFill>
            </a:rPr>
            <a:t> </a:t>
          </a:r>
        </a:p>
        <a:p>
          <a:r>
            <a:rPr lang="nl-BE" b="1">
              <a:solidFill>
                <a:sysClr val="windowText" lastClr="000000"/>
              </a:solidFill>
            </a:rPr>
            <a:t>Studiedomein:</a:t>
          </a:r>
        </a:p>
        <a:p>
          <a:r>
            <a:rPr lang="nl-BE" b="0">
              <a:solidFill>
                <a:sysClr val="windowText" lastClr="000000"/>
              </a:solidFill>
            </a:rPr>
            <a:t>Er zijn acht studiedomeinen. Een studiedomein bestaat uit verschillende studierichtingen binnen een bepaald interessegebied. Daarnaast zijn er ook domeinoverschrijdende studierichtingen.</a:t>
          </a:r>
        </a:p>
        <a:p>
          <a:endParaRPr lang="nl-BE" b="1">
            <a:solidFill>
              <a:sysClr val="windowText" lastClr="000000"/>
            </a:solidFill>
          </a:endParaRPr>
        </a:p>
        <a:p>
          <a:r>
            <a:rPr lang="nl-BE" b="1">
              <a:solidFill>
                <a:sysClr val="windowText" lastClr="000000"/>
              </a:solidFill>
            </a:rPr>
            <a:t>Finaliteit:</a:t>
          </a:r>
        </a:p>
        <a:p>
          <a:r>
            <a:rPr lang="nl-BE" b="0">
              <a:solidFill>
                <a:sysClr val="windowText" lastClr="000000"/>
              </a:solidFill>
            </a:rPr>
            <a:t>Elke studierichting heeft een specifieke finaliteit of doel. De finaliteit geeft aan waarop studierichtingen prioritair voorbereiden, namelijk op het hoger onderwijs (doorstroom), op de arbeidsmarkt of op beide (dubbele finaliteit).</a:t>
          </a:r>
        </a:p>
        <a:p>
          <a:endParaRPr lang="nl-BE" b="1">
            <a:solidFill>
              <a:sysClr val="windowText" lastClr="000000"/>
            </a:solidFill>
          </a:endParaRPr>
        </a:p>
        <a:p>
          <a:r>
            <a:rPr lang="nl-BE" b="1">
              <a:solidFill>
                <a:sysClr val="windowText" lastClr="000000"/>
              </a:solidFill>
            </a:rPr>
            <a:t>Studierichting:</a:t>
          </a:r>
        </a:p>
        <a:p>
          <a:r>
            <a:rPr lang="nl-BE" b="0">
              <a:solidFill>
                <a:sysClr val="windowText" lastClr="000000"/>
              </a:solidFill>
            </a:rPr>
            <a:t>Vanaf het schooljaar 2021-2022 zijn er nieuwe studierichtingen. De gemoderniseerde studierichtingen kunnen niet zomaar naast de oude studierichtingen geplaatst worden, ook niet als de namen dezelfde gebleven zijn. Inhoudelijk kunnen de nieuwe studierichtingen immers verschillen van die voor de modernisering.</a:t>
          </a:r>
        </a:p>
        <a:p>
          <a:r>
            <a:rPr lang="nl-BE" b="0">
              <a:solidFill>
                <a:sysClr val="windowText" lastClr="000000"/>
              </a:solidFill>
            </a:rPr>
            <a:t> </a:t>
          </a:r>
        </a:p>
        <a:p>
          <a:endParaRPr lang="nl-BE" b="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BE" sz="1100" b="1" i="0" u="sng" strike="noStrike" kern="0" cap="none" spc="0" normalizeH="0" baseline="0" noProof="0">
              <a:ln>
                <a:noFill/>
              </a:ln>
              <a:solidFill>
                <a:sysClr val="windowText" lastClr="000000"/>
              </a:solidFill>
              <a:effectLst/>
              <a:uLnTx/>
              <a:uFillTx/>
              <a:latin typeface="+mn-lt"/>
              <a:ea typeface="+mn-ea"/>
              <a:cs typeface="+mn-cs"/>
            </a:rPr>
            <a:t>Buitengewoon secundair onderwijs opleidingsvorm 3:</a:t>
          </a:r>
        </a:p>
        <a:p>
          <a:r>
            <a:rPr lang="nl-BE" b="0">
              <a:solidFill>
                <a:sysClr val="windowText" lastClr="000000"/>
              </a:solidFill>
            </a:rPr>
            <a:t>In buitengewoon</a:t>
          </a:r>
          <a:r>
            <a:rPr lang="nl-BE" b="0" baseline="0">
              <a:solidFill>
                <a:sysClr val="windowText" lastClr="000000"/>
              </a:solidFill>
            </a:rPr>
            <a:t> onderwijs</a:t>
          </a:r>
          <a:r>
            <a:rPr lang="nl-BE" b="0">
              <a:solidFill>
                <a:sysClr val="windowText" lastClr="000000"/>
              </a:solidFill>
            </a:rPr>
            <a:t> opleidingsvorm 3 verloopt de invoering van de modernisering als volgt:</a:t>
          </a:r>
        </a:p>
        <a:p>
          <a:r>
            <a:rPr lang="nl-BE" b="0">
              <a:solidFill>
                <a:sysClr val="windowText" lastClr="000000"/>
              </a:solidFill>
            </a:rPr>
            <a:t>2020-2021: observatiefase</a:t>
          </a:r>
        </a:p>
        <a:p>
          <a:r>
            <a:rPr lang="nl-BE" b="0">
              <a:solidFill>
                <a:sysClr val="windowText" lastClr="000000"/>
              </a:solidFill>
            </a:rPr>
            <a:t>2021-2022: 1ste leerjaar van de opleidingsfase</a:t>
          </a:r>
        </a:p>
        <a:p>
          <a:r>
            <a:rPr lang="nl-BE" b="0">
              <a:solidFill>
                <a:sysClr val="windowText" lastClr="000000"/>
              </a:solidFill>
            </a:rPr>
            <a:t>2022-2023: 2de leerjaar van de opleidingsfase</a:t>
          </a:r>
        </a:p>
        <a:p>
          <a:r>
            <a:rPr lang="nl-BE" b="0">
              <a:solidFill>
                <a:sysClr val="windowText" lastClr="000000"/>
              </a:solidFill>
            </a:rPr>
            <a:t>2023-2024: 1ste leerjaar van de kwalificatiefase</a:t>
          </a:r>
        </a:p>
        <a:p>
          <a:r>
            <a:rPr lang="nl-BE" b="0">
              <a:solidFill>
                <a:sysClr val="windowText" lastClr="000000"/>
              </a:solidFill>
            </a:rPr>
            <a:t>2024-2025:</a:t>
          </a:r>
          <a:r>
            <a:rPr lang="nl-BE" b="0" baseline="0">
              <a:solidFill>
                <a:sysClr val="windowText" lastClr="000000"/>
              </a:solidFill>
            </a:rPr>
            <a:t> </a:t>
          </a:r>
          <a:r>
            <a:rPr lang="nl-BE" b="0">
              <a:solidFill>
                <a:sysClr val="windowText" lastClr="000000"/>
              </a:solidFill>
            </a:rPr>
            <a:t>2de leerjaar van de kwalificatiefase</a:t>
          </a:r>
        </a:p>
        <a:p>
          <a:r>
            <a:rPr lang="nl-BE" b="0">
              <a:solidFill>
                <a:sysClr val="windowText" lastClr="000000"/>
              </a:solidFill>
            </a:rPr>
            <a:t>2025-2026: integratiefase</a:t>
          </a:r>
        </a:p>
        <a:p>
          <a:endParaRPr lang="nl-BE" b="1">
            <a:solidFill>
              <a:sysClr val="windowText" lastClr="000000"/>
            </a:solidFill>
          </a:endParaRPr>
        </a:p>
        <a:p>
          <a:r>
            <a:rPr lang="nl-BE">
              <a:solidFill>
                <a:sysClr val="windowText" lastClr="000000"/>
              </a:solidFill>
            </a:rPr>
            <a:t>Dit betekent</a:t>
          </a:r>
          <a:r>
            <a:rPr lang="nl-BE" baseline="0">
              <a:solidFill>
                <a:sysClr val="windowText" lastClr="000000"/>
              </a:solidFill>
            </a:rPr>
            <a:t> dat v</a:t>
          </a:r>
          <a:r>
            <a:rPr lang="nl-BE">
              <a:solidFill>
                <a:sysClr val="windowText" lastClr="000000"/>
              </a:solidFill>
            </a:rPr>
            <a:t>anaf 2021-2022</a:t>
          </a:r>
          <a:r>
            <a:rPr lang="nl-BE" baseline="0">
              <a:solidFill>
                <a:sysClr val="windowText" lastClr="000000"/>
              </a:solidFill>
            </a:rPr>
            <a:t> de opleidingen in het 1ste leerjaar van de opleidingsfase worden ingedeeld in studiedomeinen.  Vanaf 2022-2023 zullen ook de opleidingen in het 2de leerjaar van de opleidingsfase ingedeeld zijn in studiedomeinen, enz. </a:t>
          </a:r>
        </a:p>
        <a:p>
          <a:endParaRPr lang="nl-BE" baseline="0">
            <a:solidFill>
              <a:sysClr val="windowText" lastClr="000000"/>
            </a:solidFill>
          </a:endParaRPr>
        </a:p>
        <a:p>
          <a:endParaRPr lang="nl-BE" baseline="0">
            <a:solidFill>
              <a:sysClr val="windowText" lastClr="000000"/>
            </a:solidFill>
          </a:endParaRPr>
        </a:p>
        <a:p>
          <a:r>
            <a:rPr lang="nl-BE" b="1" u="sng" baseline="0">
              <a:solidFill>
                <a:sysClr val="windowText" lastClr="000000"/>
              </a:solidFill>
            </a:rPr>
            <a:t>Buitengewoon onderwijs opleidingsvorm 1 en 2:</a:t>
          </a:r>
        </a:p>
        <a:p>
          <a:r>
            <a:rPr lang="nl-BE">
              <a:solidFill>
                <a:sysClr val="windowText" lastClr="000000"/>
              </a:solidFill>
            </a:rPr>
            <a:t>Buitengewoon onderwijs opleidingsvorm 1 en 2 wordt niet ingedeeld volgens studiedomeinen, onderwijsvormen en finaliteiten.  </a:t>
          </a:r>
        </a:p>
        <a:p>
          <a:endParaRPr lang="nl-BE">
            <a:solidFill>
              <a:sysClr val="windowText" lastClr="000000"/>
            </a:solidFill>
          </a:endParaRPr>
        </a:p>
        <a:p>
          <a:r>
            <a:rPr lang="nl-BE">
              <a:solidFill>
                <a:sysClr val="windowText" lastClr="000000"/>
              </a:solidFill>
            </a:rPr>
            <a:t>----------------------------------------------------------------------------------------------------------------------------------------------------------------------------------------------------------------</a:t>
          </a:r>
        </a:p>
        <a:p>
          <a:endParaRPr lang="nl-BE">
            <a:solidFill>
              <a:srgbClr val="FF0000"/>
            </a:solidFill>
          </a:endParaRPr>
        </a:p>
        <a:p>
          <a:r>
            <a:rPr lang="nl-BE" b="1" u="sng">
              <a:solidFill>
                <a:sysClr val="windowText" lastClr="000000"/>
              </a:solidFill>
            </a:rPr>
            <a:t>Leerlingen buitengewoon</a:t>
          </a:r>
          <a:r>
            <a:rPr lang="nl-BE" b="1" u="sng" baseline="0">
              <a:solidFill>
                <a:sysClr val="windowText" lastClr="000000"/>
              </a:solidFill>
            </a:rPr>
            <a:t> onderwijs type 5</a:t>
          </a:r>
          <a:endParaRPr lang="nl-BE" b="1" u="sng">
            <a:solidFill>
              <a:sysClr val="windowText" lastClr="000000"/>
            </a:solidFill>
          </a:endParaRPr>
        </a:p>
        <a:p>
          <a:r>
            <a:rPr lang="nl-BE">
              <a:solidFill>
                <a:sysClr val="windowText" lastClr="000000"/>
              </a:solidFill>
            </a:rPr>
            <a:t>De leerlingen in het buitengewoon onderwijs van het type 5 worden niet in de tabellen opgenomen. Deze leerlingen volgen, omwille van een langdurige ziekte, tijdelijk les in het buitengewoon onderwijs. Om dubbeltellingen te vermijden (leerlingen in een type 5-school mogen ook ingeschreven blijven in hun oorspronkelijke school), worden deze leerlingen niet in het cijfermateriaal van het buitengewoon onderwijs meegeteld.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3</xdr:row>
      <xdr:rowOff>0</xdr:rowOff>
    </xdr:to>
    <xdr:sp macro="" textlink="">
      <xdr:nvSpPr>
        <xdr:cNvPr id="2069" name="Rectangle 1">
          <a:extLst>
            <a:ext uri="{FF2B5EF4-FFF2-40B4-BE49-F238E27FC236}">
              <a16:creationId xmlns:a16="http://schemas.microsoft.com/office/drawing/2014/main" id="{ADB85E8E-D381-4B60-88E1-400B1EF70F8B}"/>
            </a:ext>
          </a:extLst>
        </xdr:cNvPr>
        <xdr:cNvSpPr>
          <a:spLocks noChangeArrowheads="1"/>
        </xdr:cNvSpPr>
      </xdr:nvSpPr>
      <xdr:spPr bwMode="auto">
        <a:xfrm>
          <a:off x="1819275" y="495300"/>
          <a:ext cx="695325" cy="0"/>
        </a:xfrm>
        <a:prstGeom prst="rect">
          <a:avLst/>
        </a:prstGeom>
        <a:noFill/>
        <a:ln w="9525">
          <a:solidFill>
            <a:srgbClr xmlns:mc="http://schemas.openxmlformats.org/markup-compatibility/2006" xmlns:a14="http://schemas.microsoft.com/office/drawing/2010/main" val="000000" mc:Ignorable="a14" a14:legacySpreadsheetColorIndex="64"/>
          </a:solidFill>
          <a:prstDash val="solid"/>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0"/>
              </a:solidFill>
            </a14:hiddenFill>
          </a:ext>
        </a:extLst>
      </xdr:spPr>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9</xdr:row>
      <xdr:rowOff>0</xdr:rowOff>
    </xdr:from>
    <xdr:to>
      <xdr:col>2</xdr:col>
      <xdr:colOff>0</xdr:colOff>
      <xdr:row>9</xdr:row>
      <xdr:rowOff>0</xdr:rowOff>
    </xdr:to>
    <xdr:sp macro="" textlink="">
      <xdr:nvSpPr>
        <xdr:cNvPr id="3093" name="Rectangle 1">
          <a:extLst>
            <a:ext uri="{FF2B5EF4-FFF2-40B4-BE49-F238E27FC236}">
              <a16:creationId xmlns:a16="http://schemas.microsoft.com/office/drawing/2014/main" id="{2B9B3538-DE90-4042-9263-60F95005E201}"/>
            </a:ext>
          </a:extLst>
        </xdr:cNvPr>
        <xdr:cNvSpPr>
          <a:spLocks noChangeArrowheads="1"/>
        </xdr:cNvSpPr>
      </xdr:nvSpPr>
      <xdr:spPr bwMode="auto">
        <a:xfrm>
          <a:off x="1943100" y="1419225"/>
          <a:ext cx="600075" cy="0"/>
        </a:xfrm>
        <a:prstGeom prst="rect">
          <a:avLst/>
        </a:prstGeom>
        <a:noFill/>
        <a:ln w="9525">
          <a:solidFill>
            <a:srgbClr xmlns:mc="http://schemas.openxmlformats.org/markup-compatibility/2006" xmlns:a14="http://schemas.microsoft.com/office/drawing/2010/main" val="000000" mc:Ignorable="a14" a14:legacySpreadsheetColorIndex="64"/>
          </a:solidFill>
          <a:prstDash val="solid"/>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0"/>
              </a:solidFill>
            </a14:hiddenFill>
          </a:ext>
        </a:extLst>
      </xdr:spPr>
    </xdr:sp>
    <xdr:clientData fPrintsWithSheet="0"/>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0"/>
  <sheetViews>
    <sheetView tabSelected="1" workbookViewId="0"/>
  </sheetViews>
  <sheetFormatPr defaultColWidth="8.88671875" defaultRowHeight="13.2"/>
  <cols>
    <col min="1" max="1" width="11.6640625" style="81" customWidth="1"/>
    <col min="2" max="16384" width="8.88671875" style="81"/>
  </cols>
  <sheetData>
    <row r="1" spans="1:12" ht="15.6">
      <c r="A1" s="95" t="s">
        <v>0</v>
      </c>
    </row>
    <row r="2" spans="1:12" ht="15.6">
      <c r="A2" s="95" t="s">
        <v>1</v>
      </c>
    </row>
    <row r="3" spans="1:12" ht="15.6">
      <c r="A3" s="95"/>
    </row>
    <row r="4" spans="1:12">
      <c r="A4" s="304" t="s">
        <v>287</v>
      </c>
      <c r="B4" s="83" t="s">
        <v>322</v>
      </c>
      <c r="C4" s="83"/>
      <c r="D4" s="83"/>
      <c r="E4" s="83"/>
      <c r="F4" s="83"/>
      <c r="G4" s="83"/>
      <c r="H4" s="83"/>
      <c r="I4" s="83"/>
      <c r="J4" s="83"/>
      <c r="K4" s="83"/>
      <c r="L4" s="83"/>
    </row>
    <row r="5" spans="1:12">
      <c r="A5" s="189" t="s">
        <v>2</v>
      </c>
      <c r="B5" s="83" t="s">
        <v>3</v>
      </c>
      <c r="C5" s="83"/>
      <c r="D5" s="83"/>
      <c r="E5" s="83"/>
      <c r="F5" s="83"/>
      <c r="G5" s="83"/>
      <c r="H5" s="83"/>
      <c r="I5" s="83"/>
      <c r="J5" s="83"/>
      <c r="K5" s="83"/>
      <c r="L5" s="83"/>
    </row>
    <row r="6" spans="1:12">
      <c r="A6" s="189" t="s">
        <v>4</v>
      </c>
      <c r="B6" s="83" t="s">
        <v>5</v>
      </c>
      <c r="C6" s="83"/>
      <c r="D6" s="83"/>
      <c r="E6" s="83"/>
      <c r="F6" s="83"/>
      <c r="G6" s="83"/>
      <c r="H6" s="83"/>
      <c r="I6" s="83"/>
      <c r="J6" s="83"/>
      <c r="K6" s="83"/>
      <c r="L6" s="83"/>
    </row>
    <row r="7" spans="1:12">
      <c r="A7" s="189" t="s">
        <v>6</v>
      </c>
      <c r="B7" s="83" t="s">
        <v>7</v>
      </c>
      <c r="C7" s="83"/>
      <c r="D7" s="83"/>
      <c r="E7" s="83"/>
      <c r="F7" s="83"/>
      <c r="G7" s="83"/>
      <c r="H7" s="83"/>
      <c r="I7" s="83"/>
      <c r="J7" s="83"/>
      <c r="K7" s="83"/>
      <c r="L7" s="83"/>
    </row>
    <row r="8" spans="1:12">
      <c r="A8" s="189" t="s">
        <v>8</v>
      </c>
      <c r="B8" s="83" t="s">
        <v>9</v>
      </c>
      <c r="C8" s="83"/>
      <c r="D8" s="83"/>
      <c r="E8" s="83"/>
      <c r="F8" s="83"/>
      <c r="G8" s="83"/>
      <c r="H8" s="83"/>
      <c r="I8" s="83"/>
      <c r="J8" s="83"/>
      <c r="K8" s="83"/>
      <c r="L8" s="83"/>
    </row>
    <row r="9" spans="1:12">
      <c r="A9" s="189" t="s">
        <v>10</v>
      </c>
      <c r="B9" s="83" t="s">
        <v>11</v>
      </c>
      <c r="C9" s="83"/>
      <c r="D9" s="83"/>
      <c r="E9" s="83"/>
      <c r="F9" s="83"/>
      <c r="G9" s="83"/>
      <c r="H9" s="83"/>
      <c r="I9" s="83"/>
      <c r="J9" s="83"/>
      <c r="K9" s="83"/>
      <c r="L9" s="83"/>
    </row>
    <row r="10" spans="1:12">
      <c r="A10" s="189" t="s">
        <v>12</v>
      </c>
      <c r="B10" s="83" t="s">
        <v>13</v>
      </c>
      <c r="C10" s="83"/>
      <c r="D10" s="83"/>
      <c r="E10" s="83"/>
      <c r="F10" s="83"/>
      <c r="G10" s="83"/>
      <c r="H10" s="83"/>
      <c r="I10" s="83"/>
      <c r="J10" s="83"/>
      <c r="K10" s="83"/>
      <c r="L10" s="83"/>
    </row>
    <row r="11" spans="1:12">
      <c r="A11" s="189" t="s">
        <v>14</v>
      </c>
      <c r="B11" s="83" t="s">
        <v>15</v>
      </c>
      <c r="C11" s="83"/>
      <c r="D11" s="83"/>
      <c r="E11" s="83"/>
      <c r="F11" s="83"/>
      <c r="G11" s="83"/>
      <c r="H11" s="83"/>
      <c r="I11" s="83"/>
      <c r="J11" s="83"/>
      <c r="K11" s="83"/>
      <c r="L11" s="83"/>
    </row>
    <row r="12" spans="1:12">
      <c r="A12" s="189" t="s">
        <v>16</v>
      </c>
      <c r="B12" s="83" t="s">
        <v>17</v>
      </c>
      <c r="C12" s="83"/>
      <c r="D12" s="83"/>
      <c r="E12" s="83"/>
      <c r="F12" s="83"/>
      <c r="G12" s="83"/>
      <c r="H12" s="83"/>
      <c r="I12" s="83"/>
      <c r="J12" s="83"/>
      <c r="K12" s="83"/>
      <c r="L12" s="83"/>
    </row>
    <row r="13" spans="1:12">
      <c r="A13" s="189" t="s">
        <v>18</v>
      </c>
      <c r="B13" s="83" t="s">
        <v>19</v>
      </c>
      <c r="C13" s="83"/>
      <c r="D13" s="83"/>
      <c r="E13" s="83"/>
      <c r="F13" s="83"/>
      <c r="G13" s="83"/>
      <c r="H13" s="83"/>
      <c r="I13" s="83"/>
      <c r="J13" s="83"/>
      <c r="K13" s="83"/>
      <c r="L13" s="83"/>
    </row>
    <row r="14" spans="1:12" s="83" customFormat="1">
      <c r="A14" s="189" t="s">
        <v>20</v>
      </c>
      <c r="B14" s="83" t="str">
        <f>'21sec57'!$A$3</f>
        <v>Schoolbevolking per fase, leerjaar, studiedomein, opleiding en soort schoolbestuur - Opleidingsvorm 3</v>
      </c>
    </row>
    <row r="15" spans="1:12" s="83" customFormat="1">
      <c r="A15" s="189" t="s">
        <v>21</v>
      </c>
      <c r="B15" s="83" t="str">
        <f>'21sec58'!$A$3</f>
        <v>Schoolbevolking per studiedomein, opleiding en type buitengewoon onderwijs - Opleidingsvorm 3</v>
      </c>
    </row>
    <row r="16" spans="1:12" s="83" customFormat="1">
      <c r="A16" s="189" t="s">
        <v>22</v>
      </c>
      <c r="B16" s="83" t="str">
        <f>'21sec59'!$A$3</f>
        <v xml:space="preserve">Schoolbevolking per studiedomein, studierichting en soort schoolbestuur - Opleidingsvorm 4 </v>
      </c>
    </row>
    <row r="17" spans="1:2" s="83" customFormat="1">
      <c r="A17" s="189" t="s">
        <v>23</v>
      </c>
      <c r="B17" s="83" t="str">
        <f>'21sec60'!$A$3</f>
        <v xml:space="preserve">Schoolbevolking per studiedomein, onderwijsvorm, studierichting en type buitengewoon onderwijs - Opleidingsvorm 4 </v>
      </c>
    </row>
    <row r="18" spans="1:2" s="83" customFormat="1">
      <c r="A18" s="189" t="s">
        <v>24</v>
      </c>
      <c r="B18" s="83" t="str">
        <f>'21sec61'!$A$3</f>
        <v>Schoolbevolking naar studiedomein, finaliteit en soort schoolbestuur - Opleidingsvorm 4</v>
      </c>
    </row>
    <row r="19" spans="1:2" s="83" customFormat="1"/>
    <row r="20" spans="1:2" s="83" customFormat="1"/>
  </sheetData>
  <hyperlinks>
    <hyperlink ref="A4" location="TOELICHTING!A1" display="toelichting" xr:uid="{2AE9281D-F57C-4A93-9A9D-F01FF807C263}"/>
    <hyperlink ref="A5" location="'21sec48'!A1" display="21sec48" xr:uid="{F78ABBD9-C737-4451-B1F4-F7065C7FEFD6}"/>
    <hyperlink ref="A6" location="'21sec49'!A1" display="21sec49" xr:uid="{95F3CED8-C487-4437-ABF1-2E3D4817E395}"/>
    <hyperlink ref="A7" location="'21sec50'!A1" display="21sec50" xr:uid="{FBBEEE28-D819-4765-9DA4-9CEB5303E962}"/>
    <hyperlink ref="A8" location="'21sec51'!A1" display="21sec51" xr:uid="{3EBBBECF-4A52-412D-A4FC-3E3C0355375E}"/>
    <hyperlink ref="A9" location="'21sec52'!A1" display="21sec52" xr:uid="{784DF310-A822-4246-B7C3-0C61FC138F7A}"/>
    <hyperlink ref="A10" location="'21sec53'!A1" display="21sec53" xr:uid="{E68CDFB3-ADE3-4F83-907D-0E0F7BE7CA4E}"/>
    <hyperlink ref="A11" location="'21sec54'!A1" display="21sec54" xr:uid="{4391BA1A-D367-4824-B32D-CA1948F843EC}"/>
    <hyperlink ref="A12" location="'21sec55'!A1" display="21sec55" xr:uid="{42A29242-63D9-48EF-A1A7-6D93B4580750}"/>
    <hyperlink ref="A13" location="'21sec56'!A1" display="21sec56" xr:uid="{EE5635E4-C8E5-4E30-80B0-903698DCF8ED}"/>
    <hyperlink ref="A14" location="'21sec57'!A1" display="21sec57" xr:uid="{3F6DEAFD-EF5A-42E0-B365-95E3FA072991}"/>
    <hyperlink ref="A15" location="'21sec58'!A1" display="21sec58" xr:uid="{D4346D56-182A-439B-B996-986452562898}"/>
    <hyperlink ref="A16" location="'21sec59'!A1" display="21sec59" xr:uid="{F7AD751D-B311-4BCE-B615-91437218D925}"/>
    <hyperlink ref="A18" location="'21sec61'!A1" display="21sec61" xr:uid="{7DC948C8-414C-4DC2-9DCA-D0D415FC270C}"/>
    <hyperlink ref="A17" location="'21sec60'!A1" display="21sec60" xr:uid="{81F7DA71-543A-44E5-A8C8-429539C38EC4}"/>
  </hyperlink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103"/>
  <sheetViews>
    <sheetView workbookViewId="0"/>
  </sheetViews>
  <sheetFormatPr defaultRowHeight="13.2"/>
  <cols>
    <col min="1" max="1" width="29" style="5" customWidth="1"/>
    <col min="2" max="5" width="8.33203125" customWidth="1"/>
    <col min="8" max="11" width="8.33203125" customWidth="1"/>
    <col min="14" max="15" width="10.33203125" customWidth="1"/>
    <col min="16" max="16" width="9.5546875" style="5" customWidth="1"/>
    <col min="17" max="17" width="9.33203125" customWidth="1"/>
    <col min="18" max="20" width="8.33203125" customWidth="1"/>
    <col min="21" max="21" width="14.109375" customWidth="1"/>
  </cols>
  <sheetData>
    <row r="1" spans="1:20">
      <c r="A1" s="76" t="s">
        <v>1</v>
      </c>
    </row>
    <row r="2" spans="1:20">
      <c r="A2" s="216" t="s">
        <v>45</v>
      </c>
      <c r="B2" s="216"/>
      <c r="C2" s="216"/>
      <c r="D2" s="216"/>
      <c r="E2" s="216"/>
      <c r="F2" s="216"/>
      <c r="G2" s="216"/>
      <c r="H2" s="216"/>
      <c r="I2" s="216"/>
      <c r="J2" s="216"/>
      <c r="K2" s="216"/>
      <c r="L2" s="216"/>
      <c r="M2" s="216"/>
      <c r="N2" s="216"/>
      <c r="O2" s="216"/>
      <c r="P2" s="216"/>
      <c r="Q2" s="216"/>
      <c r="R2" s="216"/>
      <c r="S2" s="216"/>
      <c r="T2" s="216"/>
    </row>
    <row r="3" spans="1:20">
      <c r="A3" s="216" t="s">
        <v>91</v>
      </c>
      <c r="B3" s="216"/>
      <c r="C3" s="216"/>
      <c r="D3" s="216"/>
      <c r="E3" s="216"/>
      <c r="F3" s="216"/>
      <c r="G3" s="216"/>
      <c r="H3" s="216"/>
      <c r="I3" s="216"/>
      <c r="J3" s="216"/>
      <c r="K3" s="216"/>
      <c r="L3" s="216"/>
      <c r="M3" s="216"/>
      <c r="N3" s="216"/>
      <c r="O3" s="216"/>
      <c r="P3" s="216"/>
      <c r="Q3" s="216"/>
      <c r="R3" s="216"/>
      <c r="S3" s="216"/>
      <c r="T3" s="216"/>
    </row>
    <row r="4" spans="1:20">
      <c r="A4" s="216" t="s">
        <v>94</v>
      </c>
      <c r="B4" s="216"/>
      <c r="C4" s="216"/>
      <c r="D4" s="216"/>
      <c r="E4" s="216"/>
      <c r="F4" s="216"/>
      <c r="G4" s="216"/>
      <c r="H4" s="216"/>
      <c r="I4" s="216"/>
      <c r="J4" s="216"/>
      <c r="K4" s="216"/>
      <c r="L4" s="216"/>
      <c r="M4" s="216"/>
      <c r="N4" s="216"/>
      <c r="O4" s="216"/>
      <c r="P4" s="216"/>
      <c r="Q4" s="216"/>
      <c r="R4" s="216"/>
      <c r="S4" s="216"/>
      <c r="T4" s="216"/>
    </row>
    <row r="5" spans="1:20" ht="13.8" thickBot="1"/>
    <row r="6" spans="1:20" s="26" customFormat="1" ht="11.4">
      <c r="A6" s="48"/>
      <c r="B6" s="54" t="s">
        <v>66</v>
      </c>
      <c r="C6" s="55"/>
      <c r="D6" s="54" t="s">
        <v>67</v>
      </c>
      <c r="E6" s="55"/>
      <c r="F6" s="54" t="s">
        <v>68</v>
      </c>
      <c r="G6" s="55"/>
      <c r="H6" s="54" t="s">
        <v>69</v>
      </c>
      <c r="I6" s="55"/>
      <c r="J6" s="54" t="s">
        <v>70</v>
      </c>
      <c r="K6" s="55"/>
      <c r="L6" s="54" t="s">
        <v>71</v>
      </c>
      <c r="M6" s="55"/>
      <c r="N6" s="54" t="s">
        <v>72</v>
      </c>
      <c r="O6" s="55"/>
      <c r="P6" s="54" t="s">
        <v>73</v>
      </c>
      <c r="Q6" s="55"/>
      <c r="R6" s="49"/>
      <c r="S6" s="50"/>
      <c r="T6" s="48"/>
    </row>
    <row r="7" spans="1:20" s="25" customFormat="1" ht="11.4">
      <c r="B7" s="207" t="s">
        <v>74</v>
      </c>
      <c r="C7" s="208"/>
      <c r="D7" s="207" t="s">
        <v>75</v>
      </c>
      <c r="E7" s="208"/>
      <c r="F7" s="207" t="s">
        <v>76</v>
      </c>
      <c r="G7" s="154"/>
      <c r="H7" s="207" t="s">
        <v>77</v>
      </c>
      <c r="I7" s="208"/>
      <c r="J7" s="207" t="s">
        <v>78</v>
      </c>
      <c r="K7" s="208"/>
      <c r="L7" s="207" t="s">
        <v>79</v>
      </c>
      <c r="M7" s="208"/>
      <c r="N7" s="207" t="s">
        <v>80</v>
      </c>
      <c r="O7" s="120"/>
      <c r="P7" s="119" t="s">
        <v>282</v>
      </c>
      <c r="Q7" s="120"/>
      <c r="R7" s="56" t="s">
        <v>81</v>
      </c>
      <c r="S7" s="63"/>
      <c r="T7" s="63"/>
    </row>
    <row r="8" spans="1:20" s="25" customFormat="1" ht="11.4">
      <c r="B8" s="209" t="s">
        <v>82</v>
      </c>
      <c r="C8" s="211"/>
      <c r="D8" s="209" t="s">
        <v>83</v>
      </c>
      <c r="E8" s="211"/>
      <c r="F8" s="209" t="s">
        <v>84</v>
      </c>
      <c r="G8" s="123"/>
      <c r="H8" s="209" t="s">
        <v>83</v>
      </c>
      <c r="I8" s="211"/>
      <c r="J8" s="209" t="s">
        <v>83</v>
      </c>
      <c r="K8" s="211"/>
      <c r="L8" s="209" t="s">
        <v>85</v>
      </c>
      <c r="M8" s="211"/>
      <c r="N8" s="363" t="s">
        <v>86</v>
      </c>
      <c r="O8" s="364"/>
      <c r="P8" s="122"/>
      <c r="Q8" s="210"/>
      <c r="R8" s="30"/>
    </row>
    <row r="9" spans="1:20" s="26" customFormat="1" ht="11.4">
      <c r="A9" s="25"/>
      <c r="B9" s="126"/>
      <c r="C9" s="182"/>
      <c r="D9" s="126"/>
      <c r="E9" s="127"/>
      <c r="F9" s="126" t="s">
        <v>87</v>
      </c>
      <c r="G9" s="127"/>
      <c r="H9" s="111"/>
      <c r="I9" s="65"/>
      <c r="J9" s="111"/>
      <c r="K9" s="65"/>
      <c r="L9" s="126" t="s">
        <v>88</v>
      </c>
      <c r="M9" s="127"/>
      <c r="N9" s="360" t="s">
        <v>83</v>
      </c>
      <c r="O9" s="362"/>
      <c r="P9" s="126"/>
      <c r="Q9" s="127"/>
      <c r="R9" s="30"/>
      <c r="S9" s="25"/>
      <c r="T9" s="25"/>
    </row>
    <row r="10" spans="1:20" s="57" customFormat="1" ht="11.4">
      <c r="A10" s="51"/>
      <c r="B10" s="28" t="s">
        <v>29</v>
      </c>
      <c r="C10" s="29" t="s">
        <v>30</v>
      </c>
      <c r="D10" s="28" t="s">
        <v>29</v>
      </c>
      <c r="E10" s="29" t="s">
        <v>30</v>
      </c>
      <c r="F10" s="28" t="s">
        <v>29</v>
      </c>
      <c r="G10" s="29" t="s">
        <v>30</v>
      </c>
      <c r="H10" s="28" t="s">
        <v>29</v>
      </c>
      <c r="I10" s="29" t="s">
        <v>30</v>
      </c>
      <c r="J10" s="28" t="s">
        <v>29</v>
      </c>
      <c r="K10" s="29" t="s">
        <v>30</v>
      </c>
      <c r="L10" s="28" t="s">
        <v>29</v>
      </c>
      <c r="M10" s="29" t="s">
        <v>30</v>
      </c>
      <c r="N10" s="28" t="s">
        <v>29</v>
      </c>
      <c r="O10" s="29" t="s">
        <v>30</v>
      </c>
      <c r="P10" s="28" t="s">
        <v>29</v>
      </c>
      <c r="Q10" s="29" t="s">
        <v>30</v>
      </c>
      <c r="R10" s="28" t="s">
        <v>29</v>
      </c>
      <c r="S10" s="29" t="s">
        <v>30</v>
      </c>
      <c r="T10" s="64" t="s">
        <v>31</v>
      </c>
    </row>
    <row r="11" spans="1:20" s="32" customFormat="1">
      <c r="A11" s="15" t="s">
        <v>32</v>
      </c>
      <c r="B11" s="28"/>
      <c r="C11" s="29"/>
      <c r="D11" s="28"/>
      <c r="E11" s="29"/>
      <c r="F11" s="28"/>
      <c r="G11" s="29"/>
      <c r="H11" s="28"/>
      <c r="I11" s="29"/>
      <c r="J11" s="28"/>
      <c r="K11" s="29"/>
      <c r="L11" s="28"/>
      <c r="M11" s="29"/>
      <c r="N11" s="28"/>
      <c r="O11" s="29"/>
      <c r="P11" s="28"/>
      <c r="Q11" s="29"/>
      <c r="R11" s="28"/>
      <c r="S11" s="29"/>
    </row>
    <row r="12" spans="1:20">
      <c r="A12" s="18" t="s">
        <v>33</v>
      </c>
      <c r="B12" s="20">
        <v>2</v>
      </c>
      <c r="C12" s="19">
        <v>1</v>
      </c>
      <c r="D12" s="20">
        <v>0</v>
      </c>
      <c r="E12" s="19">
        <v>0</v>
      </c>
      <c r="F12" s="20">
        <v>53</v>
      </c>
      <c r="G12" s="19">
        <v>8</v>
      </c>
      <c r="H12" s="20">
        <v>8</v>
      </c>
      <c r="I12" s="19">
        <v>3</v>
      </c>
      <c r="J12" s="20">
        <v>0</v>
      </c>
      <c r="K12" s="19">
        <v>0</v>
      </c>
      <c r="L12" s="20">
        <v>0</v>
      </c>
      <c r="M12" s="19">
        <v>0</v>
      </c>
      <c r="N12" s="20">
        <v>44</v>
      </c>
      <c r="O12" s="19">
        <v>11</v>
      </c>
      <c r="P12" s="20">
        <v>275</v>
      </c>
      <c r="Q12" s="19">
        <v>223</v>
      </c>
      <c r="R12" s="8">
        <f>SUM(L12,J12,H12,F12,D12,B12,N12,P12)</f>
        <v>382</v>
      </c>
      <c r="S12" s="10">
        <f>SUM(M12,K12,I12,G12,E12,C12,O12,Q12)</f>
        <v>246</v>
      </c>
      <c r="T12" s="10">
        <f>SUM(R12:S12)</f>
        <v>628</v>
      </c>
    </row>
    <row r="13" spans="1:20">
      <c r="A13" s="18" t="s">
        <v>34</v>
      </c>
      <c r="B13" s="20">
        <v>2</v>
      </c>
      <c r="C13" s="21">
        <v>5</v>
      </c>
      <c r="D13" s="20">
        <v>0</v>
      </c>
      <c r="E13" s="21">
        <v>0</v>
      </c>
      <c r="F13" s="20">
        <v>132</v>
      </c>
      <c r="G13" s="21">
        <v>28</v>
      </c>
      <c r="H13" s="20">
        <v>3</v>
      </c>
      <c r="I13" s="21">
        <v>0</v>
      </c>
      <c r="J13" s="20">
        <v>0</v>
      </c>
      <c r="K13" s="21">
        <v>0</v>
      </c>
      <c r="L13" s="20">
        <v>31</v>
      </c>
      <c r="M13" s="21">
        <v>15</v>
      </c>
      <c r="N13" s="20">
        <v>307</v>
      </c>
      <c r="O13" s="21">
        <v>64</v>
      </c>
      <c r="P13" s="20">
        <v>596</v>
      </c>
      <c r="Q13" s="21">
        <v>408</v>
      </c>
      <c r="R13" s="8">
        <f t="shared" ref="R13:S16" si="0">SUM(L13,J13,H13,F13,D13,B13,N13,P13)</f>
        <v>1071</v>
      </c>
      <c r="S13" s="9">
        <f t="shared" si="0"/>
        <v>520</v>
      </c>
      <c r="T13" s="10">
        <f>SUM(R13:S13)</f>
        <v>1591</v>
      </c>
    </row>
    <row r="14" spans="1:20">
      <c r="A14" s="18" t="s">
        <v>35</v>
      </c>
      <c r="B14" s="20">
        <v>0</v>
      </c>
      <c r="C14" s="21">
        <v>0</v>
      </c>
      <c r="D14" s="20">
        <v>0</v>
      </c>
      <c r="E14" s="21">
        <v>0</v>
      </c>
      <c r="F14" s="20">
        <v>0</v>
      </c>
      <c r="G14" s="21">
        <v>0</v>
      </c>
      <c r="H14" s="20">
        <v>0</v>
      </c>
      <c r="I14" s="21">
        <v>0</v>
      </c>
      <c r="J14" s="20">
        <v>0</v>
      </c>
      <c r="K14" s="21">
        <v>0</v>
      </c>
      <c r="L14" s="20">
        <v>0</v>
      </c>
      <c r="M14" s="21">
        <v>0</v>
      </c>
      <c r="N14" s="20">
        <v>0</v>
      </c>
      <c r="O14" s="21">
        <v>0</v>
      </c>
      <c r="P14" s="20">
        <v>0</v>
      </c>
      <c r="Q14" s="21">
        <v>0</v>
      </c>
      <c r="R14" s="8">
        <f t="shared" si="0"/>
        <v>0</v>
      </c>
      <c r="S14" s="9">
        <f t="shared" si="0"/>
        <v>0</v>
      </c>
      <c r="T14" s="10">
        <f>SUM(R14:S14)</f>
        <v>0</v>
      </c>
    </row>
    <row r="15" spans="1:20">
      <c r="A15" s="18" t="s">
        <v>36</v>
      </c>
      <c r="B15" s="20">
        <v>0</v>
      </c>
      <c r="C15" s="21">
        <v>2</v>
      </c>
      <c r="D15" s="20">
        <v>0</v>
      </c>
      <c r="E15" s="21">
        <v>0</v>
      </c>
      <c r="F15" s="20">
        <v>42</v>
      </c>
      <c r="G15" s="21">
        <v>4</v>
      </c>
      <c r="H15" s="20">
        <v>3</v>
      </c>
      <c r="I15" s="21">
        <v>0</v>
      </c>
      <c r="J15" s="20">
        <v>1</v>
      </c>
      <c r="K15" s="21">
        <v>0</v>
      </c>
      <c r="L15" s="20">
        <v>6</v>
      </c>
      <c r="M15" s="21">
        <v>3</v>
      </c>
      <c r="N15" s="20">
        <v>40</v>
      </c>
      <c r="O15" s="21">
        <v>10</v>
      </c>
      <c r="P15" s="20">
        <v>305</v>
      </c>
      <c r="Q15" s="21">
        <v>195</v>
      </c>
      <c r="R15" s="8">
        <f t="shared" si="0"/>
        <v>397</v>
      </c>
      <c r="S15" s="9">
        <f t="shared" si="0"/>
        <v>214</v>
      </c>
      <c r="T15" s="10">
        <f>SUM(R15:S15)</f>
        <v>611</v>
      </c>
    </row>
    <row r="16" spans="1:20" s="11" customFormat="1">
      <c r="A16" s="7" t="s">
        <v>26</v>
      </c>
      <c r="B16" s="33">
        <v>4</v>
      </c>
      <c r="C16" s="34">
        <v>8</v>
      </c>
      <c r="D16" s="33">
        <v>0</v>
      </c>
      <c r="E16" s="34">
        <v>0</v>
      </c>
      <c r="F16" s="33">
        <v>227</v>
      </c>
      <c r="G16" s="34">
        <v>40</v>
      </c>
      <c r="H16" s="33">
        <v>14</v>
      </c>
      <c r="I16" s="34">
        <v>3</v>
      </c>
      <c r="J16" s="33">
        <v>1</v>
      </c>
      <c r="K16" s="34">
        <v>0</v>
      </c>
      <c r="L16" s="33">
        <v>37</v>
      </c>
      <c r="M16" s="34">
        <v>18</v>
      </c>
      <c r="N16" s="33">
        <v>391</v>
      </c>
      <c r="O16" s="34">
        <v>85</v>
      </c>
      <c r="P16" s="33">
        <v>1176</v>
      </c>
      <c r="Q16" s="34">
        <v>826</v>
      </c>
      <c r="R16" s="33">
        <f t="shared" si="0"/>
        <v>1850</v>
      </c>
      <c r="S16" s="34">
        <f t="shared" si="0"/>
        <v>980</v>
      </c>
      <c r="T16" s="34">
        <f>SUM(R16:S16)</f>
        <v>2830</v>
      </c>
    </row>
    <row r="17" spans="1:20" s="11" customFormat="1">
      <c r="A17" s="24" t="s">
        <v>37</v>
      </c>
      <c r="B17" s="35"/>
      <c r="C17" s="36"/>
      <c r="D17" s="35"/>
      <c r="E17" s="36"/>
      <c r="F17" s="35"/>
      <c r="G17" s="36"/>
      <c r="H17" s="35"/>
      <c r="I17" s="36"/>
      <c r="J17" s="35"/>
      <c r="K17" s="36"/>
      <c r="L17" s="35"/>
      <c r="M17" s="36"/>
      <c r="N17" s="35"/>
      <c r="O17" s="36"/>
      <c r="P17" s="35"/>
      <c r="Q17" s="36"/>
      <c r="R17" s="35"/>
      <c r="S17" s="36"/>
      <c r="T17" s="36"/>
    </row>
    <row r="18" spans="1:20">
      <c r="A18" s="18" t="s">
        <v>33</v>
      </c>
      <c r="B18" s="20">
        <v>1</v>
      </c>
      <c r="C18" s="19">
        <v>0</v>
      </c>
      <c r="D18" s="20">
        <v>0</v>
      </c>
      <c r="E18" s="19">
        <v>0</v>
      </c>
      <c r="F18" s="20">
        <v>25</v>
      </c>
      <c r="G18" s="19">
        <v>1</v>
      </c>
      <c r="H18" s="20">
        <v>0</v>
      </c>
      <c r="I18" s="19">
        <v>3</v>
      </c>
      <c r="J18" s="20">
        <v>0</v>
      </c>
      <c r="K18" s="19">
        <v>0</v>
      </c>
      <c r="L18" s="20">
        <v>0</v>
      </c>
      <c r="M18" s="19">
        <v>0</v>
      </c>
      <c r="N18" s="20">
        <v>71</v>
      </c>
      <c r="O18" s="19">
        <v>16</v>
      </c>
      <c r="P18" s="20">
        <v>202</v>
      </c>
      <c r="Q18" s="19">
        <v>85</v>
      </c>
      <c r="R18" s="8">
        <f t="shared" ref="R18:S22" si="1">SUM(L18,J18,H18,F18,D18,B18,N18,P18)</f>
        <v>299</v>
      </c>
      <c r="S18" s="10">
        <f t="shared" si="1"/>
        <v>105</v>
      </c>
      <c r="T18" s="10">
        <f>SUM(R18:S18)</f>
        <v>404</v>
      </c>
    </row>
    <row r="19" spans="1:20">
      <c r="A19" s="18" t="s">
        <v>34</v>
      </c>
      <c r="B19" s="20">
        <v>3</v>
      </c>
      <c r="C19" s="21">
        <v>1</v>
      </c>
      <c r="D19" s="20">
        <v>0</v>
      </c>
      <c r="E19" s="21">
        <v>0</v>
      </c>
      <c r="F19" s="20">
        <v>27</v>
      </c>
      <c r="G19" s="21">
        <v>6</v>
      </c>
      <c r="H19" s="20">
        <v>0</v>
      </c>
      <c r="I19" s="21">
        <v>0</v>
      </c>
      <c r="J19" s="20">
        <v>0</v>
      </c>
      <c r="K19" s="21">
        <v>0</v>
      </c>
      <c r="L19" s="20">
        <v>0</v>
      </c>
      <c r="M19" s="21">
        <v>0</v>
      </c>
      <c r="N19" s="20">
        <v>20</v>
      </c>
      <c r="O19" s="21">
        <v>15</v>
      </c>
      <c r="P19" s="20">
        <v>157</v>
      </c>
      <c r="Q19" s="21">
        <v>132</v>
      </c>
      <c r="R19" s="8">
        <f t="shared" si="1"/>
        <v>207</v>
      </c>
      <c r="S19" s="9">
        <f t="shared" si="1"/>
        <v>154</v>
      </c>
      <c r="T19" s="10">
        <f>SUM(R19:S19)</f>
        <v>361</v>
      </c>
    </row>
    <row r="20" spans="1:20">
      <c r="A20" s="18" t="s">
        <v>35</v>
      </c>
      <c r="B20" s="20">
        <v>0</v>
      </c>
      <c r="C20" s="21">
        <v>0</v>
      </c>
      <c r="D20" s="20">
        <v>0</v>
      </c>
      <c r="E20" s="21">
        <v>0</v>
      </c>
      <c r="F20" s="20">
        <v>0</v>
      </c>
      <c r="G20" s="21">
        <v>0</v>
      </c>
      <c r="H20" s="20">
        <v>0</v>
      </c>
      <c r="I20" s="21">
        <v>0</v>
      </c>
      <c r="J20" s="20">
        <v>0</v>
      </c>
      <c r="K20" s="21">
        <v>0</v>
      </c>
      <c r="L20" s="20">
        <v>0</v>
      </c>
      <c r="M20" s="21">
        <v>0</v>
      </c>
      <c r="N20" s="20">
        <v>0</v>
      </c>
      <c r="O20" s="21">
        <v>0</v>
      </c>
      <c r="P20" s="20">
        <v>0</v>
      </c>
      <c r="Q20" s="21">
        <v>0</v>
      </c>
      <c r="R20" s="8">
        <f t="shared" si="1"/>
        <v>0</v>
      </c>
      <c r="S20" s="9">
        <f t="shared" si="1"/>
        <v>0</v>
      </c>
      <c r="T20" s="10">
        <f>SUM(R20:S20)</f>
        <v>0</v>
      </c>
    </row>
    <row r="21" spans="1:20">
      <c r="A21" s="18" t="s">
        <v>36</v>
      </c>
      <c r="B21" s="20">
        <v>0</v>
      </c>
      <c r="C21" s="21">
        <v>0</v>
      </c>
      <c r="D21" s="20">
        <v>0</v>
      </c>
      <c r="E21" s="21">
        <v>0</v>
      </c>
      <c r="F21" s="20">
        <v>19</v>
      </c>
      <c r="G21" s="21">
        <v>6</v>
      </c>
      <c r="H21" s="20">
        <v>3</v>
      </c>
      <c r="I21" s="21">
        <v>1</v>
      </c>
      <c r="J21" s="20">
        <v>0</v>
      </c>
      <c r="K21" s="21">
        <v>0</v>
      </c>
      <c r="L21" s="20">
        <v>0</v>
      </c>
      <c r="M21" s="21">
        <v>0</v>
      </c>
      <c r="N21" s="20">
        <v>37</v>
      </c>
      <c r="O21" s="21">
        <v>11</v>
      </c>
      <c r="P21" s="20">
        <v>119</v>
      </c>
      <c r="Q21" s="21">
        <v>68</v>
      </c>
      <c r="R21" s="8">
        <f t="shared" si="1"/>
        <v>178</v>
      </c>
      <c r="S21" s="9">
        <f t="shared" si="1"/>
        <v>86</v>
      </c>
      <c r="T21" s="10">
        <f>SUM(R21:S21)</f>
        <v>264</v>
      </c>
    </row>
    <row r="22" spans="1:20" s="11" customFormat="1">
      <c r="A22" s="7" t="s">
        <v>26</v>
      </c>
      <c r="B22" s="33">
        <v>4</v>
      </c>
      <c r="C22" s="34">
        <v>1</v>
      </c>
      <c r="D22" s="33">
        <v>0</v>
      </c>
      <c r="E22" s="34">
        <v>0</v>
      </c>
      <c r="F22" s="33">
        <v>71</v>
      </c>
      <c r="G22" s="34">
        <v>13</v>
      </c>
      <c r="H22" s="33">
        <v>3</v>
      </c>
      <c r="I22" s="34">
        <v>4</v>
      </c>
      <c r="J22" s="33">
        <v>0</v>
      </c>
      <c r="K22" s="34">
        <v>0</v>
      </c>
      <c r="L22" s="33">
        <v>0</v>
      </c>
      <c r="M22" s="34">
        <v>0</v>
      </c>
      <c r="N22" s="33">
        <v>128</v>
      </c>
      <c r="O22" s="34">
        <v>42</v>
      </c>
      <c r="P22" s="33">
        <v>478</v>
      </c>
      <c r="Q22" s="34">
        <v>285</v>
      </c>
      <c r="R22" s="33">
        <f t="shared" si="1"/>
        <v>684</v>
      </c>
      <c r="S22" s="34">
        <f t="shared" si="1"/>
        <v>345</v>
      </c>
      <c r="T22" s="34">
        <f>SUM(R22:S22)</f>
        <v>1029</v>
      </c>
    </row>
    <row r="23" spans="1:20" s="11" customFormat="1">
      <c r="A23" s="24" t="s">
        <v>38</v>
      </c>
      <c r="B23" s="35"/>
      <c r="C23" s="36"/>
      <c r="D23" s="35"/>
      <c r="E23" s="36"/>
      <c r="F23" s="35"/>
      <c r="G23" s="36"/>
      <c r="H23" s="35"/>
      <c r="I23" s="36"/>
      <c r="J23" s="35"/>
      <c r="K23" s="36"/>
      <c r="L23" s="35"/>
      <c r="M23" s="36"/>
      <c r="N23" s="35"/>
      <c r="O23" s="36"/>
      <c r="P23" s="35"/>
      <c r="Q23" s="36"/>
      <c r="R23" s="35"/>
      <c r="S23" s="36"/>
      <c r="T23" s="36"/>
    </row>
    <row r="24" spans="1:20">
      <c r="A24" s="18" t="s">
        <v>33</v>
      </c>
      <c r="B24" s="140">
        <v>0</v>
      </c>
      <c r="C24" s="19">
        <v>0</v>
      </c>
      <c r="D24" s="20">
        <v>0</v>
      </c>
      <c r="E24" s="19">
        <v>0</v>
      </c>
      <c r="F24" s="20">
        <v>0</v>
      </c>
      <c r="G24" s="19">
        <v>0</v>
      </c>
      <c r="H24" s="20">
        <v>0</v>
      </c>
      <c r="I24" s="19">
        <v>0</v>
      </c>
      <c r="J24" s="20">
        <v>0</v>
      </c>
      <c r="K24" s="19">
        <v>0</v>
      </c>
      <c r="L24" s="20">
        <v>0</v>
      </c>
      <c r="M24" s="19">
        <v>0</v>
      </c>
      <c r="N24" s="20">
        <v>0</v>
      </c>
      <c r="O24" s="19">
        <v>0</v>
      </c>
      <c r="P24" s="20">
        <v>0</v>
      </c>
      <c r="Q24" s="19">
        <v>0</v>
      </c>
      <c r="R24" s="8">
        <f t="shared" ref="R24:S28" si="2">SUM(L24,J24,H24,F24,D24,B24,N24,P24)</f>
        <v>0</v>
      </c>
      <c r="S24" s="10">
        <f t="shared" si="2"/>
        <v>0</v>
      </c>
      <c r="T24" s="10">
        <f>SUM(R24:S24)</f>
        <v>0</v>
      </c>
    </row>
    <row r="25" spans="1:20">
      <c r="A25" s="18" t="s">
        <v>34</v>
      </c>
      <c r="B25" s="20">
        <v>0</v>
      </c>
      <c r="C25" s="21">
        <v>0</v>
      </c>
      <c r="D25" s="20">
        <v>0</v>
      </c>
      <c r="E25" s="21">
        <v>0</v>
      </c>
      <c r="F25" s="20">
        <v>0</v>
      </c>
      <c r="G25" s="21">
        <v>0</v>
      </c>
      <c r="H25" s="20">
        <v>0</v>
      </c>
      <c r="I25" s="21">
        <v>0</v>
      </c>
      <c r="J25" s="20">
        <v>0</v>
      </c>
      <c r="K25" s="21">
        <v>0</v>
      </c>
      <c r="L25" s="20">
        <v>0</v>
      </c>
      <c r="M25" s="21">
        <v>0</v>
      </c>
      <c r="N25" s="20">
        <v>0</v>
      </c>
      <c r="O25" s="21">
        <v>0</v>
      </c>
      <c r="P25" s="20">
        <v>45</v>
      </c>
      <c r="Q25" s="21">
        <v>64</v>
      </c>
      <c r="R25" s="8">
        <f>SUM(L25,J25,H25,F25,D25,B25,N25,P25)</f>
        <v>45</v>
      </c>
      <c r="S25" s="9">
        <f>SUM(M25,K25,I25,G25,E25,C25,O25,Q25)</f>
        <v>64</v>
      </c>
      <c r="T25" s="10">
        <f>SUM(R25:S25)</f>
        <v>109</v>
      </c>
    </row>
    <row r="26" spans="1:20">
      <c r="A26" s="18" t="s">
        <v>36</v>
      </c>
      <c r="B26" s="20">
        <v>0</v>
      </c>
      <c r="C26" s="21">
        <v>0</v>
      </c>
      <c r="D26" s="20">
        <v>0</v>
      </c>
      <c r="E26" s="21">
        <v>0</v>
      </c>
      <c r="F26" s="20">
        <v>0</v>
      </c>
      <c r="G26" s="21">
        <v>0</v>
      </c>
      <c r="H26" s="20">
        <v>0</v>
      </c>
      <c r="I26" s="21">
        <v>0</v>
      </c>
      <c r="J26" s="20">
        <v>0</v>
      </c>
      <c r="K26" s="21">
        <v>0</v>
      </c>
      <c r="L26" s="20">
        <v>0</v>
      </c>
      <c r="M26" s="21">
        <v>0</v>
      </c>
      <c r="N26" s="20">
        <v>0</v>
      </c>
      <c r="O26" s="21">
        <v>0</v>
      </c>
      <c r="P26" s="20">
        <v>0</v>
      </c>
      <c r="Q26" s="21">
        <v>0</v>
      </c>
      <c r="R26" s="8">
        <f t="shared" si="2"/>
        <v>0</v>
      </c>
      <c r="S26" s="9">
        <f t="shared" si="2"/>
        <v>0</v>
      </c>
      <c r="T26" s="10">
        <f>SUM(R26:S26)</f>
        <v>0</v>
      </c>
    </row>
    <row r="27" spans="1:20">
      <c r="A27" s="18" t="s">
        <v>39</v>
      </c>
      <c r="B27" s="20">
        <v>0</v>
      </c>
      <c r="C27" s="21">
        <v>0</v>
      </c>
      <c r="D27" s="20">
        <v>0</v>
      </c>
      <c r="E27" s="21">
        <v>0</v>
      </c>
      <c r="F27" s="20">
        <v>13</v>
      </c>
      <c r="G27" s="21">
        <v>1</v>
      </c>
      <c r="H27" s="20">
        <v>0</v>
      </c>
      <c r="I27" s="21">
        <v>0</v>
      </c>
      <c r="J27" s="20">
        <v>0</v>
      </c>
      <c r="K27" s="21">
        <v>0</v>
      </c>
      <c r="L27" s="20">
        <v>36</v>
      </c>
      <c r="M27" s="21">
        <v>11</v>
      </c>
      <c r="N27" s="20">
        <v>34</v>
      </c>
      <c r="O27" s="21">
        <v>6</v>
      </c>
      <c r="P27" s="20">
        <v>23</v>
      </c>
      <c r="Q27" s="21">
        <v>6</v>
      </c>
      <c r="R27" s="8">
        <f t="shared" si="2"/>
        <v>106</v>
      </c>
      <c r="S27" s="9">
        <f t="shared" si="2"/>
        <v>24</v>
      </c>
      <c r="T27" s="10">
        <f>SUM(R27:S27)</f>
        <v>130</v>
      </c>
    </row>
    <row r="28" spans="1:20" s="11" customFormat="1">
      <c r="A28" s="7" t="s">
        <v>26</v>
      </c>
      <c r="B28" s="33">
        <v>0</v>
      </c>
      <c r="C28" s="34">
        <v>0</v>
      </c>
      <c r="D28" s="33">
        <v>0</v>
      </c>
      <c r="E28" s="34">
        <v>0</v>
      </c>
      <c r="F28" s="33">
        <v>13</v>
      </c>
      <c r="G28" s="34">
        <v>1</v>
      </c>
      <c r="H28" s="33">
        <v>0</v>
      </c>
      <c r="I28" s="34">
        <v>0</v>
      </c>
      <c r="J28" s="33">
        <v>0</v>
      </c>
      <c r="K28" s="34">
        <v>0</v>
      </c>
      <c r="L28" s="33">
        <v>36</v>
      </c>
      <c r="M28" s="34">
        <v>11</v>
      </c>
      <c r="N28" s="33">
        <v>34</v>
      </c>
      <c r="O28" s="34">
        <v>6</v>
      </c>
      <c r="P28" s="33">
        <v>68</v>
      </c>
      <c r="Q28" s="34">
        <v>70</v>
      </c>
      <c r="R28" s="33">
        <f t="shared" si="2"/>
        <v>151</v>
      </c>
      <c r="S28" s="34">
        <f t="shared" si="2"/>
        <v>88</v>
      </c>
      <c r="T28" s="34">
        <f>SUM(R28:S28)</f>
        <v>239</v>
      </c>
    </row>
    <row r="29" spans="1:20" s="11" customFormat="1">
      <c r="A29" s="24" t="s">
        <v>40</v>
      </c>
      <c r="B29" s="35"/>
      <c r="C29" s="36"/>
      <c r="D29" s="35"/>
      <c r="E29" s="36"/>
      <c r="F29" s="35"/>
      <c r="G29" s="36"/>
      <c r="H29" s="35"/>
      <c r="I29" s="36"/>
      <c r="J29" s="35"/>
      <c r="K29" s="36"/>
      <c r="L29" s="35"/>
      <c r="M29" s="36"/>
      <c r="N29" s="35"/>
      <c r="O29" s="36"/>
      <c r="P29" s="35"/>
      <c r="Q29" s="36"/>
      <c r="R29" s="35"/>
      <c r="S29" s="36"/>
      <c r="T29" s="36"/>
    </row>
    <row r="30" spans="1:20">
      <c r="A30" s="18" t="s">
        <v>33</v>
      </c>
      <c r="B30" s="20">
        <v>1</v>
      </c>
      <c r="C30" s="19">
        <v>3</v>
      </c>
      <c r="D30" s="20">
        <v>0</v>
      </c>
      <c r="E30" s="19">
        <v>0</v>
      </c>
      <c r="F30" s="20">
        <v>68</v>
      </c>
      <c r="G30" s="19">
        <v>16</v>
      </c>
      <c r="H30" s="20">
        <v>11</v>
      </c>
      <c r="I30" s="19">
        <v>0</v>
      </c>
      <c r="J30" s="20">
        <v>0</v>
      </c>
      <c r="K30" s="19">
        <v>0</v>
      </c>
      <c r="L30" s="20">
        <v>0</v>
      </c>
      <c r="M30" s="19">
        <v>0</v>
      </c>
      <c r="N30" s="20">
        <v>86</v>
      </c>
      <c r="O30" s="19">
        <v>27</v>
      </c>
      <c r="P30" s="20">
        <v>226</v>
      </c>
      <c r="Q30" s="19">
        <v>169</v>
      </c>
      <c r="R30" s="8">
        <f t="shared" ref="R30:S34" si="3">SUM(L30,J30,H30,F30,D30,B30,N30,P30)</f>
        <v>392</v>
      </c>
      <c r="S30" s="10">
        <f t="shared" si="3"/>
        <v>215</v>
      </c>
      <c r="T30" s="10">
        <f>SUM(R30:S30)</f>
        <v>607</v>
      </c>
    </row>
    <row r="31" spans="1:20">
      <c r="A31" s="18" t="s">
        <v>34</v>
      </c>
      <c r="B31" s="20">
        <v>3</v>
      </c>
      <c r="C31" s="21">
        <v>3</v>
      </c>
      <c r="D31" s="20">
        <v>0</v>
      </c>
      <c r="E31" s="21">
        <v>0</v>
      </c>
      <c r="F31" s="20">
        <v>39</v>
      </c>
      <c r="G31" s="21">
        <v>10</v>
      </c>
      <c r="H31" s="20">
        <v>0</v>
      </c>
      <c r="I31" s="21">
        <v>0</v>
      </c>
      <c r="J31" s="20">
        <v>0</v>
      </c>
      <c r="K31" s="21">
        <v>0</v>
      </c>
      <c r="L31" s="20">
        <v>0</v>
      </c>
      <c r="M31" s="21">
        <v>0</v>
      </c>
      <c r="N31" s="20">
        <v>227</v>
      </c>
      <c r="O31" s="21">
        <v>50</v>
      </c>
      <c r="P31" s="20">
        <v>545</v>
      </c>
      <c r="Q31" s="21">
        <v>475</v>
      </c>
      <c r="R31" s="8">
        <f t="shared" si="3"/>
        <v>814</v>
      </c>
      <c r="S31" s="9">
        <f t="shared" si="3"/>
        <v>538</v>
      </c>
      <c r="T31" s="10">
        <f>SUM(R31:S31)</f>
        <v>1352</v>
      </c>
    </row>
    <row r="32" spans="1:20">
      <c r="A32" s="18" t="s">
        <v>35</v>
      </c>
      <c r="B32" s="20">
        <v>0</v>
      </c>
      <c r="C32" s="21">
        <v>0</v>
      </c>
      <c r="D32" s="20">
        <v>0</v>
      </c>
      <c r="E32" s="21">
        <v>0</v>
      </c>
      <c r="F32" s="20">
        <v>0</v>
      </c>
      <c r="G32" s="21">
        <v>0</v>
      </c>
      <c r="H32" s="20">
        <v>0</v>
      </c>
      <c r="I32" s="21">
        <v>0</v>
      </c>
      <c r="J32" s="20">
        <v>0</v>
      </c>
      <c r="K32" s="21">
        <v>0</v>
      </c>
      <c r="L32" s="20">
        <v>0</v>
      </c>
      <c r="M32" s="21">
        <v>0</v>
      </c>
      <c r="N32" s="20">
        <v>0</v>
      </c>
      <c r="O32" s="21">
        <v>0</v>
      </c>
      <c r="P32" s="20">
        <v>0</v>
      </c>
      <c r="Q32" s="21">
        <v>0</v>
      </c>
      <c r="R32" s="8">
        <f t="shared" si="3"/>
        <v>0</v>
      </c>
      <c r="S32" s="9">
        <f t="shared" si="3"/>
        <v>0</v>
      </c>
      <c r="T32" s="10">
        <f>SUM(R32:S32)</f>
        <v>0</v>
      </c>
    </row>
    <row r="33" spans="1:20">
      <c r="A33" s="18" t="s">
        <v>36</v>
      </c>
      <c r="B33" s="20">
        <v>0</v>
      </c>
      <c r="C33" s="21">
        <v>0</v>
      </c>
      <c r="D33" s="20">
        <v>0</v>
      </c>
      <c r="E33" s="21">
        <v>0</v>
      </c>
      <c r="F33" s="20">
        <v>0</v>
      </c>
      <c r="G33" s="21">
        <v>0</v>
      </c>
      <c r="H33" s="20">
        <v>0</v>
      </c>
      <c r="I33" s="21">
        <v>0</v>
      </c>
      <c r="J33" s="20">
        <v>0</v>
      </c>
      <c r="K33" s="21">
        <v>0</v>
      </c>
      <c r="L33" s="20">
        <v>0</v>
      </c>
      <c r="M33" s="21">
        <v>0</v>
      </c>
      <c r="N33" s="20">
        <v>0</v>
      </c>
      <c r="O33" s="21">
        <v>0</v>
      </c>
      <c r="P33" s="20">
        <v>0</v>
      </c>
      <c r="Q33" s="21">
        <v>0</v>
      </c>
      <c r="R33" s="8">
        <f t="shared" si="3"/>
        <v>0</v>
      </c>
      <c r="S33" s="9">
        <f t="shared" si="3"/>
        <v>0</v>
      </c>
      <c r="T33" s="10">
        <f>SUM(R33:S33)</f>
        <v>0</v>
      </c>
    </row>
    <row r="34" spans="1:20" s="11" customFormat="1">
      <c r="A34" s="7" t="s">
        <v>26</v>
      </c>
      <c r="B34" s="33">
        <v>4</v>
      </c>
      <c r="C34" s="34">
        <v>6</v>
      </c>
      <c r="D34" s="33">
        <v>0</v>
      </c>
      <c r="E34" s="34">
        <v>0</v>
      </c>
      <c r="F34" s="33">
        <v>107</v>
      </c>
      <c r="G34" s="34">
        <v>26</v>
      </c>
      <c r="H34" s="33">
        <v>11</v>
      </c>
      <c r="I34" s="34">
        <v>0</v>
      </c>
      <c r="J34" s="33">
        <v>0</v>
      </c>
      <c r="K34" s="34">
        <v>0</v>
      </c>
      <c r="L34" s="33">
        <v>0</v>
      </c>
      <c r="M34" s="34">
        <v>0</v>
      </c>
      <c r="N34" s="33">
        <v>313</v>
      </c>
      <c r="O34" s="34">
        <v>77</v>
      </c>
      <c r="P34" s="33">
        <v>771</v>
      </c>
      <c r="Q34" s="34">
        <v>644</v>
      </c>
      <c r="R34" s="33">
        <f t="shared" si="3"/>
        <v>1206</v>
      </c>
      <c r="S34" s="34">
        <f t="shared" si="3"/>
        <v>753</v>
      </c>
      <c r="T34" s="34">
        <f>SUM(R34:S34)</f>
        <v>1959</v>
      </c>
    </row>
    <row r="35" spans="1:20" s="11" customFormat="1">
      <c r="A35" s="24" t="s">
        <v>41</v>
      </c>
      <c r="B35" s="35"/>
      <c r="C35" s="36"/>
      <c r="D35" s="35"/>
      <c r="E35" s="36"/>
      <c r="F35" s="35"/>
      <c r="G35" s="36"/>
      <c r="H35" s="35"/>
      <c r="I35" s="36"/>
      <c r="J35" s="35"/>
      <c r="K35" s="36"/>
      <c r="L35" s="35"/>
      <c r="M35" s="36"/>
      <c r="N35" s="35"/>
      <c r="O35" s="36"/>
      <c r="P35" s="35"/>
      <c r="Q35" s="36"/>
      <c r="R35" s="35"/>
      <c r="S35" s="36"/>
      <c r="T35" s="36"/>
    </row>
    <row r="36" spans="1:20">
      <c r="A36" s="18" t="s">
        <v>33</v>
      </c>
      <c r="B36" s="20">
        <v>1</v>
      </c>
      <c r="C36" s="19">
        <v>0</v>
      </c>
      <c r="D36" s="20">
        <v>0</v>
      </c>
      <c r="E36" s="19">
        <v>0</v>
      </c>
      <c r="F36" s="20">
        <v>19</v>
      </c>
      <c r="G36" s="19">
        <v>3</v>
      </c>
      <c r="H36" s="20">
        <v>4</v>
      </c>
      <c r="I36" s="19">
        <v>1</v>
      </c>
      <c r="J36" s="20">
        <v>0</v>
      </c>
      <c r="K36" s="19">
        <v>0</v>
      </c>
      <c r="L36" s="20">
        <v>0</v>
      </c>
      <c r="M36" s="19">
        <v>0</v>
      </c>
      <c r="N36" s="20">
        <v>34</v>
      </c>
      <c r="O36" s="19">
        <v>12</v>
      </c>
      <c r="P36" s="20">
        <v>186</v>
      </c>
      <c r="Q36" s="19">
        <v>126</v>
      </c>
      <c r="R36" s="8">
        <f t="shared" ref="R36:S40" si="4">SUM(L36,J36,H36,F36,D36,B36,N36,P36)</f>
        <v>244</v>
      </c>
      <c r="S36" s="10">
        <f t="shared" si="4"/>
        <v>142</v>
      </c>
      <c r="T36" s="10">
        <f>SUM(R36:S36)</f>
        <v>386</v>
      </c>
    </row>
    <row r="37" spans="1:20">
      <c r="A37" s="18" t="s">
        <v>34</v>
      </c>
      <c r="B37" s="20">
        <v>4</v>
      </c>
      <c r="C37" s="21">
        <v>3</v>
      </c>
      <c r="D37" s="20">
        <v>0</v>
      </c>
      <c r="E37" s="21">
        <v>0</v>
      </c>
      <c r="F37" s="20">
        <v>110</v>
      </c>
      <c r="G37" s="21">
        <v>20</v>
      </c>
      <c r="H37" s="20">
        <v>11</v>
      </c>
      <c r="I37" s="21">
        <v>4</v>
      </c>
      <c r="J37" s="20">
        <v>0</v>
      </c>
      <c r="K37" s="21">
        <v>0</v>
      </c>
      <c r="L37" s="20">
        <v>24</v>
      </c>
      <c r="M37" s="21">
        <v>6</v>
      </c>
      <c r="N37" s="20">
        <v>201</v>
      </c>
      <c r="O37" s="21">
        <v>42</v>
      </c>
      <c r="P37" s="20">
        <v>550</v>
      </c>
      <c r="Q37" s="21">
        <v>409</v>
      </c>
      <c r="R37" s="8">
        <f t="shared" si="4"/>
        <v>900</v>
      </c>
      <c r="S37" s="9">
        <f t="shared" si="4"/>
        <v>484</v>
      </c>
      <c r="T37" s="10">
        <f>SUM(R37:S37)</f>
        <v>1384</v>
      </c>
    </row>
    <row r="38" spans="1:20">
      <c r="A38" s="18" t="s">
        <v>35</v>
      </c>
      <c r="B38" s="20">
        <v>0</v>
      </c>
      <c r="C38" s="21">
        <v>0</v>
      </c>
      <c r="D38" s="20">
        <v>0</v>
      </c>
      <c r="E38" s="21">
        <v>0</v>
      </c>
      <c r="F38" s="20">
        <v>9</v>
      </c>
      <c r="G38" s="21">
        <v>2</v>
      </c>
      <c r="H38" s="20">
        <v>0</v>
      </c>
      <c r="I38" s="21">
        <v>0</v>
      </c>
      <c r="J38" s="20">
        <v>0</v>
      </c>
      <c r="K38" s="21">
        <v>0</v>
      </c>
      <c r="L38" s="20">
        <v>0</v>
      </c>
      <c r="M38" s="21">
        <v>0</v>
      </c>
      <c r="N38" s="20">
        <v>17</v>
      </c>
      <c r="O38" s="21">
        <v>3</v>
      </c>
      <c r="P38" s="20">
        <v>56</v>
      </c>
      <c r="Q38" s="21">
        <v>39</v>
      </c>
      <c r="R38" s="8">
        <f t="shared" si="4"/>
        <v>82</v>
      </c>
      <c r="S38" s="9">
        <f t="shared" si="4"/>
        <v>44</v>
      </c>
      <c r="T38" s="10">
        <f>SUM(R38:S38)</f>
        <v>126</v>
      </c>
    </row>
    <row r="39" spans="1:20">
      <c r="A39" s="18" t="s">
        <v>36</v>
      </c>
      <c r="B39" s="20">
        <v>0</v>
      </c>
      <c r="C39" s="21">
        <v>0</v>
      </c>
      <c r="D39" s="20">
        <v>0</v>
      </c>
      <c r="E39" s="21">
        <v>0</v>
      </c>
      <c r="F39" s="20">
        <v>6</v>
      </c>
      <c r="G39" s="21">
        <v>2</v>
      </c>
      <c r="H39" s="20">
        <v>0</v>
      </c>
      <c r="I39" s="21">
        <v>0</v>
      </c>
      <c r="J39" s="20">
        <v>0</v>
      </c>
      <c r="K39" s="21">
        <v>0</v>
      </c>
      <c r="L39" s="20">
        <v>0</v>
      </c>
      <c r="M39" s="21">
        <v>0</v>
      </c>
      <c r="N39" s="20">
        <v>3</v>
      </c>
      <c r="O39" s="21">
        <v>1</v>
      </c>
      <c r="P39" s="20">
        <v>52</v>
      </c>
      <c r="Q39" s="21">
        <v>75</v>
      </c>
      <c r="R39" s="8">
        <f t="shared" si="4"/>
        <v>61</v>
      </c>
      <c r="S39" s="9">
        <f t="shared" si="4"/>
        <v>78</v>
      </c>
      <c r="T39" s="10">
        <f>SUM(R39:S39)</f>
        <v>139</v>
      </c>
    </row>
    <row r="40" spans="1:20" s="11" customFormat="1">
      <c r="A40" s="7" t="s">
        <v>26</v>
      </c>
      <c r="B40" s="33">
        <v>5</v>
      </c>
      <c r="C40" s="34">
        <v>3</v>
      </c>
      <c r="D40" s="33">
        <v>0</v>
      </c>
      <c r="E40" s="34">
        <v>0</v>
      </c>
      <c r="F40" s="33">
        <v>144</v>
      </c>
      <c r="G40" s="34">
        <v>27</v>
      </c>
      <c r="H40" s="33">
        <v>15</v>
      </c>
      <c r="I40" s="34">
        <v>5</v>
      </c>
      <c r="J40" s="33">
        <v>0</v>
      </c>
      <c r="K40" s="34">
        <v>0</v>
      </c>
      <c r="L40" s="33">
        <v>24</v>
      </c>
      <c r="M40" s="34">
        <v>6</v>
      </c>
      <c r="N40" s="33">
        <v>255</v>
      </c>
      <c r="O40" s="34">
        <v>58</v>
      </c>
      <c r="P40" s="33">
        <v>844</v>
      </c>
      <c r="Q40" s="34">
        <v>649</v>
      </c>
      <c r="R40" s="33">
        <f t="shared" si="4"/>
        <v>1287</v>
      </c>
      <c r="S40" s="34">
        <f t="shared" si="4"/>
        <v>748</v>
      </c>
      <c r="T40" s="34">
        <f>SUM(R40:S40)</f>
        <v>2035</v>
      </c>
    </row>
    <row r="41" spans="1:20" s="11" customFormat="1">
      <c r="A41" s="24" t="s">
        <v>42</v>
      </c>
      <c r="B41" s="35"/>
      <c r="C41" s="36"/>
      <c r="D41" s="35"/>
      <c r="E41" s="36"/>
      <c r="F41" s="35"/>
      <c r="G41" s="36"/>
      <c r="H41" s="35"/>
      <c r="I41" s="36"/>
      <c r="J41" s="35"/>
      <c r="K41" s="36"/>
      <c r="L41" s="35"/>
      <c r="M41" s="36"/>
      <c r="N41" s="35"/>
      <c r="O41" s="36"/>
      <c r="P41" s="35"/>
      <c r="Q41" s="36"/>
      <c r="R41" s="35"/>
      <c r="S41" s="36"/>
      <c r="T41" s="36"/>
    </row>
    <row r="42" spans="1:20">
      <c r="A42" s="18" t="s">
        <v>33</v>
      </c>
      <c r="B42" s="20">
        <v>0</v>
      </c>
      <c r="C42" s="19">
        <v>0</v>
      </c>
      <c r="D42" s="20">
        <v>0</v>
      </c>
      <c r="E42" s="19">
        <v>0</v>
      </c>
      <c r="F42" s="20">
        <v>22</v>
      </c>
      <c r="G42" s="19">
        <v>10</v>
      </c>
      <c r="H42" s="20">
        <v>1</v>
      </c>
      <c r="I42" s="19">
        <v>1</v>
      </c>
      <c r="J42" s="20">
        <v>0</v>
      </c>
      <c r="K42" s="19">
        <v>0</v>
      </c>
      <c r="L42" s="20">
        <v>0</v>
      </c>
      <c r="M42" s="19">
        <v>0</v>
      </c>
      <c r="N42" s="20">
        <v>67</v>
      </c>
      <c r="O42" s="19">
        <v>20</v>
      </c>
      <c r="P42" s="20">
        <v>157</v>
      </c>
      <c r="Q42" s="19">
        <v>114</v>
      </c>
      <c r="R42" s="8">
        <f t="shared" ref="R42:S46" si="5">SUM(L42,J42,H42,F42,D42,B42,N42,P42)</f>
        <v>247</v>
      </c>
      <c r="S42" s="10">
        <f t="shared" si="5"/>
        <v>145</v>
      </c>
      <c r="T42" s="10">
        <f>SUM(R42:S42)</f>
        <v>392</v>
      </c>
    </row>
    <row r="43" spans="1:20">
      <c r="A43" s="18" t="s">
        <v>34</v>
      </c>
      <c r="B43" s="20">
        <v>0</v>
      </c>
      <c r="C43" s="21">
        <v>5</v>
      </c>
      <c r="D43" s="20">
        <v>0</v>
      </c>
      <c r="E43" s="21">
        <v>0</v>
      </c>
      <c r="F43" s="20">
        <v>80</v>
      </c>
      <c r="G43" s="21">
        <v>22</v>
      </c>
      <c r="H43" s="20">
        <v>1</v>
      </c>
      <c r="I43" s="21">
        <v>1</v>
      </c>
      <c r="J43" s="20">
        <v>0</v>
      </c>
      <c r="K43" s="21">
        <v>0</v>
      </c>
      <c r="L43" s="20">
        <v>14</v>
      </c>
      <c r="M43" s="21">
        <v>11</v>
      </c>
      <c r="N43" s="20">
        <v>136</v>
      </c>
      <c r="O43" s="21">
        <v>38</v>
      </c>
      <c r="P43" s="20">
        <v>313</v>
      </c>
      <c r="Q43" s="21">
        <v>253</v>
      </c>
      <c r="R43" s="8">
        <f t="shared" si="5"/>
        <v>544</v>
      </c>
      <c r="S43" s="9">
        <f t="shared" si="5"/>
        <v>330</v>
      </c>
      <c r="T43" s="10">
        <f>SUM(R43:S43)</f>
        <v>874</v>
      </c>
    </row>
    <row r="44" spans="1:20">
      <c r="A44" s="18" t="s">
        <v>35</v>
      </c>
      <c r="B44" s="20">
        <v>0</v>
      </c>
      <c r="C44" s="21">
        <v>0</v>
      </c>
      <c r="D44" s="20">
        <v>0</v>
      </c>
      <c r="E44" s="21">
        <v>0</v>
      </c>
      <c r="F44" s="20">
        <v>17</v>
      </c>
      <c r="G44" s="21">
        <v>0</v>
      </c>
      <c r="H44" s="20">
        <v>0</v>
      </c>
      <c r="I44" s="21">
        <v>0</v>
      </c>
      <c r="J44" s="20">
        <v>0</v>
      </c>
      <c r="K44" s="21">
        <v>0</v>
      </c>
      <c r="L44" s="20">
        <v>0</v>
      </c>
      <c r="M44" s="21">
        <v>0</v>
      </c>
      <c r="N44" s="20">
        <v>19</v>
      </c>
      <c r="O44" s="21">
        <v>3</v>
      </c>
      <c r="P44" s="20">
        <v>43</v>
      </c>
      <c r="Q44" s="21">
        <v>16</v>
      </c>
      <c r="R44" s="8">
        <f t="shared" si="5"/>
        <v>79</v>
      </c>
      <c r="S44" s="9">
        <f t="shared" si="5"/>
        <v>19</v>
      </c>
      <c r="T44" s="10">
        <f>SUM(R44:S44)</f>
        <v>98</v>
      </c>
    </row>
    <row r="45" spans="1:20">
      <c r="A45" s="18" t="s">
        <v>36</v>
      </c>
      <c r="B45" s="20">
        <v>0</v>
      </c>
      <c r="C45" s="21">
        <v>0</v>
      </c>
      <c r="D45" s="20">
        <v>0</v>
      </c>
      <c r="E45" s="21">
        <v>0</v>
      </c>
      <c r="F45" s="20">
        <v>13</v>
      </c>
      <c r="G45" s="21">
        <v>1</v>
      </c>
      <c r="H45" s="20">
        <v>0</v>
      </c>
      <c r="I45" s="21">
        <v>0</v>
      </c>
      <c r="J45" s="20">
        <v>0</v>
      </c>
      <c r="K45" s="21">
        <v>0</v>
      </c>
      <c r="L45" s="20">
        <v>0</v>
      </c>
      <c r="M45" s="21">
        <v>0</v>
      </c>
      <c r="N45" s="20">
        <v>10</v>
      </c>
      <c r="O45" s="21">
        <v>1</v>
      </c>
      <c r="P45" s="20">
        <v>51</v>
      </c>
      <c r="Q45" s="21">
        <v>3</v>
      </c>
      <c r="R45" s="8">
        <f t="shared" si="5"/>
        <v>74</v>
      </c>
      <c r="S45" s="9">
        <f t="shared" si="5"/>
        <v>5</v>
      </c>
      <c r="T45" s="10">
        <f>SUM(R45:S45)</f>
        <v>79</v>
      </c>
    </row>
    <row r="46" spans="1:20" s="16" customFormat="1">
      <c r="A46" s="27" t="s">
        <v>26</v>
      </c>
      <c r="B46" s="33">
        <v>0</v>
      </c>
      <c r="C46" s="34">
        <v>5</v>
      </c>
      <c r="D46" s="33">
        <v>0</v>
      </c>
      <c r="E46" s="34">
        <v>0</v>
      </c>
      <c r="F46" s="33">
        <v>132</v>
      </c>
      <c r="G46" s="34">
        <v>33</v>
      </c>
      <c r="H46" s="33">
        <v>2</v>
      </c>
      <c r="I46" s="34">
        <v>2</v>
      </c>
      <c r="J46" s="33">
        <v>0</v>
      </c>
      <c r="K46" s="34">
        <v>0</v>
      </c>
      <c r="L46" s="33">
        <v>14</v>
      </c>
      <c r="M46" s="34">
        <v>11</v>
      </c>
      <c r="N46" s="33">
        <v>232</v>
      </c>
      <c r="O46" s="34">
        <v>62</v>
      </c>
      <c r="P46" s="33">
        <v>564</v>
      </c>
      <c r="Q46" s="34">
        <v>386</v>
      </c>
      <c r="R46" s="33">
        <f t="shared" si="5"/>
        <v>944</v>
      </c>
      <c r="S46" s="34">
        <f t="shared" si="5"/>
        <v>499</v>
      </c>
      <c r="T46" s="34">
        <f>SUM(R46:S46)</f>
        <v>1443</v>
      </c>
    </row>
    <row r="47" spans="1:20" s="5" customFormat="1">
      <c r="A47" s="15" t="s">
        <v>43</v>
      </c>
      <c r="B47" s="37"/>
      <c r="C47" s="38"/>
      <c r="D47" s="37"/>
      <c r="E47" s="38"/>
      <c r="F47" s="37"/>
      <c r="G47" s="38"/>
      <c r="H47" s="37"/>
      <c r="I47" s="38"/>
      <c r="J47" s="37"/>
      <c r="K47" s="38"/>
      <c r="L47" s="37"/>
      <c r="M47" s="38"/>
      <c r="N47" s="37"/>
      <c r="O47" s="38"/>
      <c r="P47" s="37"/>
      <c r="Q47" s="38"/>
      <c r="R47" s="39"/>
      <c r="S47" s="40"/>
      <c r="T47" s="40"/>
    </row>
    <row r="48" spans="1:20">
      <c r="A48" s="5" t="s">
        <v>33</v>
      </c>
      <c r="B48" s="41">
        <f t="shared" ref="B48:Q48" si="6">SUM(B12,B18,B24,B30,B36,B42)</f>
        <v>5</v>
      </c>
      <c r="C48" s="42">
        <f>SUM(C12,C18,C24,C30,C36,C42)</f>
        <v>4</v>
      </c>
      <c r="D48" s="41">
        <f t="shared" si="6"/>
        <v>0</v>
      </c>
      <c r="E48" s="42">
        <f t="shared" si="6"/>
        <v>0</v>
      </c>
      <c r="F48" s="41">
        <f t="shared" si="6"/>
        <v>187</v>
      </c>
      <c r="G48" s="42">
        <f t="shared" si="6"/>
        <v>38</v>
      </c>
      <c r="H48" s="41">
        <f t="shared" si="6"/>
        <v>24</v>
      </c>
      <c r="I48" s="42">
        <f t="shared" si="6"/>
        <v>8</v>
      </c>
      <c r="J48" s="41">
        <f t="shared" si="6"/>
        <v>0</v>
      </c>
      <c r="K48" s="42">
        <f t="shared" si="6"/>
        <v>0</v>
      </c>
      <c r="L48" s="41">
        <f t="shared" si="6"/>
        <v>0</v>
      </c>
      <c r="M48" s="42">
        <f t="shared" si="6"/>
        <v>0</v>
      </c>
      <c r="N48" s="41">
        <f t="shared" si="6"/>
        <v>302</v>
      </c>
      <c r="O48" s="42">
        <f t="shared" si="6"/>
        <v>86</v>
      </c>
      <c r="P48" s="41">
        <f t="shared" si="6"/>
        <v>1046</v>
      </c>
      <c r="Q48" s="42">
        <f t="shared" si="6"/>
        <v>717</v>
      </c>
      <c r="R48" s="43">
        <f t="shared" ref="R48:S53" si="7">SUM(L48,J48,H48,F48,D48,B48,N48,P48)</f>
        <v>1564</v>
      </c>
      <c r="S48" s="44">
        <f t="shared" si="7"/>
        <v>853</v>
      </c>
      <c r="T48" s="44">
        <f t="shared" ref="T48:T53" si="8">SUM(R48:S48)</f>
        <v>2417</v>
      </c>
    </row>
    <row r="49" spans="1:20">
      <c r="A49" s="53" t="s">
        <v>34</v>
      </c>
      <c r="B49" s="41">
        <f t="shared" ref="B49:Q49" si="9">SUM(B13,B19,B25,B31,B37,B43)</f>
        <v>12</v>
      </c>
      <c r="C49" s="46">
        <f t="shared" si="9"/>
        <v>17</v>
      </c>
      <c r="D49" s="41">
        <f t="shared" si="9"/>
        <v>0</v>
      </c>
      <c r="E49" s="46">
        <f t="shared" si="9"/>
        <v>0</v>
      </c>
      <c r="F49" s="41">
        <f t="shared" si="9"/>
        <v>388</v>
      </c>
      <c r="G49" s="46">
        <f>SUM(G13,G19,G25,G31,G37,G43)</f>
        <v>86</v>
      </c>
      <c r="H49" s="41">
        <f t="shared" si="9"/>
        <v>15</v>
      </c>
      <c r="I49" s="46">
        <f t="shared" si="9"/>
        <v>5</v>
      </c>
      <c r="J49" s="41">
        <f t="shared" si="9"/>
        <v>0</v>
      </c>
      <c r="K49" s="46">
        <f t="shared" si="9"/>
        <v>0</v>
      </c>
      <c r="L49" s="41">
        <f t="shared" si="9"/>
        <v>69</v>
      </c>
      <c r="M49" s="46">
        <f t="shared" si="9"/>
        <v>32</v>
      </c>
      <c r="N49" s="41">
        <f t="shared" si="9"/>
        <v>891</v>
      </c>
      <c r="O49" s="46">
        <f t="shared" si="9"/>
        <v>209</v>
      </c>
      <c r="P49" s="41">
        <f t="shared" si="9"/>
        <v>2206</v>
      </c>
      <c r="Q49" s="46">
        <f t="shared" si="9"/>
        <v>1741</v>
      </c>
      <c r="R49" s="43">
        <f t="shared" si="7"/>
        <v>3581</v>
      </c>
      <c r="S49" s="47">
        <f t="shared" si="7"/>
        <v>2090</v>
      </c>
      <c r="T49" s="44">
        <f t="shared" si="8"/>
        <v>5671</v>
      </c>
    </row>
    <row r="50" spans="1:20">
      <c r="A50" s="53" t="s">
        <v>35</v>
      </c>
      <c r="B50" s="41">
        <f t="shared" ref="B50:Q50" si="10">SUM(B14,B20,B32,B38,B44)</f>
        <v>0</v>
      </c>
      <c r="C50" s="46">
        <f t="shared" si="10"/>
        <v>0</v>
      </c>
      <c r="D50" s="41">
        <f t="shared" si="10"/>
        <v>0</v>
      </c>
      <c r="E50" s="46">
        <f t="shared" si="10"/>
        <v>0</v>
      </c>
      <c r="F50" s="41">
        <f t="shared" si="10"/>
        <v>26</v>
      </c>
      <c r="G50" s="46">
        <f t="shared" si="10"/>
        <v>2</v>
      </c>
      <c r="H50" s="41">
        <f t="shared" si="10"/>
        <v>0</v>
      </c>
      <c r="I50" s="46">
        <f t="shared" si="10"/>
        <v>0</v>
      </c>
      <c r="J50" s="41">
        <f t="shared" si="10"/>
        <v>0</v>
      </c>
      <c r="K50" s="46">
        <f t="shared" si="10"/>
        <v>0</v>
      </c>
      <c r="L50" s="41">
        <f t="shared" si="10"/>
        <v>0</v>
      </c>
      <c r="M50" s="46">
        <f t="shared" si="10"/>
        <v>0</v>
      </c>
      <c r="N50" s="41">
        <f t="shared" si="10"/>
        <v>36</v>
      </c>
      <c r="O50" s="46">
        <f t="shared" si="10"/>
        <v>6</v>
      </c>
      <c r="P50" s="41">
        <f t="shared" si="10"/>
        <v>99</v>
      </c>
      <c r="Q50" s="46">
        <f t="shared" si="10"/>
        <v>55</v>
      </c>
      <c r="R50" s="43">
        <f t="shared" si="7"/>
        <v>161</v>
      </c>
      <c r="S50" s="47">
        <f t="shared" si="7"/>
        <v>63</v>
      </c>
      <c r="T50" s="44">
        <f t="shared" si="8"/>
        <v>224</v>
      </c>
    </row>
    <row r="51" spans="1:20">
      <c r="A51" s="53" t="s">
        <v>36</v>
      </c>
      <c r="B51" s="41">
        <f t="shared" ref="B51:Q51" si="11">SUM(B15,B21,B26,B33,B39,B45)</f>
        <v>0</v>
      </c>
      <c r="C51" s="46">
        <f t="shared" si="11"/>
        <v>2</v>
      </c>
      <c r="D51" s="41">
        <f t="shared" si="11"/>
        <v>0</v>
      </c>
      <c r="E51" s="46">
        <f t="shared" si="11"/>
        <v>0</v>
      </c>
      <c r="F51" s="41">
        <f t="shared" si="11"/>
        <v>80</v>
      </c>
      <c r="G51" s="46">
        <f t="shared" si="11"/>
        <v>13</v>
      </c>
      <c r="H51" s="41">
        <f t="shared" si="11"/>
        <v>6</v>
      </c>
      <c r="I51" s="46">
        <f t="shared" si="11"/>
        <v>1</v>
      </c>
      <c r="J51" s="41">
        <f t="shared" si="11"/>
        <v>1</v>
      </c>
      <c r="K51" s="46">
        <f t="shared" si="11"/>
        <v>0</v>
      </c>
      <c r="L51" s="41">
        <f t="shared" si="11"/>
        <v>6</v>
      </c>
      <c r="M51" s="46">
        <f t="shared" si="11"/>
        <v>3</v>
      </c>
      <c r="N51" s="41">
        <f t="shared" si="11"/>
        <v>90</v>
      </c>
      <c r="O51" s="46">
        <f t="shared" si="11"/>
        <v>23</v>
      </c>
      <c r="P51" s="41">
        <f t="shared" si="11"/>
        <v>527</v>
      </c>
      <c r="Q51" s="46">
        <f t="shared" si="11"/>
        <v>341</v>
      </c>
      <c r="R51" s="43">
        <f t="shared" si="7"/>
        <v>710</v>
      </c>
      <c r="S51" s="47">
        <f t="shared" si="7"/>
        <v>383</v>
      </c>
      <c r="T51" s="44">
        <f t="shared" si="8"/>
        <v>1093</v>
      </c>
    </row>
    <row r="52" spans="1:20">
      <c r="A52" s="53" t="s">
        <v>39</v>
      </c>
      <c r="B52" s="41">
        <f t="shared" ref="B52:Q52" si="12">SUM(B27)</f>
        <v>0</v>
      </c>
      <c r="C52" s="46">
        <f t="shared" si="12"/>
        <v>0</v>
      </c>
      <c r="D52" s="41">
        <f t="shared" si="12"/>
        <v>0</v>
      </c>
      <c r="E52" s="46">
        <f t="shared" si="12"/>
        <v>0</v>
      </c>
      <c r="F52" s="41">
        <f t="shared" si="12"/>
        <v>13</v>
      </c>
      <c r="G52" s="46">
        <f t="shared" si="12"/>
        <v>1</v>
      </c>
      <c r="H52" s="41">
        <f t="shared" si="12"/>
        <v>0</v>
      </c>
      <c r="I52" s="46">
        <f t="shared" si="12"/>
        <v>0</v>
      </c>
      <c r="J52" s="41">
        <f t="shared" si="12"/>
        <v>0</v>
      </c>
      <c r="K52" s="46">
        <f t="shared" si="12"/>
        <v>0</v>
      </c>
      <c r="L52" s="41">
        <f t="shared" si="12"/>
        <v>36</v>
      </c>
      <c r="M52" s="46">
        <f t="shared" si="12"/>
        <v>11</v>
      </c>
      <c r="N52" s="41">
        <f t="shared" si="12"/>
        <v>34</v>
      </c>
      <c r="O52" s="46">
        <f t="shared" si="12"/>
        <v>6</v>
      </c>
      <c r="P52" s="41">
        <f t="shared" si="12"/>
        <v>23</v>
      </c>
      <c r="Q52" s="46">
        <f t="shared" si="12"/>
        <v>6</v>
      </c>
      <c r="R52" s="43">
        <f t="shared" si="7"/>
        <v>106</v>
      </c>
      <c r="S52" s="47">
        <f t="shared" si="7"/>
        <v>24</v>
      </c>
      <c r="T52" s="44">
        <f t="shared" si="8"/>
        <v>130</v>
      </c>
    </row>
    <row r="53" spans="1:20" s="11" customFormat="1">
      <c r="A53" s="7" t="s">
        <v>26</v>
      </c>
      <c r="B53" s="12">
        <f t="shared" ref="B53:Q53" si="13">SUM(B48:B52)</f>
        <v>17</v>
      </c>
      <c r="C53" s="13">
        <f t="shared" si="13"/>
        <v>23</v>
      </c>
      <c r="D53" s="12">
        <f t="shared" si="13"/>
        <v>0</v>
      </c>
      <c r="E53" s="13">
        <f t="shared" si="13"/>
        <v>0</v>
      </c>
      <c r="F53" s="12">
        <f t="shared" si="13"/>
        <v>694</v>
      </c>
      <c r="G53" s="13">
        <f t="shared" si="13"/>
        <v>140</v>
      </c>
      <c r="H53" s="12">
        <f t="shared" si="13"/>
        <v>45</v>
      </c>
      <c r="I53" s="13">
        <f t="shared" si="13"/>
        <v>14</v>
      </c>
      <c r="J53" s="12">
        <f t="shared" si="13"/>
        <v>1</v>
      </c>
      <c r="K53" s="13">
        <f t="shared" si="13"/>
        <v>0</v>
      </c>
      <c r="L53" s="12">
        <f t="shared" si="13"/>
        <v>111</v>
      </c>
      <c r="M53" s="13">
        <f t="shared" si="13"/>
        <v>46</v>
      </c>
      <c r="N53" s="12">
        <f t="shared" si="13"/>
        <v>1353</v>
      </c>
      <c r="O53" s="13">
        <f t="shared" si="13"/>
        <v>330</v>
      </c>
      <c r="P53" s="12">
        <f t="shared" si="13"/>
        <v>3901</v>
      </c>
      <c r="Q53" s="13">
        <f t="shared" si="13"/>
        <v>2860</v>
      </c>
      <c r="R53" s="12">
        <f t="shared" si="7"/>
        <v>6122</v>
      </c>
      <c r="S53" s="13">
        <f t="shared" si="7"/>
        <v>3413</v>
      </c>
      <c r="T53" s="13">
        <f t="shared" si="8"/>
        <v>9535</v>
      </c>
    </row>
    <row r="55" spans="1:20">
      <c r="A55" s="65"/>
    </row>
    <row r="56" spans="1:20" s="109" customFormat="1">
      <c r="A56" s="88"/>
      <c r="P56" s="108"/>
    </row>
    <row r="63" spans="1:20">
      <c r="O63" s="5"/>
      <c r="P63"/>
    </row>
    <row r="64" spans="1:20">
      <c r="N64" s="5"/>
      <c r="P64"/>
    </row>
    <row r="65" spans="14:16">
      <c r="N65" s="5"/>
      <c r="P65"/>
    </row>
    <row r="66" spans="14:16">
      <c r="N66" s="5"/>
      <c r="P66"/>
    </row>
    <row r="67" spans="14:16">
      <c r="N67" s="5"/>
      <c r="P67"/>
    </row>
    <row r="68" spans="14:16">
      <c r="N68" s="5"/>
      <c r="O68" s="108"/>
      <c r="P68"/>
    </row>
    <row r="69" spans="14:16">
      <c r="N69" s="5"/>
      <c r="P69"/>
    </row>
    <row r="70" spans="14:16">
      <c r="N70" s="5"/>
      <c r="P70"/>
    </row>
    <row r="71" spans="14:16">
      <c r="N71" s="5"/>
      <c r="P71"/>
    </row>
    <row r="72" spans="14:16">
      <c r="N72" s="108"/>
      <c r="P72"/>
    </row>
    <row r="73" spans="14:16">
      <c r="N73" s="108"/>
      <c r="P73"/>
    </row>
    <row r="74" spans="14:16">
      <c r="N74" s="108"/>
      <c r="O74" s="108"/>
      <c r="P74"/>
    </row>
    <row r="75" spans="14:16">
      <c r="N75" s="108"/>
      <c r="P75"/>
    </row>
    <row r="76" spans="14:16">
      <c r="N76" s="108"/>
      <c r="P76"/>
    </row>
    <row r="77" spans="14:16">
      <c r="N77" s="108"/>
      <c r="P77"/>
    </row>
    <row r="78" spans="14:16">
      <c r="N78" s="108"/>
      <c r="O78" s="108"/>
      <c r="P78"/>
    </row>
    <row r="79" spans="14:16">
      <c r="N79" s="108"/>
      <c r="P79"/>
    </row>
    <row r="80" spans="14:16">
      <c r="N80" s="108"/>
      <c r="O80" s="108"/>
      <c r="P80"/>
    </row>
    <row r="81" spans="14:16">
      <c r="N81" s="5"/>
      <c r="P81"/>
    </row>
    <row r="82" spans="14:16">
      <c r="N82" s="5"/>
      <c r="P82"/>
    </row>
    <row r="83" spans="14:16">
      <c r="N83" s="5"/>
      <c r="P83"/>
    </row>
    <row r="84" spans="14:16">
      <c r="N84" s="108"/>
      <c r="P84"/>
    </row>
    <row r="85" spans="14:16">
      <c r="N85" s="108"/>
      <c r="P85"/>
    </row>
    <row r="86" spans="14:16">
      <c r="N86" s="108"/>
      <c r="O86" s="108"/>
      <c r="P86"/>
    </row>
    <row r="87" spans="14:16">
      <c r="N87" s="108"/>
      <c r="O87" s="108"/>
      <c r="P87"/>
    </row>
    <row r="88" spans="14:16">
      <c r="N88" s="108"/>
      <c r="P88"/>
    </row>
    <row r="89" spans="14:16">
      <c r="N89" s="108"/>
      <c r="P89"/>
    </row>
    <row r="90" spans="14:16">
      <c r="N90" s="108"/>
      <c r="P90"/>
    </row>
    <row r="91" spans="14:16">
      <c r="N91" s="5"/>
      <c r="P91"/>
    </row>
    <row r="92" spans="14:16">
      <c r="N92" s="108"/>
      <c r="P92"/>
    </row>
    <row r="93" spans="14:16">
      <c r="N93" s="108"/>
      <c r="P93"/>
    </row>
    <row r="94" spans="14:16">
      <c r="N94" s="5"/>
      <c r="P94"/>
    </row>
    <row r="95" spans="14:16">
      <c r="N95" s="5"/>
      <c r="P95"/>
    </row>
    <row r="96" spans="14:16">
      <c r="N96" s="5"/>
      <c r="P96"/>
    </row>
    <row r="97" spans="12:16">
      <c r="N97" s="5"/>
      <c r="P97"/>
    </row>
    <row r="98" spans="12:16">
      <c r="N98" s="108"/>
      <c r="P98"/>
    </row>
    <row r="99" spans="12:16">
      <c r="N99" s="108"/>
      <c r="P99"/>
    </row>
    <row r="100" spans="12:16">
      <c r="N100" s="108"/>
      <c r="P100"/>
    </row>
    <row r="101" spans="12:16">
      <c r="N101" s="5"/>
      <c r="P101"/>
    </row>
    <row r="102" spans="12:16">
      <c r="N102" s="5"/>
      <c r="P102"/>
    </row>
    <row r="103" spans="12:16">
      <c r="L103" s="5"/>
      <c r="P103"/>
    </row>
  </sheetData>
  <mergeCells count="2">
    <mergeCell ref="N8:O8"/>
    <mergeCell ref="N9:O9"/>
  </mergeCells>
  <printOptions horizontalCentered="1"/>
  <pageMargins left="0.19685039370078741" right="0.19685039370078741" top="0.39370078740157483" bottom="0.39370078740157483" header="0.51181102362204722" footer="0.51181102362204722"/>
  <pageSetup paperSize="9" scale="75" orientation="landscape"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58"/>
  <sheetViews>
    <sheetView workbookViewId="0"/>
  </sheetViews>
  <sheetFormatPr defaultRowHeight="13.2"/>
  <cols>
    <col min="1" max="1" width="29" customWidth="1"/>
    <col min="2" max="5" width="8" customWidth="1"/>
    <col min="6" max="6" width="9.44140625" customWidth="1"/>
    <col min="7" max="7" width="8.88671875" customWidth="1"/>
    <col min="8" max="11" width="8" customWidth="1"/>
    <col min="12" max="13" width="8.5546875" customWidth="1"/>
    <col min="14" max="15" width="10.5546875" customWidth="1"/>
    <col min="16" max="16" width="9.44140625" customWidth="1"/>
    <col min="17" max="17" width="9.33203125" customWidth="1"/>
    <col min="18" max="18" width="7.33203125" customWidth="1"/>
    <col min="19" max="20" width="7" customWidth="1"/>
    <col min="21" max="21" width="9.33203125" customWidth="1"/>
  </cols>
  <sheetData>
    <row r="1" spans="1:20">
      <c r="A1" s="76" t="s">
        <v>1</v>
      </c>
    </row>
    <row r="2" spans="1:20">
      <c r="A2" s="217" t="s">
        <v>45</v>
      </c>
      <c r="B2" s="217"/>
      <c r="C2" s="217"/>
      <c r="D2" s="217"/>
      <c r="E2" s="217"/>
      <c r="F2" s="217"/>
      <c r="G2" s="217"/>
      <c r="H2" s="217"/>
      <c r="I2" s="217"/>
      <c r="J2" s="217"/>
      <c r="K2" s="217"/>
      <c r="L2" s="217"/>
      <c r="M2" s="217"/>
      <c r="N2" s="217"/>
      <c r="O2" s="217"/>
      <c r="P2" s="217"/>
      <c r="Q2" s="217"/>
      <c r="R2" s="217"/>
      <c r="S2" s="217"/>
      <c r="T2" s="217"/>
    </row>
    <row r="3" spans="1:20">
      <c r="A3" s="217" t="s">
        <v>91</v>
      </c>
      <c r="B3" s="217"/>
      <c r="C3" s="217"/>
      <c r="D3" s="217"/>
      <c r="E3" s="217"/>
      <c r="F3" s="217"/>
      <c r="G3" s="217"/>
      <c r="H3" s="217"/>
      <c r="I3" s="217"/>
      <c r="J3" s="217"/>
      <c r="K3" s="217"/>
      <c r="L3" s="217"/>
      <c r="M3" s="217"/>
      <c r="N3" s="217"/>
      <c r="O3" s="217"/>
      <c r="P3" s="217"/>
      <c r="Q3" s="217"/>
      <c r="R3" s="217"/>
      <c r="S3" s="217"/>
      <c r="T3" s="217"/>
    </row>
    <row r="4" spans="1:20">
      <c r="A4" s="217" t="s">
        <v>95</v>
      </c>
      <c r="B4" s="217"/>
      <c r="C4" s="217"/>
      <c r="D4" s="217"/>
      <c r="E4" s="217"/>
      <c r="F4" s="217"/>
      <c r="G4" s="217"/>
      <c r="H4" s="217"/>
      <c r="I4" s="217"/>
      <c r="J4" s="217"/>
      <c r="K4" s="217"/>
      <c r="L4" s="217"/>
      <c r="M4" s="217"/>
      <c r="N4" s="217"/>
      <c r="O4" s="217"/>
      <c r="P4" s="217"/>
      <c r="Q4" s="217"/>
      <c r="R4" s="217"/>
      <c r="S4" s="217"/>
      <c r="T4" s="217"/>
    </row>
    <row r="5" spans="1:20" ht="13.8" thickBot="1">
      <c r="A5" s="3"/>
    </row>
    <row r="6" spans="1:20" s="26" customFormat="1" ht="11.4">
      <c r="A6" s="48"/>
      <c r="B6" s="54" t="s">
        <v>66</v>
      </c>
      <c r="C6" s="55"/>
      <c r="D6" s="54" t="s">
        <v>67</v>
      </c>
      <c r="E6" s="55"/>
      <c r="F6" s="54" t="s">
        <v>68</v>
      </c>
      <c r="G6" s="55"/>
      <c r="H6" s="54" t="s">
        <v>69</v>
      </c>
      <c r="I6" s="55"/>
      <c r="J6" s="54" t="s">
        <v>70</v>
      </c>
      <c r="K6" s="55"/>
      <c r="L6" s="54" t="s">
        <v>71</v>
      </c>
      <c r="M6" s="55"/>
      <c r="N6" s="54" t="s">
        <v>72</v>
      </c>
      <c r="O6" s="55"/>
      <c r="P6" s="54" t="s">
        <v>73</v>
      </c>
      <c r="Q6" s="55"/>
      <c r="R6" s="49"/>
      <c r="S6" s="50"/>
      <c r="T6" s="48"/>
    </row>
    <row r="7" spans="1:20" s="25" customFormat="1" ht="11.4">
      <c r="B7" s="207" t="s">
        <v>74</v>
      </c>
      <c r="C7" s="208"/>
      <c r="D7" s="207" t="s">
        <v>75</v>
      </c>
      <c r="E7" s="208"/>
      <c r="F7" s="207" t="s">
        <v>76</v>
      </c>
      <c r="G7" s="154"/>
      <c r="H7" s="207" t="s">
        <v>77</v>
      </c>
      <c r="I7" s="208"/>
      <c r="J7" s="207" t="s">
        <v>78</v>
      </c>
      <c r="K7" s="208"/>
      <c r="L7" s="207" t="s">
        <v>79</v>
      </c>
      <c r="M7" s="208"/>
      <c r="N7" s="207" t="s">
        <v>80</v>
      </c>
      <c r="O7" s="120"/>
      <c r="P7" s="119" t="s">
        <v>282</v>
      </c>
      <c r="Q7" s="120"/>
      <c r="R7" s="56" t="s">
        <v>81</v>
      </c>
      <c r="S7" s="63"/>
      <c r="T7" s="63"/>
    </row>
    <row r="8" spans="1:20" s="25" customFormat="1" ht="11.4">
      <c r="B8" s="209" t="s">
        <v>82</v>
      </c>
      <c r="C8" s="211"/>
      <c r="D8" s="209" t="s">
        <v>83</v>
      </c>
      <c r="E8" s="211"/>
      <c r="F8" s="209" t="s">
        <v>84</v>
      </c>
      <c r="G8" s="123"/>
      <c r="H8" s="209" t="s">
        <v>83</v>
      </c>
      <c r="I8" s="211"/>
      <c r="J8" s="209" t="s">
        <v>83</v>
      </c>
      <c r="K8" s="211"/>
      <c r="L8" s="209" t="s">
        <v>85</v>
      </c>
      <c r="M8" s="211"/>
      <c r="N8" s="363" t="s">
        <v>86</v>
      </c>
      <c r="O8" s="364"/>
      <c r="P8" s="122"/>
      <c r="Q8" s="210"/>
      <c r="R8" s="30"/>
    </row>
    <row r="9" spans="1:20" s="26" customFormat="1" ht="11.4">
      <c r="A9" s="25"/>
      <c r="B9" s="126"/>
      <c r="C9" s="182"/>
      <c r="D9" s="126"/>
      <c r="E9" s="127"/>
      <c r="F9" s="126" t="s">
        <v>87</v>
      </c>
      <c r="G9" s="127"/>
      <c r="H9" s="111"/>
      <c r="I9" s="65"/>
      <c r="J9" s="111"/>
      <c r="K9" s="65"/>
      <c r="L9" s="126" t="s">
        <v>88</v>
      </c>
      <c r="M9" s="127"/>
      <c r="N9" s="360" t="s">
        <v>83</v>
      </c>
      <c r="O9" s="362"/>
      <c r="P9" s="126"/>
      <c r="Q9" s="127"/>
      <c r="R9" s="30"/>
      <c r="S9" s="25"/>
      <c r="T9" s="25"/>
    </row>
    <row r="10" spans="1:20" s="57" customFormat="1" ht="11.4">
      <c r="A10" s="51"/>
      <c r="B10" s="28" t="s">
        <v>29</v>
      </c>
      <c r="C10" s="29" t="s">
        <v>30</v>
      </c>
      <c r="D10" s="28" t="s">
        <v>29</v>
      </c>
      <c r="E10" s="29" t="s">
        <v>30</v>
      </c>
      <c r="F10" s="28" t="s">
        <v>29</v>
      </c>
      <c r="G10" s="29" t="s">
        <v>30</v>
      </c>
      <c r="H10" s="28" t="s">
        <v>29</v>
      </c>
      <c r="I10" s="29" t="s">
        <v>30</v>
      </c>
      <c r="J10" s="28" t="s">
        <v>29</v>
      </c>
      <c r="K10" s="29" t="s">
        <v>30</v>
      </c>
      <c r="L10" s="28" t="s">
        <v>29</v>
      </c>
      <c r="M10" s="29" t="s">
        <v>30</v>
      </c>
      <c r="N10" s="28" t="s">
        <v>29</v>
      </c>
      <c r="O10" s="29" t="s">
        <v>30</v>
      </c>
      <c r="P10" s="28" t="s">
        <v>29</v>
      </c>
      <c r="Q10" s="29" t="s">
        <v>30</v>
      </c>
      <c r="R10" s="28" t="s">
        <v>29</v>
      </c>
      <c r="S10" s="29" t="s">
        <v>30</v>
      </c>
      <c r="T10" s="64" t="s">
        <v>31</v>
      </c>
    </row>
    <row r="11" spans="1:20" s="32" customFormat="1">
      <c r="A11" s="15" t="s">
        <v>32</v>
      </c>
      <c r="B11" s="28"/>
      <c r="C11" s="29"/>
      <c r="D11" s="28"/>
      <c r="E11" s="29"/>
      <c r="F11" s="28"/>
      <c r="G11" s="29"/>
      <c r="H11" s="28"/>
      <c r="I11" s="29"/>
      <c r="J11" s="28"/>
      <c r="K11" s="29"/>
      <c r="L11" s="28"/>
      <c r="M11" s="29"/>
      <c r="N11" s="28"/>
      <c r="O11" s="29"/>
      <c r="P11" s="28"/>
      <c r="Q11" s="29"/>
      <c r="R11" s="28"/>
      <c r="S11" s="29"/>
    </row>
    <row r="12" spans="1:20">
      <c r="A12" s="18" t="s">
        <v>33</v>
      </c>
      <c r="B12" s="20">
        <v>0</v>
      </c>
      <c r="C12" s="19">
        <v>0</v>
      </c>
      <c r="D12" s="20">
        <v>0</v>
      </c>
      <c r="E12" s="19">
        <v>0</v>
      </c>
      <c r="F12" s="20">
        <v>0</v>
      </c>
      <c r="G12" s="19">
        <v>0</v>
      </c>
      <c r="H12" s="20">
        <v>0</v>
      </c>
      <c r="I12" s="19">
        <v>0</v>
      </c>
      <c r="J12" s="20">
        <v>0</v>
      </c>
      <c r="K12" s="19">
        <v>0</v>
      </c>
      <c r="L12" s="20">
        <v>10</v>
      </c>
      <c r="M12" s="19">
        <v>3</v>
      </c>
      <c r="N12" s="20">
        <v>247</v>
      </c>
      <c r="O12" s="19">
        <v>54</v>
      </c>
      <c r="P12" s="20">
        <v>0</v>
      </c>
      <c r="Q12" s="19">
        <v>0</v>
      </c>
      <c r="R12" s="8">
        <f>SUM(L12,J12,H12,F12,D12,B12,N12,P12)</f>
        <v>257</v>
      </c>
      <c r="S12" s="10">
        <f>SUM(M12,K12,I12,G12,E12,C12,O12,Q12)</f>
        <v>57</v>
      </c>
      <c r="T12" s="10">
        <f>SUM(R12:S12)</f>
        <v>314</v>
      </c>
    </row>
    <row r="13" spans="1:20">
      <c r="A13" s="18" t="s">
        <v>34</v>
      </c>
      <c r="B13" s="20">
        <v>0</v>
      </c>
      <c r="C13" s="21">
        <v>0</v>
      </c>
      <c r="D13" s="20">
        <v>0</v>
      </c>
      <c r="E13" s="21">
        <v>0</v>
      </c>
      <c r="F13" s="20">
        <v>35</v>
      </c>
      <c r="G13" s="21">
        <v>4</v>
      </c>
      <c r="H13" s="20">
        <v>18</v>
      </c>
      <c r="I13" s="21">
        <v>13</v>
      </c>
      <c r="J13" s="20">
        <v>0</v>
      </c>
      <c r="K13" s="21">
        <v>0</v>
      </c>
      <c r="L13" s="20">
        <v>0</v>
      </c>
      <c r="M13" s="21">
        <v>0</v>
      </c>
      <c r="N13" s="20">
        <v>363</v>
      </c>
      <c r="O13" s="21">
        <v>105</v>
      </c>
      <c r="P13" s="20">
        <v>0</v>
      </c>
      <c r="Q13" s="21">
        <v>0</v>
      </c>
      <c r="R13" s="8">
        <f t="shared" ref="R13:S16" si="0">SUM(L13,J13,H13,F13,D13,B13,N13,P13)</f>
        <v>416</v>
      </c>
      <c r="S13" s="9">
        <f t="shared" si="0"/>
        <v>122</v>
      </c>
      <c r="T13" s="10">
        <f>SUM(R13:S13)</f>
        <v>538</v>
      </c>
    </row>
    <row r="14" spans="1:20">
      <c r="A14" s="18" t="s">
        <v>35</v>
      </c>
      <c r="B14" s="20">
        <v>0</v>
      </c>
      <c r="C14" s="21">
        <v>0</v>
      </c>
      <c r="D14" s="20">
        <v>0</v>
      </c>
      <c r="E14" s="21">
        <v>0</v>
      </c>
      <c r="F14" s="20">
        <v>0</v>
      </c>
      <c r="G14" s="21">
        <v>0</v>
      </c>
      <c r="H14" s="20">
        <v>0</v>
      </c>
      <c r="I14" s="21">
        <v>0</v>
      </c>
      <c r="J14" s="20">
        <v>0</v>
      </c>
      <c r="K14" s="21">
        <v>0</v>
      </c>
      <c r="L14" s="20">
        <v>0</v>
      </c>
      <c r="M14" s="21">
        <v>0</v>
      </c>
      <c r="N14" s="20">
        <v>0</v>
      </c>
      <c r="O14" s="21">
        <v>0</v>
      </c>
      <c r="P14" s="20">
        <v>0</v>
      </c>
      <c r="Q14" s="21">
        <v>0</v>
      </c>
      <c r="R14" s="8">
        <f t="shared" si="0"/>
        <v>0</v>
      </c>
      <c r="S14" s="9">
        <f t="shared" si="0"/>
        <v>0</v>
      </c>
      <c r="T14" s="10">
        <f>SUM(R14:S14)</f>
        <v>0</v>
      </c>
    </row>
    <row r="15" spans="1:20">
      <c r="A15" s="18" t="s">
        <v>36</v>
      </c>
      <c r="B15" s="20">
        <v>0</v>
      </c>
      <c r="C15" s="21">
        <v>0</v>
      </c>
      <c r="D15" s="20">
        <v>0</v>
      </c>
      <c r="E15" s="21">
        <v>0</v>
      </c>
      <c r="F15" s="20">
        <v>0</v>
      </c>
      <c r="G15" s="21">
        <v>0</v>
      </c>
      <c r="H15" s="20">
        <v>0</v>
      </c>
      <c r="I15" s="21">
        <v>0</v>
      </c>
      <c r="J15" s="20">
        <v>0</v>
      </c>
      <c r="K15" s="21">
        <v>0</v>
      </c>
      <c r="L15" s="20">
        <v>0</v>
      </c>
      <c r="M15" s="21">
        <v>0</v>
      </c>
      <c r="N15" s="20">
        <v>0</v>
      </c>
      <c r="O15" s="21">
        <v>0</v>
      </c>
      <c r="P15" s="20">
        <v>0</v>
      </c>
      <c r="Q15" s="21">
        <v>0</v>
      </c>
      <c r="R15" s="8">
        <f t="shared" si="0"/>
        <v>0</v>
      </c>
      <c r="S15" s="9">
        <f t="shared" si="0"/>
        <v>0</v>
      </c>
      <c r="T15" s="10">
        <f>SUM(R15:S15)</f>
        <v>0</v>
      </c>
    </row>
    <row r="16" spans="1:20" s="11" customFormat="1">
      <c r="A16" s="7" t="s">
        <v>26</v>
      </c>
      <c r="B16" s="33">
        <v>0</v>
      </c>
      <c r="C16" s="34">
        <v>0</v>
      </c>
      <c r="D16" s="33">
        <v>0</v>
      </c>
      <c r="E16" s="34">
        <v>0</v>
      </c>
      <c r="F16" s="33">
        <v>35</v>
      </c>
      <c r="G16" s="34">
        <v>4</v>
      </c>
      <c r="H16" s="33">
        <v>18</v>
      </c>
      <c r="I16" s="34">
        <v>13</v>
      </c>
      <c r="J16" s="33">
        <v>0</v>
      </c>
      <c r="K16" s="34">
        <v>0</v>
      </c>
      <c r="L16" s="33">
        <v>10</v>
      </c>
      <c r="M16" s="34">
        <v>3</v>
      </c>
      <c r="N16" s="33">
        <v>610</v>
      </c>
      <c r="O16" s="34">
        <v>159</v>
      </c>
      <c r="P16" s="33">
        <v>0</v>
      </c>
      <c r="Q16" s="34">
        <v>0</v>
      </c>
      <c r="R16" s="33">
        <f t="shared" si="0"/>
        <v>673</v>
      </c>
      <c r="S16" s="34">
        <f t="shared" si="0"/>
        <v>179</v>
      </c>
      <c r="T16" s="34">
        <f>SUM(R16:S16)</f>
        <v>852</v>
      </c>
    </row>
    <row r="17" spans="1:20" s="11" customFormat="1">
      <c r="A17" s="24" t="s">
        <v>37</v>
      </c>
      <c r="B17" s="35"/>
      <c r="C17" s="36"/>
      <c r="D17" s="35"/>
      <c r="E17" s="36"/>
      <c r="F17" s="35"/>
      <c r="G17" s="36"/>
      <c r="H17" s="35"/>
      <c r="I17" s="36"/>
      <c r="J17" s="35"/>
      <c r="K17" s="36"/>
      <c r="L17" s="35"/>
      <c r="M17" s="36"/>
      <c r="N17" s="35"/>
      <c r="O17" s="36"/>
      <c r="P17" s="35"/>
      <c r="Q17" s="36"/>
      <c r="R17" s="35"/>
      <c r="S17" s="36"/>
      <c r="T17" s="36"/>
    </row>
    <row r="18" spans="1:20">
      <c r="A18" s="18" t="s">
        <v>33</v>
      </c>
      <c r="B18" s="20">
        <v>0</v>
      </c>
      <c r="C18" s="19">
        <v>0</v>
      </c>
      <c r="D18" s="20">
        <v>0</v>
      </c>
      <c r="E18" s="19">
        <v>0</v>
      </c>
      <c r="F18" s="20">
        <v>0</v>
      </c>
      <c r="G18" s="19">
        <v>0</v>
      </c>
      <c r="H18" s="20">
        <v>0</v>
      </c>
      <c r="I18" s="19">
        <v>0</v>
      </c>
      <c r="J18" s="20">
        <v>0</v>
      </c>
      <c r="K18" s="19">
        <v>0</v>
      </c>
      <c r="L18" s="20">
        <v>0</v>
      </c>
      <c r="M18" s="19">
        <v>0</v>
      </c>
      <c r="N18" s="20">
        <v>83</v>
      </c>
      <c r="O18" s="19">
        <v>15</v>
      </c>
      <c r="P18" s="20">
        <v>0</v>
      </c>
      <c r="Q18" s="19">
        <v>0</v>
      </c>
      <c r="R18" s="8">
        <f t="shared" ref="R18:S22" si="1">SUM(L18,J18,H18,F18,D18,B18,N18,P18)</f>
        <v>83</v>
      </c>
      <c r="S18" s="10">
        <f t="shared" si="1"/>
        <v>15</v>
      </c>
      <c r="T18" s="10">
        <f>SUM(R18:S18)</f>
        <v>98</v>
      </c>
    </row>
    <row r="19" spans="1:20">
      <c r="A19" s="18" t="s">
        <v>34</v>
      </c>
      <c r="B19" s="20">
        <v>0</v>
      </c>
      <c r="C19" s="21">
        <v>0</v>
      </c>
      <c r="D19" s="20">
        <v>0</v>
      </c>
      <c r="E19" s="21">
        <v>0</v>
      </c>
      <c r="F19" s="20">
        <v>0</v>
      </c>
      <c r="G19" s="21">
        <v>0</v>
      </c>
      <c r="H19" s="20">
        <v>0</v>
      </c>
      <c r="I19" s="21">
        <v>0</v>
      </c>
      <c r="J19" s="20">
        <v>0</v>
      </c>
      <c r="K19" s="21">
        <v>0</v>
      </c>
      <c r="L19" s="20">
        <v>0</v>
      </c>
      <c r="M19" s="21">
        <v>0</v>
      </c>
      <c r="N19" s="20">
        <v>44</v>
      </c>
      <c r="O19" s="21">
        <v>36</v>
      </c>
      <c r="P19" s="20">
        <v>0</v>
      </c>
      <c r="Q19" s="21">
        <v>0</v>
      </c>
      <c r="R19" s="8">
        <f t="shared" si="1"/>
        <v>44</v>
      </c>
      <c r="S19" s="9">
        <f t="shared" si="1"/>
        <v>36</v>
      </c>
      <c r="T19" s="10">
        <f>SUM(R19:S19)</f>
        <v>80</v>
      </c>
    </row>
    <row r="20" spans="1:20">
      <c r="A20" s="18" t="s">
        <v>35</v>
      </c>
      <c r="B20" s="20">
        <v>0</v>
      </c>
      <c r="C20" s="21">
        <v>0</v>
      </c>
      <c r="D20" s="20">
        <v>0</v>
      </c>
      <c r="E20" s="21">
        <v>0</v>
      </c>
      <c r="F20" s="20">
        <v>0</v>
      </c>
      <c r="G20" s="21">
        <v>0</v>
      </c>
      <c r="H20" s="20">
        <v>0</v>
      </c>
      <c r="I20" s="21">
        <v>0</v>
      </c>
      <c r="J20" s="20">
        <v>0</v>
      </c>
      <c r="K20" s="21">
        <v>0</v>
      </c>
      <c r="L20" s="20">
        <v>0</v>
      </c>
      <c r="M20" s="21">
        <v>0</v>
      </c>
      <c r="N20" s="20">
        <v>0</v>
      </c>
      <c r="O20" s="21">
        <v>0</v>
      </c>
      <c r="P20" s="20">
        <v>0</v>
      </c>
      <c r="Q20" s="21">
        <v>0</v>
      </c>
      <c r="R20" s="8">
        <f t="shared" si="1"/>
        <v>0</v>
      </c>
      <c r="S20" s="9">
        <f t="shared" si="1"/>
        <v>0</v>
      </c>
      <c r="T20" s="10">
        <f>SUM(R20:S20)</f>
        <v>0</v>
      </c>
    </row>
    <row r="21" spans="1:20">
      <c r="A21" s="18" t="s">
        <v>36</v>
      </c>
      <c r="B21" s="20">
        <v>0</v>
      </c>
      <c r="C21" s="21">
        <v>0</v>
      </c>
      <c r="D21" s="20">
        <v>0</v>
      </c>
      <c r="E21" s="21">
        <v>0</v>
      </c>
      <c r="F21" s="20">
        <v>0</v>
      </c>
      <c r="G21" s="21">
        <v>0</v>
      </c>
      <c r="H21" s="20">
        <v>0</v>
      </c>
      <c r="I21" s="21">
        <v>0</v>
      </c>
      <c r="J21" s="20">
        <v>0</v>
      </c>
      <c r="K21" s="21">
        <v>0</v>
      </c>
      <c r="L21" s="20">
        <v>0</v>
      </c>
      <c r="M21" s="21">
        <v>0</v>
      </c>
      <c r="N21" s="20">
        <v>0</v>
      </c>
      <c r="O21" s="21">
        <v>0</v>
      </c>
      <c r="P21" s="20">
        <v>0</v>
      </c>
      <c r="Q21" s="21">
        <v>0</v>
      </c>
      <c r="R21" s="8">
        <f t="shared" si="1"/>
        <v>0</v>
      </c>
      <c r="S21" s="9">
        <f t="shared" si="1"/>
        <v>0</v>
      </c>
      <c r="T21" s="10">
        <f>SUM(R21:S21)</f>
        <v>0</v>
      </c>
    </row>
    <row r="22" spans="1:20" s="11" customFormat="1">
      <c r="A22" s="7" t="s">
        <v>26</v>
      </c>
      <c r="B22" s="33">
        <v>0</v>
      </c>
      <c r="C22" s="34">
        <v>0</v>
      </c>
      <c r="D22" s="33">
        <v>0</v>
      </c>
      <c r="E22" s="34">
        <v>0</v>
      </c>
      <c r="F22" s="33">
        <v>0</v>
      </c>
      <c r="G22" s="34">
        <v>0</v>
      </c>
      <c r="H22" s="33">
        <v>0</v>
      </c>
      <c r="I22" s="34">
        <v>0</v>
      </c>
      <c r="J22" s="33">
        <v>0</v>
      </c>
      <c r="K22" s="34">
        <v>0</v>
      </c>
      <c r="L22" s="33">
        <v>0</v>
      </c>
      <c r="M22" s="34">
        <v>0</v>
      </c>
      <c r="N22" s="33">
        <v>127</v>
      </c>
      <c r="O22" s="34">
        <v>51</v>
      </c>
      <c r="P22" s="33">
        <v>0</v>
      </c>
      <c r="Q22" s="34">
        <v>0</v>
      </c>
      <c r="R22" s="33">
        <f t="shared" si="1"/>
        <v>127</v>
      </c>
      <c r="S22" s="34">
        <f t="shared" si="1"/>
        <v>51</v>
      </c>
      <c r="T22" s="34">
        <f>SUM(R22:S22)</f>
        <v>178</v>
      </c>
    </row>
    <row r="23" spans="1:20" s="11" customFormat="1">
      <c r="A23" s="24" t="s">
        <v>38</v>
      </c>
      <c r="B23" s="35"/>
      <c r="C23" s="36"/>
      <c r="D23" s="35"/>
      <c r="E23" s="36"/>
      <c r="F23" s="35"/>
      <c r="G23" s="36"/>
      <c r="H23" s="35"/>
      <c r="I23" s="36"/>
      <c r="J23" s="35"/>
      <c r="K23" s="36"/>
      <c r="L23" s="35"/>
      <c r="M23" s="36"/>
      <c r="N23" s="35"/>
      <c r="O23" s="36"/>
      <c r="P23" s="35"/>
      <c r="Q23" s="36"/>
      <c r="R23" s="35"/>
      <c r="S23" s="36"/>
      <c r="T23" s="36"/>
    </row>
    <row r="24" spans="1:20">
      <c r="A24" s="18" t="s">
        <v>33</v>
      </c>
      <c r="B24" s="20">
        <v>0</v>
      </c>
      <c r="C24" s="19">
        <v>0</v>
      </c>
      <c r="D24" s="20">
        <v>0</v>
      </c>
      <c r="E24" s="19">
        <v>0</v>
      </c>
      <c r="F24" s="20">
        <v>0</v>
      </c>
      <c r="G24" s="19">
        <v>0</v>
      </c>
      <c r="H24" s="20">
        <v>0</v>
      </c>
      <c r="I24" s="19">
        <v>0</v>
      </c>
      <c r="J24" s="20">
        <v>0</v>
      </c>
      <c r="K24" s="19">
        <v>0</v>
      </c>
      <c r="L24" s="20">
        <v>0</v>
      </c>
      <c r="M24" s="19">
        <v>0</v>
      </c>
      <c r="N24" s="20">
        <v>0</v>
      </c>
      <c r="O24" s="19">
        <v>0</v>
      </c>
      <c r="P24" s="20">
        <v>0</v>
      </c>
      <c r="Q24" s="19">
        <v>0</v>
      </c>
      <c r="R24" s="8">
        <f t="shared" ref="R24:S28" si="2">SUM(L24,J24,H24,F24,D24,B24,N24,P24)</f>
        <v>0</v>
      </c>
      <c r="S24" s="10">
        <f t="shared" si="2"/>
        <v>0</v>
      </c>
      <c r="T24" s="10">
        <f>SUM(R24:S24)</f>
        <v>0</v>
      </c>
    </row>
    <row r="25" spans="1:20">
      <c r="A25" s="18" t="s">
        <v>34</v>
      </c>
      <c r="B25" s="20">
        <v>0</v>
      </c>
      <c r="C25" s="21">
        <v>0</v>
      </c>
      <c r="D25" s="20">
        <v>0</v>
      </c>
      <c r="E25" s="21">
        <v>0</v>
      </c>
      <c r="F25" s="20">
        <v>0</v>
      </c>
      <c r="G25" s="21">
        <v>0</v>
      </c>
      <c r="H25" s="20">
        <v>0</v>
      </c>
      <c r="I25" s="21">
        <v>0</v>
      </c>
      <c r="J25" s="20">
        <v>11</v>
      </c>
      <c r="K25" s="21">
        <v>6</v>
      </c>
      <c r="L25" s="20">
        <v>1</v>
      </c>
      <c r="M25" s="21">
        <v>0</v>
      </c>
      <c r="N25" s="20">
        <v>77</v>
      </c>
      <c r="O25" s="21">
        <v>16</v>
      </c>
      <c r="P25" s="20">
        <v>0</v>
      </c>
      <c r="Q25" s="21">
        <v>0</v>
      </c>
      <c r="R25" s="8">
        <f t="shared" si="2"/>
        <v>89</v>
      </c>
      <c r="S25" s="9">
        <f t="shared" si="2"/>
        <v>22</v>
      </c>
      <c r="T25" s="10">
        <f>SUM(R25:S25)</f>
        <v>111</v>
      </c>
    </row>
    <row r="26" spans="1:20">
      <c r="A26" s="18" t="s">
        <v>36</v>
      </c>
      <c r="B26" s="20">
        <v>0</v>
      </c>
      <c r="C26" s="21">
        <v>0</v>
      </c>
      <c r="D26" s="20">
        <v>0</v>
      </c>
      <c r="E26" s="21">
        <v>0</v>
      </c>
      <c r="F26" s="20">
        <v>0</v>
      </c>
      <c r="G26" s="21">
        <v>0</v>
      </c>
      <c r="H26" s="20">
        <v>0</v>
      </c>
      <c r="I26" s="21">
        <v>0</v>
      </c>
      <c r="J26" s="20">
        <v>0</v>
      </c>
      <c r="K26" s="21">
        <v>0</v>
      </c>
      <c r="L26" s="20">
        <v>0</v>
      </c>
      <c r="M26" s="21">
        <v>0</v>
      </c>
      <c r="N26" s="20">
        <v>0</v>
      </c>
      <c r="O26" s="21">
        <v>0</v>
      </c>
      <c r="P26" s="20">
        <v>0</v>
      </c>
      <c r="Q26" s="21">
        <v>0</v>
      </c>
      <c r="R26" s="8">
        <f t="shared" si="2"/>
        <v>0</v>
      </c>
      <c r="S26" s="9">
        <f t="shared" si="2"/>
        <v>0</v>
      </c>
      <c r="T26" s="10">
        <f>SUM(R26:S26)</f>
        <v>0</v>
      </c>
    </row>
    <row r="27" spans="1:20">
      <c r="A27" s="18" t="s">
        <v>39</v>
      </c>
      <c r="B27" s="20">
        <v>0</v>
      </c>
      <c r="C27" s="21">
        <v>0</v>
      </c>
      <c r="D27" s="20">
        <v>0</v>
      </c>
      <c r="E27" s="21">
        <v>0</v>
      </c>
      <c r="F27" s="20">
        <v>0</v>
      </c>
      <c r="G27" s="21">
        <v>0</v>
      </c>
      <c r="H27" s="20">
        <v>0</v>
      </c>
      <c r="I27" s="21">
        <v>0</v>
      </c>
      <c r="J27" s="20">
        <v>0</v>
      </c>
      <c r="K27" s="21">
        <v>0</v>
      </c>
      <c r="L27" s="20">
        <v>0</v>
      </c>
      <c r="M27" s="21">
        <v>0</v>
      </c>
      <c r="N27" s="20">
        <v>0</v>
      </c>
      <c r="O27" s="21">
        <v>0</v>
      </c>
      <c r="P27" s="20">
        <v>0</v>
      </c>
      <c r="Q27" s="21">
        <v>0</v>
      </c>
      <c r="R27" s="8">
        <f t="shared" si="2"/>
        <v>0</v>
      </c>
      <c r="S27" s="9">
        <f t="shared" si="2"/>
        <v>0</v>
      </c>
      <c r="T27" s="10">
        <f>SUM(R27:S27)</f>
        <v>0</v>
      </c>
    </row>
    <row r="28" spans="1:20" s="11" customFormat="1">
      <c r="A28" s="7" t="s">
        <v>26</v>
      </c>
      <c r="B28" s="33">
        <v>0</v>
      </c>
      <c r="C28" s="34">
        <v>0</v>
      </c>
      <c r="D28" s="33">
        <v>0</v>
      </c>
      <c r="E28" s="34">
        <v>0</v>
      </c>
      <c r="F28" s="33">
        <v>0</v>
      </c>
      <c r="G28" s="34">
        <v>0</v>
      </c>
      <c r="H28" s="33">
        <v>0</v>
      </c>
      <c r="I28" s="34">
        <v>0</v>
      </c>
      <c r="J28" s="33">
        <v>11</v>
      </c>
      <c r="K28" s="34">
        <v>6</v>
      </c>
      <c r="L28" s="33">
        <v>1</v>
      </c>
      <c r="M28" s="34">
        <v>0</v>
      </c>
      <c r="N28" s="33">
        <v>77</v>
      </c>
      <c r="O28" s="34">
        <v>16</v>
      </c>
      <c r="P28" s="33">
        <v>0</v>
      </c>
      <c r="Q28" s="34">
        <v>0</v>
      </c>
      <c r="R28" s="33">
        <f t="shared" si="2"/>
        <v>89</v>
      </c>
      <c r="S28" s="34">
        <f t="shared" si="2"/>
        <v>22</v>
      </c>
      <c r="T28" s="34">
        <f>SUM(R28:S28)</f>
        <v>111</v>
      </c>
    </row>
    <row r="29" spans="1:20" s="11" customFormat="1">
      <c r="A29" s="24" t="s">
        <v>40</v>
      </c>
      <c r="B29" s="35"/>
      <c r="C29" s="36"/>
      <c r="D29" s="35"/>
      <c r="E29" s="36"/>
      <c r="F29" s="35"/>
      <c r="G29" s="36"/>
      <c r="H29" s="35"/>
      <c r="I29" s="36"/>
      <c r="J29" s="35"/>
      <c r="K29" s="36"/>
      <c r="L29" s="35"/>
      <c r="M29" s="36"/>
      <c r="N29" s="35"/>
      <c r="O29" s="36"/>
      <c r="P29" s="35"/>
      <c r="Q29" s="36"/>
      <c r="R29" s="35"/>
      <c r="S29" s="36"/>
      <c r="T29" s="36"/>
    </row>
    <row r="30" spans="1:20">
      <c r="A30" s="18" t="s">
        <v>33</v>
      </c>
      <c r="B30" s="20">
        <v>0</v>
      </c>
      <c r="C30" s="19">
        <v>0</v>
      </c>
      <c r="D30" s="20">
        <v>0</v>
      </c>
      <c r="E30" s="19">
        <v>0</v>
      </c>
      <c r="F30" s="20">
        <v>99</v>
      </c>
      <c r="G30" s="19">
        <v>9</v>
      </c>
      <c r="H30" s="20">
        <v>0</v>
      </c>
      <c r="I30" s="19">
        <v>0</v>
      </c>
      <c r="J30" s="20">
        <v>0</v>
      </c>
      <c r="K30" s="19">
        <v>0</v>
      </c>
      <c r="L30" s="20">
        <v>0</v>
      </c>
      <c r="M30" s="19">
        <v>0</v>
      </c>
      <c r="N30" s="20">
        <v>472</v>
      </c>
      <c r="O30" s="19">
        <v>138</v>
      </c>
      <c r="P30" s="20">
        <v>0</v>
      </c>
      <c r="Q30" s="19">
        <v>0</v>
      </c>
      <c r="R30" s="8">
        <f t="shared" ref="R30:S34" si="3">SUM(L30,J30,H30,F30,D30,B30,N30,P30)</f>
        <v>571</v>
      </c>
      <c r="S30" s="10">
        <f t="shared" si="3"/>
        <v>147</v>
      </c>
      <c r="T30" s="10">
        <f>SUM(R30:S30)</f>
        <v>718</v>
      </c>
    </row>
    <row r="31" spans="1:20">
      <c r="A31" s="18" t="s">
        <v>34</v>
      </c>
      <c r="B31" s="20">
        <v>0</v>
      </c>
      <c r="C31" s="21">
        <v>0</v>
      </c>
      <c r="D31" s="20">
        <v>0</v>
      </c>
      <c r="E31" s="21">
        <v>0</v>
      </c>
      <c r="F31" s="20">
        <v>66</v>
      </c>
      <c r="G31" s="21">
        <v>10</v>
      </c>
      <c r="H31" s="20">
        <v>42</v>
      </c>
      <c r="I31" s="21">
        <v>18</v>
      </c>
      <c r="J31" s="20">
        <v>7</v>
      </c>
      <c r="K31" s="21">
        <v>5</v>
      </c>
      <c r="L31" s="20">
        <v>15</v>
      </c>
      <c r="M31" s="21">
        <v>6</v>
      </c>
      <c r="N31" s="20">
        <v>340</v>
      </c>
      <c r="O31" s="21">
        <v>67</v>
      </c>
      <c r="P31" s="20">
        <v>0</v>
      </c>
      <c r="Q31" s="21">
        <v>0</v>
      </c>
      <c r="R31" s="8">
        <f t="shared" si="3"/>
        <v>470</v>
      </c>
      <c r="S31" s="9">
        <f t="shared" si="3"/>
        <v>106</v>
      </c>
      <c r="T31" s="10">
        <f>SUM(R31:S31)</f>
        <v>576</v>
      </c>
    </row>
    <row r="32" spans="1:20">
      <c r="A32" s="18" t="s">
        <v>35</v>
      </c>
      <c r="B32" s="20">
        <v>0</v>
      </c>
      <c r="C32" s="21">
        <v>0</v>
      </c>
      <c r="D32" s="20">
        <v>0</v>
      </c>
      <c r="E32" s="21">
        <v>0</v>
      </c>
      <c r="F32" s="20">
        <v>0</v>
      </c>
      <c r="G32" s="21">
        <v>0</v>
      </c>
      <c r="H32" s="20">
        <v>0</v>
      </c>
      <c r="I32" s="21">
        <v>0</v>
      </c>
      <c r="J32" s="20">
        <v>0</v>
      </c>
      <c r="K32" s="21">
        <v>0</v>
      </c>
      <c r="L32" s="20">
        <v>0</v>
      </c>
      <c r="M32" s="21">
        <v>0</v>
      </c>
      <c r="N32" s="20">
        <v>0</v>
      </c>
      <c r="O32" s="21">
        <v>0</v>
      </c>
      <c r="P32" s="20">
        <v>0</v>
      </c>
      <c r="Q32" s="21">
        <v>0</v>
      </c>
      <c r="R32" s="8">
        <f t="shared" si="3"/>
        <v>0</v>
      </c>
      <c r="S32" s="9">
        <f t="shared" si="3"/>
        <v>0</v>
      </c>
      <c r="T32" s="10">
        <f>SUM(R32:S32)</f>
        <v>0</v>
      </c>
    </row>
    <row r="33" spans="1:20">
      <c r="A33" s="18" t="s">
        <v>36</v>
      </c>
      <c r="B33" s="20">
        <v>0</v>
      </c>
      <c r="C33" s="21">
        <v>0</v>
      </c>
      <c r="D33" s="20">
        <v>0</v>
      </c>
      <c r="E33" s="21">
        <v>0</v>
      </c>
      <c r="F33" s="20">
        <v>0</v>
      </c>
      <c r="G33" s="21">
        <v>0</v>
      </c>
      <c r="H33" s="20">
        <v>0</v>
      </c>
      <c r="I33" s="21">
        <v>0</v>
      </c>
      <c r="J33" s="20">
        <v>0</v>
      </c>
      <c r="K33" s="21">
        <v>0</v>
      </c>
      <c r="L33" s="20">
        <v>0</v>
      </c>
      <c r="M33" s="21">
        <v>0</v>
      </c>
      <c r="N33" s="20">
        <v>0</v>
      </c>
      <c r="O33" s="21">
        <v>0</v>
      </c>
      <c r="P33" s="20">
        <v>0</v>
      </c>
      <c r="Q33" s="21">
        <v>0</v>
      </c>
      <c r="R33" s="8">
        <f t="shared" si="3"/>
        <v>0</v>
      </c>
      <c r="S33" s="9">
        <f t="shared" si="3"/>
        <v>0</v>
      </c>
      <c r="T33" s="10">
        <f>SUM(R33:S33)</f>
        <v>0</v>
      </c>
    </row>
    <row r="34" spans="1:20" s="11" customFormat="1">
      <c r="A34" s="7" t="s">
        <v>26</v>
      </c>
      <c r="B34" s="33">
        <v>0</v>
      </c>
      <c r="C34" s="34">
        <v>0</v>
      </c>
      <c r="D34" s="33">
        <v>0</v>
      </c>
      <c r="E34" s="34">
        <v>0</v>
      </c>
      <c r="F34" s="33">
        <v>165</v>
      </c>
      <c r="G34" s="34">
        <v>19</v>
      </c>
      <c r="H34" s="33">
        <v>42</v>
      </c>
      <c r="I34" s="34">
        <v>18</v>
      </c>
      <c r="J34" s="33">
        <v>7</v>
      </c>
      <c r="K34" s="34">
        <v>5</v>
      </c>
      <c r="L34" s="33">
        <v>15</v>
      </c>
      <c r="M34" s="34">
        <v>6</v>
      </c>
      <c r="N34" s="33">
        <v>812</v>
      </c>
      <c r="O34" s="34">
        <v>205</v>
      </c>
      <c r="P34" s="33">
        <v>0</v>
      </c>
      <c r="Q34" s="34">
        <v>0</v>
      </c>
      <c r="R34" s="33">
        <f t="shared" si="3"/>
        <v>1041</v>
      </c>
      <c r="S34" s="34">
        <f t="shared" si="3"/>
        <v>253</v>
      </c>
      <c r="T34" s="34">
        <f>SUM(R34:S34)</f>
        <v>1294</v>
      </c>
    </row>
    <row r="35" spans="1:20" s="11" customFormat="1">
      <c r="A35" s="24" t="s">
        <v>41</v>
      </c>
      <c r="B35" s="35"/>
      <c r="C35" s="36"/>
      <c r="D35" s="35"/>
      <c r="E35" s="36"/>
      <c r="F35" s="35"/>
      <c r="G35" s="36"/>
      <c r="H35" s="35"/>
      <c r="I35" s="36"/>
      <c r="J35" s="35"/>
      <c r="K35" s="36"/>
      <c r="L35" s="35"/>
      <c r="M35" s="36"/>
      <c r="N35" s="35"/>
      <c r="O35" s="36"/>
      <c r="P35" s="35"/>
      <c r="Q35" s="36"/>
      <c r="R35" s="35"/>
      <c r="S35" s="36"/>
      <c r="T35" s="36"/>
    </row>
    <row r="36" spans="1:20">
      <c r="A36" s="18" t="s">
        <v>33</v>
      </c>
      <c r="B36" s="20">
        <v>0</v>
      </c>
      <c r="C36" s="19">
        <v>0</v>
      </c>
      <c r="D36" s="20">
        <v>0</v>
      </c>
      <c r="E36" s="19">
        <v>0</v>
      </c>
      <c r="F36" s="20">
        <v>37</v>
      </c>
      <c r="G36" s="19">
        <v>6</v>
      </c>
      <c r="H36" s="20">
        <v>2</v>
      </c>
      <c r="I36" s="19">
        <v>0</v>
      </c>
      <c r="J36" s="20">
        <v>0</v>
      </c>
      <c r="K36" s="19">
        <v>0</v>
      </c>
      <c r="L36" s="20">
        <v>0</v>
      </c>
      <c r="M36" s="19">
        <v>0</v>
      </c>
      <c r="N36" s="20">
        <v>440</v>
      </c>
      <c r="O36" s="19">
        <v>81</v>
      </c>
      <c r="P36" s="20">
        <v>0</v>
      </c>
      <c r="Q36" s="19">
        <v>0</v>
      </c>
      <c r="R36" s="8">
        <f t="shared" ref="R36:S40" si="4">SUM(L36,J36,H36,F36,D36,B36,N36,P36)</f>
        <v>479</v>
      </c>
      <c r="S36" s="10">
        <f t="shared" si="4"/>
        <v>87</v>
      </c>
      <c r="T36" s="10">
        <f>SUM(R36:S36)</f>
        <v>566</v>
      </c>
    </row>
    <row r="37" spans="1:20">
      <c r="A37" s="18" t="s">
        <v>34</v>
      </c>
      <c r="B37" s="20">
        <v>0</v>
      </c>
      <c r="C37" s="21">
        <v>0</v>
      </c>
      <c r="D37" s="20">
        <v>0</v>
      </c>
      <c r="E37" s="21">
        <v>0</v>
      </c>
      <c r="F37" s="20">
        <v>2</v>
      </c>
      <c r="G37" s="21">
        <v>0</v>
      </c>
      <c r="H37" s="20">
        <v>56</v>
      </c>
      <c r="I37" s="21">
        <v>32</v>
      </c>
      <c r="J37" s="20">
        <v>0</v>
      </c>
      <c r="K37" s="21">
        <v>0</v>
      </c>
      <c r="L37" s="20">
        <v>2</v>
      </c>
      <c r="M37" s="21">
        <v>0</v>
      </c>
      <c r="N37" s="20">
        <v>263</v>
      </c>
      <c r="O37" s="21">
        <v>66</v>
      </c>
      <c r="P37" s="20">
        <v>0</v>
      </c>
      <c r="Q37" s="21">
        <v>0</v>
      </c>
      <c r="R37" s="8">
        <f t="shared" si="4"/>
        <v>323</v>
      </c>
      <c r="S37" s="9">
        <f t="shared" si="4"/>
        <v>98</v>
      </c>
      <c r="T37" s="10">
        <f>SUM(R37:S37)</f>
        <v>421</v>
      </c>
    </row>
    <row r="38" spans="1:20">
      <c r="A38" s="18" t="s">
        <v>35</v>
      </c>
      <c r="B38" s="20">
        <v>0</v>
      </c>
      <c r="C38" s="21">
        <v>0</v>
      </c>
      <c r="D38" s="20">
        <v>0</v>
      </c>
      <c r="E38" s="21">
        <v>0</v>
      </c>
      <c r="F38" s="20">
        <v>17</v>
      </c>
      <c r="G38" s="21">
        <v>3</v>
      </c>
      <c r="H38" s="20">
        <v>0</v>
      </c>
      <c r="I38" s="21">
        <v>0</v>
      </c>
      <c r="J38" s="20">
        <v>0</v>
      </c>
      <c r="K38" s="21">
        <v>0</v>
      </c>
      <c r="L38" s="20">
        <v>0</v>
      </c>
      <c r="M38" s="21">
        <v>0</v>
      </c>
      <c r="N38" s="20">
        <v>27</v>
      </c>
      <c r="O38" s="21">
        <v>2</v>
      </c>
      <c r="P38" s="20">
        <v>0</v>
      </c>
      <c r="Q38" s="21">
        <v>0</v>
      </c>
      <c r="R38" s="8">
        <f t="shared" si="4"/>
        <v>44</v>
      </c>
      <c r="S38" s="9">
        <f t="shared" si="4"/>
        <v>5</v>
      </c>
      <c r="T38" s="10">
        <f>SUM(R38:S38)</f>
        <v>49</v>
      </c>
    </row>
    <row r="39" spans="1:20">
      <c r="A39" s="18" t="s">
        <v>36</v>
      </c>
      <c r="B39" s="20">
        <v>0</v>
      </c>
      <c r="C39" s="21">
        <v>0</v>
      </c>
      <c r="D39" s="20">
        <v>0</v>
      </c>
      <c r="E39" s="21">
        <v>0</v>
      </c>
      <c r="F39" s="20">
        <v>0</v>
      </c>
      <c r="G39" s="21">
        <v>0</v>
      </c>
      <c r="H39" s="20">
        <v>0</v>
      </c>
      <c r="I39" s="21">
        <v>0</v>
      </c>
      <c r="J39" s="20">
        <v>0</v>
      </c>
      <c r="K39" s="21">
        <v>0</v>
      </c>
      <c r="L39" s="20">
        <v>0</v>
      </c>
      <c r="M39" s="21">
        <v>0</v>
      </c>
      <c r="N39" s="20">
        <v>67</v>
      </c>
      <c r="O39" s="21">
        <v>20</v>
      </c>
      <c r="P39" s="20">
        <v>0</v>
      </c>
      <c r="Q39" s="21">
        <v>0</v>
      </c>
      <c r="R39" s="8">
        <f t="shared" si="4"/>
        <v>67</v>
      </c>
      <c r="S39" s="9">
        <f t="shared" si="4"/>
        <v>20</v>
      </c>
      <c r="T39" s="10">
        <f>SUM(R39:S39)</f>
        <v>87</v>
      </c>
    </row>
    <row r="40" spans="1:20" s="11" customFormat="1">
      <c r="A40" s="7" t="s">
        <v>26</v>
      </c>
      <c r="B40" s="33">
        <v>0</v>
      </c>
      <c r="C40" s="34">
        <v>0</v>
      </c>
      <c r="D40" s="33">
        <v>0</v>
      </c>
      <c r="E40" s="34">
        <v>0</v>
      </c>
      <c r="F40" s="33">
        <v>56</v>
      </c>
      <c r="G40" s="34">
        <v>9</v>
      </c>
      <c r="H40" s="33">
        <v>58</v>
      </c>
      <c r="I40" s="34">
        <v>32</v>
      </c>
      <c r="J40" s="33">
        <v>0</v>
      </c>
      <c r="K40" s="34">
        <v>0</v>
      </c>
      <c r="L40" s="33">
        <v>2</v>
      </c>
      <c r="M40" s="34">
        <v>0</v>
      </c>
      <c r="N40" s="33">
        <v>797</v>
      </c>
      <c r="O40" s="34">
        <v>169</v>
      </c>
      <c r="P40" s="33">
        <v>0</v>
      </c>
      <c r="Q40" s="34">
        <v>0</v>
      </c>
      <c r="R40" s="33">
        <f t="shared" si="4"/>
        <v>913</v>
      </c>
      <c r="S40" s="34">
        <f t="shared" si="4"/>
        <v>210</v>
      </c>
      <c r="T40" s="34">
        <f>SUM(R40:S40)</f>
        <v>1123</v>
      </c>
    </row>
    <row r="41" spans="1:20" s="11" customFormat="1">
      <c r="A41" s="24" t="s">
        <v>42</v>
      </c>
      <c r="B41" s="35"/>
      <c r="C41" s="36"/>
      <c r="D41" s="35"/>
      <c r="E41" s="36"/>
      <c r="F41" s="35"/>
      <c r="G41" s="36"/>
      <c r="H41" s="35"/>
      <c r="I41" s="36"/>
      <c r="J41" s="35"/>
      <c r="K41" s="36"/>
      <c r="L41" s="35"/>
      <c r="M41" s="36"/>
      <c r="N41" s="35"/>
      <c r="O41" s="36"/>
      <c r="P41" s="35"/>
      <c r="Q41" s="36"/>
      <c r="R41" s="35"/>
      <c r="S41" s="36"/>
      <c r="T41" s="36"/>
    </row>
    <row r="42" spans="1:20">
      <c r="A42" s="18" t="s">
        <v>33</v>
      </c>
      <c r="B42" s="20">
        <v>0</v>
      </c>
      <c r="C42" s="19">
        <v>0</v>
      </c>
      <c r="D42" s="20">
        <v>0</v>
      </c>
      <c r="E42" s="19">
        <v>0</v>
      </c>
      <c r="F42" s="20">
        <v>0</v>
      </c>
      <c r="G42" s="19">
        <v>0</v>
      </c>
      <c r="H42" s="20">
        <v>7</v>
      </c>
      <c r="I42" s="19">
        <v>1</v>
      </c>
      <c r="J42" s="20">
        <v>0</v>
      </c>
      <c r="K42" s="19">
        <v>0</v>
      </c>
      <c r="L42" s="20">
        <v>0</v>
      </c>
      <c r="M42" s="19">
        <v>0</v>
      </c>
      <c r="N42" s="20">
        <v>198</v>
      </c>
      <c r="O42" s="19">
        <v>57</v>
      </c>
      <c r="P42" s="20">
        <v>0</v>
      </c>
      <c r="Q42" s="19">
        <v>0</v>
      </c>
      <c r="R42" s="8">
        <f t="shared" ref="R42:S46" si="5">SUM(L42,J42,H42,F42,D42,B42,N42,P42)</f>
        <v>205</v>
      </c>
      <c r="S42" s="10">
        <f t="shared" si="5"/>
        <v>58</v>
      </c>
      <c r="T42" s="10">
        <f>SUM(R42:S42)</f>
        <v>263</v>
      </c>
    </row>
    <row r="43" spans="1:20">
      <c r="A43" s="18" t="s">
        <v>34</v>
      </c>
      <c r="B43" s="20">
        <v>0</v>
      </c>
      <c r="C43" s="21">
        <v>0</v>
      </c>
      <c r="D43" s="20">
        <v>0</v>
      </c>
      <c r="E43" s="21">
        <v>0</v>
      </c>
      <c r="F43" s="20">
        <v>127</v>
      </c>
      <c r="G43" s="21">
        <v>21</v>
      </c>
      <c r="H43" s="20">
        <v>24</v>
      </c>
      <c r="I43" s="21">
        <v>12</v>
      </c>
      <c r="J43" s="20">
        <v>0</v>
      </c>
      <c r="K43" s="21">
        <v>0</v>
      </c>
      <c r="L43" s="20">
        <v>0</v>
      </c>
      <c r="M43" s="21">
        <v>0</v>
      </c>
      <c r="N43" s="20">
        <v>412</v>
      </c>
      <c r="O43" s="21">
        <v>85</v>
      </c>
      <c r="P43" s="20">
        <v>0</v>
      </c>
      <c r="Q43" s="21">
        <v>0</v>
      </c>
      <c r="R43" s="8">
        <f t="shared" si="5"/>
        <v>563</v>
      </c>
      <c r="S43" s="9">
        <f t="shared" si="5"/>
        <v>118</v>
      </c>
      <c r="T43" s="10">
        <f>SUM(R43:S43)</f>
        <v>681</v>
      </c>
    </row>
    <row r="44" spans="1:20">
      <c r="A44" s="18" t="s">
        <v>35</v>
      </c>
      <c r="B44" s="20">
        <v>0</v>
      </c>
      <c r="C44" s="21">
        <v>0</v>
      </c>
      <c r="D44" s="20">
        <v>0</v>
      </c>
      <c r="E44" s="21">
        <v>0</v>
      </c>
      <c r="F44" s="20">
        <v>14</v>
      </c>
      <c r="G44" s="21">
        <v>3</v>
      </c>
      <c r="H44" s="20">
        <v>0</v>
      </c>
      <c r="I44" s="21">
        <v>0</v>
      </c>
      <c r="J44" s="20">
        <v>0</v>
      </c>
      <c r="K44" s="21">
        <v>0</v>
      </c>
      <c r="L44" s="20">
        <v>0</v>
      </c>
      <c r="M44" s="21">
        <v>0</v>
      </c>
      <c r="N44" s="20">
        <v>121</v>
      </c>
      <c r="O44" s="21">
        <v>33</v>
      </c>
      <c r="P44" s="20">
        <v>0</v>
      </c>
      <c r="Q44" s="21">
        <v>0</v>
      </c>
      <c r="R44" s="8">
        <f t="shared" si="5"/>
        <v>135</v>
      </c>
      <c r="S44" s="9">
        <f t="shared" si="5"/>
        <v>36</v>
      </c>
      <c r="T44" s="10">
        <f>SUM(R44:S44)</f>
        <v>171</v>
      </c>
    </row>
    <row r="45" spans="1:20">
      <c r="A45" s="18" t="s">
        <v>36</v>
      </c>
      <c r="B45" s="20">
        <v>0</v>
      </c>
      <c r="C45" s="21">
        <v>0</v>
      </c>
      <c r="D45" s="20">
        <v>0</v>
      </c>
      <c r="E45" s="21">
        <v>0</v>
      </c>
      <c r="F45" s="20">
        <v>0</v>
      </c>
      <c r="G45" s="21">
        <v>0</v>
      </c>
      <c r="H45" s="20">
        <v>0</v>
      </c>
      <c r="I45" s="21">
        <v>0</v>
      </c>
      <c r="J45" s="20">
        <v>0</v>
      </c>
      <c r="K45" s="21">
        <v>0</v>
      </c>
      <c r="L45" s="20">
        <v>0</v>
      </c>
      <c r="M45" s="21">
        <v>0</v>
      </c>
      <c r="N45" s="20">
        <v>0</v>
      </c>
      <c r="O45" s="21">
        <v>0</v>
      </c>
      <c r="P45" s="20">
        <v>0</v>
      </c>
      <c r="Q45" s="21">
        <v>0</v>
      </c>
      <c r="R45" s="8">
        <f t="shared" si="5"/>
        <v>0</v>
      </c>
      <c r="S45" s="9">
        <f t="shared" si="5"/>
        <v>0</v>
      </c>
      <c r="T45" s="10">
        <f>SUM(R45:S45)</f>
        <v>0</v>
      </c>
    </row>
    <row r="46" spans="1:20" s="16" customFormat="1">
      <c r="A46" s="27" t="s">
        <v>26</v>
      </c>
      <c r="B46" s="33">
        <v>0</v>
      </c>
      <c r="C46" s="34">
        <v>0</v>
      </c>
      <c r="D46" s="33">
        <v>0</v>
      </c>
      <c r="E46" s="34">
        <v>0</v>
      </c>
      <c r="F46" s="33">
        <v>141</v>
      </c>
      <c r="G46" s="34">
        <v>24</v>
      </c>
      <c r="H46" s="33">
        <v>31</v>
      </c>
      <c r="I46" s="34">
        <v>13</v>
      </c>
      <c r="J46" s="33">
        <v>0</v>
      </c>
      <c r="K46" s="34">
        <v>0</v>
      </c>
      <c r="L46" s="33">
        <v>0</v>
      </c>
      <c r="M46" s="34">
        <v>0</v>
      </c>
      <c r="N46" s="33">
        <v>731</v>
      </c>
      <c r="O46" s="34">
        <v>175</v>
      </c>
      <c r="P46" s="33">
        <v>0</v>
      </c>
      <c r="Q46" s="34">
        <v>0</v>
      </c>
      <c r="R46" s="33">
        <f t="shared" si="5"/>
        <v>903</v>
      </c>
      <c r="S46" s="34">
        <f t="shared" si="5"/>
        <v>212</v>
      </c>
      <c r="T46" s="34">
        <f>SUM(R46:S46)</f>
        <v>1115</v>
      </c>
    </row>
    <row r="47" spans="1:20" s="5" customFormat="1">
      <c r="A47" s="15" t="s">
        <v>43</v>
      </c>
      <c r="B47" s="37"/>
      <c r="C47" s="38"/>
      <c r="D47" s="37"/>
      <c r="E47" s="38"/>
      <c r="F47" s="37"/>
      <c r="G47" s="38"/>
      <c r="H47" s="37"/>
      <c r="I47" s="38"/>
      <c r="J47" s="37"/>
      <c r="K47" s="38"/>
      <c r="L47" s="37"/>
      <c r="M47" s="38"/>
      <c r="N47" s="37"/>
      <c r="O47" s="38"/>
      <c r="P47" s="37"/>
      <c r="Q47" s="38"/>
      <c r="R47" s="39"/>
      <c r="S47" s="40"/>
      <c r="T47" s="40"/>
    </row>
    <row r="48" spans="1:20">
      <c r="A48" s="5" t="s">
        <v>33</v>
      </c>
      <c r="B48" s="41">
        <f t="shared" ref="B48:Q48" si="6">SUM(B12,B18,B24,B30,B36,B42)</f>
        <v>0</v>
      </c>
      <c r="C48" s="42">
        <f t="shared" si="6"/>
        <v>0</v>
      </c>
      <c r="D48" s="41">
        <f t="shared" si="6"/>
        <v>0</v>
      </c>
      <c r="E48" s="42">
        <f t="shared" si="6"/>
        <v>0</v>
      </c>
      <c r="F48" s="41">
        <f t="shared" si="6"/>
        <v>136</v>
      </c>
      <c r="G48" s="42">
        <f t="shared" si="6"/>
        <v>15</v>
      </c>
      <c r="H48" s="41">
        <f t="shared" si="6"/>
        <v>9</v>
      </c>
      <c r="I48" s="42">
        <f t="shared" si="6"/>
        <v>1</v>
      </c>
      <c r="J48" s="41">
        <f t="shared" si="6"/>
        <v>0</v>
      </c>
      <c r="K48" s="42">
        <f t="shared" si="6"/>
        <v>0</v>
      </c>
      <c r="L48" s="41">
        <f t="shared" si="6"/>
        <v>10</v>
      </c>
      <c r="M48" s="42">
        <f t="shared" si="6"/>
        <v>3</v>
      </c>
      <c r="N48" s="41">
        <f t="shared" si="6"/>
        <v>1440</v>
      </c>
      <c r="O48" s="42">
        <f t="shared" si="6"/>
        <v>345</v>
      </c>
      <c r="P48" s="41">
        <f t="shared" si="6"/>
        <v>0</v>
      </c>
      <c r="Q48" s="42">
        <f t="shared" si="6"/>
        <v>0</v>
      </c>
      <c r="R48" s="43">
        <f t="shared" ref="R48:S53" si="7">SUM(L48,J48,H48,F48,D48,B48,N48,P48)</f>
        <v>1595</v>
      </c>
      <c r="S48" s="44">
        <f t="shared" si="7"/>
        <v>364</v>
      </c>
      <c r="T48" s="44">
        <f t="shared" ref="T48:T53" si="8">SUM(R48:S48)</f>
        <v>1959</v>
      </c>
    </row>
    <row r="49" spans="1:20">
      <c r="A49" s="53" t="s">
        <v>34</v>
      </c>
      <c r="B49" s="41">
        <f t="shared" ref="B49:Q49" si="9">SUM(B13,B19,B25,B31,B37,B43)</f>
        <v>0</v>
      </c>
      <c r="C49" s="46">
        <f t="shared" si="9"/>
        <v>0</v>
      </c>
      <c r="D49" s="41">
        <f t="shared" si="9"/>
        <v>0</v>
      </c>
      <c r="E49" s="46">
        <f t="shared" si="9"/>
        <v>0</v>
      </c>
      <c r="F49" s="41">
        <f t="shared" si="9"/>
        <v>230</v>
      </c>
      <c r="G49" s="46">
        <f t="shared" si="9"/>
        <v>35</v>
      </c>
      <c r="H49" s="41">
        <f t="shared" si="9"/>
        <v>140</v>
      </c>
      <c r="I49" s="46">
        <f t="shared" si="9"/>
        <v>75</v>
      </c>
      <c r="J49" s="41">
        <f t="shared" si="9"/>
        <v>18</v>
      </c>
      <c r="K49" s="46">
        <f t="shared" si="9"/>
        <v>11</v>
      </c>
      <c r="L49" s="41">
        <f t="shared" si="9"/>
        <v>18</v>
      </c>
      <c r="M49" s="46">
        <f t="shared" si="9"/>
        <v>6</v>
      </c>
      <c r="N49" s="41">
        <f t="shared" si="9"/>
        <v>1499</v>
      </c>
      <c r="O49" s="46">
        <f t="shared" si="9"/>
        <v>375</v>
      </c>
      <c r="P49" s="41">
        <f t="shared" si="9"/>
        <v>0</v>
      </c>
      <c r="Q49" s="46">
        <f t="shared" si="9"/>
        <v>0</v>
      </c>
      <c r="R49" s="43">
        <f t="shared" si="7"/>
        <v>1905</v>
      </c>
      <c r="S49" s="47">
        <f t="shared" si="7"/>
        <v>502</v>
      </c>
      <c r="T49" s="44">
        <f t="shared" si="8"/>
        <v>2407</v>
      </c>
    </row>
    <row r="50" spans="1:20">
      <c r="A50" s="53" t="s">
        <v>35</v>
      </c>
      <c r="B50" s="41">
        <f t="shared" ref="B50:Q50" si="10">SUM(B14,B20,B32,B38,B44)</f>
        <v>0</v>
      </c>
      <c r="C50" s="46">
        <f t="shared" si="10"/>
        <v>0</v>
      </c>
      <c r="D50" s="41">
        <f t="shared" si="10"/>
        <v>0</v>
      </c>
      <c r="E50" s="46">
        <f t="shared" si="10"/>
        <v>0</v>
      </c>
      <c r="F50" s="41">
        <f t="shared" si="10"/>
        <v>31</v>
      </c>
      <c r="G50" s="46">
        <f t="shared" si="10"/>
        <v>6</v>
      </c>
      <c r="H50" s="41">
        <f t="shared" si="10"/>
        <v>0</v>
      </c>
      <c r="I50" s="46">
        <f t="shared" si="10"/>
        <v>0</v>
      </c>
      <c r="J50" s="41">
        <f t="shared" si="10"/>
        <v>0</v>
      </c>
      <c r="K50" s="46">
        <f t="shared" si="10"/>
        <v>0</v>
      </c>
      <c r="L50" s="41">
        <f t="shared" si="10"/>
        <v>0</v>
      </c>
      <c r="M50" s="46">
        <f t="shared" si="10"/>
        <v>0</v>
      </c>
      <c r="N50" s="41">
        <f t="shared" si="10"/>
        <v>148</v>
      </c>
      <c r="O50" s="46">
        <f t="shared" si="10"/>
        <v>35</v>
      </c>
      <c r="P50" s="41">
        <f t="shared" si="10"/>
        <v>0</v>
      </c>
      <c r="Q50" s="46">
        <f t="shared" si="10"/>
        <v>0</v>
      </c>
      <c r="R50" s="43">
        <f t="shared" si="7"/>
        <v>179</v>
      </c>
      <c r="S50" s="47">
        <f t="shared" si="7"/>
        <v>41</v>
      </c>
      <c r="T50" s="44">
        <f t="shared" si="8"/>
        <v>220</v>
      </c>
    </row>
    <row r="51" spans="1:20">
      <c r="A51" s="53" t="s">
        <v>36</v>
      </c>
      <c r="B51" s="41">
        <f t="shared" ref="B51:Q51" si="11">SUM(B15,B21,B26,B33,B39,B45)</f>
        <v>0</v>
      </c>
      <c r="C51" s="46">
        <f t="shared" si="11"/>
        <v>0</v>
      </c>
      <c r="D51" s="41">
        <f t="shared" si="11"/>
        <v>0</v>
      </c>
      <c r="E51" s="46">
        <f t="shared" si="11"/>
        <v>0</v>
      </c>
      <c r="F51" s="41">
        <f t="shared" si="11"/>
        <v>0</v>
      </c>
      <c r="G51" s="46">
        <f t="shared" si="11"/>
        <v>0</v>
      </c>
      <c r="H51" s="41">
        <f t="shared" si="11"/>
        <v>0</v>
      </c>
      <c r="I51" s="46">
        <f t="shared" si="11"/>
        <v>0</v>
      </c>
      <c r="J51" s="41">
        <f t="shared" si="11"/>
        <v>0</v>
      </c>
      <c r="K51" s="46">
        <f t="shared" si="11"/>
        <v>0</v>
      </c>
      <c r="L51" s="41">
        <f t="shared" si="11"/>
        <v>0</v>
      </c>
      <c r="M51" s="46">
        <f t="shared" si="11"/>
        <v>0</v>
      </c>
      <c r="N51" s="41">
        <f t="shared" si="11"/>
        <v>67</v>
      </c>
      <c r="O51" s="46">
        <f t="shared" si="11"/>
        <v>20</v>
      </c>
      <c r="P51" s="41">
        <f t="shared" si="11"/>
        <v>0</v>
      </c>
      <c r="Q51" s="46">
        <f t="shared" si="11"/>
        <v>0</v>
      </c>
      <c r="R51" s="43">
        <f t="shared" si="7"/>
        <v>67</v>
      </c>
      <c r="S51" s="47">
        <f t="shared" si="7"/>
        <v>20</v>
      </c>
      <c r="T51" s="44">
        <f t="shared" si="8"/>
        <v>87</v>
      </c>
    </row>
    <row r="52" spans="1:20">
      <c r="A52" s="53" t="s">
        <v>39</v>
      </c>
      <c r="B52" s="41">
        <f t="shared" ref="B52:Q52" si="12">SUM(B27)</f>
        <v>0</v>
      </c>
      <c r="C52" s="46">
        <f t="shared" si="12"/>
        <v>0</v>
      </c>
      <c r="D52" s="41">
        <f t="shared" si="12"/>
        <v>0</v>
      </c>
      <c r="E52" s="46">
        <f t="shared" si="12"/>
        <v>0</v>
      </c>
      <c r="F52" s="41">
        <f t="shared" si="12"/>
        <v>0</v>
      </c>
      <c r="G52" s="46">
        <f t="shared" si="12"/>
        <v>0</v>
      </c>
      <c r="H52" s="41">
        <f t="shared" si="12"/>
        <v>0</v>
      </c>
      <c r="I52" s="46">
        <f t="shared" si="12"/>
        <v>0</v>
      </c>
      <c r="J52" s="41">
        <f t="shared" si="12"/>
        <v>0</v>
      </c>
      <c r="K52" s="46">
        <f t="shared" si="12"/>
        <v>0</v>
      </c>
      <c r="L52" s="41">
        <f t="shared" si="12"/>
        <v>0</v>
      </c>
      <c r="M52" s="46">
        <f t="shared" si="12"/>
        <v>0</v>
      </c>
      <c r="N52" s="41">
        <f t="shared" si="12"/>
        <v>0</v>
      </c>
      <c r="O52" s="46">
        <f t="shared" si="12"/>
        <v>0</v>
      </c>
      <c r="P52" s="41">
        <f t="shared" si="12"/>
        <v>0</v>
      </c>
      <c r="Q52" s="46">
        <f t="shared" si="12"/>
        <v>0</v>
      </c>
      <c r="R52" s="43">
        <f t="shared" si="7"/>
        <v>0</v>
      </c>
      <c r="S52" s="47">
        <f t="shared" si="7"/>
        <v>0</v>
      </c>
      <c r="T52" s="44">
        <f t="shared" si="8"/>
        <v>0</v>
      </c>
    </row>
    <row r="53" spans="1:20" s="11" customFormat="1">
      <c r="A53" s="7" t="s">
        <v>26</v>
      </c>
      <c r="B53" s="12">
        <f t="shared" ref="B53:Q53" si="13">SUM(B48:B52)</f>
        <v>0</v>
      </c>
      <c r="C53" s="13">
        <f t="shared" si="13"/>
        <v>0</v>
      </c>
      <c r="D53" s="12">
        <f t="shared" si="13"/>
        <v>0</v>
      </c>
      <c r="E53" s="13">
        <f t="shared" si="13"/>
        <v>0</v>
      </c>
      <c r="F53" s="12">
        <f t="shared" si="13"/>
        <v>397</v>
      </c>
      <c r="G53" s="13">
        <f t="shared" si="13"/>
        <v>56</v>
      </c>
      <c r="H53" s="12">
        <f t="shared" si="13"/>
        <v>149</v>
      </c>
      <c r="I53" s="13">
        <f t="shared" si="13"/>
        <v>76</v>
      </c>
      <c r="J53" s="12">
        <f t="shared" si="13"/>
        <v>18</v>
      </c>
      <c r="K53" s="13">
        <f t="shared" si="13"/>
        <v>11</v>
      </c>
      <c r="L53" s="12">
        <f t="shared" si="13"/>
        <v>28</v>
      </c>
      <c r="M53" s="13">
        <f t="shared" si="13"/>
        <v>9</v>
      </c>
      <c r="N53" s="12">
        <f t="shared" si="13"/>
        <v>3154</v>
      </c>
      <c r="O53" s="13">
        <f t="shared" si="13"/>
        <v>775</v>
      </c>
      <c r="P53" s="12">
        <f t="shared" si="13"/>
        <v>0</v>
      </c>
      <c r="Q53" s="13">
        <f t="shared" si="13"/>
        <v>0</v>
      </c>
      <c r="R53" s="12">
        <f t="shared" si="7"/>
        <v>3746</v>
      </c>
      <c r="S53" s="13">
        <f t="shared" si="7"/>
        <v>927</v>
      </c>
      <c r="T53" s="13">
        <f t="shared" si="8"/>
        <v>4673</v>
      </c>
    </row>
    <row r="54" spans="1:20" s="11" customFormat="1">
      <c r="B54" s="181"/>
      <c r="C54" s="181"/>
      <c r="D54" s="181"/>
      <c r="E54" s="181"/>
      <c r="F54" s="181"/>
      <c r="G54" s="181"/>
      <c r="H54" s="181"/>
      <c r="I54" s="181"/>
      <c r="J54" s="181"/>
      <c r="K54" s="181"/>
      <c r="L54" s="181"/>
      <c r="M54" s="181"/>
      <c r="N54" s="181"/>
      <c r="O54" s="181"/>
      <c r="P54" s="181"/>
      <c r="Q54" s="181"/>
      <c r="R54" s="181"/>
      <c r="S54" s="181"/>
      <c r="T54" s="181"/>
    </row>
    <row r="55" spans="1:20" s="109" customFormat="1">
      <c r="A55" s="134" t="s">
        <v>44</v>
      </c>
      <c r="B55" s="134"/>
      <c r="C55" s="134"/>
      <c r="D55" s="134"/>
      <c r="E55" s="134"/>
      <c r="F55" s="134"/>
      <c r="G55" s="134"/>
      <c r="H55" s="134"/>
      <c r="I55" s="134"/>
      <c r="J55" s="134"/>
      <c r="K55" s="134"/>
      <c r="L55" s="134"/>
      <c r="M55" s="134"/>
      <c r="N55" s="134"/>
      <c r="O55" s="134"/>
      <c r="P55" s="134"/>
    </row>
    <row r="56" spans="1:20" s="109" customFormat="1">
      <c r="A56" s="134" t="s">
        <v>315</v>
      </c>
      <c r="B56" s="134"/>
      <c r="C56" s="134"/>
      <c r="D56" s="134"/>
      <c r="E56" s="134"/>
      <c r="F56" s="134"/>
      <c r="G56" s="134"/>
      <c r="H56" s="134"/>
      <c r="I56" s="134"/>
      <c r="J56" s="134"/>
      <c r="K56" s="134"/>
      <c r="L56" s="134"/>
      <c r="M56" s="134"/>
      <c r="N56" s="134"/>
      <c r="O56" s="134"/>
      <c r="P56" s="134"/>
    </row>
    <row r="57" spans="1:20" s="109" customFormat="1">
      <c r="A57" s="134" t="s">
        <v>316</v>
      </c>
      <c r="B57" s="134"/>
      <c r="C57" s="134"/>
      <c r="D57" s="134"/>
      <c r="E57" s="134"/>
      <c r="F57" s="134"/>
      <c r="G57" s="134"/>
      <c r="H57" s="134"/>
      <c r="I57" s="134"/>
      <c r="J57" s="134"/>
      <c r="K57" s="134"/>
      <c r="L57" s="134"/>
      <c r="M57" s="134"/>
      <c r="N57" s="134"/>
      <c r="O57" s="134"/>
      <c r="P57" s="134"/>
    </row>
    <row r="58" spans="1:20">
      <c r="A58" s="198"/>
      <c r="B58" s="198"/>
      <c r="C58" s="198"/>
      <c r="D58" s="198"/>
      <c r="E58" s="198"/>
      <c r="F58" s="198"/>
      <c r="G58" s="198"/>
      <c r="H58" s="198"/>
      <c r="I58" s="198"/>
      <c r="J58" s="198"/>
      <c r="K58" s="198"/>
      <c r="L58" s="198"/>
      <c r="M58" s="198"/>
      <c r="N58" s="198"/>
      <c r="O58" s="198"/>
      <c r="P58" s="198"/>
    </row>
  </sheetData>
  <mergeCells count="2">
    <mergeCell ref="N8:O8"/>
    <mergeCell ref="N9:O9"/>
  </mergeCells>
  <printOptions horizontalCentered="1"/>
  <pageMargins left="0.19685039370078741" right="0.19685039370078741" top="0.51181102362204722" bottom="0.19685039370078741" header="0.51181102362204722" footer="0.51181102362204722"/>
  <pageSetup paperSize="9" scale="77" orientation="landscape" r:id="rId1"/>
  <headerFooter alignWithMargins="0">
    <oddFooter>&amp;R&amp;A</oddFooter>
  </headerFooter>
  <colBreaks count="1" manualBreakCount="1">
    <brk id="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T240"/>
  <sheetViews>
    <sheetView zoomScaleNormal="100" workbookViewId="0"/>
  </sheetViews>
  <sheetFormatPr defaultColWidth="8.88671875" defaultRowHeight="11.4"/>
  <cols>
    <col min="1" max="1" width="43.21875" style="65" customWidth="1"/>
    <col min="2" max="3" width="6.44140625" style="92" customWidth="1"/>
    <col min="4" max="4" width="6.44140625" style="65" customWidth="1"/>
    <col min="5" max="6" width="5.6640625" style="92" customWidth="1"/>
    <col min="7" max="7" width="5.6640625" style="65" customWidth="1"/>
    <col min="8" max="9" width="5.6640625" style="92" customWidth="1"/>
    <col min="10" max="10" width="5.6640625" style="65" customWidth="1"/>
    <col min="11" max="12" width="5.6640625" style="92" customWidth="1"/>
    <col min="13" max="13" width="5.6640625" style="65" customWidth="1"/>
    <col min="14" max="15" width="6.88671875" style="92" customWidth="1"/>
    <col min="16" max="16" width="6.88671875" style="65" customWidth="1"/>
    <col min="17" max="18" width="7" style="92" customWidth="1"/>
    <col min="19" max="19" width="7" style="65" customWidth="1"/>
    <col min="20" max="20" width="9.33203125" style="92" customWidth="1"/>
    <col min="21" max="16384" width="8.88671875" style="92"/>
  </cols>
  <sheetData>
    <row r="1" spans="1:20" ht="15" customHeight="1">
      <c r="A1" s="76" t="s">
        <v>1</v>
      </c>
    </row>
    <row r="2" spans="1:20" ht="12">
      <c r="A2" s="218" t="s">
        <v>45</v>
      </c>
      <c r="B2" s="218"/>
      <c r="C2" s="218"/>
      <c r="D2" s="218"/>
      <c r="E2" s="218"/>
      <c r="F2" s="218"/>
      <c r="G2" s="218"/>
      <c r="H2" s="218"/>
      <c r="I2" s="218"/>
      <c r="J2" s="218"/>
      <c r="K2" s="218"/>
      <c r="L2" s="218"/>
      <c r="M2" s="218"/>
      <c r="N2" s="218"/>
      <c r="O2" s="218"/>
      <c r="P2" s="218"/>
      <c r="Q2" s="218"/>
      <c r="R2" s="218"/>
      <c r="S2" s="218"/>
      <c r="T2" s="218"/>
    </row>
    <row r="3" spans="1:20" ht="12">
      <c r="A3" s="218" t="s">
        <v>317</v>
      </c>
      <c r="B3" s="218"/>
      <c r="C3" s="218"/>
      <c r="D3" s="218"/>
      <c r="E3" s="218"/>
      <c r="F3" s="218"/>
      <c r="G3" s="218"/>
      <c r="H3" s="218"/>
      <c r="I3" s="218"/>
      <c r="J3" s="218"/>
      <c r="K3" s="218"/>
      <c r="L3" s="218"/>
      <c r="M3" s="218"/>
      <c r="N3" s="218"/>
      <c r="O3" s="218"/>
      <c r="P3" s="218"/>
      <c r="Q3" s="218"/>
      <c r="R3" s="218"/>
      <c r="S3" s="218"/>
      <c r="T3" s="218"/>
    </row>
    <row r="4" spans="1:20" ht="12" thickBot="1"/>
    <row r="5" spans="1:20" ht="17.399999999999999" customHeight="1">
      <c r="A5" s="96"/>
      <c r="B5" s="249" t="s">
        <v>96</v>
      </c>
      <c r="C5" s="250"/>
      <c r="D5" s="251"/>
      <c r="E5" s="249" t="s">
        <v>97</v>
      </c>
      <c r="F5" s="250"/>
      <c r="G5" s="251"/>
      <c r="H5" s="249" t="s">
        <v>98</v>
      </c>
      <c r="I5" s="250"/>
      <c r="J5" s="251"/>
      <c r="K5" s="249" t="s">
        <v>89</v>
      </c>
      <c r="L5" s="250"/>
      <c r="M5" s="251"/>
      <c r="N5" s="249" t="s">
        <v>141</v>
      </c>
      <c r="O5" s="250"/>
      <c r="P5" s="251"/>
      <c r="Q5" s="249" t="s">
        <v>26</v>
      </c>
      <c r="R5" s="250"/>
      <c r="S5" s="250"/>
    </row>
    <row r="6" spans="1:20">
      <c r="A6" s="136"/>
      <c r="B6" s="97" t="s">
        <v>29</v>
      </c>
      <c r="C6" s="98" t="s">
        <v>30</v>
      </c>
      <c r="D6" s="84" t="s">
        <v>31</v>
      </c>
      <c r="E6" s="97" t="s">
        <v>29</v>
      </c>
      <c r="F6" s="98" t="s">
        <v>30</v>
      </c>
      <c r="G6" s="84" t="s">
        <v>31</v>
      </c>
      <c r="H6" s="97" t="s">
        <v>29</v>
      </c>
      <c r="I6" s="98" t="s">
        <v>30</v>
      </c>
      <c r="J6" s="84" t="s">
        <v>31</v>
      </c>
      <c r="K6" s="97" t="s">
        <v>29</v>
      </c>
      <c r="L6" s="98" t="s">
        <v>30</v>
      </c>
      <c r="M6" s="84" t="s">
        <v>31</v>
      </c>
      <c r="N6" s="97" t="s">
        <v>29</v>
      </c>
      <c r="O6" s="98" t="s">
        <v>30</v>
      </c>
      <c r="P6" s="84" t="s">
        <v>31</v>
      </c>
      <c r="Q6" s="97" t="s">
        <v>29</v>
      </c>
      <c r="R6" s="98" t="s">
        <v>30</v>
      </c>
      <c r="S6" s="98" t="s">
        <v>31</v>
      </c>
    </row>
    <row r="7" spans="1:20">
      <c r="A7" s="223"/>
      <c r="B7" s="99"/>
      <c r="C7" s="100"/>
      <c r="D7" s="69"/>
      <c r="E7" s="99"/>
      <c r="F7" s="100"/>
      <c r="G7" s="69"/>
      <c r="H7" s="99"/>
      <c r="I7" s="100"/>
      <c r="J7" s="69"/>
      <c r="K7" s="99"/>
      <c r="L7" s="100"/>
      <c r="M7" s="69"/>
      <c r="N7" s="99"/>
      <c r="O7" s="100"/>
      <c r="P7" s="101"/>
      <c r="Q7" s="87"/>
      <c r="R7" s="102"/>
      <c r="S7" s="87"/>
    </row>
    <row r="8" spans="1:20" ht="12">
      <c r="A8" s="224" t="s">
        <v>281</v>
      </c>
      <c r="B8" s="99"/>
      <c r="C8" s="100"/>
      <c r="D8" s="69"/>
      <c r="E8" s="99"/>
      <c r="F8" s="100"/>
      <c r="G8" s="69"/>
      <c r="H8" s="99"/>
      <c r="I8" s="100"/>
      <c r="J8" s="69"/>
      <c r="K8" s="99"/>
      <c r="L8" s="100"/>
      <c r="M8" s="69"/>
      <c r="N8" s="99"/>
      <c r="O8" s="69"/>
      <c r="P8" s="228"/>
      <c r="Q8" s="87"/>
      <c r="R8" s="87"/>
      <c r="S8" s="87"/>
    </row>
    <row r="9" spans="1:20" ht="12">
      <c r="A9" s="225"/>
      <c r="B9" s="80"/>
      <c r="C9" s="68"/>
      <c r="D9" s="85"/>
      <c r="E9" s="80"/>
      <c r="F9" s="68"/>
      <c r="G9" s="85"/>
      <c r="H9" s="67"/>
      <c r="I9" s="68"/>
      <c r="J9" s="85"/>
      <c r="K9" s="67"/>
      <c r="L9" s="68"/>
      <c r="M9" s="85"/>
      <c r="N9" s="67"/>
      <c r="O9" s="68"/>
      <c r="P9" s="85"/>
      <c r="Q9" s="99"/>
      <c r="R9" s="69"/>
      <c r="S9" s="69"/>
      <c r="T9" s="65"/>
    </row>
    <row r="10" spans="1:20" ht="12">
      <c r="A10" s="71" t="s">
        <v>294</v>
      </c>
      <c r="B10" s="103">
        <v>264</v>
      </c>
      <c r="C10" s="104">
        <v>147</v>
      </c>
      <c r="D10" s="90">
        <v>411</v>
      </c>
      <c r="E10" s="103">
        <v>658</v>
      </c>
      <c r="F10" s="104">
        <v>376</v>
      </c>
      <c r="G10" s="90">
        <v>1034</v>
      </c>
      <c r="H10" s="105">
        <v>25</v>
      </c>
      <c r="I10" s="104">
        <v>6</v>
      </c>
      <c r="J10" s="90">
        <v>31</v>
      </c>
      <c r="K10" s="105">
        <v>121</v>
      </c>
      <c r="L10" s="104">
        <v>68</v>
      </c>
      <c r="M10" s="90">
        <v>189</v>
      </c>
      <c r="N10" s="105">
        <v>25</v>
      </c>
      <c r="O10" s="104">
        <v>4</v>
      </c>
      <c r="P10" s="90">
        <v>29</v>
      </c>
      <c r="Q10" s="93">
        <f t="shared" ref="Q10" si="0">SUM(N10,K10,H10,E10,B10)</f>
        <v>1093</v>
      </c>
      <c r="R10" s="94">
        <f t="shared" ref="R10" si="1">SUM(O10,L10,I10,F10,C10)</f>
        <v>601</v>
      </c>
      <c r="S10" s="94">
        <f t="shared" ref="S10" si="2">SUM(P10,,J10,G10,M10,D10)</f>
        <v>1694</v>
      </c>
      <c r="T10" s="65"/>
    </row>
    <row r="11" spans="1:20" ht="12">
      <c r="A11" s="71"/>
      <c r="B11" s="80"/>
      <c r="C11" s="68"/>
      <c r="D11" s="85"/>
      <c r="E11" s="80"/>
      <c r="F11" s="68"/>
      <c r="G11" s="85"/>
      <c r="H11" s="67"/>
      <c r="I11" s="68"/>
      <c r="J11" s="85"/>
      <c r="K11" s="67"/>
      <c r="L11" s="68"/>
      <c r="M11" s="85"/>
      <c r="N11" s="67"/>
      <c r="O11" s="68"/>
      <c r="P11" s="85"/>
      <c r="Q11" s="99"/>
      <c r="R11" s="69"/>
      <c r="S11" s="69"/>
      <c r="T11" s="65"/>
    </row>
    <row r="12" spans="1:20" ht="12">
      <c r="A12" s="71" t="s">
        <v>293</v>
      </c>
      <c r="B12" s="80"/>
      <c r="C12" s="68"/>
      <c r="D12" s="85"/>
      <c r="E12" s="80"/>
      <c r="F12" s="68"/>
      <c r="G12" s="85"/>
      <c r="H12" s="67"/>
      <c r="I12" s="68"/>
      <c r="J12" s="85"/>
      <c r="K12" s="67"/>
      <c r="L12" s="68"/>
      <c r="M12" s="85"/>
      <c r="N12" s="67"/>
      <c r="O12" s="68"/>
      <c r="P12" s="85"/>
      <c r="Q12" s="99"/>
      <c r="R12" s="69"/>
      <c r="S12" s="69"/>
      <c r="T12" s="65"/>
    </row>
    <row r="13" spans="1:20" ht="12">
      <c r="A13" s="71" t="s">
        <v>292</v>
      </c>
      <c r="B13" s="236"/>
      <c r="C13" s="68"/>
      <c r="D13" s="85"/>
      <c r="E13" s="236"/>
      <c r="F13" s="68"/>
      <c r="G13" s="85"/>
      <c r="H13" s="235"/>
      <c r="I13" s="68"/>
      <c r="J13" s="85"/>
      <c r="K13" s="235"/>
      <c r="L13" s="68"/>
      <c r="M13" s="85"/>
      <c r="N13" s="235"/>
      <c r="O13" s="68"/>
      <c r="P13" s="85"/>
      <c r="Q13" s="263"/>
      <c r="R13" s="69"/>
      <c r="S13" s="69"/>
      <c r="T13" s="65"/>
    </row>
    <row r="14" spans="1:20" ht="12">
      <c r="A14" s="225" t="s">
        <v>142</v>
      </c>
      <c r="B14" s="80"/>
      <c r="C14" s="68"/>
      <c r="D14" s="85"/>
      <c r="E14" s="80"/>
      <c r="F14" s="68"/>
      <c r="G14" s="85"/>
      <c r="H14" s="67"/>
      <c r="I14" s="68"/>
      <c r="J14" s="85"/>
      <c r="K14" s="67"/>
      <c r="L14" s="68"/>
      <c r="M14" s="85"/>
      <c r="N14" s="67"/>
      <c r="O14" s="68"/>
      <c r="P14" s="85"/>
      <c r="Q14" s="99"/>
      <c r="R14" s="69"/>
      <c r="S14" s="69"/>
      <c r="T14" s="65"/>
    </row>
    <row r="15" spans="1:20">
      <c r="A15" s="226" t="s">
        <v>143</v>
      </c>
      <c r="B15" s="80">
        <v>27</v>
      </c>
      <c r="C15" s="68">
        <v>24</v>
      </c>
      <c r="D15" s="85">
        <v>51</v>
      </c>
      <c r="E15" s="80">
        <v>76</v>
      </c>
      <c r="F15" s="68">
        <v>81</v>
      </c>
      <c r="G15" s="85">
        <v>157</v>
      </c>
      <c r="H15" s="67">
        <v>0</v>
      </c>
      <c r="I15" s="68">
        <v>0</v>
      </c>
      <c r="J15" s="85">
        <v>0</v>
      </c>
      <c r="K15" s="67">
        <v>13</v>
      </c>
      <c r="L15" s="68">
        <v>5</v>
      </c>
      <c r="M15" s="85">
        <v>18</v>
      </c>
      <c r="N15" s="67">
        <v>9</v>
      </c>
      <c r="O15" s="68">
        <v>0</v>
      </c>
      <c r="P15" s="85">
        <v>9</v>
      </c>
      <c r="Q15" s="99">
        <f t="shared" ref="Q15:Q16" si="3">SUM(N15,K15,H15,E15,B15)</f>
        <v>125</v>
      </c>
      <c r="R15" s="69">
        <f t="shared" ref="R15:R16" si="4">SUM(O15,L15,I15,F15,C15)</f>
        <v>110</v>
      </c>
      <c r="S15" s="69">
        <f t="shared" ref="S15:S16" si="5">SUM(P15,,J15,G15,M15,D15)</f>
        <v>235</v>
      </c>
      <c r="T15" s="65"/>
    </row>
    <row r="16" spans="1:20" s="107" customFormat="1" ht="12">
      <c r="A16" s="72" t="s">
        <v>26</v>
      </c>
      <c r="B16" s="73">
        <f>SUM(B15)</f>
        <v>27</v>
      </c>
      <c r="C16" s="74">
        <f t="shared" ref="C16:P16" si="6">SUM(C15)</f>
        <v>24</v>
      </c>
      <c r="D16" s="219">
        <f t="shared" si="6"/>
        <v>51</v>
      </c>
      <c r="E16" s="73">
        <f t="shared" si="6"/>
        <v>76</v>
      </c>
      <c r="F16" s="74">
        <f t="shared" si="6"/>
        <v>81</v>
      </c>
      <c r="G16" s="219">
        <f t="shared" si="6"/>
        <v>157</v>
      </c>
      <c r="H16" s="220">
        <f t="shared" si="6"/>
        <v>0</v>
      </c>
      <c r="I16" s="74">
        <f t="shared" si="6"/>
        <v>0</v>
      </c>
      <c r="J16" s="219">
        <f t="shared" si="6"/>
        <v>0</v>
      </c>
      <c r="K16" s="220">
        <f t="shared" si="6"/>
        <v>13</v>
      </c>
      <c r="L16" s="74">
        <f t="shared" si="6"/>
        <v>5</v>
      </c>
      <c r="M16" s="219">
        <f t="shared" si="6"/>
        <v>18</v>
      </c>
      <c r="N16" s="220">
        <f t="shared" si="6"/>
        <v>9</v>
      </c>
      <c r="O16" s="74">
        <f t="shared" si="6"/>
        <v>0</v>
      </c>
      <c r="P16" s="219">
        <f t="shared" si="6"/>
        <v>9</v>
      </c>
      <c r="Q16" s="73">
        <f t="shared" si="3"/>
        <v>125</v>
      </c>
      <c r="R16" s="74">
        <f t="shared" si="4"/>
        <v>110</v>
      </c>
      <c r="S16" s="74">
        <f t="shared" si="5"/>
        <v>235</v>
      </c>
      <c r="T16" s="72"/>
    </row>
    <row r="17" spans="1:20" ht="12">
      <c r="A17" s="225" t="s">
        <v>144</v>
      </c>
      <c r="B17" s="80"/>
      <c r="C17" s="68"/>
      <c r="D17" s="85"/>
      <c r="E17" s="80"/>
      <c r="F17" s="68"/>
      <c r="G17" s="85"/>
      <c r="H17" s="67"/>
      <c r="I17" s="68"/>
      <c r="J17" s="85"/>
      <c r="K17" s="67"/>
      <c r="L17" s="68"/>
      <c r="M17" s="85"/>
      <c r="N17" s="67"/>
      <c r="O17" s="68"/>
      <c r="P17" s="85"/>
      <c r="Q17" s="99"/>
      <c r="R17" s="69"/>
      <c r="S17" s="69"/>
      <c r="T17" s="65"/>
    </row>
    <row r="18" spans="1:20">
      <c r="A18" s="226" t="s">
        <v>145</v>
      </c>
      <c r="B18" s="80">
        <v>50</v>
      </c>
      <c r="C18" s="68">
        <v>15</v>
      </c>
      <c r="D18" s="85">
        <v>65</v>
      </c>
      <c r="E18" s="80">
        <v>79</v>
      </c>
      <c r="F18" s="68">
        <v>20</v>
      </c>
      <c r="G18" s="85">
        <v>99</v>
      </c>
      <c r="H18" s="67">
        <v>1</v>
      </c>
      <c r="I18" s="68">
        <v>1</v>
      </c>
      <c r="J18" s="85">
        <v>2</v>
      </c>
      <c r="K18" s="67">
        <v>16</v>
      </c>
      <c r="L18" s="68">
        <v>2</v>
      </c>
      <c r="M18" s="85">
        <v>18</v>
      </c>
      <c r="N18" s="67">
        <v>0</v>
      </c>
      <c r="O18" s="68">
        <v>0</v>
      </c>
      <c r="P18" s="85">
        <v>0</v>
      </c>
      <c r="Q18" s="99">
        <f t="shared" ref="Q18:Q19" si="7">SUM(N18,K18,H18,E18,B18)</f>
        <v>146</v>
      </c>
      <c r="R18" s="69">
        <f t="shared" ref="R18:R19" si="8">SUM(O18,L18,I18,F18,C18)</f>
        <v>38</v>
      </c>
      <c r="S18" s="69">
        <f t="shared" ref="S18:S19" si="9">SUM(P18,,J18,G18,M18,D18)</f>
        <v>184</v>
      </c>
      <c r="T18" s="65"/>
    </row>
    <row r="19" spans="1:20" ht="12">
      <c r="A19" s="72" t="s">
        <v>26</v>
      </c>
      <c r="B19" s="73">
        <f>SUM(B18)</f>
        <v>50</v>
      </c>
      <c r="C19" s="74">
        <f t="shared" ref="C19:P19" si="10">SUM(C18)</f>
        <v>15</v>
      </c>
      <c r="D19" s="219">
        <f t="shared" si="10"/>
        <v>65</v>
      </c>
      <c r="E19" s="73">
        <f t="shared" si="10"/>
        <v>79</v>
      </c>
      <c r="F19" s="74">
        <f t="shared" si="10"/>
        <v>20</v>
      </c>
      <c r="G19" s="219">
        <f t="shared" si="10"/>
        <v>99</v>
      </c>
      <c r="H19" s="220">
        <f t="shared" si="10"/>
        <v>1</v>
      </c>
      <c r="I19" s="74">
        <f t="shared" si="10"/>
        <v>1</v>
      </c>
      <c r="J19" s="219">
        <f t="shared" si="10"/>
        <v>2</v>
      </c>
      <c r="K19" s="220">
        <f t="shared" si="10"/>
        <v>16</v>
      </c>
      <c r="L19" s="74">
        <f t="shared" si="10"/>
        <v>2</v>
      </c>
      <c r="M19" s="219">
        <f t="shared" si="10"/>
        <v>18</v>
      </c>
      <c r="N19" s="220">
        <f t="shared" si="10"/>
        <v>0</v>
      </c>
      <c r="O19" s="74">
        <f t="shared" si="10"/>
        <v>0</v>
      </c>
      <c r="P19" s="219">
        <f t="shared" si="10"/>
        <v>0</v>
      </c>
      <c r="Q19" s="73">
        <f t="shared" si="7"/>
        <v>146</v>
      </c>
      <c r="R19" s="74">
        <f t="shared" si="8"/>
        <v>38</v>
      </c>
      <c r="S19" s="74">
        <f t="shared" si="9"/>
        <v>184</v>
      </c>
      <c r="T19" s="65"/>
    </row>
    <row r="20" spans="1:20" ht="12">
      <c r="A20" s="225" t="s">
        <v>146</v>
      </c>
      <c r="B20" s="80"/>
      <c r="C20" s="68"/>
      <c r="D20" s="85"/>
      <c r="E20" s="80"/>
      <c r="F20" s="68"/>
      <c r="G20" s="85"/>
      <c r="H20" s="67"/>
      <c r="I20" s="68"/>
      <c r="J20" s="85"/>
      <c r="K20" s="67"/>
      <c r="L20" s="68"/>
      <c r="M20" s="85"/>
      <c r="N20" s="67"/>
      <c r="O20" s="68"/>
      <c r="P20" s="85"/>
      <c r="Q20" s="99"/>
      <c r="R20" s="69"/>
      <c r="S20" s="69"/>
      <c r="T20" s="65"/>
    </row>
    <row r="21" spans="1:20">
      <c r="A21" s="227" t="s">
        <v>147</v>
      </c>
      <c r="B21" s="80">
        <v>0</v>
      </c>
      <c r="C21" s="68">
        <v>0</v>
      </c>
      <c r="D21" s="85">
        <v>0</v>
      </c>
      <c r="E21" s="80">
        <v>3</v>
      </c>
      <c r="F21" s="68">
        <v>5</v>
      </c>
      <c r="G21" s="85">
        <v>8</v>
      </c>
      <c r="H21" s="80">
        <v>0</v>
      </c>
      <c r="I21" s="68">
        <v>0</v>
      </c>
      <c r="J21" s="85">
        <v>0</v>
      </c>
      <c r="K21" s="67">
        <v>0</v>
      </c>
      <c r="L21" s="68">
        <v>4</v>
      </c>
      <c r="M21" s="85">
        <v>4</v>
      </c>
      <c r="N21" s="80">
        <v>0</v>
      </c>
      <c r="O21" s="68">
        <v>0</v>
      </c>
      <c r="P21" s="85">
        <v>0</v>
      </c>
      <c r="Q21" s="99">
        <f t="shared" ref="Q21:Q24" si="11">SUM(N21,K21,H21,E21,B21)</f>
        <v>3</v>
      </c>
      <c r="R21" s="69">
        <f t="shared" ref="R21:R24" si="12">SUM(O21,L21,I21,F21,C21)</f>
        <v>9</v>
      </c>
      <c r="S21" s="69">
        <f t="shared" ref="S21:S24" si="13">SUM(P21,,J21,G21,M21,D21)</f>
        <v>12</v>
      </c>
      <c r="T21" s="65"/>
    </row>
    <row r="22" spans="1:20">
      <c r="A22" s="226" t="s">
        <v>148</v>
      </c>
      <c r="B22" s="80">
        <v>10</v>
      </c>
      <c r="C22" s="68">
        <v>32</v>
      </c>
      <c r="D22" s="85">
        <v>42</v>
      </c>
      <c r="E22" s="80">
        <v>17</v>
      </c>
      <c r="F22" s="68">
        <v>68</v>
      </c>
      <c r="G22" s="85">
        <v>85</v>
      </c>
      <c r="H22" s="67">
        <v>1</v>
      </c>
      <c r="I22" s="68">
        <v>2</v>
      </c>
      <c r="J22" s="85">
        <v>3</v>
      </c>
      <c r="K22" s="67">
        <v>7</v>
      </c>
      <c r="L22" s="68">
        <v>10</v>
      </c>
      <c r="M22" s="85">
        <v>17</v>
      </c>
      <c r="N22" s="80">
        <v>0</v>
      </c>
      <c r="O22" s="68">
        <v>0</v>
      </c>
      <c r="P22" s="85">
        <v>0</v>
      </c>
      <c r="Q22" s="99">
        <f t="shared" si="11"/>
        <v>35</v>
      </c>
      <c r="R22" s="69">
        <f t="shared" si="12"/>
        <v>112</v>
      </c>
      <c r="S22" s="69">
        <f t="shared" si="13"/>
        <v>147</v>
      </c>
      <c r="T22" s="65"/>
    </row>
    <row r="23" spans="1:20">
      <c r="A23" s="226" t="s">
        <v>149</v>
      </c>
      <c r="B23" s="80">
        <v>11</v>
      </c>
      <c r="C23" s="68">
        <v>42</v>
      </c>
      <c r="D23" s="85">
        <v>53</v>
      </c>
      <c r="E23" s="80">
        <v>35</v>
      </c>
      <c r="F23" s="68">
        <v>152</v>
      </c>
      <c r="G23" s="85">
        <v>187</v>
      </c>
      <c r="H23" s="67">
        <v>0</v>
      </c>
      <c r="I23" s="68">
        <v>7</v>
      </c>
      <c r="J23" s="85">
        <v>7</v>
      </c>
      <c r="K23" s="67">
        <v>10</v>
      </c>
      <c r="L23" s="68">
        <v>38</v>
      </c>
      <c r="M23" s="85">
        <v>48</v>
      </c>
      <c r="N23" s="67">
        <v>2</v>
      </c>
      <c r="O23" s="68">
        <v>4</v>
      </c>
      <c r="P23" s="85">
        <v>6</v>
      </c>
      <c r="Q23" s="99">
        <f t="shared" si="11"/>
        <v>58</v>
      </c>
      <c r="R23" s="69">
        <f t="shared" si="12"/>
        <v>243</v>
      </c>
      <c r="S23" s="69">
        <f t="shared" si="13"/>
        <v>301</v>
      </c>
      <c r="T23" s="65"/>
    </row>
    <row r="24" spans="1:20" ht="12">
      <c r="A24" s="72" t="s">
        <v>26</v>
      </c>
      <c r="B24" s="73">
        <f>SUM(B21:B23)</f>
        <v>21</v>
      </c>
      <c r="C24" s="74">
        <f t="shared" ref="C24:P24" si="14">SUM(C21:C23)</f>
        <v>74</v>
      </c>
      <c r="D24" s="219">
        <f t="shared" si="14"/>
        <v>95</v>
      </c>
      <c r="E24" s="73">
        <f t="shared" si="14"/>
        <v>55</v>
      </c>
      <c r="F24" s="74">
        <f t="shared" si="14"/>
        <v>225</v>
      </c>
      <c r="G24" s="219">
        <f t="shared" si="14"/>
        <v>280</v>
      </c>
      <c r="H24" s="220">
        <f t="shared" si="14"/>
        <v>1</v>
      </c>
      <c r="I24" s="74">
        <f t="shared" si="14"/>
        <v>9</v>
      </c>
      <c r="J24" s="219">
        <f t="shared" si="14"/>
        <v>10</v>
      </c>
      <c r="K24" s="220">
        <f t="shared" si="14"/>
        <v>17</v>
      </c>
      <c r="L24" s="74">
        <f t="shared" si="14"/>
        <v>52</v>
      </c>
      <c r="M24" s="219">
        <f t="shared" si="14"/>
        <v>69</v>
      </c>
      <c r="N24" s="220">
        <f t="shared" si="14"/>
        <v>2</v>
      </c>
      <c r="O24" s="74">
        <f t="shared" si="14"/>
        <v>4</v>
      </c>
      <c r="P24" s="219">
        <f t="shared" si="14"/>
        <v>6</v>
      </c>
      <c r="Q24" s="73">
        <f t="shared" si="11"/>
        <v>96</v>
      </c>
      <c r="R24" s="74">
        <f t="shared" si="12"/>
        <v>364</v>
      </c>
      <c r="S24" s="74">
        <f t="shared" si="13"/>
        <v>460</v>
      </c>
      <c r="T24" s="65"/>
    </row>
    <row r="25" spans="1:20" ht="12">
      <c r="A25" s="225" t="s">
        <v>138</v>
      </c>
      <c r="B25" s="80"/>
      <c r="C25" s="68"/>
      <c r="D25" s="85"/>
      <c r="E25" s="80"/>
      <c r="F25" s="68"/>
      <c r="G25" s="85"/>
      <c r="H25" s="67"/>
      <c r="I25" s="68"/>
      <c r="J25" s="85"/>
      <c r="K25" s="67"/>
      <c r="L25" s="68"/>
      <c r="M25" s="85"/>
      <c r="N25" s="67"/>
      <c r="O25" s="68"/>
      <c r="P25" s="85"/>
      <c r="Q25" s="99"/>
      <c r="R25" s="69"/>
      <c r="S25" s="69"/>
      <c r="T25" s="65"/>
    </row>
    <row r="26" spans="1:20">
      <c r="A26" s="227" t="s">
        <v>150</v>
      </c>
      <c r="B26" s="80">
        <v>36</v>
      </c>
      <c r="C26" s="68">
        <v>0</v>
      </c>
      <c r="D26" s="85">
        <v>36</v>
      </c>
      <c r="E26" s="80">
        <v>43</v>
      </c>
      <c r="F26" s="68">
        <v>2</v>
      </c>
      <c r="G26" s="85">
        <v>45</v>
      </c>
      <c r="H26" s="67">
        <v>6</v>
      </c>
      <c r="I26" s="68">
        <v>0</v>
      </c>
      <c r="J26" s="85">
        <v>6</v>
      </c>
      <c r="K26" s="67">
        <v>22</v>
      </c>
      <c r="L26" s="68">
        <v>1</v>
      </c>
      <c r="M26" s="85">
        <v>23</v>
      </c>
      <c r="N26" s="67">
        <v>0</v>
      </c>
      <c r="O26" s="68">
        <v>0</v>
      </c>
      <c r="P26" s="85">
        <v>0</v>
      </c>
      <c r="Q26" s="99">
        <f t="shared" ref="Q26:Q31" si="15">SUM(N26,K26,H26,E26,B26)</f>
        <v>107</v>
      </c>
      <c r="R26" s="69">
        <f t="shared" ref="R26:R31" si="16">SUM(O26,L26,I26,F26,C26)</f>
        <v>3</v>
      </c>
      <c r="S26" s="69">
        <f t="shared" ref="S26:S31" si="17">SUM(P26,,J26,G26,M26,D26)</f>
        <v>110</v>
      </c>
      <c r="T26" s="65"/>
    </row>
    <row r="27" spans="1:20">
      <c r="A27" s="227" t="s">
        <v>151</v>
      </c>
      <c r="B27" s="80">
        <v>50</v>
      </c>
      <c r="C27" s="68">
        <v>7</v>
      </c>
      <c r="D27" s="85">
        <v>57</v>
      </c>
      <c r="E27" s="80">
        <v>146</v>
      </c>
      <c r="F27" s="68">
        <v>15</v>
      </c>
      <c r="G27" s="85">
        <v>161</v>
      </c>
      <c r="H27" s="67">
        <v>10</v>
      </c>
      <c r="I27" s="68">
        <v>0</v>
      </c>
      <c r="J27" s="85">
        <v>10</v>
      </c>
      <c r="K27" s="67">
        <v>17</v>
      </c>
      <c r="L27" s="68">
        <v>0</v>
      </c>
      <c r="M27" s="85">
        <v>17</v>
      </c>
      <c r="N27" s="67">
        <v>0</v>
      </c>
      <c r="O27" s="68">
        <v>0</v>
      </c>
      <c r="P27" s="85">
        <v>0</v>
      </c>
      <c r="Q27" s="99">
        <f t="shared" si="15"/>
        <v>223</v>
      </c>
      <c r="R27" s="69">
        <f t="shared" si="16"/>
        <v>22</v>
      </c>
      <c r="S27" s="69">
        <f t="shared" si="17"/>
        <v>245</v>
      </c>
      <c r="T27" s="65"/>
    </row>
    <row r="28" spans="1:20">
      <c r="A28" s="226" t="s">
        <v>152</v>
      </c>
      <c r="B28" s="80">
        <v>39</v>
      </c>
      <c r="C28" s="68">
        <v>1</v>
      </c>
      <c r="D28" s="85">
        <v>40</v>
      </c>
      <c r="E28" s="80">
        <v>106</v>
      </c>
      <c r="F28" s="68">
        <v>6</v>
      </c>
      <c r="G28" s="85">
        <v>112</v>
      </c>
      <c r="H28" s="67">
        <v>11</v>
      </c>
      <c r="I28" s="68">
        <v>0</v>
      </c>
      <c r="J28" s="85">
        <v>11</v>
      </c>
      <c r="K28" s="67">
        <v>31</v>
      </c>
      <c r="L28" s="68">
        <v>3</v>
      </c>
      <c r="M28" s="85">
        <v>34</v>
      </c>
      <c r="N28" s="67">
        <v>4</v>
      </c>
      <c r="O28" s="68">
        <v>0</v>
      </c>
      <c r="P28" s="85">
        <v>4</v>
      </c>
      <c r="Q28" s="99">
        <f t="shared" si="15"/>
        <v>191</v>
      </c>
      <c r="R28" s="69">
        <f t="shared" si="16"/>
        <v>10</v>
      </c>
      <c r="S28" s="69">
        <f t="shared" si="17"/>
        <v>201</v>
      </c>
      <c r="T28" s="65"/>
    </row>
    <row r="29" spans="1:20">
      <c r="A29" s="226" t="s">
        <v>153</v>
      </c>
      <c r="B29" s="80">
        <v>21</v>
      </c>
      <c r="C29" s="68">
        <v>0</v>
      </c>
      <c r="D29" s="85">
        <v>21</v>
      </c>
      <c r="E29" s="80">
        <v>33</v>
      </c>
      <c r="F29" s="68">
        <v>0</v>
      </c>
      <c r="G29" s="85">
        <v>33</v>
      </c>
      <c r="H29" s="67">
        <v>0</v>
      </c>
      <c r="I29" s="68">
        <v>0</v>
      </c>
      <c r="J29" s="85">
        <v>0</v>
      </c>
      <c r="K29" s="67">
        <v>10</v>
      </c>
      <c r="L29" s="68">
        <v>0</v>
      </c>
      <c r="M29" s="85">
        <v>10</v>
      </c>
      <c r="N29" s="67">
        <v>0</v>
      </c>
      <c r="O29" s="68">
        <v>0</v>
      </c>
      <c r="P29" s="85">
        <v>0</v>
      </c>
      <c r="Q29" s="99">
        <f t="shared" si="15"/>
        <v>64</v>
      </c>
      <c r="R29" s="69">
        <f t="shared" si="16"/>
        <v>0</v>
      </c>
      <c r="S29" s="69">
        <f t="shared" si="17"/>
        <v>64</v>
      </c>
      <c r="T29" s="65"/>
    </row>
    <row r="30" spans="1:20">
      <c r="A30" s="226" t="s">
        <v>154</v>
      </c>
      <c r="B30" s="80">
        <v>25</v>
      </c>
      <c r="C30" s="68">
        <v>7</v>
      </c>
      <c r="D30" s="85">
        <v>32</v>
      </c>
      <c r="E30" s="80">
        <v>44</v>
      </c>
      <c r="F30" s="68">
        <v>10</v>
      </c>
      <c r="G30" s="85">
        <v>54</v>
      </c>
      <c r="H30" s="67">
        <v>0</v>
      </c>
      <c r="I30" s="68">
        <v>0</v>
      </c>
      <c r="J30" s="85">
        <v>0</v>
      </c>
      <c r="K30" s="67">
        <v>10</v>
      </c>
      <c r="L30" s="68">
        <v>3</v>
      </c>
      <c r="M30" s="85">
        <v>13</v>
      </c>
      <c r="N30" s="67">
        <v>0</v>
      </c>
      <c r="O30" s="68">
        <v>0</v>
      </c>
      <c r="P30" s="85">
        <v>0</v>
      </c>
      <c r="Q30" s="99">
        <f t="shared" si="15"/>
        <v>79</v>
      </c>
      <c r="R30" s="69">
        <f t="shared" si="16"/>
        <v>20</v>
      </c>
      <c r="S30" s="69">
        <f t="shared" si="17"/>
        <v>99</v>
      </c>
      <c r="T30" s="65"/>
    </row>
    <row r="31" spans="1:20" ht="12">
      <c r="A31" s="72" t="s">
        <v>26</v>
      </c>
      <c r="B31" s="73">
        <f>SUM(B26:B30)</f>
        <v>171</v>
      </c>
      <c r="C31" s="74">
        <f t="shared" ref="C31:P31" si="18">SUM(C26:C30)</f>
        <v>15</v>
      </c>
      <c r="D31" s="219">
        <f t="shared" si="18"/>
        <v>186</v>
      </c>
      <c r="E31" s="73">
        <f t="shared" si="18"/>
        <v>372</v>
      </c>
      <c r="F31" s="74">
        <f t="shared" si="18"/>
        <v>33</v>
      </c>
      <c r="G31" s="219">
        <f t="shared" si="18"/>
        <v>405</v>
      </c>
      <c r="H31" s="220">
        <f t="shared" si="18"/>
        <v>27</v>
      </c>
      <c r="I31" s="74">
        <f t="shared" si="18"/>
        <v>0</v>
      </c>
      <c r="J31" s="219">
        <f t="shared" si="18"/>
        <v>27</v>
      </c>
      <c r="K31" s="220">
        <f t="shared" si="18"/>
        <v>90</v>
      </c>
      <c r="L31" s="74">
        <f t="shared" si="18"/>
        <v>7</v>
      </c>
      <c r="M31" s="219">
        <f t="shared" si="18"/>
        <v>97</v>
      </c>
      <c r="N31" s="220">
        <f t="shared" si="18"/>
        <v>4</v>
      </c>
      <c r="O31" s="74">
        <f t="shared" si="18"/>
        <v>0</v>
      </c>
      <c r="P31" s="219">
        <f t="shared" si="18"/>
        <v>4</v>
      </c>
      <c r="Q31" s="73">
        <f t="shared" si="15"/>
        <v>664</v>
      </c>
      <c r="R31" s="74">
        <f t="shared" si="16"/>
        <v>55</v>
      </c>
      <c r="S31" s="74">
        <f t="shared" si="17"/>
        <v>719</v>
      </c>
      <c r="T31" s="65"/>
    </row>
    <row r="32" spans="1:20" ht="12">
      <c r="A32" s="225" t="s">
        <v>155</v>
      </c>
      <c r="B32" s="80"/>
      <c r="C32" s="68"/>
      <c r="D32" s="85"/>
      <c r="E32" s="80"/>
      <c r="F32" s="68"/>
      <c r="G32" s="85"/>
      <c r="H32" s="67"/>
      <c r="I32" s="68"/>
      <c r="J32" s="85"/>
      <c r="K32" s="67"/>
      <c r="L32" s="68"/>
      <c r="M32" s="85"/>
      <c r="N32" s="67"/>
      <c r="O32" s="68"/>
      <c r="P32" s="85"/>
      <c r="Q32" s="99"/>
      <c r="R32" s="69"/>
      <c r="S32" s="69"/>
      <c r="T32" s="65"/>
    </row>
    <row r="33" spans="1:20">
      <c r="A33" s="226" t="s">
        <v>156</v>
      </c>
      <c r="B33" s="80">
        <v>7</v>
      </c>
      <c r="C33" s="68">
        <v>6</v>
      </c>
      <c r="D33" s="85">
        <v>13</v>
      </c>
      <c r="E33" s="80">
        <v>29</v>
      </c>
      <c r="F33" s="68">
        <v>21</v>
      </c>
      <c r="G33" s="85">
        <v>50</v>
      </c>
      <c r="H33" s="67">
        <v>0</v>
      </c>
      <c r="I33" s="68">
        <v>0</v>
      </c>
      <c r="J33" s="85">
        <v>0</v>
      </c>
      <c r="K33" s="67">
        <v>0</v>
      </c>
      <c r="L33" s="68">
        <v>0</v>
      </c>
      <c r="M33" s="85">
        <v>0</v>
      </c>
      <c r="N33" s="67">
        <v>0</v>
      </c>
      <c r="O33" s="68">
        <v>0</v>
      </c>
      <c r="P33" s="85">
        <v>0</v>
      </c>
      <c r="Q33" s="99">
        <f t="shared" ref="Q33" si="19">SUM(N33,K33,H33,E33,B33)</f>
        <v>36</v>
      </c>
      <c r="R33" s="69">
        <f t="shared" ref="R33" si="20">SUM(O33,L33,I33,F33,C33)</f>
        <v>27</v>
      </c>
      <c r="S33" s="69">
        <f t="shared" ref="S33" si="21">SUM(P33,,J33,G33,M33,D33)</f>
        <v>63</v>
      </c>
      <c r="T33" s="65"/>
    </row>
    <row r="34" spans="1:20">
      <c r="A34" s="226" t="s">
        <v>157</v>
      </c>
      <c r="B34" s="80">
        <v>50</v>
      </c>
      <c r="C34" s="68">
        <v>46</v>
      </c>
      <c r="D34" s="85">
        <v>96</v>
      </c>
      <c r="E34" s="80">
        <v>99</v>
      </c>
      <c r="F34" s="68">
        <v>64</v>
      </c>
      <c r="G34" s="85">
        <v>163</v>
      </c>
      <c r="H34" s="67">
        <v>8</v>
      </c>
      <c r="I34" s="68">
        <v>2</v>
      </c>
      <c r="J34" s="85">
        <v>10</v>
      </c>
      <c r="K34" s="67">
        <v>20</v>
      </c>
      <c r="L34" s="68">
        <v>17</v>
      </c>
      <c r="M34" s="85">
        <v>37</v>
      </c>
      <c r="N34" s="67">
        <v>6</v>
      </c>
      <c r="O34" s="68">
        <v>2</v>
      </c>
      <c r="P34" s="85">
        <v>8</v>
      </c>
      <c r="Q34" s="99">
        <f t="shared" ref="Q34:Q36" si="22">SUM(N34,K34,H34,E34,B34)</f>
        <v>183</v>
      </c>
      <c r="R34" s="69">
        <f t="shared" ref="R34:R36" si="23">SUM(O34,L34,I34,F34,C34)</f>
        <v>131</v>
      </c>
      <c r="S34" s="69">
        <f t="shared" ref="S34:S36" si="24">SUM(P34,,J34,G34,M34,D34)</f>
        <v>314</v>
      </c>
      <c r="T34" s="65"/>
    </row>
    <row r="35" spans="1:20" ht="12">
      <c r="A35" s="72" t="s">
        <v>26</v>
      </c>
      <c r="B35" s="73">
        <f>SUM(B33:B34)</f>
        <v>57</v>
      </c>
      <c r="C35" s="74">
        <f t="shared" ref="C35:P35" si="25">SUM(C33:C34)</f>
        <v>52</v>
      </c>
      <c r="D35" s="219">
        <f t="shared" si="25"/>
        <v>109</v>
      </c>
      <c r="E35" s="73">
        <f t="shared" si="25"/>
        <v>128</v>
      </c>
      <c r="F35" s="74">
        <f t="shared" si="25"/>
        <v>85</v>
      </c>
      <c r="G35" s="219">
        <f t="shared" si="25"/>
        <v>213</v>
      </c>
      <c r="H35" s="220">
        <f t="shared" si="25"/>
        <v>8</v>
      </c>
      <c r="I35" s="74">
        <f t="shared" si="25"/>
        <v>2</v>
      </c>
      <c r="J35" s="219">
        <f t="shared" si="25"/>
        <v>10</v>
      </c>
      <c r="K35" s="220">
        <f t="shared" si="25"/>
        <v>20</v>
      </c>
      <c r="L35" s="74">
        <f t="shared" si="25"/>
        <v>17</v>
      </c>
      <c r="M35" s="219">
        <f t="shared" si="25"/>
        <v>37</v>
      </c>
      <c r="N35" s="220">
        <f t="shared" si="25"/>
        <v>6</v>
      </c>
      <c r="O35" s="74">
        <f t="shared" si="25"/>
        <v>2</v>
      </c>
      <c r="P35" s="219">
        <f t="shared" si="25"/>
        <v>8</v>
      </c>
      <c r="Q35" s="73">
        <f t="shared" si="22"/>
        <v>219</v>
      </c>
      <c r="R35" s="74">
        <f t="shared" si="23"/>
        <v>158</v>
      </c>
      <c r="S35" s="74">
        <f t="shared" si="24"/>
        <v>377</v>
      </c>
      <c r="T35" s="65"/>
    </row>
    <row r="36" spans="1:20" ht="12">
      <c r="A36" s="72" t="s">
        <v>296</v>
      </c>
      <c r="B36" s="103">
        <f>SUM(B35,B31,B24,B19,B16)</f>
        <v>326</v>
      </c>
      <c r="C36" s="104">
        <f t="shared" ref="C36:P36" si="26">SUM(C35,C31,C24,C19,C16)</f>
        <v>180</v>
      </c>
      <c r="D36" s="90">
        <f t="shared" si="26"/>
        <v>506</v>
      </c>
      <c r="E36" s="103">
        <f t="shared" si="26"/>
        <v>710</v>
      </c>
      <c r="F36" s="104">
        <f t="shared" si="26"/>
        <v>444</v>
      </c>
      <c r="G36" s="90">
        <f t="shared" si="26"/>
        <v>1154</v>
      </c>
      <c r="H36" s="105">
        <f t="shared" si="26"/>
        <v>37</v>
      </c>
      <c r="I36" s="104">
        <f t="shared" si="26"/>
        <v>12</v>
      </c>
      <c r="J36" s="90">
        <f t="shared" si="26"/>
        <v>49</v>
      </c>
      <c r="K36" s="105">
        <f t="shared" si="26"/>
        <v>156</v>
      </c>
      <c r="L36" s="104">
        <f t="shared" si="26"/>
        <v>83</v>
      </c>
      <c r="M36" s="90">
        <f t="shared" si="26"/>
        <v>239</v>
      </c>
      <c r="N36" s="105">
        <f t="shared" si="26"/>
        <v>21</v>
      </c>
      <c r="O36" s="104">
        <f t="shared" si="26"/>
        <v>6</v>
      </c>
      <c r="P36" s="90">
        <f t="shared" si="26"/>
        <v>27</v>
      </c>
      <c r="Q36" s="93">
        <f t="shared" si="22"/>
        <v>1250</v>
      </c>
      <c r="R36" s="94">
        <f t="shared" si="23"/>
        <v>725</v>
      </c>
      <c r="S36" s="94">
        <f t="shared" si="24"/>
        <v>1975</v>
      </c>
      <c r="T36" s="65"/>
    </row>
    <row r="37" spans="1:20" ht="16.5" customHeight="1">
      <c r="A37" s="312" t="s">
        <v>161</v>
      </c>
      <c r="B37" s="103">
        <f>SUM(B36,B10)</f>
        <v>590</v>
      </c>
      <c r="C37" s="104">
        <f t="shared" ref="C37:S37" si="27">SUM(C36,C10)</f>
        <v>327</v>
      </c>
      <c r="D37" s="90">
        <f t="shared" si="27"/>
        <v>917</v>
      </c>
      <c r="E37" s="103">
        <f t="shared" si="27"/>
        <v>1368</v>
      </c>
      <c r="F37" s="104">
        <f t="shared" si="27"/>
        <v>820</v>
      </c>
      <c r="G37" s="90">
        <f t="shared" si="27"/>
        <v>2188</v>
      </c>
      <c r="H37" s="232">
        <f t="shared" si="27"/>
        <v>62</v>
      </c>
      <c r="I37" s="104">
        <f t="shared" si="27"/>
        <v>18</v>
      </c>
      <c r="J37" s="317">
        <f t="shared" si="27"/>
        <v>80</v>
      </c>
      <c r="K37" s="104">
        <f t="shared" si="27"/>
        <v>277</v>
      </c>
      <c r="L37" s="104">
        <f t="shared" si="27"/>
        <v>151</v>
      </c>
      <c r="M37" s="90">
        <f t="shared" si="27"/>
        <v>428</v>
      </c>
      <c r="N37" s="232">
        <f t="shared" si="27"/>
        <v>46</v>
      </c>
      <c r="O37" s="104">
        <f t="shared" si="27"/>
        <v>10</v>
      </c>
      <c r="P37" s="317">
        <f t="shared" si="27"/>
        <v>56</v>
      </c>
      <c r="Q37" s="94">
        <f t="shared" si="27"/>
        <v>2343</v>
      </c>
      <c r="R37" s="94">
        <f t="shared" si="27"/>
        <v>1326</v>
      </c>
      <c r="S37" s="94">
        <f t="shared" si="27"/>
        <v>3669</v>
      </c>
      <c r="T37" s="65"/>
    </row>
    <row r="38" spans="1:20" ht="12">
      <c r="A38" s="72"/>
      <c r="B38" s="80"/>
      <c r="C38" s="68"/>
      <c r="D38" s="85"/>
      <c r="E38" s="80"/>
      <c r="F38" s="68"/>
      <c r="G38" s="85"/>
      <c r="H38" s="231"/>
      <c r="I38" s="68"/>
      <c r="J38" s="318"/>
      <c r="K38" s="68"/>
      <c r="L38" s="68"/>
      <c r="M38" s="85"/>
      <c r="N38" s="231"/>
      <c r="O38" s="68"/>
      <c r="P38" s="318"/>
      <c r="Q38" s="69"/>
      <c r="R38" s="69"/>
      <c r="S38" s="69"/>
      <c r="T38" s="65"/>
    </row>
    <row r="39" spans="1:20" ht="11.25" customHeight="1">
      <c r="A39" s="309" t="s">
        <v>288</v>
      </c>
      <c r="B39" s="80"/>
      <c r="C39" s="68"/>
      <c r="D39" s="85"/>
      <c r="E39" s="80"/>
      <c r="F39" s="68"/>
      <c r="G39" s="85"/>
      <c r="H39" s="231"/>
      <c r="I39" s="68"/>
      <c r="J39" s="318"/>
      <c r="K39" s="68"/>
      <c r="L39" s="68"/>
      <c r="M39" s="85"/>
      <c r="N39" s="231"/>
      <c r="O39" s="68"/>
      <c r="P39" s="318"/>
      <c r="Q39" s="69"/>
      <c r="R39" s="69"/>
      <c r="S39" s="69"/>
      <c r="T39" s="65"/>
    </row>
    <row r="40" spans="1:20" ht="12">
      <c r="A40" s="86"/>
      <c r="B40" s="80"/>
      <c r="C40" s="68"/>
      <c r="D40" s="85"/>
      <c r="E40" s="80"/>
      <c r="F40" s="68"/>
      <c r="G40" s="85"/>
      <c r="H40" s="231"/>
      <c r="I40" s="68"/>
      <c r="J40" s="318"/>
      <c r="K40" s="68"/>
      <c r="L40" s="68"/>
      <c r="M40" s="85"/>
      <c r="N40" s="231"/>
      <c r="O40" s="68"/>
      <c r="P40" s="318"/>
      <c r="Q40" s="69"/>
      <c r="R40" s="69"/>
      <c r="S40" s="69"/>
      <c r="T40" s="65"/>
    </row>
    <row r="41" spans="1:20" ht="12">
      <c r="A41" s="71" t="s">
        <v>295</v>
      </c>
      <c r="B41" s="80"/>
      <c r="C41" s="68"/>
      <c r="D41" s="85"/>
      <c r="E41" s="80"/>
      <c r="F41" s="68"/>
      <c r="G41" s="85"/>
      <c r="H41" s="231"/>
      <c r="I41" s="68"/>
      <c r="J41" s="318"/>
      <c r="K41" s="68"/>
      <c r="L41" s="68"/>
      <c r="M41" s="85"/>
      <c r="N41" s="231"/>
      <c r="O41" s="68"/>
      <c r="P41" s="318"/>
      <c r="Q41" s="69"/>
      <c r="R41" s="69"/>
      <c r="S41" s="69"/>
      <c r="T41" s="65"/>
    </row>
    <row r="42" spans="1:20">
      <c r="A42" s="226" t="s">
        <v>100</v>
      </c>
      <c r="B42" s="80">
        <v>25</v>
      </c>
      <c r="C42" s="68">
        <v>2</v>
      </c>
      <c r="D42" s="85">
        <v>27</v>
      </c>
      <c r="E42" s="80">
        <v>15</v>
      </c>
      <c r="F42" s="68">
        <v>0</v>
      </c>
      <c r="G42" s="85">
        <v>15</v>
      </c>
      <c r="H42" s="231">
        <v>0</v>
      </c>
      <c r="I42" s="68">
        <v>0</v>
      </c>
      <c r="J42" s="318">
        <v>0</v>
      </c>
      <c r="K42" s="68">
        <v>0</v>
      </c>
      <c r="L42" s="68">
        <v>0</v>
      </c>
      <c r="M42" s="85">
        <v>0</v>
      </c>
      <c r="N42" s="231">
        <v>0</v>
      </c>
      <c r="O42" s="68">
        <v>0</v>
      </c>
      <c r="P42" s="318">
        <v>0</v>
      </c>
      <c r="Q42" s="69">
        <f t="shared" ref="Q42:Q49" si="28">SUM(N42,K42,H42,E42,B42)</f>
        <v>40</v>
      </c>
      <c r="R42" s="69">
        <f t="shared" ref="R42:R49" si="29">SUM(O42,L42,I42,F42,C42)</f>
        <v>2</v>
      </c>
      <c r="S42" s="69">
        <f t="shared" ref="S42:S49" si="30">SUM(P42,,J42,G42,M42,D42)</f>
        <v>42</v>
      </c>
      <c r="T42" s="65"/>
    </row>
    <row r="43" spans="1:20">
      <c r="A43" s="226" t="s">
        <v>101</v>
      </c>
      <c r="B43" s="80">
        <v>14</v>
      </c>
      <c r="C43" s="68">
        <v>11</v>
      </c>
      <c r="D43" s="85">
        <v>25</v>
      </c>
      <c r="E43" s="80">
        <v>25</v>
      </c>
      <c r="F43" s="68">
        <v>12</v>
      </c>
      <c r="G43" s="85">
        <v>37</v>
      </c>
      <c r="H43" s="231">
        <v>0</v>
      </c>
      <c r="I43" s="68">
        <v>0</v>
      </c>
      <c r="J43" s="318">
        <v>0</v>
      </c>
      <c r="K43" s="68">
        <v>0</v>
      </c>
      <c r="L43" s="68">
        <v>0</v>
      </c>
      <c r="M43" s="85">
        <v>0</v>
      </c>
      <c r="N43" s="231">
        <v>0</v>
      </c>
      <c r="O43" s="68">
        <v>0</v>
      </c>
      <c r="P43" s="318">
        <v>0</v>
      </c>
      <c r="Q43" s="69">
        <f t="shared" si="28"/>
        <v>39</v>
      </c>
      <c r="R43" s="69">
        <f t="shared" si="29"/>
        <v>23</v>
      </c>
      <c r="S43" s="69">
        <f t="shared" si="30"/>
        <v>62</v>
      </c>
      <c r="T43" s="65"/>
    </row>
    <row r="44" spans="1:20">
      <c r="A44" s="226" t="s">
        <v>102</v>
      </c>
      <c r="B44" s="80">
        <v>44</v>
      </c>
      <c r="C44" s="68">
        <v>47</v>
      </c>
      <c r="D44" s="85">
        <v>91</v>
      </c>
      <c r="E44" s="80">
        <v>98</v>
      </c>
      <c r="F44" s="68">
        <v>61</v>
      </c>
      <c r="G44" s="85">
        <v>159</v>
      </c>
      <c r="H44" s="231">
        <v>6</v>
      </c>
      <c r="I44" s="68">
        <v>6</v>
      </c>
      <c r="J44" s="318">
        <v>12</v>
      </c>
      <c r="K44" s="68">
        <v>26</v>
      </c>
      <c r="L44" s="68">
        <v>9</v>
      </c>
      <c r="M44" s="85">
        <v>35</v>
      </c>
      <c r="N44" s="231">
        <v>0</v>
      </c>
      <c r="O44" s="68">
        <v>0</v>
      </c>
      <c r="P44" s="318">
        <v>0</v>
      </c>
      <c r="Q44" s="69">
        <f t="shared" si="28"/>
        <v>174</v>
      </c>
      <c r="R44" s="69">
        <f t="shared" si="29"/>
        <v>123</v>
      </c>
      <c r="S44" s="69">
        <f t="shared" si="30"/>
        <v>297</v>
      </c>
      <c r="T44" s="65"/>
    </row>
    <row r="45" spans="1:20">
      <c r="A45" s="226" t="s">
        <v>103</v>
      </c>
      <c r="B45" s="80">
        <v>53</v>
      </c>
      <c r="C45" s="68">
        <v>1</v>
      </c>
      <c r="D45" s="85">
        <v>54</v>
      </c>
      <c r="E45" s="80">
        <v>72</v>
      </c>
      <c r="F45" s="68">
        <v>2</v>
      </c>
      <c r="G45" s="85">
        <v>74</v>
      </c>
      <c r="H45" s="231">
        <v>8</v>
      </c>
      <c r="I45" s="68">
        <v>0</v>
      </c>
      <c r="J45" s="318">
        <v>8</v>
      </c>
      <c r="K45" s="68">
        <v>21</v>
      </c>
      <c r="L45" s="68">
        <v>1</v>
      </c>
      <c r="M45" s="85">
        <v>22</v>
      </c>
      <c r="N45" s="231">
        <v>0</v>
      </c>
      <c r="O45" s="68">
        <v>0</v>
      </c>
      <c r="P45" s="318">
        <v>0</v>
      </c>
      <c r="Q45" s="69">
        <f t="shared" si="28"/>
        <v>154</v>
      </c>
      <c r="R45" s="69">
        <f t="shared" si="29"/>
        <v>4</v>
      </c>
      <c r="S45" s="69">
        <f t="shared" si="30"/>
        <v>158</v>
      </c>
      <c r="T45" s="65"/>
    </row>
    <row r="46" spans="1:20">
      <c r="A46" s="226" t="s">
        <v>104</v>
      </c>
      <c r="B46" s="80">
        <v>52</v>
      </c>
      <c r="C46" s="68">
        <v>6</v>
      </c>
      <c r="D46" s="85">
        <v>58</v>
      </c>
      <c r="E46" s="80">
        <v>51</v>
      </c>
      <c r="F46" s="68">
        <v>0</v>
      </c>
      <c r="G46" s="85">
        <v>51</v>
      </c>
      <c r="H46" s="231">
        <v>0</v>
      </c>
      <c r="I46" s="68">
        <v>0</v>
      </c>
      <c r="J46" s="318">
        <v>0</v>
      </c>
      <c r="K46" s="68">
        <v>0</v>
      </c>
      <c r="L46" s="68">
        <v>0</v>
      </c>
      <c r="M46" s="85">
        <v>0</v>
      </c>
      <c r="N46" s="231">
        <v>0</v>
      </c>
      <c r="O46" s="68">
        <v>0</v>
      </c>
      <c r="P46" s="318">
        <v>0</v>
      </c>
      <c r="Q46" s="69">
        <f t="shared" si="28"/>
        <v>103</v>
      </c>
      <c r="R46" s="69">
        <f t="shared" si="29"/>
        <v>6</v>
      </c>
      <c r="S46" s="69">
        <f t="shared" si="30"/>
        <v>109</v>
      </c>
      <c r="T46" s="65"/>
    </row>
    <row r="47" spans="1:20">
      <c r="A47" s="226" t="s">
        <v>105</v>
      </c>
      <c r="B47" s="80">
        <v>12</v>
      </c>
      <c r="C47" s="68">
        <v>39</v>
      </c>
      <c r="D47" s="85">
        <v>51</v>
      </c>
      <c r="E47" s="80">
        <v>9</v>
      </c>
      <c r="F47" s="68">
        <v>76</v>
      </c>
      <c r="G47" s="85">
        <v>85</v>
      </c>
      <c r="H47" s="231">
        <v>0</v>
      </c>
      <c r="I47" s="68">
        <v>0</v>
      </c>
      <c r="J47" s="318">
        <v>0</v>
      </c>
      <c r="K47" s="68">
        <v>3</v>
      </c>
      <c r="L47" s="68">
        <v>7</v>
      </c>
      <c r="M47" s="85">
        <v>10</v>
      </c>
      <c r="N47" s="231">
        <v>0</v>
      </c>
      <c r="O47" s="68">
        <v>0</v>
      </c>
      <c r="P47" s="318">
        <v>0</v>
      </c>
      <c r="Q47" s="69">
        <f t="shared" si="28"/>
        <v>24</v>
      </c>
      <c r="R47" s="69">
        <f t="shared" si="29"/>
        <v>122</v>
      </c>
      <c r="S47" s="69">
        <f t="shared" si="30"/>
        <v>146</v>
      </c>
      <c r="T47" s="65"/>
    </row>
    <row r="48" spans="1:20" ht="11.4" customHeight="1">
      <c r="A48" s="227" t="s">
        <v>106</v>
      </c>
      <c r="B48" s="80">
        <v>10</v>
      </c>
      <c r="C48" s="68">
        <v>53</v>
      </c>
      <c r="D48" s="85">
        <v>63</v>
      </c>
      <c r="E48" s="80">
        <v>29</v>
      </c>
      <c r="F48" s="68">
        <v>112</v>
      </c>
      <c r="G48" s="85">
        <v>141</v>
      </c>
      <c r="H48" s="231">
        <v>0</v>
      </c>
      <c r="I48" s="68">
        <v>7</v>
      </c>
      <c r="J48" s="318">
        <v>7</v>
      </c>
      <c r="K48" s="68">
        <v>4</v>
      </c>
      <c r="L48" s="68">
        <v>32</v>
      </c>
      <c r="M48" s="85">
        <v>36</v>
      </c>
      <c r="N48" s="231">
        <v>0</v>
      </c>
      <c r="O48" s="68">
        <v>0</v>
      </c>
      <c r="P48" s="318">
        <v>0</v>
      </c>
      <c r="Q48" s="69">
        <f t="shared" si="28"/>
        <v>43</v>
      </c>
      <c r="R48" s="69">
        <f t="shared" si="29"/>
        <v>204</v>
      </c>
      <c r="S48" s="69">
        <f t="shared" si="30"/>
        <v>247</v>
      </c>
      <c r="T48" s="65"/>
    </row>
    <row r="49" spans="1:19" s="87" customFormat="1">
      <c r="A49" s="227" t="s">
        <v>107</v>
      </c>
      <c r="B49" s="80">
        <v>0</v>
      </c>
      <c r="C49" s="68">
        <v>0</v>
      </c>
      <c r="D49" s="85">
        <v>0</v>
      </c>
      <c r="E49" s="80">
        <v>6</v>
      </c>
      <c r="F49" s="68">
        <v>1</v>
      </c>
      <c r="G49" s="85">
        <v>7</v>
      </c>
      <c r="H49" s="231">
        <v>0</v>
      </c>
      <c r="I49" s="68">
        <v>0</v>
      </c>
      <c r="J49" s="318">
        <v>0</v>
      </c>
      <c r="K49" s="68">
        <v>0</v>
      </c>
      <c r="L49" s="68">
        <v>0</v>
      </c>
      <c r="M49" s="85">
        <v>0</v>
      </c>
      <c r="N49" s="231">
        <v>0</v>
      </c>
      <c r="O49" s="68">
        <v>0</v>
      </c>
      <c r="P49" s="318">
        <v>0</v>
      </c>
      <c r="Q49" s="69">
        <f t="shared" si="28"/>
        <v>6</v>
      </c>
      <c r="R49" s="69">
        <f t="shared" si="29"/>
        <v>1</v>
      </c>
      <c r="S49" s="69">
        <f t="shared" si="30"/>
        <v>7</v>
      </c>
    </row>
    <row r="50" spans="1:19" s="87" customFormat="1">
      <c r="A50" s="227" t="s">
        <v>108</v>
      </c>
      <c r="B50" s="80">
        <v>0</v>
      </c>
      <c r="C50" s="68">
        <v>0</v>
      </c>
      <c r="D50" s="85">
        <v>0</v>
      </c>
      <c r="E50" s="80">
        <v>39</v>
      </c>
      <c r="F50" s="68">
        <v>5</v>
      </c>
      <c r="G50" s="85">
        <v>44</v>
      </c>
      <c r="H50" s="231">
        <v>0</v>
      </c>
      <c r="I50" s="68">
        <v>0</v>
      </c>
      <c r="J50" s="318">
        <v>0</v>
      </c>
      <c r="K50" s="68">
        <v>4</v>
      </c>
      <c r="L50" s="68">
        <v>0</v>
      </c>
      <c r="M50" s="85">
        <v>4</v>
      </c>
      <c r="N50" s="80">
        <v>0</v>
      </c>
      <c r="O50" s="68">
        <v>0</v>
      </c>
      <c r="P50" s="85">
        <v>0</v>
      </c>
      <c r="Q50" s="99">
        <f t="shared" ref="Q50" si="31">SUM(N50,K50,H50,E50,B50)</f>
        <v>43</v>
      </c>
      <c r="R50" s="69">
        <f t="shared" ref="R50" si="32">SUM(O50,L50,I50,F50,C50)</f>
        <v>5</v>
      </c>
      <c r="S50" s="69">
        <f t="shared" ref="S50" si="33">SUM(P50,,J50,G50,M50,D50)</f>
        <v>48</v>
      </c>
    </row>
    <row r="51" spans="1:19" s="87" customFormat="1">
      <c r="A51" s="227" t="s">
        <v>112</v>
      </c>
      <c r="B51" s="80">
        <v>34</v>
      </c>
      <c r="C51" s="68">
        <v>1</v>
      </c>
      <c r="D51" s="85">
        <v>35</v>
      </c>
      <c r="E51" s="80">
        <v>49</v>
      </c>
      <c r="F51" s="68">
        <v>1</v>
      </c>
      <c r="G51" s="85">
        <v>50</v>
      </c>
      <c r="H51" s="80">
        <v>2</v>
      </c>
      <c r="I51" s="68">
        <v>0</v>
      </c>
      <c r="J51" s="85">
        <v>2</v>
      </c>
      <c r="K51" s="80">
        <v>18</v>
      </c>
      <c r="L51" s="68">
        <v>0</v>
      </c>
      <c r="M51" s="85">
        <v>18</v>
      </c>
      <c r="N51" s="80">
        <v>3</v>
      </c>
      <c r="O51" s="68">
        <v>0</v>
      </c>
      <c r="P51" s="85">
        <v>3</v>
      </c>
      <c r="Q51" s="99">
        <f t="shared" ref="Q51:Q62" si="34">SUM(N51,K51,H51,E51,B51)</f>
        <v>106</v>
      </c>
      <c r="R51" s="69">
        <f t="shared" ref="R51:R62" si="35">SUM(O51,L51,I51,F51,C51)</f>
        <v>2</v>
      </c>
      <c r="S51" s="69">
        <f t="shared" ref="S51:S62" si="36">SUM(P51,,J51,G51,M51,D51)</f>
        <v>108</v>
      </c>
    </row>
    <row r="52" spans="1:19" s="87" customFormat="1">
      <c r="A52" s="227" t="s">
        <v>113</v>
      </c>
      <c r="B52" s="80">
        <v>0</v>
      </c>
      <c r="C52" s="68">
        <v>0</v>
      </c>
      <c r="D52" s="85">
        <v>0</v>
      </c>
      <c r="E52" s="80">
        <v>1</v>
      </c>
      <c r="F52" s="68">
        <v>0</v>
      </c>
      <c r="G52" s="85">
        <v>1</v>
      </c>
      <c r="H52" s="80">
        <v>0</v>
      </c>
      <c r="I52" s="68">
        <v>0</v>
      </c>
      <c r="J52" s="85">
        <v>0</v>
      </c>
      <c r="K52" s="80">
        <v>0</v>
      </c>
      <c r="L52" s="68">
        <v>0</v>
      </c>
      <c r="M52" s="85">
        <v>0</v>
      </c>
      <c r="N52" s="80">
        <v>0</v>
      </c>
      <c r="O52" s="68">
        <v>0</v>
      </c>
      <c r="P52" s="85">
        <v>0</v>
      </c>
      <c r="Q52" s="99">
        <f t="shared" si="34"/>
        <v>1</v>
      </c>
      <c r="R52" s="69">
        <f t="shared" si="35"/>
        <v>0</v>
      </c>
      <c r="S52" s="69">
        <f t="shared" si="36"/>
        <v>1</v>
      </c>
    </row>
    <row r="53" spans="1:19" s="87" customFormat="1">
      <c r="A53" s="227" t="s">
        <v>114</v>
      </c>
      <c r="B53" s="80">
        <v>5</v>
      </c>
      <c r="C53" s="68">
        <v>1</v>
      </c>
      <c r="D53" s="85">
        <v>6</v>
      </c>
      <c r="E53" s="80">
        <v>32</v>
      </c>
      <c r="F53" s="68">
        <v>0</v>
      </c>
      <c r="G53" s="85">
        <v>32</v>
      </c>
      <c r="H53" s="80">
        <v>0</v>
      </c>
      <c r="I53" s="68">
        <v>0</v>
      </c>
      <c r="J53" s="85">
        <v>0</v>
      </c>
      <c r="K53" s="80">
        <v>0</v>
      </c>
      <c r="L53" s="68">
        <v>0</v>
      </c>
      <c r="M53" s="85">
        <v>0</v>
      </c>
      <c r="N53" s="80">
        <v>0</v>
      </c>
      <c r="O53" s="68">
        <v>0</v>
      </c>
      <c r="P53" s="85">
        <v>0</v>
      </c>
      <c r="Q53" s="99">
        <f t="shared" si="34"/>
        <v>37</v>
      </c>
      <c r="R53" s="69">
        <f t="shared" si="35"/>
        <v>1</v>
      </c>
      <c r="S53" s="69">
        <f t="shared" si="36"/>
        <v>38</v>
      </c>
    </row>
    <row r="54" spans="1:19" s="87" customFormat="1" ht="22.8">
      <c r="A54" s="227" t="s">
        <v>115</v>
      </c>
      <c r="B54" s="80">
        <v>0</v>
      </c>
      <c r="C54" s="68">
        <v>0</v>
      </c>
      <c r="D54" s="85">
        <v>0</v>
      </c>
      <c r="E54" s="80">
        <v>10</v>
      </c>
      <c r="F54" s="68">
        <v>16</v>
      </c>
      <c r="G54" s="85">
        <v>26</v>
      </c>
      <c r="H54" s="80">
        <v>0</v>
      </c>
      <c r="I54" s="68">
        <v>0</v>
      </c>
      <c r="J54" s="85">
        <v>0</v>
      </c>
      <c r="K54" s="80">
        <v>2</v>
      </c>
      <c r="L54" s="68">
        <v>0</v>
      </c>
      <c r="M54" s="85">
        <v>2</v>
      </c>
      <c r="N54" s="80">
        <v>0</v>
      </c>
      <c r="O54" s="68">
        <v>0</v>
      </c>
      <c r="P54" s="85">
        <v>0</v>
      </c>
      <c r="Q54" s="99">
        <f t="shared" si="34"/>
        <v>12</v>
      </c>
      <c r="R54" s="69">
        <f t="shared" si="35"/>
        <v>16</v>
      </c>
      <c r="S54" s="69">
        <f t="shared" si="36"/>
        <v>28</v>
      </c>
    </row>
    <row r="55" spans="1:19" s="87" customFormat="1">
      <c r="A55" s="226" t="s">
        <v>116</v>
      </c>
      <c r="B55" s="80">
        <v>0</v>
      </c>
      <c r="C55" s="68">
        <v>0</v>
      </c>
      <c r="D55" s="85">
        <v>0</v>
      </c>
      <c r="E55" s="80">
        <v>13</v>
      </c>
      <c r="F55" s="68">
        <v>1</v>
      </c>
      <c r="G55" s="85">
        <v>14</v>
      </c>
      <c r="H55" s="80">
        <v>0</v>
      </c>
      <c r="I55" s="68">
        <v>0</v>
      </c>
      <c r="J55" s="85">
        <v>0</v>
      </c>
      <c r="K55" s="80">
        <v>0</v>
      </c>
      <c r="L55" s="68">
        <v>0</v>
      </c>
      <c r="M55" s="85">
        <v>0</v>
      </c>
      <c r="N55" s="80">
        <v>0</v>
      </c>
      <c r="O55" s="68">
        <v>0</v>
      </c>
      <c r="P55" s="85">
        <v>0</v>
      </c>
      <c r="Q55" s="99">
        <f t="shared" si="34"/>
        <v>13</v>
      </c>
      <c r="R55" s="69">
        <f t="shared" si="35"/>
        <v>1</v>
      </c>
      <c r="S55" s="69">
        <f t="shared" si="36"/>
        <v>14</v>
      </c>
    </row>
    <row r="56" spans="1:19" s="87" customFormat="1">
      <c r="A56" s="226" t="s">
        <v>117</v>
      </c>
      <c r="B56" s="80">
        <v>4</v>
      </c>
      <c r="C56" s="68">
        <v>0</v>
      </c>
      <c r="D56" s="85">
        <v>4</v>
      </c>
      <c r="E56" s="80">
        <v>5</v>
      </c>
      <c r="F56" s="68">
        <v>0</v>
      </c>
      <c r="G56" s="85">
        <v>5</v>
      </c>
      <c r="H56" s="80">
        <v>0</v>
      </c>
      <c r="I56" s="68">
        <v>0</v>
      </c>
      <c r="J56" s="85">
        <v>0</v>
      </c>
      <c r="K56" s="80">
        <v>7</v>
      </c>
      <c r="L56" s="68">
        <v>1</v>
      </c>
      <c r="M56" s="85">
        <v>8</v>
      </c>
      <c r="N56" s="80">
        <v>0</v>
      </c>
      <c r="O56" s="68">
        <v>0</v>
      </c>
      <c r="P56" s="85">
        <v>0</v>
      </c>
      <c r="Q56" s="99">
        <f t="shared" si="34"/>
        <v>16</v>
      </c>
      <c r="R56" s="69">
        <f t="shared" si="35"/>
        <v>1</v>
      </c>
      <c r="S56" s="69">
        <f t="shared" si="36"/>
        <v>17</v>
      </c>
    </row>
    <row r="57" spans="1:19" s="87" customFormat="1">
      <c r="A57" s="226" t="s">
        <v>118</v>
      </c>
      <c r="B57" s="80">
        <v>0</v>
      </c>
      <c r="C57" s="68">
        <v>0</v>
      </c>
      <c r="D57" s="85">
        <v>0</v>
      </c>
      <c r="E57" s="80">
        <v>5</v>
      </c>
      <c r="F57" s="68">
        <v>3</v>
      </c>
      <c r="G57" s="85">
        <v>8</v>
      </c>
      <c r="H57" s="80">
        <v>0</v>
      </c>
      <c r="I57" s="68">
        <v>0</v>
      </c>
      <c r="J57" s="85">
        <v>0</v>
      </c>
      <c r="K57" s="80">
        <v>0</v>
      </c>
      <c r="L57" s="68">
        <v>0</v>
      </c>
      <c r="M57" s="85">
        <v>0</v>
      </c>
      <c r="N57" s="80">
        <v>0</v>
      </c>
      <c r="O57" s="68">
        <v>0</v>
      </c>
      <c r="P57" s="85">
        <v>0</v>
      </c>
      <c r="Q57" s="99">
        <f t="shared" si="34"/>
        <v>5</v>
      </c>
      <c r="R57" s="69">
        <f t="shared" si="35"/>
        <v>3</v>
      </c>
      <c r="S57" s="69">
        <f t="shared" si="36"/>
        <v>8</v>
      </c>
    </row>
    <row r="58" spans="1:19" s="87" customFormat="1">
      <c r="A58" s="226" t="s">
        <v>120</v>
      </c>
      <c r="B58" s="80">
        <v>26</v>
      </c>
      <c r="C58" s="68">
        <v>4</v>
      </c>
      <c r="D58" s="85">
        <v>30</v>
      </c>
      <c r="E58" s="80">
        <v>30</v>
      </c>
      <c r="F58" s="68">
        <v>11</v>
      </c>
      <c r="G58" s="85">
        <v>41</v>
      </c>
      <c r="H58" s="80">
        <v>0</v>
      </c>
      <c r="I58" s="68">
        <v>0</v>
      </c>
      <c r="J58" s="85">
        <v>0</v>
      </c>
      <c r="K58" s="80">
        <v>12</v>
      </c>
      <c r="L58" s="68">
        <v>1</v>
      </c>
      <c r="M58" s="85">
        <v>13</v>
      </c>
      <c r="N58" s="80">
        <v>0</v>
      </c>
      <c r="O58" s="68">
        <v>0</v>
      </c>
      <c r="P58" s="85">
        <v>0</v>
      </c>
      <c r="Q58" s="99">
        <f t="shared" si="34"/>
        <v>68</v>
      </c>
      <c r="R58" s="69">
        <f t="shared" si="35"/>
        <v>16</v>
      </c>
      <c r="S58" s="69">
        <f t="shared" si="36"/>
        <v>84</v>
      </c>
    </row>
    <row r="59" spans="1:19" s="87" customFormat="1">
      <c r="A59" s="226" t="s">
        <v>122</v>
      </c>
      <c r="B59" s="80">
        <v>65</v>
      </c>
      <c r="C59" s="68">
        <v>8</v>
      </c>
      <c r="D59" s="85">
        <v>73</v>
      </c>
      <c r="E59" s="80">
        <v>78</v>
      </c>
      <c r="F59" s="68">
        <v>14</v>
      </c>
      <c r="G59" s="85">
        <v>92</v>
      </c>
      <c r="H59" s="80">
        <v>3</v>
      </c>
      <c r="I59" s="68">
        <v>0</v>
      </c>
      <c r="J59" s="85">
        <v>3</v>
      </c>
      <c r="K59" s="80">
        <v>11</v>
      </c>
      <c r="L59" s="68">
        <v>3</v>
      </c>
      <c r="M59" s="85">
        <v>14</v>
      </c>
      <c r="N59" s="80">
        <v>0</v>
      </c>
      <c r="O59" s="68">
        <v>0</v>
      </c>
      <c r="P59" s="85">
        <v>0</v>
      </c>
      <c r="Q59" s="99">
        <f t="shared" si="34"/>
        <v>157</v>
      </c>
      <c r="R59" s="69">
        <f t="shared" si="35"/>
        <v>25</v>
      </c>
      <c r="S59" s="69">
        <f t="shared" si="36"/>
        <v>182</v>
      </c>
    </row>
    <row r="60" spans="1:19" s="87" customFormat="1">
      <c r="A60" s="226" t="s">
        <v>123</v>
      </c>
      <c r="B60" s="80">
        <v>0</v>
      </c>
      <c r="C60" s="68">
        <v>0</v>
      </c>
      <c r="D60" s="85">
        <v>0</v>
      </c>
      <c r="E60" s="80">
        <v>0</v>
      </c>
      <c r="F60" s="68">
        <v>0</v>
      </c>
      <c r="G60" s="85">
        <v>0</v>
      </c>
      <c r="H60" s="80">
        <v>0</v>
      </c>
      <c r="I60" s="68">
        <v>0</v>
      </c>
      <c r="J60" s="85">
        <v>0</v>
      </c>
      <c r="K60" s="80">
        <v>0</v>
      </c>
      <c r="L60" s="68">
        <v>2</v>
      </c>
      <c r="M60" s="85">
        <v>2</v>
      </c>
      <c r="N60" s="80">
        <v>0</v>
      </c>
      <c r="O60" s="68">
        <v>0</v>
      </c>
      <c r="P60" s="85">
        <v>0</v>
      </c>
      <c r="Q60" s="99">
        <f t="shared" si="34"/>
        <v>0</v>
      </c>
      <c r="R60" s="69">
        <f t="shared" si="35"/>
        <v>2</v>
      </c>
      <c r="S60" s="69">
        <f t="shared" si="36"/>
        <v>2</v>
      </c>
    </row>
    <row r="61" spans="1:19" s="87" customFormat="1">
      <c r="A61" s="226" t="s">
        <v>124</v>
      </c>
      <c r="B61" s="80">
        <v>12</v>
      </c>
      <c r="C61" s="68">
        <v>0</v>
      </c>
      <c r="D61" s="85">
        <v>12</v>
      </c>
      <c r="E61" s="80">
        <v>92</v>
      </c>
      <c r="F61" s="68">
        <v>9</v>
      </c>
      <c r="G61" s="85">
        <v>101</v>
      </c>
      <c r="H61" s="80">
        <v>14</v>
      </c>
      <c r="I61" s="68">
        <v>0</v>
      </c>
      <c r="J61" s="85">
        <v>14</v>
      </c>
      <c r="K61" s="80">
        <v>9</v>
      </c>
      <c r="L61" s="68">
        <v>0</v>
      </c>
      <c r="M61" s="85">
        <v>9</v>
      </c>
      <c r="N61" s="80">
        <v>0</v>
      </c>
      <c r="O61" s="68">
        <v>0</v>
      </c>
      <c r="P61" s="85">
        <v>0</v>
      </c>
      <c r="Q61" s="99">
        <f t="shared" si="34"/>
        <v>127</v>
      </c>
      <c r="R61" s="69">
        <f t="shared" si="35"/>
        <v>9</v>
      </c>
      <c r="S61" s="69">
        <f t="shared" si="36"/>
        <v>136</v>
      </c>
    </row>
    <row r="62" spans="1:19" s="87" customFormat="1">
      <c r="A62" s="226" t="s">
        <v>125</v>
      </c>
      <c r="B62" s="80">
        <v>21</v>
      </c>
      <c r="C62" s="68">
        <v>18</v>
      </c>
      <c r="D62" s="85">
        <v>39</v>
      </c>
      <c r="E62" s="80">
        <v>48</v>
      </c>
      <c r="F62" s="68">
        <v>65</v>
      </c>
      <c r="G62" s="85">
        <v>113</v>
      </c>
      <c r="H62" s="80">
        <v>0</v>
      </c>
      <c r="I62" s="68">
        <v>0</v>
      </c>
      <c r="J62" s="85">
        <v>0</v>
      </c>
      <c r="K62" s="80">
        <v>4</v>
      </c>
      <c r="L62" s="68">
        <v>6</v>
      </c>
      <c r="M62" s="85">
        <v>10</v>
      </c>
      <c r="N62" s="80">
        <v>4</v>
      </c>
      <c r="O62" s="68">
        <v>2</v>
      </c>
      <c r="P62" s="85">
        <v>6</v>
      </c>
      <c r="Q62" s="99">
        <f t="shared" si="34"/>
        <v>77</v>
      </c>
      <c r="R62" s="69">
        <f t="shared" si="35"/>
        <v>91</v>
      </c>
      <c r="S62" s="69">
        <f t="shared" si="36"/>
        <v>168</v>
      </c>
    </row>
    <row r="63" spans="1:19" s="72" customFormat="1" ht="12">
      <c r="A63" s="72" t="s">
        <v>297</v>
      </c>
      <c r="B63" s="73">
        <f>SUM(B42:B62)</f>
        <v>377</v>
      </c>
      <c r="C63" s="74">
        <f t="shared" ref="C63:S63" si="37">SUM(C42:C62)</f>
        <v>191</v>
      </c>
      <c r="D63" s="219">
        <f t="shared" si="37"/>
        <v>568</v>
      </c>
      <c r="E63" s="73">
        <f t="shared" si="37"/>
        <v>707</v>
      </c>
      <c r="F63" s="74">
        <f t="shared" si="37"/>
        <v>389</v>
      </c>
      <c r="G63" s="219">
        <f t="shared" si="37"/>
        <v>1096</v>
      </c>
      <c r="H63" s="73">
        <f t="shared" si="37"/>
        <v>33</v>
      </c>
      <c r="I63" s="74">
        <f t="shared" si="37"/>
        <v>13</v>
      </c>
      <c r="J63" s="219">
        <f t="shared" si="37"/>
        <v>46</v>
      </c>
      <c r="K63" s="73">
        <f t="shared" si="37"/>
        <v>121</v>
      </c>
      <c r="L63" s="74">
        <f t="shared" si="37"/>
        <v>62</v>
      </c>
      <c r="M63" s="219">
        <f t="shared" si="37"/>
        <v>183</v>
      </c>
      <c r="N63" s="73">
        <f t="shared" si="37"/>
        <v>7</v>
      </c>
      <c r="O63" s="74">
        <f t="shared" si="37"/>
        <v>2</v>
      </c>
      <c r="P63" s="219">
        <f t="shared" si="37"/>
        <v>9</v>
      </c>
      <c r="Q63" s="73">
        <f t="shared" si="37"/>
        <v>1245</v>
      </c>
      <c r="R63" s="74">
        <f t="shared" si="37"/>
        <v>657</v>
      </c>
      <c r="S63" s="74">
        <f t="shared" si="37"/>
        <v>1902</v>
      </c>
    </row>
    <row r="64" spans="1:19" s="72" customFormat="1" ht="12">
      <c r="A64" s="86" t="s">
        <v>298</v>
      </c>
      <c r="B64" s="103"/>
      <c r="C64" s="104"/>
      <c r="D64" s="90"/>
      <c r="E64" s="103"/>
      <c r="F64" s="104"/>
      <c r="G64" s="229"/>
      <c r="H64" s="104"/>
      <c r="I64" s="104"/>
      <c r="J64" s="90"/>
      <c r="K64" s="103"/>
      <c r="L64" s="104"/>
      <c r="M64" s="229"/>
      <c r="N64" s="103"/>
      <c r="O64" s="104"/>
      <c r="P64" s="229"/>
      <c r="Q64" s="104"/>
      <c r="R64" s="104"/>
      <c r="S64" s="104"/>
    </row>
    <row r="65" spans="1:20" s="72" customFormat="1" ht="14.25" customHeight="1">
      <c r="A65" s="226" t="s">
        <v>103</v>
      </c>
      <c r="B65" s="80">
        <v>0</v>
      </c>
      <c r="C65" s="68">
        <v>0</v>
      </c>
      <c r="D65" s="85">
        <v>0</v>
      </c>
      <c r="E65" s="80">
        <v>0</v>
      </c>
      <c r="F65" s="68">
        <v>0</v>
      </c>
      <c r="G65" s="91">
        <v>0</v>
      </c>
      <c r="H65" s="68">
        <v>0</v>
      </c>
      <c r="I65" s="68">
        <v>0</v>
      </c>
      <c r="J65" s="85">
        <v>0</v>
      </c>
      <c r="K65" s="80">
        <v>1</v>
      </c>
      <c r="L65" s="68">
        <v>0</v>
      </c>
      <c r="M65" s="91">
        <v>1</v>
      </c>
      <c r="N65" s="80">
        <v>6</v>
      </c>
      <c r="O65" s="68">
        <v>0</v>
      </c>
      <c r="P65" s="91">
        <v>6</v>
      </c>
      <c r="Q65" s="68">
        <f t="shared" ref="Q65:Q73" si="38">SUM(N65,K65,H65,E65,B65)</f>
        <v>7</v>
      </c>
      <c r="R65" s="68">
        <f t="shared" ref="R65:R73" si="39">SUM(O65,L65,I65,F65,C65)</f>
        <v>0</v>
      </c>
      <c r="S65" s="68">
        <f t="shared" ref="S65:S73" si="40">SUM(P65,,J65,G65,M65,D65)</f>
        <v>7</v>
      </c>
    </row>
    <row r="66" spans="1:20" s="72" customFormat="1" ht="12">
      <c r="A66" s="226" t="s">
        <v>129</v>
      </c>
      <c r="B66" s="80">
        <v>0</v>
      </c>
      <c r="C66" s="68">
        <v>0</v>
      </c>
      <c r="D66" s="85">
        <v>0</v>
      </c>
      <c r="E66" s="80">
        <v>1</v>
      </c>
      <c r="F66" s="68">
        <v>2</v>
      </c>
      <c r="G66" s="91">
        <v>3</v>
      </c>
      <c r="H66" s="68">
        <v>0</v>
      </c>
      <c r="I66" s="68">
        <v>0</v>
      </c>
      <c r="J66" s="85">
        <v>0</v>
      </c>
      <c r="K66" s="80">
        <v>3</v>
      </c>
      <c r="L66" s="68">
        <v>3</v>
      </c>
      <c r="M66" s="91">
        <v>6</v>
      </c>
      <c r="N66" s="80">
        <v>2</v>
      </c>
      <c r="O66" s="68">
        <v>0</v>
      </c>
      <c r="P66" s="91">
        <v>2</v>
      </c>
      <c r="Q66" s="68">
        <f t="shared" si="38"/>
        <v>6</v>
      </c>
      <c r="R66" s="68">
        <f t="shared" si="39"/>
        <v>5</v>
      </c>
      <c r="S66" s="68">
        <f t="shared" si="40"/>
        <v>11</v>
      </c>
    </row>
    <row r="67" spans="1:20" s="72" customFormat="1" ht="12">
      <c r="A67" s="226" t="s">
        <v>130</v>
      </c>
      <c r="B67" s="80">
        <v>0</v>
      </c>
      <c r="C67" s="68">
        <v>0</v>
      </c>
      <c r="D67" s="85">
        <v>0</v>
      </c>
      <c r="E67" s="80">
        <v>0</v>
      </c>
      <c r="F67" s="68">
        <v>0</v>
      </c>
      <c r="G67" s="91">
        <v>0</v>
      </c>
      <c r="H67" s="68">
        <v>0</v>
      </c>
      <c r="I67" s="68">
        <v>0</v>
      </c>
      <c r="J67" s="85">
        <v>0</v>
      </c>
      <c r="K67" s="80">
        <v>0</v>
      </c>
      <c r="L67" s="68">
        <v>0</v>
      </c>
      <c r="M67" s="91">
        <v>0</v>
      </c>
      <c r="N67" s="80">
        <v>0</v>
      </c>
      <c r="O67" s="68">
        <v>1</v>
      </c>
      <c r="P67" s="91">
        <v>1</v>
      </c>
      <c r="Q67" s="68">
        <f t="shared" si="38"/>
        <v>0</v>
      </c>
      <c r="R67" s="68">
        <f t="shared" si="39"/>
        <v>1</v>
      </c>
      <c r="S67" s="68">
        <f t="shared" si="40"/>
        <v>1</v>
      </c>
    </row>
    <row r="68" spans="1:20" s="72" customFormat="1" ht="12">
      <c r="A68" s="226" t="s">
        <v>131</v>
      </c>
      <c r="B68" s="80">
        <v>0</v>
      </c>
      <c r="C68" s="68">
        <v>0</v>
      </c>
      <c r="D68" s="85">
        <v>0</v>
      </c>
      <c r="E68" s="80">
        <v>6</v>
      </c>
      <c r="F68" s="68">
        <v>0</v>
      </c>
      <c r="G68" s="91">
        <v>6</v>
      </c>
      <c r="H68" s="68">
        <v>0</v>
      </c>
      <c r="I68" s="68">
        <v>0</v>
      </c>
      <c r="J68" s="85">
        <v>0</v>
      </c>
      <c r="K68" s="80">
        <v>0</v>
      </c>
      <c r="L68" s="68">
        <v>0</v>
      </c>
      <c r="M68" s="91">
        <v>0</v>
      </c>
      <c r="N68" s="80">
        <v>0</v>
      </c>
      <c r="O68" s="68">
        <v>0</v>
      </c>
      <c r="P68" s="91">
        <v>0</v>
      </c>
      <c r="Q68" s="68">
        <f t="shared" si="38"/>
        <v>6</v>
      </c>
      <c r="R68" s="68">
        <f t="shared" si="39"/>
        <v>0</v>
      </c>
      <c r="S68" s="68">
        <f t="shared" si="40"/>
        <v>6</v>
      </c>
    </row>
    <row r="69" spans="1:20" s="72" customFormat="1" ht="12">
      <c r="A69" s="226" t="s">
        <v>132</v>
      </c>
      <c r="B69" s="80">
        <v>0</v>
      </c>
      <c r="C69" s="68">
        <v>0</v>
      </c>
      <c r="D69" s="85">
        <v>0</v>
      </c>
      <c r="E69" s="80">
        <v>9</v>
      </c>
      <c r="F69" s="68">
        <v>0</v>
      </c>
      <c r="G69" s="91">
        <v>9</v>
      </c>
      <c r="H69" s="68">
        <v>0</v>
      </c>
      <c r="I69" s="68">
        <v>0</v>
      </c>
      <c r="J69" s="85">
        <v>0</v>
      </c>
      <c r="K69" s="80">
        <v>0</v>
      </c>
      <c r="L69" s="68">
        <v>0</v>
      </c>
      <c r="M69" s="91">
        <v>0</v>
      </c>
      <c r="N69" s="80">
        <v>0</v>
      </c>
      <c r="O69" s="68">
        <v>0</v>
      </c>
      <c r="P69" s="91">
        <v>0</v>
      </c>
      <c r="Q69" s="68">
        <f t="shared" si="38"/>
        <v>9</v>
      </c>
      <c r="R69" s="68">
        <f t="shared" si="39"/>
        <v>0</v>
      </c>
      <c r="S69" s="68">
        <f t="shared" si="40"/>
        <v>9</v>
      </c>
    </row>
    <row r="70" spans="1:20" s="72" customFormat="1" ht="12">
      <c r="A70" s="226" t="s">
        <v>108</v>
      </c>
      <c r="B70" s="80">
        <v>0</v>
      </c>
      <c r="C70" s="68">
        <v>0</v>
      </c>
      <c r="D70" s="85">
        <v>0</v>
      </c>
      <c r="E70" s="80">
        <v>0</v>
      </c>
      <c r="F70" s="68">
        <v>0</v>
      </c>
      <c r="G70" s="91">
        <v>0</v>
      </c>
      <c r="H70" s="68">
        <v>0</v>
      </c>
      <c r="I70" s="68">
        <v>0</v>
      </c>
      <c r="J70" s="85">
        <v>0</v>
      </c>
      <c r="K70" s="80">
        <v>0</v>
      </c>
      <c r="L70" s="68">
        <v>0</v>
      </c>
      <c r="M70" s="91">
        <v>0</v>
      </c>
      <c r="N70" s="80">
        <v>3</v>
      </c>
      <c r="O70" s="68">
        <v>1</v>
      </c>
      <c r="P70" s="91">
        <v>4</v>
      </c>
      <c r="Q70" s="68">
        <f t="shared" si="38"/>
        <v>3</v>
      </c>
      <c r="R70" s="68">
        <f t="shared" si="39"/>
        <v>1</v>
      </c>
      <c r="S70" s="68">
        <f t="shared" si="40"/>
        <v>4</v>
      </c>
    </row>
    <row r="71" spans="1:20" s="72" customFormat="1" ht="12">
      <c r="A71" s="226" t="s">
        <v>133</v>
      </c>
      <c r="B71" s="80">
        <v>0</v>
      </c>
      <c r="C71" s="68">
        <v>0</v>
      </c>
      <c r="D71" s="85">
        <v>0</v>
      </c>
      <c r="E71" s="80">
        <v>0</v>
      </c>
      <c r="F71" s="68">
        <v>0</v>
      </c>
      <c r="G71" s="91">
        <v>0</v>
      </c>
      <c r="H71" s="68">
        <v>0</v>
      </c>
      <c r="I71" s="68">
        <v>0</v>
      </c>
      <c r="J71" s="85">
        <v>0</v>
      </c>
      <c r="K71" s="80">
        <v>6</v>
      </c>
      <c r="L71" s="68">
        <v>0</v>
      </c>
      <c r="M71" s="91">
        <v>6</v>
      </c>
      <c r="N71" s="80">
        <v>0</v>
      </c>
      <c r="O71" s="68">
        <v>0</v>
      </c>
      <c r="P71" s="91">
        <v>0</v>
      </c>
      <c r="Q71" s="68">
        <f t="shared" si="38"/>
        <v>6</v>
      </c>
      <c r="R71" s="68">
        <f t="shared" si="39"/>
        <v>0</v>
      </c>
      <c r="S71" s="68">
        <f t="shared" si="40"/>
        <v>6</v>
      </c>
    </row>
    <row r="72" spans="1:20" s="72" customFormat="1" ht="12">
      <c r="A72" s="226" t="s">
        <v>134</v>
      </c>
      <c r="B72" s="80">
        <v>0</v>
      </c>
      <c r="C72" s="68">
        <v>0</v>
      </c>
      <c r="D72" s="85">
        <v>0</v>
      </c>
      <c r="E72" s="80">
        <v>0</v>
      </c>
      <c r="F72" s="68">
        <v>6</v>
      </c>
      <c r="G72" s="91">
        <v>6</v>
      </c>
      <c r="H72" s="68">
        <v>0</v>
      </c>
      <c r="I72" s="68">
        <v>0</v>
      </c>
      <c r="J72" s="85">
        <v>0</v>
      </c>
      <c r="K72" s="80">
        <v>2</v>
      </c>
      <c r="L72" s="68">
        <v>3</v>
      </c>
      <c r="M72" s="91">
        <v>5</v>
      </c>
      <c r="N72" s="80">
        <v>0</v>
      </c>
      <c r="O72" s="68">
        <v>0</v>
      </c>
      <c r="P72" s="91">
        <v>0</v>
      </c>
      <c r="Q72" s="68">
        <f t="shared" si="38"/>
        <v>2</v>
      </c>
      <c r="R72" s="68">
        <f t="shared" si="39"/>
        <v>9</v>
      </c>
      <c r="S72" s="68">
        <f t="shared" si="40"/>
        <v>11</v>
      </c>
    </row>
    <row r="73" spans="1:20" s="72" customFormat="1" ht="12">
      <c r="A73" s="226" t="s">
        <v>135</v>
      </c>
      <c r="B73" s="80">
        <v>0</v>
      </c>
      <c r="C73" s="68">
        <v>0</v>
      </c>
      <c r="D73" s="85">
        <v>0</v>
      </c>
      <c r="E73" s="80">
        <v>3</v>
      </c>
      <c r="F73" s="68">
        <v>0</v>
      </c>
      <c r="G73" s="91">
        <v>3</v>
      </c>
      <c r="H73" s="68">
        <v>0</v>
      </c>
      <c r="I73" s="68">
        <v>0</v>
      </c>
      <c r="J73" s="85">
        <v>0</v>
      </c>
      <c r="K73" s="80">
        <v>0</v>
      </c>
      <c r="L73" s="68">
        <v>0</v>
      </c>
      <c r="M73" s="91">
        <v>0</v>
      </c>
      <c r="N73" s="80">
        <v>0</v>
      </c>
      <c r="O73" s="68">
        <v>0</v>
      </c>
      <c r="P73" s="91">
        <v>0</v>
      </c>
      <c r="Q73" s="68">
        <f t="shared" si="38"/>
        <v>3</v>
      </c>
      <c r="R73" s="68">
        <f t="shared" si="39"/>
        <v>0</v>
      </c>
      <c r="S73" s="68">
        <f t="shared" si="40"/>
        <v>3</v>
      </c>
    </row>
    <row r="74" spans="1:20" s="72" customFormat="1" ht="12">
      <c r="A74" s="72" t="s">
        <v>299</v>
      </c>
      <c r="B74" s="73">
        <f>SUM(B65:B73)</f>
        <v>0</v>
      </c>
      <c r="C74" s="74">
        <f t="shared" ref="C74:S74" si="41">SUM(C65:C73)</f>
        <v>0</v>
      </c>
      <c r="D74" s="219">
        <f t="shared" si="41"/>
        <v>0</v>
      </c>
      <c r="E74" s="73">
        <f t="shared" si="41"/>
        <v>19</v>
      </c>
      <c r="F74" s="74">
        <f t="shared" si="41"/>
        <v>8</v>
      </c>
      <c r="G74" s="230">
        <f t="shared" si="41"/>
        <v>27</v>
      </c>
      <c r="H74" s="74">
        <f t="shared" si="41"/>
        <v>0</v>
      </c>
      <c r="I74" s="74">
        <f t="shared" si="41"/>
        <v>0</v>
      </c>
      <c r="J74" s="219">
        <f t="shared" si="41"/>
        <v>0</v>
      </c>
      <c r="K74" s="73">
        <f t="shared" si="41"/>
        <v>12</v>
      </c>
      <c r="L74" s="74">
        <f t="shared" si="41"/>
        <v>6</v>
      </c>
      <c r="M74" s="230">
        <f t="shared" si="41"/>
        <v>18</v>
      </c>
      <c r="N74" s="73">
        <f t="shared" si="41"/>
        <v>11</v>
      </c>
      <c r="O74" s="74">
        <f t="shared" si="41"/>
        <v>2</v>
      </c>
      <c r="P74" s="230">
        <f t="shared" si="41"/>
        <v>13</v>
      </c>
      <c r="Q74" s="74">
        <f t="shared" si="41"/>
        <v>42</v>
      </c>
      <c r="R74" s="74">
        <f t="shared" si="41"/>
        <v>16</v>
      </c>
      <c r="S74" s="74">
        <f t="shared" si="41"/>
        <v>58</v>
      </c>
    </row>
    <row r="75" spans="1:20" s="87" customFormat="1" ht="14.25" customHeight="1">
      <c r="A75" s="72" t="s">
        <v>162</v>
      </c>
      <c r="B75" s="103">
        <f>SUM(B74,B63,B36)</f>
        <v>703</v>
      </c>
      <c r="C75" s="104">
        <f t="shared" ref="C75:S75" si="42">SUM(C74,C63,C36)</f>
        <v>371</v>
      </c>
      <c r="D75" s="104">
        <f t="shared" si="42"/>
        <v>1074</v>
      </c>
      <c r="E75" s="103">
        <f t="shared" si="42"/>
        <v>1436</v>
      </c>
      <c r="F75" s="104">
        <f t="shared" si="42"/>
        <v>841</v>
      </c>
      <c r="G75" s="185">
        <f t="shared" si="42"/>
        <v>2277</v>
      </c>
      <c r="H75" s="104">
        <f t="shared" si="42"/>
        <v>70</v>
      </c>
      <c r="I75" s="104">
        <f t="shared" si="42"/>
        <v>25</v>
      </c>
      <c r="J75" s="104">
        <f t="shared" si="42"/>
        <v>95</v>
      </c>
      <c r="K75" s="103">
        <f t="shared" si="42"/>
        <v>289</v>
      </c>
      <c r="L75" s="104">
        <f t="shared" si="42"/>
        <v>151</v>
      </c>
      <c r="M75" s="185">
        <f t="shared" si="42"/>
        <v>440</v>
      </c>
      <c r="N75" s="103">
        <f t="shared" si="42"/>
        <v>39</v>
      </c>
      <c r="O75" s="104">
        <f t="shared" si="42"/>
        <v>10</v>
      </c>
      <c r="P75" s="185">
        <f t="shared" si="42"/>
        <v>49</v>
      </c>
      <c r="Q75" s="104">
        <f t="shared" si="42"/>
        <v>2537</v>
      </c>
      <c r="R75" s="104">
        <f t="shared" si="42"/>
        <v>1398</v>
      </c>
      <c r="S75" s="104">
        <f t="shared" si="42"/>
        <v>3935</v>
      </c>
      <c r="T75" s="72"/>
    </row>
    <row r="76" spans="1:20" s="72" customFormat="1" ht="12">
      <c r="B76" s="80"/>
      <c r="C76" s="68"/>
      <c r="D76" s="85"/>
      <c r="E76" s="80"/>
      <c r="F76" s="68"/>
      <c r="G76" s="85"/>
      <c r="H76" s="67"/>
      <c r="I76" s="68"/>
      <c r="J76" s="85"/>
      <c r="K76" s="67"/>
      <c r="L76" s="68"/>
      <c r="M76" s="85"/>
      <c r="N76" s="67"/>
      <c r="O76" s="68"/>
      <c r="P76" s="85"/>
      <c r="Q76" s="99"/>
      <c r="R76" s="69"/>
      <c r="S76" s="69"/>
      <c r="T76" s="65"/>
    </row>
    <row r="77" spans="1:20" s="106" customFormat="1" ht="12">
      <c r="A77" s="222" t="s">
        <v>300</v>
      </c>
      <c r="B77" s="103"/>
      <c r="C77" s="104"/>
      <c r="D77" s="90"/>
      <c r="E77" s="103"/>
      <c r="F77" s="104"/>
      <c r="G77" s="90"/>
      <c r="H77" s="105"/>
      <c r="I77" s="104"/>
      <c r="J77" s="90"/>
      <c r="K77" s="105"/>
      <c r="L77" s="104"/>
      <c r="M77" s="90"/>
      <c r="N77" s="105"/>
      <c r="O77" s="104"/>
      <c r="P77" s="90"/>
      <c r="Q77" s="93"/>
      <c r="R77" s="94"/>
      <c r="S77" s="94"/>
      <c r="T77" s="71"/>
    </row>
    <row r="78" spans="1:20" s="106" customFormat="1" ht="12">
      <c r="A78" s="222" t="s">
        <v>301</v>
      </c>
      <c r="B78" s="238"/>
      <c r="C78" s="104"/>
      <c r="D78" s="90"/>
      <c r="E78" s="238"/>
      <c r="F78" s="104"/>
      <c r="G78" s="90"/>
      <c r="H78" s="237"/>
      <c r="I78" s="104"/>
      <c r="J78" s="90"/>
      <c r="K78" s="237"/>
      <c r="L78" s="104"/>
      <c r="M78" s="90"/>
      <c r="N78" s="237"/>
      <c r="O78" s="104"/>
      <c r="P78" s="90"/>
      <c r="Q78" s="264"/>
      <c r="R78" s="94"/>
      <c r="S78" s="94"/>
      <c r="T78" s="71"/>
    </row>
    <row r="79" spans="1:20">
      <c r="A79" s="226" t="s">
        <v>99</v>
      </c>
      <c r="B79" s="80">
        <v>1</v>
      </c>
      <c r="C79" s="68">
        <v>0</v>
      </c>
      <c r="D79" s="85">
        <v>1</v>
      </c>
      <c r="E79" s="80">
        <v>1</v>
      </c>
      <c r="F79" s="68">
        <v>0</v>
      </c>
      <c r="G79" s="85">
        <v>1</v>
      </c>
      <c r="H79" s="67">
        <v>0</v>
      </c>
      <c r="I79" s="68">
        <v>0</v>
      </c>
      <c r="J79" s="85">
        <v>0</v>
      </c>
      <c r="K79" s="67">
        <v>0</v>
      </c>
      <c r="L79" s="68">
        <v>1</v>
      </c>
      <c r="M79" s="85">
        <v>1</v>
      </c>
      <c r="N79" s="67">
        <v>0</v>
      </c>
      <c r="O79" s="68">
        <v>0</v>
      </c>
      <c r="P79" s="85">
        <v>0</v>
      </c>
      <c r="Q79" s="99">
        <f t="shared" ref="Q79:Q114" si="43">SUM(N79,K79,H79,E79,B79)</f>
        <v>2</v>
      </c>
      <c r="R79" s="69">
        <f t="shared" ref="R79:R114" si="44">SUM(O79,L79,I79,F79,C79)</f>
        <v>1</v>
      </c>
      <c r="S79" s="69">
        <f t="shared" ref="S79:S114" si="45">SUM(P79,,J79,G79,M79,D79)</f>
        <v>3</v>
      </c>
      <c r="T79" s="65"/>
    </row>
    <row r="80" spans="1:20">
      <c r="A80" s="226" t="s">
        <v>100</v>
      </c>
      <c r="B80" s="80">
        <v>11</v>
      </c>
      <c r="C80" s="68">
        <v>0</v>
      </c>
      <c r="D80" s="85">
        <v>11</v>
      </c>
      <c r="E80" s="80">
        <v>12</v>
      </c>
      <c r="F80" s="68">
        <v>0</v>
      </c>
      <c r="G80" s="85">
        <v>12</v>
      </c>
      <c r="H80" s="67">
        <v>0</v>
      </c>
      <c r="I80" s="68">
        <v>0</v>
      </c>
      <c r="J80" s="85">
        <v>0</v>
      </c>
      <c r="K80" s="67">
        <v>0</v>
      </c>
      <c r="L80" s="68">
        <v>0</v>
      </c>
      <c r="M80" s="85">
        <v>0</v>
      </c>
      <c r="N80" s="67">
        <v>0</v>
      </c>
      <c r="O80" s="68">
        <v>0</v>
      </c>
      <c r="P80" s="85">
        <v>0</v>
      </c>
      <c r="Q80" s="99">
        <f t="shared" si="43"/>
        <v>23</v>
      </c>
      <c r="R80" s="69">
        <f t="shared" si="44"/>
        <v>0</v>
      </c>
      <c r="S80" s="69">
        <f t="shared" si="45"/>
        <v>23</v>
      </c>
      <c r="T80" s="65"/>
    </row>
    <row r="81" spans="1:20">
      <c r="A81" s="226" t="s">
        <v>101</v>
      </c>
      <c r="B81" s="80">
        <v>7</v>
      </c>
      <c r="C81" s="68">
        <v>9</v>
      </c>
      <c r="D81" s="85">
        <v>16</v>
      </c>
      <c r="E81" s="80">
        <v>20</v>
      </c>
      <c r="F81" s="68">
        <v>12</v>
      </c>
      <c r="G81" s="85">
        <v>32</v>
      </c>
      <c r="H81" s="67">
        <v>0</v>
      </c>
      <c r="I81" s="68">
        <v>0</v>
      </c>
      <c r="J81" s="85">
        <v>0</v>
      </c>
      <c r="K81" s="67">
        <v>0</v>
      </c>
      <c r="L81" s="68">
        <v>0</v>
      </c>
      <c r="M81" s="85">
        <v>0</v>
      </c>
      <c r="N81" s="67">
        <v>0</v>
      </c>
      <c r="O81" s="68">
        <v>0</v>
      </c>
      <c r="P81" s="85">
        <v>0</v>
      </c>
      <c r="Q81" s="99">
        <f t="shared" si="43"/>
        <v>27</v>
      </c>
      <c r="R81" s="69">
        <f t="shared" si="44"/>
        <v>21</v>
      </c>
      <c r="S81" s="69">
        <f t="shared" si="45"/>
        <v>48</v>
      </c>
      <c r="T81" s="65"/>
    </row>
    <row r="82" spans="1:20">
      <c r="A82" s="226" t="s">
        <v>272</v>
      </c>
      <c r="B82" s="80">
        <v>1</v>
      </c>
      <c r="C82" s="68">
        <v>0</v>
      </c>
      <c r="D82" s="85">
        <v>1</v>
      </c>
      <c r="E82" s="80">
        <v>0</v>
      </c>
      <c r="F82" s="68">
        <v>0</v>
      </c>
      <c r="G82" s="85">
        <v>0</v>
      </c>
      <c r="H82" s="67">
        <v>0</v>
      </c>
      <c r="I82" s="68">
        <v>0</v>
      </c>
      <c r="J82" s="85">
        <v>0</v>
      </c>
      <c r="K82" s="67">
        <v>0</v>
      </c>
      <c r="L82" s="68">
        <v>0</v>
      </c>
      <c r="M82" s="85">
        <v>0</v>
      </c>
      <c r="N82" s="67">
        <v>0</v>
      </c>
      <c r="O82" s="68">
        <v>0</v>
      </c>
      <c r="P82" s="85">
        <v>0</v>
      </c>
      <c r="Q82" s="99">
        <f t="shared" si="43"/>
        <v>1</v>
      </c>
      <c r="R82" s="69">
        <f t="shared" si="44"/>
        <v>0</v>
      </c>
      <c r="S82" s="69">
        <f t="shared" si="45"/>
        <v>1</v>
      </c>
      <c r="T82" s="65"/>
    </row>
    <row r="83" spans="1:20">
      <c r="A83" s="226" t="s">
        <v>102</v>
      </c>
      <c r="B83" s="80">
        <v>42</v>
      </c>
      <c r="C83" s="68">
        <v>40</v>
      </c>
      <c r="D83" s="85">
        <v>82</v>
      </c>
      <c r="E83" s="80">
        <v>72</v>
      </c>
      <c r="F83" s="68">
        <v>64</v>
      </c>
      <c r="G83" s="85">
        <v>136</v>
      </c>
      <c r="H83" s="67">
        <v>10</v>
      </c>
      <c r="I83" s="68">
        <v>10</v>
      </c>
      <c r="J83" s="85">
        <v>20</v>
      </c>
      <c r="K83" s="67">
        <v>20</v>
      </c>
      <c r="L83" s="68">
        <v>10</v>
      </c>
      <c r="M83" s="85">
        <v>30</v>
      </c>
      <c r="N83" s="67">
        <v>0</v>
      </c>
      <c r="O83" s="68">
        <v>0</v>
      </c>
      <c r="P83" s="85">
        <v>0</v>
      </c>
      <c r="Q83" s="99">
        <f t="shared" si="43"/>
        <v>144</v>
      </c>
      <c r="R83" s="69">
        <f t="shared" si="44"/>
        <v>124</v>
      </c>
      <c r="S83" s="69">
        <f t="shared" si="45"/>
        <v>268</v>
      </c>
      <c r="T83" s="65"/>
    </row>
    <row r="84" spans="1:20">
      <c r="A84" s="226" t="s">
        <v>103</v>
      </c>
      <c r="B84" s="80">
        <v>38</v>
      </c>
      <c r="C84" s="68">
        <v>3</v>
      </c>
      <c r="D84" s="85">
        <v>41</v>
      </c>
      <c r="E84" s="80">
        <v>77</v>
      </c>
      <c r="F84" s="68">
        <v>0</v>
      </c>
      <c r="G84" s="85">
        <v>77</v>
      </c>
      <c r="H84" s="67">
        <v>7</v>
      </c>
      <c r="I84" s="68">
        <v>0</v>
      </c>
      <c r="J84" s="85">
        <v>7</v>
      </c>
      <c r="K84" s="67">
        <v>23</v>
      </c>
      <c r="L84" s="68">
        <v>0</v>
      </c>
      <c r="M84" s="85">
        <v>23</v>
      </c>
      <c r="N84" s="67">
        <v>0</v>
      </c>
      <c r="O84" s="68">
        <v>0</v>
      </c>
      <c r="P84" s="85">
        <v>0</v>
      </c>
      <c r="Q84" s="99">
        <f t="shared" si="43"/>
        <v>145</v>
      </c>
      <c r="R84" s="69">
        <f t="shared" si="44"/>
        <v>3</v>
      </c>
      <c r="S84" s="69">
        <f t="shared" si="45"/>
        <v>148</v>
      </c>
      <c r="T84" s="65"/>
    </row>
    <row r="85" spans="1:20">
      <c r="A85" s="226" t="s">
        <v>104</v>
      </c>
      <c r="B85" s="80">
        <v>29</v>
      </c>
      <c r="C85" s="68">
        <v>1</v>
      </c>
      <c r="D85" s="85">
        <v>30</v>
      </c>
      <c r="E85" s="80">
        <v>46</v>
      </c>
      <c r="F85" s="68">
        <v>1</v>
      </c>
      <c r="G85" s="85">
        <v>47</v>
      </c>
      <c r="H85" s="67">
        <v>0</v>
      </c>
      <c r="I85" s="68">
        <v>0</v>
      </c>
      <c r="J85" s="85">
        <v>0</v>
      </c>
      <c r="K85" s="67">
        <v>0</v>
      </c>
      <c r="L85" s="68">
        <v>0</v>
      </c>
      <c r="M85" s="85">
        <v>0</v>
      </c>
      <c r="N85" s="67">
        <v>0</v>
      </c>
      <c r="O85" s="68">
        <v>0</v>
      </c>
      <c r="P85" s="85">
        <v>0</v>
      </c>
      <c r="Q85" s="99">
        <f t="shared" si="43"/>
        <v>75</v>
      </c>
      <c r="R85" s="69">
        <f t="shared" si="44"/>
        <v>2</v>
      </c>
      <c r="S85" s="69">
        <f t="shared" si="45"/>
        <v>77</v>
      </c>
      <c r="T85" s="65"/>
    </row>
    <row r="86" spans="1:20">
      <c r="A86" s="226" t="s">
        <v>105</v>
      </c>
      <c r="B86" s="80">
        <v>11</v>
      </c>
      <c r="C86" s="68">
        <v>23</v>
      </c>
      <c r="D86" s="85">
        <v>34</v>
      </c>
      <c r="E86" s="80">
        <v>11</v>
      </c>
      <c r="F86" s="68">
        <v>72</v>
      </c>
      <c r="G86" s="85">
        <v>83</v>
      </c>
      <c r="H86" s="67">
        <v>0</v>
      </c>
      <c r="I86" s="68">
        <v>0</v>
      </c>
      <c r="J86" s="85">
        <v>0</v>
      </c>
      <c r="K86" s="67">
        <v>2</v>
      </c>
      <c r="L86" s="68">
        <v>11</v>
      </c>
      <c r="M86" s="85">
        <v>13</v>
      </c>
      <c r="N86" s="67">
        <v>0</v>
      </c>
      <c r="O86" s="68">
        <v>0</v>
      </c>
      <c r="P86" s="85">
        <v>0</v>
      </c>
      <c r="Q86" s="99">
        <f t="shared" si="43"/>
        <v>24</v>
      </c>
      <c r="R86" s="69">
        <f t="shared" si="44"/>
        <v>106</v>
      </c>
      <c r="S86" s="69">
        <f t="shared" si="45"/>
        <v>130</v>
      </c>
      <c r="T86" s="65"/>
    </row>
    <row r="87" spans="1:20" ht="11.4" customHeight="1">
      <c r="A87" s="227" t="s">
        <v>273</v>
      </c>
      <c r="B87" s="80">
        <v>0</v>
      </c>
      <c r="C87" s="68">
        <v>1</v>
      </c>
      <c r="D87" s="85">
        <v>1</v>
      </c>
      <c r="E87" s="80">
        <v>0</v>
      </c>
      <c r="F87" s="68">
        <v>0</v>
      </c>
      <c r="G87" s="85">
        <v>0</v>
      </c>
      <c r="H87" s="67">
        <v>0</v>
      </c>
      <c r="I87" s="68">
        <v>0</v>
      </c>
      <c r="J87" s="85">
        <v>0</v>
      </c>
      <c r="K87" s="67">
        <v>0</v>
      </c>
      <c r="L87" s="68">
        <v>0</v>
      </c>
      <c r="M87" s="85">
        <v>0</v>
      </c>
      <c r="N87" s="67">
        <v>0</v>
      </c>
      <c r="O87" s="68">
        <v>0</v>
      </c>
      <c r="P87" s="85">
        <v>0</v>
      </c>
      <c r="Q87" s="99">
        <f t="shared" si="43"/>
        <v>0</v>
      </c>
      <c r="R87" s="69">
        <f t="shared" si="44"/>
        <v>1</v>
      </c>
      <c r="S87" s="69">
        <f t="shared" si="45"/>
        <v>1</v>
      </c>
      <c r="T87" s="65"/>
    </row>
    <row r="88" spans="1:20" ht="11.4" customHeight="1">
      <c r="A88" s="227" t="s">
        <v>106</v>
      </c>
      <c r="B88" s="80">
        <v>6</v>
      </c>
      <c r="C88" s="68">
        <v>51</v>
      </c>
      <c r="D88" s="85">
        <v>57</v>
      </c>
      <c r="E88" s="80">
        <v>30</v>
      </c>
      <c r="F88" s="68">
        <v>148</v>
      </c>
      <c r="G88" s="85">
        <v>178</v>
      </c>
      <c r="H88" s="67">
        <v>1</v>
      </c>
      <c r="I88" s="68">
        <v>6</v>
      </c>
      <c r="J88" s="85">
        <v>7</v>
      </c>
      <c r="K88" s="67">
        <v>4</v>
      </c>
      <c r="L88" s="68">
        <v>27</v>
      </c>
      <c r="M88" s="85">
        <v>31</v>
      </c>
      <c r="N88" s="67">
        <v>0</v>
      </c>
      <c r="O88" s="68">
        <v>0</v>
      </c>
      <c r="P88" s="85">
        <v>0</v>
      </c>
      <c r="Q88" s="99">
        <f t="shared" si="43"/>
        <v>41</v>
      </c>
      <c r="R88" s="69">
        <f t="shared" si="44"/>
        <v>232</v>
      </c>
      <c r="S88" s="69">
        <f t="shared" si="45"/>
        <v>273</v>
      </c>
      <c r="T88" s="65"/>
    </row>
    <row r="89" spans="1:20">
      <c r="A89" s="226" t="s">
        <v>107</v>
      </c>
      <c r="B89" s="80">
        <v>2</v>
      </c>
      <c r="C89" s="68">
        <v>0</v>
      </c>
      <c r="D89" s="85">
        <v>2</v>
      </c>
      <c r="E89" s="80">
        <v>15</v>
      </c>
      <c r="F89" s="68">
        <v>0</v>
      </c>
      <c r="G89" s="85">
        <v>15</v>
      </c>
      <c r="H89" s="67">
        <v>0</v>
      </c>
      <c r="I89" s="68">
        <v>0</v>
      </c>
      <c r="J89" s="85">
        <v>0</v>
      </c>
      <c r="K89" s="67">
        <v>0</v>
      </c>
      <c r="L89" s="68">
        <v>0</v>
      </c>
      <c r="M89" s="85">
        <v>0</v>
      </c>
      <c r="N89" s="67">
        <v>0</v>
      </c>
      <c r="O89" s="68">
        <v>0</v>
      </c>
      <c r="P89" s="85">
        <v>0</v>
      </c>
      <c r="Q89" s="99">
        <f t="shared" si="43"/>
        <v>17</v>
      </c>
      <c r="R89" s="69">
        <f t="shared" si="44"/>
        <v>0</v>
      </c>
      <c r="S89" s="69">
        <f t="shared" si="45"/>
        <v>17</v>
      </c>
      <c r="T89" s="65"/>
    </row>
    <row r="90" spans="1:20">
      <c r="A90" s="226" t="s">
        <v>108</v>
      </c>
      <c r="B90" s="80">
        <v>0</v>
      </c>
      <c r="C90" s="68">
        <v>0</v>
      </c>
      <c r="D90" s="85">
        <v>0</v>
      </c>
      <c r="E90" s="80">
        <v>57</v>
      </c>
      <c r="F90" s="68">
        <v>12</v>
      </c>
      <c r="G90" s="85">
        <v>69</v>
      </c>
      <c r="H90" s="67">
        <v>0</v>
      </c>
      <c r="I90" s="68">
        <v>0</v>
      </c>
      <c r="J90" s="85">
        <v>0</v>
      </c>
      <c r="K90" s="67">
        <v>5</v>
      </c>
      <c r="L90" s="68">
        <v>0</v>
      </c>
      <c r="M90" s="85">
        <v>5</v>
      </c>
      <c r="N90" s="67">
        <v>0</v>
      </c>
      <c r="O90" s="68">
        <v>0</v>
      </c>
      <c r="P90" s="85">
        <v>0</v>
      </c>
      <c r="Q90" s="99">
        <f t="shared" si="43"/>
        <v>62</v>
      </c>
      <c r="R90" s="69">
        <f t="shared" si="44"/>
        <v>12</v>
      </c>
      <c r="S90" s="69">
        <f t="shared" si="45"/>
        <v>74</v>
      </c>
      <c r="T90" s="65"/>
    </row>
    <row r="91" spans="1:20">
      <c r="A91" s="226" t="s">
        <v>109</v>
      </c>
      <c r="B91" s="80">
        <v>0</v>
      </c>
      <c r="C91" s="68">
        <v>0</v>
      </c>
      <c r="D91" s="85">
        <v>0</v>
      </c>
      <c r="E91" s="80">
        <v>1</v>
      </c>
      <c r="F91" s="68">
        <v>0</v>
      </c>
      <c r="G91" s="85">
        <v>1</v>
      </c>
      <c r="H91" s="67">
        <v>0</v>
      </c>
      <c r="I91" s="68">
        <v>0</v>
      </c>
      <c r="J91" s="85">
        <v>0</v>
      </c>
      <c r="K91" s="67">
        <v>0</v>
      </c>
      <c r="L91" s="68">
        <v>0</v>
      </c>
      <c r="M91" s="85">
        <v>0</v>
      </c>
      <c r="N91" s="67">
        <v>0</v>
      </c>
      <c r="O91" s="68">
        <v>0</v>
      </c>
      <c r="P91" s="85">
        <v>0</v>
      </c>
      <c r="Q91" s="99">
        <f t="shared" si="43"/>
        <v>1</v>
      </c>
      <c r="R91" s="69">
        <f t="shared" si="44"/>
        <v>0</v>
      </c>
      <c r="S91" s="69">
        <f t="shared" si="45"/>
        <v>1</v>
      </c>
      <c r="T91" s="65"/>
    </row>
    <row r="92" spans="1:20">
      <c r="A92" s="226" t="s">
        <v>110</v>
      </c>
      <c r="B92" s="80">
        <v>7</v>
      </c>
      <c r="C92" s="68">
        <v>5</v>
      </c>
      <c r="D92" s="85">
        <v>12</v>
      </c>
      <c r="E92" s="80">
        <v>5</v>
      </c>
      <c r="F92" s="68">
        <v>5</v>
      </c>
      <c r="G92" s="85">
        <v>10</v>
      </c>
      <c r="H92" s="67">
        <v>0</v>
      </c>
      <c r="I92" s="68">
        <v>1</v>
      </c>
      <c r="J92" s="85">
        <v>1</v>
      </c>
      <c r="K92" s="67">
        <v>3</v>
      </c>
      <c r="L92" s="68">
        <v>1</v>
      </c>
      <c r="M92" s="85">
        <v>4</v>
      </c>
      <c r="N92" s="67">
        <v>0</v>
      </c>
      <c r="O92" s="68">
        <v>0</v>
      </c>
      <c r="P92" s="85">
        <v>0</v>
      </c>
      <c r="Q92" s="99">
        <f t="shared" si="43"/>
        <v>15</v>
      </c>
      <c r="R92" s="69">
        <f t="shared" si="44"/>
        <v>12</v>
      </c>
      <c r="S92" s="69">
        <f t="shared" si="45"/>
        <v>27</v>
      </c>
      <c r="T92" s="65"/>
    </row>
    <row r="93" spans="1:20">
      <c r="A93" s="226" t="s">
        <v>111</v>
      </c>
      <c r="B93" s="80">
        <v>8</v>
      </c>
      <c r="C93" s="68">
        <v>1</v>
      </c>
      <c r="D93" s="85">
        <v>9</v>
      </c>
      <c r="E93" s="80">
        <v>1</v>
      </c>
      <c r="F93" s="68">
        <v>0</v>
      </c>
      <c r="G93" s="85">
        <v>1</v>
      </c>
      <c r="H93" s="67">
        <v>0</v>
      </c>
      <c r="I93" s="68">
        <v>0</v>
      </c>
      <c r="J93" s="85">
        <v>0</v>
      </c>
      <c r="K93" s="67">
        <v>1</v>
      </c>
      <c r="L93" s="68">
        <v>0</v>
      </c>
      <c r="M93" s="85">
        <v>1</v>
      </c>
      <c r="N93" s="67">
        <v>0</v>
      </c>
      <c r="O93" s="68">
        <v>0</v>
      </c>
      <c r="P93" s="85">
        <v>0</v>
      </c>
      <c r="Q93" s="99">
        <f t="shared" si="43"/>
        <v>10</v>
      </c>
      <c r="R93" s="69">
        <f t="shared" si="44"/>
        <v>1</v>
      </c>
      <c r="S93" s="69">
        <f t="shared" si="45"/>
        <v>11</v>
      </c>
      <c r="T93" s="65"/>
    </row>
    <row r="94" spans="1:20">
      <c r="A94" s="226" t="s">
        <v>276</v>
      </c>
      <c r="B94" s="80">
        <v>1</v>
      </c>
      <c r="C94" s="68">
        <v>0</v>
      </c>
      <c r="D94" s="85">
        <v>1</v>
      </c>
      <c r="E94" s="80">
        <v>0</v>
      </c>
      <c r="F94" s="68">
        <v>0</v>
      </c>
      <c r="G94" s="85">
        <v>0</v>
      </c>
      <c r="H94" s="67">
        <v>0</v>
      </c>
      <c r="I94" s="68">
        <v>0</v>
      </c>
      <c r="J94" s="85">
        <v>0</v>
      </c>
      <c r="K94" s="67">
        <v>0</v>
      </c>
      <c r="L94" s="68">
        <v>0</v>
      </c>
      <c r="M94" s="85">
        <v>0</v>
      </c>
      <c r="N94" s="67">
        <v>0</v>
      </c>
      <c r="O94" s="68">
        <v>0</v>
      </c>
      <c r="P94" s="85">
        <v>0</v>
      </c>
      <c r="Q94" s="99">
        <f t="shared" si="43"/>
        <v>1</v>
      </c>
      <c r="R94" s="69">
        <f t="shared" si="44"/>
        <v>0</v>
      </c>
      <c r="S94" s="69">
        <f t="shared" si="45"/>
        <v>1</v>
      </c>
      <c r="T94" s="65"/>
    </row>
    <row r="95" spans="1:20">
      <c r="A95" s="227" t="s">
        <v>160</v>
      </c>
      <c r="B95" s="80">
        <v>0</v>
      </c>
      <c r="C95" s="68">
        <v>0</v>
      </c>
      <c r="D95" s="85">
        <v>0</v>
      </c>
      <c r="E95" s="80">
        <v>1</v>
      </c>
      <c r="F95" s="68">
        <v>0</v>
      </c>
      <c r="G95" s="85">
        <v>1</v>
      </c>
      <c r="H95" s="67">
        <v>0</v>
      </c>
      <c r="I95" s="68">
        <v>0</v>
      </c>
      <c r="J95" s="85">
        <v>0</v>
      </c>
      <c r="K95" s="67">
        <v>0</v>
      </c>
      <c r="L95" s="68">
        <v>0</v>
      </c>
      <c r="M95" s="85">
        <v>0</v>
      </c>
      <c r="N95" s="67">
        <v>0</v>
      </c>
      <c r="O95" s="68">
        <v>0</v>
      </c>
      <c r="P95" s="85">
        <v>0</v>
      </c>
      <c r="Q95" s="99">
        <f>SUM(N95,K95,H95,E95,B95)</f>
        <v>1</v>
      </c>
      <c r="R95" s="69">
        <f>SUM(O95,L95,I95,F95,C95)</f>
        <v>0</v>
      </c>
      <c r="S95" s="69">
        <f>SUM(P95,,J95,G95,M95,D95)</f>
        <v>1</v>
      </c>
      <c r="T95" s="65"/>
    </row>
    <row r="96" spans="1:20">
      <c r="A96" s="227" t="s">
        <v>112</v>
      </c>
      <c r="B96" s="80">
        <v>38</v>
      </c>
      <c r="C96" s="68">
        <v>0</v>
      </c>
      <c r="D96" s="85">
        <v>38</v>
      </c>
      <c r="E96" s="80">
        <v>45</v>
      </c>
      <c r="F96" s="68">
        <v>1</v>
      </c>
      <c r="G96" s="85">
        <v>46</v>
      </c>
      <c r="H96" s="67">
        <v>2</v>
      </c>
      <c r="I96" s="68">
        <v>0</v>
      </c>
      <c r="J96" s="85">
        <v>2</v>
      </c>
      <c r="K96" s="67">
        <v>20</v>
      </c>
      <c r="L96" s="68">
        <v>0</v>
      </c>
      <c r="M96" s="85">
        <v>20</v>
      </c>
      <c r="N96" s="67">
        <v>4</v>
      </c>
      <c r="O96" s="68">
        <v>0</v>
      </c>
      <c r="P96" s="85">
        <v>4</v>
      </c>
      <c r="Q96" s="99">
        <f t="shared" si="43"/>
        <v>109</v>
      </c>
      <c r="R96" s="69">
        <f t="shared" si="44"/>
        <v>1</v>
      </c>
      <c r="S96" s="69">
        <f t="shared" si="45"/>
        <v>110</v>
      </c>
      <c r="T96" s="65"/>
    </row>
    <row r="97" spans="1:20">
      <c r="A97" s="226" t="s">
        <v>113</v>
      </c>
      <c r="B97" s="80">
        <v>0</v>
      </c>
      <c r="C97" s="68">
        <v>0</v>
      </c>
      <c r="D97" s="85">
        <v>0</v>
      </c>
      <c r="E97" s="80">
        <v>0</v>
      </c>
      <c r="F97" s="68">
        <v>1</v>
      </c>
      <c r="G97" s="85">
        <v>1</v>
      </c>
      <c r="H97" s="67">
        <v>0</v>
      </c>
      <c r="I97" s="68">
        <v>0</v>
      </c>
      <c r="J97" s="85">
        <v>0</v>
      </c>
      <c r="K97" s="67">
        <v>0</v>
      </c>
      <c r="L97" s="68">
        <v>0</v>
      </c>
      <c r="M97" s="85">
        <v>0</v>
      </c>
      <c r="N97" s="67">
        <v>0</v>
      </c>
      <c r="O97" s="68">
        <v>0</v>
      </c>
      <c r="P97" s="85">
        <v>0</v>
      </c>
      <c r="Q97" s="99">
        <f t="shared" si="43"/>
        <v>0</v>
      </c>
      <c r="R97" s="69">
        <f t="shared" si="44"/>
        <v>1</v>
      </c>
      <c r="S97" s="69">
        <f t="shared" si="45"/>
        <v>1</v>
      </c>
      <c r="T97" s="65"/>
    </row>
    <row r="98" spans="1:20">
      <c r="A98" s="226" t="s">
        <v>114</v>
      </c>
      <c r="B98" s="80">
        <v>5</v>
      </c>
      <c r="C98" s="68">
        <v>0</v>
      </c>
      <c r="D98" s="85">
        <v>5</v>
      </c>
      <c r="E98" s="80">
        <v>36</v>
      </c>
      <c r="F98" s="68">
        <v>4</v>
      </c>
      <c r="G98" s="85">
        <v>40</v>
      </c>
      <c r="H98" s="67">
        <v>0</v>
      </c>
      <c r="I98" s="68">
        <v>0</v>
      </c>
      <c r="J98" s="85">
        <v>0</v>
      </c>
      <c r="K98" s="67">
        <v>0</v>
      </c>
      <c r="L98" s="68">
        <v>0</v>
      </c>
      <c r="M98" s="85">
        <v>0</v>
      </c>
      <c r="N98" s="67">
        <v>0</v>
      </c>
      <c r="O98" s="68">
        <v>0</v>
      </c>
      <c r="P98" s="85">
        <v>0</v>
      </c>
      <c r="Q98" s="99">
        <f t="shared" si="43"/>
        <v>41</v>
      </c>
      <c r="R98" s="69">
        <f t="shared" si="44"/>
        <v>4</v>
      </c>
      <c r="S98" s="69">
        <f t="shared" si="45"/>
        <v>45</v>
      </c>
      <c r="T98" s="65"/>
    </row>
    <row r="99" spans="1:20" ht="22.8">
      <c r="A99" s="227" t="s">
        <v>115</v>
      </c>
      <c r="B99" s="80">
        <v>0</v>
      </c>
      <c r="C99" s="68">
        <v>0</v>
      </c>
      <c r="D99" s="85">
        <v>0</v>
      </c>
      <c r="E99" s="80">
        <v>5</v>
      </c>
      <c r="F99" s="68">
        <v>14</v>
      </c>
      <c r="G99" s="85">
        <v>19</v>
      </c>
      <c r="H99" s="67">
        <v>0</v>
      </c>
      <c r="I99" s="68">
        <v>0</v>
      </c>
      <c r="J99" s="85">
        <v>0</v>
      </c>
      <c r="K99" s="67">
        <v>1</v>
      </c>
      <c r="L99" s="68">
        <v>0</v>
      </c>
      <c r="M99" s="85">
        <v>1</v>
      </c>
      <c r="N99" s="67">
        <v>0</v>
      </c>
      <c r="O99" s="68">
        <v>0</v>
      </c>
      <c r="P99" s="85">
        <v>0</v>
      </c>
      <c r="Q99" s="99">
        <f t="shared" si="43"/>
        <v>6</v>
      </c>
      <c r="R99" s="69">
        <f t="shared" si="44"/>
        <v>14</v>
      </c>
      <c r="S99" s="69">
        <f t="shared" si="45"/>
        <v>20</v>
      </c>
      <c r="T99" s="65"/>
    </row>
    <row r="100" spans="1:20">
      <c r="A100" s="226" t="s">
        <v>116</v>
      </c>
      <c r="B100" s="80">
        <v>0</v>
      </c>
      <c r="C100" s="68">
        <v>0</v>
      </c>
      <c r="D100" s="85">
        <v>0</v>
      </c>
      <c r="E100" s="80">
        <v>13</v>
      </c>
      <c r="F100" s="68">
        <v>0</v>
      </c>
      <c r="G100" s="85">
        <v>13</v>
      </c>
      <c r="H100" s="67">
        <v>0</v>
      </c>
      <c r="I100" s="68">
        <v>0</v>
      </c>
      <c r="J100" s="85">
        <v>0</v>
      </c>
      <c r="K100" s="67">
        <v>0</v>
      </c>
      <c r="L100" s="68">
        <v>0</v>
      </c>
      <c r="M100" s="85">
        <v>0</v>
      </c>
      <c r="N100" s="67">
        <v>0</v>
      </c>
      <c r="O100" s="68">
        <v>0</v>
      </c>
      <c r="P100" s="85">
        <v>0</v>
      </c>
      <c r="Q100" s="99">
        <f t="shared" si="43"/>
        <v>13</v>
      </c>
      <c r="R100" s="69">
        <f t="shared" si="44"/>
        <v>0</v>
      </c>
      <c r="S100" s="69">
        <f t="shared" si="45"/>
        <v>13</v>
      </c>
      <c r="T100" s="65"/>
    </row>
    <row r="101" spans="1:20">
      <c r="A101" s="226" t="s">
        <v>117</v>
      </c>
      <c r="B101" s="80">
        <v>4</v>
      </c>
      <c r="C101" s="68">
        <v>0</v>
      </c>
      <c r="D101" s="85">
        <v>4</v>
      </c>
      <c r="E101" s="80">
        <v>12</v>
      </c>
      <c r="F101" s="68">
        <v>0</v>
      </c>
      <c r="G101" s="85">
        <v>12</v>
      </c>
      <c r="H101" s="67">
        <v>0</v>
      </c>
      <c r="I101" s="68">
        <v>0</v>
      </c>
      <c r="J101" s="85">
        <v>0</v>
      </c>
      <c r="K101" s="67">
        <v>8</v>
      </c>
      <c r="L101" s="68">
        <v>0</v>
      </c>
      <c r="M101" s="85">
        <v>8</v>
      </c>
      <c r="N101" s="67">
        <v>0</v>
      </c>
      <c r="O101" s="68">
        <v>0</v>
      </c>
      <c r="P101" s="85">
        <v>0</v>
      </c>
      <c r="Q101" s="99">
        <f t="shared" si="43"/>
        <v>24</v>
      </c>
      <c r="R101" s="69">
        <f t="shared" si="44"/>
        <v>0</v>
      </c>
      <c r="S101" s="69">
        <f t="shared" si="45"/>
        <v>24</v>
      </c>
      <c r="T101" s="65"/>
    </row>
    <row r="102" spans="1:20">
      <c r="A102" s="226" t="s">
        <v>118</v>
      </c>
      <c r="B102" s="80">
        <v>0</v>
      </c>
      <c r="C102" s="68">
        <v>0</v>
      </c>
      <c r="D102" s="85">
        <v>0</v>
      </c>
      <c r="E102" s="80">
        <v>9</v>
      </c>
      <c r="F102" s="68">
        <v>4</v>
      </c>
      <c r="G102" s="85">
        <v>13</v>
      </c>
      <c r="H102" s="80">
        <v>0</v>
      </c>
      <c r="I102" s="68">
        <v>0</v>
      </c>
      <c r="J102" s="85">
        <v>0</v>
      </c>
      <c r="K102" s="80">
        <v>0</v>
      </c>
      <c r="L102" s="68">
        <v>0</v>
      </c>
      <c r="M102" s="85">
        <v>0</v>
      </c>
      <c r="N102" s="80">
        <v>0</v>
      </c>
      <c r="O102" s="68">
        <v>0</v>
      </c>
      <c r="P102" s="85">
        <v>0</v>
      </c>
      <c r="Q102" s="99">
        <f t="shared" si="43"/>
        <v>9</v>
      </c>
      <c r="R102" s="69">
        <f t="shared" si="44"/>
        <v>4</v>
      </c>
      <c r="S102" s="69">
        <f t="shared" si="45"/>
        <v>13</v>
      </c>
      <c r="T102" s="87"/>
    </row>
    <row r="103" spans="1:20" s="87" customFormat="1">
      <c r="A103" s="226" t="s">
        <v>120</v>
      </c>
      <c r="B103" s="80">
        <v>31</v>
      </c>
      <c r="C103" s="68">
        <v>10</v>
      </c>
      <c r="D103" s="85">
        <v>41</v>
      </c>
      <c r="E103" s="80">
        <v>17</v>
      </c>
      <c r="F103" s="68">
        <v>6</v>
      </c>
      <c r="G103" s="85">
        <v>23</v>
      </c>
      <c r="H103" s="80">
        <v>0</v>
      </c>
      <c r="I103" s="68">
        <v>0</v>
      </c>
      <c r="J103" s="85">
        <v>0</v>
      </c>
      <c r="K103" s="80">
        <v>14</v>
      </c>
      <c r="L103" s="68">
        <v>3</v>
      </c>
      <c r="M103" s="85">
        <v>17</v>
      </c>
      <c r="N103" s="80">
        <v>0</v>
      </c>
      <c r="O103" s="68">
        <v>0</v>
      </c>
      <c r="P103" s="85">
        <v>0</v>
      </c>
      <c r="Q103" s="99">
        <f t="shared" si="43"/>
        <v>62</v>
      </c>
      <c r="R103" s="69">
        <f t="shared" si="44"/>
        <v>19</v>
      </c>
      <c r="S103" s="69">
        <f t="shared" si="45"/>
        <v>81</v>
      </c>
    </row>
    <row r="104" spans="1:20" s="87" customFormat="1">
      <c r="A104" s="226" t="s">
        <v>121</v>
      </c>
      <c r="B104" s="80">
        <v>0</v>
      </c>
      <c r="C104" s="68">
        <v>0</v>
      </c>
      <c r="D104" s="85">
        <v>0</v>
      </c>
      <c r="E104" s="80">
        <v>2</v>
      </c>
      <c r="F104" s="68">
        <v>1</v>
      </c>
      <c r="G104" s="85">
        <v>3</v>
      </c>
      <c r="H104" s="80">
        <v>0</v>
      </c>
      <c r="I104" s="68">
        <v>0</v>
      </c>
      <c r="J104" s="85">
        <v>0</v>
      </c>
      <c r="K104" s="80">
        <v>0</v>
      </c>
      <c r="L104" s="68">
        <v>0</v>
      </c>
      <c r="M104" s="85">
        <v>0</v>
      </c>
      <c r="N104" s="80">
        <v>0</v>
      </c>
      <c r="O104" s="68">
        <v>0</v>
      </c>
      <c r="P104" s="85">
        <v>0</v>
      </c>
      <c r="Q104" s="99">
        <f t="shared" ref="Q104:R109" si="46">SUM(N104,K104,H104,E104,B104)</f>
        <v>2</v>
      </c>
      <c r="R104" s="69">
        <f t="shared" si="46"/>
        <v>1</v>
      </c>
      <c r="S104" s="69">
        <f t="shared" ref="S104:S109" si="47">SUM(P104,,J104,G104,M104,D104)</f>
        <v>3</v>
      </c>
    </row>
    <row r="105" spans="1:20" s="87" customFormat="1">
      <c r="A105" s="226" t="s">
        <v>122</v>
      </c>
      <c r="B105" s="80">
        <v>36</v>
      </c>
      <c r="C105" s="68">
        <v>5</v>
      </c>
      <c r="D105" s="85">
        <v>41</v>
      </c>
      <c r="E105" s="80">
        <v>92</v>
      </c>
      <c r="F105" s="68">
        <v>8</v>
      </c>
      <c r="G105" s="85">
        <v>100</v>
      </c>
      <c r="H105" s="80">
        <v>1</v>
      </c>
      <c r="I105" s="68">
        <v>0</v>
      </c>
      <c r="J105" s="85">
        <v>1</v>
      </c>
      <c r="K105" s="80">
        <v>12</v>
      </c>
      <c r="L105" s="68">
        <v>0</v>
      </c>
      <c r="M105" s="85">
        <v>12</v>
      </c>
      <c r="N105" s="80">
        <v>0</v>
      </c>
      <c r="O105" s="68">
        <v>0</v>
      </c>
      <c r="P105" s="85">
        <v>0</v>
      </c>
      <c r="Q105" s="99">
        <f t="shared" si="46"/>
        <v>141</v>
      </c>
      <c r="R105" s="69">
        <f t="shared" si="46"/>
        <v>13</v>
      </c>
      <c r="S105" s="69">
        <f t="shared" si="47"/>
        <v>154</v>
      </c>
    </row>
    <row r="106" spans="1:20" s="87" customFormat="1">
      <c r="A106" s="226" t="s">
        <v>123</v>
      </c>
      <c r="B106" s="80">
        <v>0</v>
      </c>
      <c r="C106" s="68">
        <v>0</v>
      </c>
      <c r="D106" s="85">
        <v>0</v>
      </c>
      <c r="E106" s="80">
        <v>0</v>
      </c>
      <c r="F106" s="68">
        <v>0</v>
      </c>
      <c r="G106" s="85">
        <v>0</v>
      </c>
      <c r="H106" s="80">
        <v>0</v>
      </c>
      <c r="I106" s="68">
        <v>0</v>
      </c>
      <c r="J106" s="85">
        <v>0</v>
      </c>
      <c r="K106" s="80">
        <v>0</v>
      </c>
      <c r="L106" s="68">
        <v>2</v>
      </c>
      <c r="M106" s="85">
        <v>2</v>
      </c>
      <c r="N106" s="80">
        <v>0</v>
      </c>
      <c r="O106" s="68">
        <v>0</v>
      </c>
      <c r="P106" s="85">
        <v>0</v>
      </c>
      <c r="Q106" s="99">
        <f t="shared" si="46"/>
        <v>0</v>
      </c>
      <c r="R106" s="69">
        <f t="shared" si="46"/>
        <v>2</v>
      </c>
      <c r="S106" s="69">
        <f t="shared" si="47"/>
        <v>2</v>
      </c>
    </row>
    <row r="107" spans="1:20" s="87" customFormat="1">
      <c r="A107" s="226" t="s">
        <v>124</v>
      </c>
      <c r="B107" s="80">
        <v>6</v>
      </c>
      <c r="C107" s="68">
        <v>0</v>
      </c>
      <c r="D107" s="85">
        <v>6</v>
      </c>
      <c r="E107" s="80">
        <v>84</v>
      </c>
      <c r="F107" s="68">
        <v>2</v>
      </c>
      <c r="G107" s="85">
        <v>86</v>
      </c>
      <c r="H107" s="80">
        <v>7</v>
      </c>
      <c r="I107" s="68">
        <v>1</v>
      </c>
      <c r="J107" s="85">
        <v>8</v>
      </c>
      <c r="K107" s="80">
        <v>13</v>
      </c>
      <c r="L107" s="68">
        <v>0</v>
      </c>
      <c r="M107" s="85">
        <v>13</v>
      </c>
      <c r="N107" s="80">
        <v>0</v>
      </c>
      <c r="O107" s="68">
        <v>0</v>
      </c>
      <c r="P107" s="85">
        <v>0</v>
      </c>
      <c r="Q107" s="99">
        <f t="shared" si="46"/>
        <v>110</v>
      </c>
      <c r="R107" s="69">
        <f t="shared" si="46"/>
        <v>3</v>
      </c>
      <c r="S107" s="69">
        <f t="shared" si="47"/>
        <v>113</v>
      </c>
    </row>
    <row r="108" spans="1:20" s="87" customFormat="1">
      <c r="A108" s="226" t="s">
        <v>125</v>
      </c>
      <c r="B108" s="80">
        <v>12</v>
      </c>
      <c r="C108" s="68">
        <v>15</v>
      </c>
      <c r="D108" s="85">
        <v>27</v>
      </c>
      <c r="E108" s="80">
        <v>46</v>
      </c>
      <c r="F108" s="68">
        <v>59</v>
      </c>
      <c r="G108" s="85">
        <v>105</v>
      </c>
      <c r="H108" s="80">
        <v>0</v>
      </c>
      <c r="I108" s="68">
        <v>0</v>
      </c>
      <c r="J108" s="85">
        <v>0</v>
      </c>
      <c r="K108" s="80">
        <v>6</v>
      </c>
      <c r="L108" s="68">
        <v>9</v>
      </c>
      <c r="M108" s="85">
        <v>15</v>
      </c>
      <c r="N108" s="80">
        <v>5</v>
      </c>
      <c r="O108" s="68">
        <v>1</v>
      </c>
      <c r="P108" s="85">
        <v>6</v>
      </c>
      <c r="Q108" s="99">
        <f t="shared" si="46"/>
        <v>69</v>
      </c>
      <c r="R108" s="69">
        <f t="shared" si="46"/>
        <v>84</v>
      </c>
      <c r="S108" s="69">
        <f t="shared" si="47"/>
        <v>153</v>
      </c>
    </row>
    <row r="109" spans="1:20" s="87" customFormat="1">
      <c r="A109" s="226" t="s">
        <v>126</v>
      </c>
      <c r="B109" s="80">
        <v>0</v>
      </c>
      <c r="C109" s="68">
        <v>0</v>
      </c>
      <c r="D109" s="85">
        <v>0</v>
      </c>
      <c r="E109" s="80">
        <v>1</v>
      </c>
      <c r="F109" s="68">
        <v>1</v>
      </c>
      <c r="G109" s="85">
        <v>2</v>
      </c>
      <c r="H109" s="80">
        <v>0</v>
      </c>
      <c r="I109" s="68">
        <v>0</v>
      </c>
      <c r="J109" s="85">
        <v>0</v>
      </c>
      <c r="K109" s="80">
        <v>0</v>
      </c>
      <c r="L109" s="68">
        <v>0</v>
      </c>
      <c r="M109" s="85">
        <v>0</v>
      </c>
      <c r="N109" s="80">
        <v>0</v>
      </c>
      <c r="O109" s="68">
        <v>0</v>
      </c>
      <c r="P109" s="85">
        <v>0</v>
      </c>
      <c r="Q109" s="99">
        <f t="shared" si="46"/>
        <v>1</v>
      </c>
      <c r="R109" s="69">
        <f t="shared" si="46"/>
        <v>1</v>
      </c>
      <c r="S109" s="69">
        <f t="shared" si="47"/>
        <v>2</v>
      </c>
    </row>
    <row r="110" spans="1:20" s="72" customFormat="1" ht="12">
      <c r="A110" s="310" t="s">
        <v>303</v>
      </c>
      <c r="B110" s="73">
        <f>SUM(B79:B109)</f>
        <v>296</v>
      </c>
      <c r="C110" s="74">
        <f t="shared" ref="C110:S110" si="48">SUM(C79:C109)</f>
        <v>164</v>
      </c>
      <c r="D110" s="219">
        <f t="shared" si="48"/>
        <v>460</v>
      </c>
      <c r="E110" s="73">
        <f t="shared" si="48"/>
        <v>711</v>
      </c>
      <c r="F110" s="74">
        <f t="shared" si="48"/>
        <v>415</v>
      </c>
      <c r="G110" s="219">
        <f t="shared" si="48"/>
        <v>1126</v>
      </c>
      <c r="H110" s="73">
        <f t="shared" si="48"/>
        <v>28</v>
      </c>
      <c r="I110" s="74">
        <f t="shared" si="48"/>
        <v>18</v>
      </c>
      <c r="J110" s="219">
        <f t="shared" si="48"/>
        <v>46</v>
      </c>
      <c r="K110" s="73">
        <f t="shared" si="48"/>
        <v>132</v>
      </c>
      <c r="L110" s="74">
        <f t="shared" si="48"/>
        <v>64</v>
      </c>
      <c r="M110" s="219">
        <f t="shared" si="48"/>
        <v>196</v>
      </c>
      <c r="N110" s="73">
        <f t="shared" si="48"/>
        <v>9</v>
      </c>
      <c r="O110" s="74">
        <f t="shared" si="48"/>
        <v>1</v>
      </c>
      <c r="P110" s="219">
        <f t="shared" si="48"/>
        <v>10</v>
      </c>
      <c r="Q110" s="73">
        <f t="shared" si="48"/>
        <v>1176</v>
      </c>
      <c r="R110" s="74">
        <f t="shared" si="48"/>
        <v>662</v>
      </c>
      <c r="S110" s="74">
        <f t="shared" si="48"/>
        <v>1838</v>
      </c>
    </row>
    <row r="111" spans="1:20" s="72" customFormat="1" ht="12">
      <c r="B111" s="103"/>
      <c r="C111" s="104"/>
      <c r="D111" s="90"/>
      <c r="E111" s="103"/>
      <c r="F111" s="104"/>
      <c r="G111" s="90"/>
      <c r="H111" s="103"/>
      <c r="I111" s="104"/>
      <c r="J111" s="90"/>
      <c r="K111" s="103"/>
      <c r="L111" s="104"/>
      <c r="M111" s="90"/>
      <c r="N111" s="103"/>
      <c r="O111" s="104"/>
      <c r="P111" s="90"/>
      <c r="Q111" s="103"/>
      <c r="R111" s="104"/>
      <c r="S111" s="104"/>
    </row>
    <row r="112" spans="1:20" s="87" customFormat="1" ht="12">
      <c r="A112" s="221" t="s">
        <v>300</v>
      </c>
      <c r="B112" s="80"/>
      <c r="C112" s="68"/>
      <c r="D112" s="85"/>
      <c r="E112" s="80"/>
      <c r="F112" s="68"/>
      <c r="G112" s="85"/>
      <c r="H112" s="80"/>
      <c r="I112" s="68"/>
      <c r="J112" s="85"/>
      <c r="K112" s="80"/>
      <c r="L112" s="68"/>
      <c r="M112" s="85"/>
      <c r="N112" s="80"/>
      <c r="O112" s="68"/>
      <c r="P112" s="85"/>
      <c r="Q112" s="99"/>
      <c r="R112" s="69"/>
      <c r="S112" s="69"/>
    </row>
    <row r="113" spans="1:19" s="87" customFormat="1" ht="12">
      <c r="A113" s="221" t="s">
        <v>302</v>
      </c>
      <c r="B113" s="236"/>
      <c r="C113" s="68"/>
      <c r="D113" s="85"/>
      <c r="E113" s="236"/>
      <c r="F113" s="68"/>
      <c r="G113" s="85"/>
      <c r="H113" s="236"/>
      <c r="I113" s="68"/>
      <c r="J113" s="85"/>
      <c r="K113" s="236"/>
      <c r="L113" s="68"/>
      <c r="M113" s="85"/>
      <c r="N113" s="236"/>
      <c r="O113" s="68"/>
      <c r="P113" s="85"/>
      <c r="Q113" s="263"/>
      <c r="R113" s="69"/>
      <c r="S113" s="69"/>
    </row>
    <row r="114" spans="1:19" s="87" customFormat="1" ht="12" customHeight="1">
      <c r="A114" s="226" t="s">
        <v>100</v>
      </c>
      <c r="B114" s="80">
        <v>6</v>
      </c>
      <c r="C114" s="68">
        <v>0</v>
      </c>
      <c r="D114" s="85">
        <v>6</v>
      </c>
      <c r="E114" s="80">
        <v>6</v>
      </c>
      <c r="F114" s="68">
        <v>0</v>
      </c>
      <c r="G114" s="85">
        <v>6</v>
      </c>
      <c r="H114" s="80">
        <v>0</v>
      </c>
      <c r="I114" s="68">
        <v>0</v>
      </c>
      <c r="J114" s="85">
        <v>0</v>
      </c>
      <c r="K114" s="80">
        <v>0</v>
      </c>
      <c r="L114" s="68">
        <v>0</v>
      </c>
      <c r="M114" s="85">
        <v>0</v>
      </c>
      <c r="N114" s="80">
        <v>0</v>
      </c>
      <c r="O114" s="68">
        <v>0</v>
      </c>
      <c r="P114" s="85">
        <v>0</v>
      </c>
      <c r="Q114" s="99">
        <f t="shared" si="43"/>
        <v>12</v>
      </c>
      <c r="R114" s="69">
        <f t="shared" si="44"/>
        <v>0</v>
      </c>
      <c r="S114" s="69">
        <f t="shared" si="45"/>
        <v>12</v>
      </c>
    </row>
    <row r="115" spans="1:19" s="87" customFormat="1" ht="12" customHeight="1">
      <c r="A115" s="226" t="s">
        <v>101</v>
      </c>
      <c r="B115" s="80">
        <v>8</v>
      </c>
      <c r="C115" s="68">
        <v>2</v>
      </c>
      <c r="D115" s="85">
        <v>10</v>
      </c>
      <c r="E115" s="80">
        <v>15</v>
      </c>
      <c r="F115" s="68">
        <v>11</v>
      </c>
      <c r="G115" s="85">
        <v>26</v>
      </c>
      <c r="H115" s="80">
        <v>0</v>
      </c>
      <c r="I115" s="68">
        <v>0</v>
      </c>
      <c r="J115" s="85">
        <v>0</v>
      </c>
      <c r="K115" s="80">
        <v>0</v>
      </c>
      <c r="L115" s="68">
        <v>0</v>
      </c>
      <c r="M115" s="85">
        <v>0</v>
      </c>
      <c r="N115" s="80">
        <v>0</v>
      </c>
      <c r="O115" s="68">
        <v>0</v>
      </c>
      <c r="P115" s="85">
        <v>0</v>
      </c>
      <c r="Q115" s="99">
        <f t="shared" ref="Q115:Q144" si="49">SUM(N115,K115,H115,E115,B115)</f>
        <v>23</v>
      </c>
      <c r="R115" s="69">
        <f t="shared" ref="R115:R144" si="50">SUM(O115,L115,I115,F115,C115)</f>
        <v>13</v>
      </c>
      <c r="S115" s="69">
        <f t="shared" ref="S115:S144" si="51">SUM(P115,,J115,G115,M115,D115)</f>
        <v>36</v>
      </c>
    </row>
    <row r="116" spans="1:19" s="87" customFormat="1" ht="12" customHeight="1">
      <c r="A116" s="226" t="s">
        <v>272</v>
      </c>
      <c r="B116" s="80">
        <v>1</v>
      </c>
      <c r="C116" s="68">
        <v>0</v>
      </c>
      <c r="D116" s="85">
        <v>1</v>
      </c>
      <c r="E116" s="80">
        <v>0</v>
      </c>
      <c r="F116" s="68">
        <v>0</v>
      </c>
      <c r="G116" s="85">
        <v>0</v>
      </c>
      <c r="H116" s="80">
        <v>0</v>
      </c>
      <c r="I116" s="68">
        <v>0</v>
      </c>
      <c r="J116" s="85">
        <v>0</v>
      </c>
      <c r="K116" s="80">
        <v>0</v>
      </c>
      <c r="L116" s="68">
        <v>0</v>
      </c>
      <c r="M116" s="85">
        <v>0</v>
      </c>
      <c r="N116" s="80">
        <v>0</v>
      </c>
      <c r="O116" s="68">
        <v>0</v>
      </c>
      <c r="P116" s="85">
        <v>0</v>
      </c>
      <c r="Q116" s="99">
        <f t="shared" si="49"/>
        <v>1</v>
      </c>
      <c r="R116" s="69">
        <f t="shared" si="50"/>
        <v>0</v>
      </c>
      <c r="S116" s="69">
        <f t="shared" si="51"/>
        <v>1</v>
      </c>
    </row>
    <row r="117" spans="1:19" s="87" customFormat="1">
      <c r="A117" s="226" t="s">
        <v>102</v>
      </c>
      <c r="B117" s="80">
        <v>32</v>
      </c>
      <c r="C117" s="68">
        <v>29</v>
      </c>
      <c r="D117" s="85">
        <v>61</v>
      </c>
      <c r="E117" s="80">
        <v>47</v>
      </c>
      <c r="F117" s="68">
        <v>56</v>
      </c>
      <c r="G117" s="85">
        <v>103</v>
      </c>
      <c r="H117" s="80">
        <v>3</v>
      </c>
      <c r="I117" s="68">
        <v>2</v>
      </c>
      <c r="J117" s="85">
        <v>5</v>
      </c>
      <c r="K117" s="80">
        <v>13</v>
      </c>
      <c r="L117" s="68">
        <v>6</v>
      </c>
      <c r="M117" s="85">
        <v>19</v>
      </c>
      <c r="N117" s="80">
        <v>0</v>
      </c>
      <c r="O117" s="68">
        <v>0</v>
      </c>
      <c r="P117" s="85">
        <v>0</v>
      </c>
      <c r="Q117" s="99">
        <f t="shared" si="49"/>
        <v>95</v>
      </c>
      <c r="R117" s="69">
        <f t="shared" si="50"/>
        <v>93</v>
      </c>
      <c r="S117" s="69">
        <f t="shared" si="51"/>
        <v>188</v>
      </c>
    </row>
    <row r="118" spans="1:19" s="87" customFormat="1">
      <c r="A118" s="226" t="s">
        <v>103</v>
      </c>
      <c r="B118" s="80">
        <v>24</v>
      </c>
      <c r="C118" s="68">
        <v>0</v>
      </c>
      <c r="D118" s="85">
        <v>24</v>
      </c>
      <c r="E118" s="80">
        <v>59</v>
      </c>
      <c r="F118" s="68">
        <v>1</v>
      </c>
      <c r="G118" s="85">
        <v>60</v>
      </c>
      <c r="H118" s="80">
        <v>9</v>
      </c>
      <c r="I118" s="68">
        <v>0</v>
      </c>
      <c r="J118" s="85">
        <v>9</v>
      </c>
      <c r="K118" s="80">
        <v>22</v>
      </c>
      <c r="L118" s="68">
        <v>1</v>
      </c>
      <c r="M118" s="85">
        <v>23</v>
      </c>
      <c r="N118" s="80">
        <v>0</v>
      </c>
      <c r="O118" s="68">
        <v>0</v>
      </c>
      <c r="P118" s="85">
        <v>0</v>
      </c>
      <c r="Q118" s="99">
        <f t="shared" si="49"/>
        <v>114</v>
      </c>
      <c r="R118" s="69">
        <f t="shared" si="50"/>
        <v>2</v>
      </c>
      <c r="S118" s="69">
        <f t="shared" si="51"/>
        <v>116</v>
      </c>
    </row>
    <row r="119" spans="1:19" s="87" customFormat="1" ht="12.6" customHeight="1">
      <c r="A119" s="227" t="s">
        <v>104</v>
      </c>
      <c r="B119" s="80">
        <v>24</v>
      </c>
      <c r="C119" s="68">
        <v>2</v>
      </c>
      <c r="D119" s="85">
        <v>26</v>
      </c>
      <c r="E119" s="80">
        <v>38</v>
      </c>
      <c r="F119" s="68">
        <v>0</v>
      </c>
      <c r="G119" s="85">
        <v>38</v>
      </c>
      <c r="H119" s="80">
        <v>0</v>
      </c>
      <c r="I119" s="68">
        <v>0</v>
      </c>
      <c r="J119" s="85">
        <v>0</v>
      </c>
      <c r="K119" s="80">
        <v>0</v>
      </c>
      <c r="L119" s="68">
        <v>0</v>
      </c>
      <c r="M119" s="85">
        <v>0</v>
      </c>
      <c r="N119" s="80">
        <v>0</v>
      </c>
      <c r="O119" s="68">
        <v>0</v>
      </c>
      <c r="P119" s="85">
        <v>0</v>
      </c>
      <c r="Q119" s="99">
        <f t="shared" si="49"/>
        <v>62</v>
      </c>
      <c r="R119" s="69">
        <f t="shared" si="50"/>
        <v>2</v>
      </c>
      <c r="S119" s="69">
        <f t="shared" si="51"/>
        <v>64</v>
      </c>
    </row>
    <row r="120" spans="1:19" s="87" customFormat="1">
      <c r="A120" s="226" t="s">
        <v>105</v>
      </c>
      <c r="B120" s="80">
        <v>5</v>
      </c>
      <c r="C120" s="68">
        <v>22</v>
      </c>
      <c r="D120" s="85">
        <v>27</v>
      </c>
      <c r="E120" s="80">
        <v>6</v>
      </c>
      <c r="F120" s="68">
        <v>45</v>
      </c>
      <c r="G120" s="85">
        <v>51</v>
      </c>
      <c r="H120" s="80">
        <v>0</v>
      </c>
      <c r="I120" s="68">
        <v>0</v>
      </c>
      <c r="J120" s="85">
        <v>0</v>
      </c>
      <c r="K120" s="80">
        <v>1</v>
      </c>
      <c r="L120" s="68">
        <v>8</v>
      </c>
      <c r="M120" s="85">
        <v>9</v>
      </c>
      <c r="N120" s="80">
        <v>0</v>
      </c>
      <c r="O120" s="68">
        <v>0</v>
      </c>
      <c r="P120" s="85">
        <v>0</v>
      </c>
      <c r="Q120" s="99">
        <f t="shared" si="49"/>
        <v>12</v>
      </c>
      <c r="R120" s="69">
        <f t="shared" si="50"/>
        <v>75</v>
      </c>
      <c r="S120" s="69">
        <f t="shared" si="51"/>
        <v>87</v>
      </c>
    </row>
    <row r="121" spans="1:19" s="87" customFormat="1">
      <c r="A121" s="226" t="s">
        <v>273</v>
      </c>
      <c r="B121" s="80">
        <v>0</v>
      </c>
      <c r="C121" s="68">
        <v>0</v>
      </c>
      <c r="D121" s="85">
        <v>0</v>
      </c>
      <c r="E121" s="80">
        <v>1</v>
      </c>
      <c r="F121" s="68">
        <v>0</v>
      </c>
      <c r="G121" s="85">
        <v>1</v>
      </c>
      <c r="H121" s="80">
        <v>0</v>
      </c>
      <c r="I121" s="68">
        <v>0</v>
      </c>
      <c r="J121" s="85">
        <v>0</v>
      </c>
      <c r="K121" s="80">
        <v>0</v>
      </c>
      <c r="L121" s="68">
        <v>0</v>
      </c>
      <c r="M121" s="85">
        <v>0</v>
      </c>
      <c r="N121" s="80">
        <v>0</v>
      </c>
      <c r="O121" s="68">
        <v>0</v>
      </c>
      <c r="P121" s="85">
        <v>0</v>
      </c>
      <c r="Q121" s="99">
        <f t="shared" si="49"/>
        <v>1</v>
      </c>
      <c r="R121" s="69">
        <f t="shared" si="50"/>
        <v>0</v>
      </c>
      <c r="S121" s="69">
        <f t="shared" si="51"/>
        <v>1</v>
      </c>
    </row>
    <row r="122" spans="1:19" s="87" customFormat="1" ht="22.8">
      <c r="A122" s="227" t="s">
        <v>106</v>
      </c>
      <c r="B122" s="80">
        <v>9</v>
      </c>
      <c r="C122" s="68">
        <v>39</v>
      </c>
      <c r="D122" s="85">
        <v>48</v>
      </c>
      <c r="E122" s="80">
        <v>17</v>
      </c>
      <c r="F122" s="68">
        <v>97</v>
      </c>
      <c r="G122" s="85">
        <v>114</v>
      </c>
      <c r="H122" s="80">
        <v>1</v>
      </c>
      <c r="I122" s="68">
        <v>6</v>
      </c>
      <c r="J122" s="85">
        <v>7</v>
      </c>
      <c r="K122" s="80">
        <v>6</v>
      </c>
      <c r="L122" s="68">
        <v>25</v>
      </c>
      <c r="M122" s="85">
        <v>31</v>
      </c>
      <c r="N122" s="80">
        <v>0</v>
      </c>
      <c r="O122" s="68">
        <v>0</v>
      </c>
      <c r="P122" s="85">
        <v>0</v>
      </c>
      <c r="Q122" s="99">
        <f t="shared" si="49"/>
        <v>33</v>
      </c>
      <c r="R122" s="69">
        <f t="shared" si="50"/>
        <v>167</v>
      </c>
      <c r="S122" s="69">
        <f t="shared" si="51"/>
        <v>200</v>
      </c>
    </row>
    <row r="123" spans="1:19" s="87" customFormat="1">
      <c r="A123" s="226" t="s">
        <v>107</v>
      </c>
      <c r="B123" s="80">
        <v>3</v>
      </c>
      <c r="C123" s="68">
        <v>0</v>
      </c>
      <c r="D123" s="85">
        <v>3</v>
      </c>
      <c r="E123" s="80">
        <v>6</v>
      </c>
      <c r="F123" s="68">
        <v>0</v>
      </c>
      <c r="G123" s="85">
        <v>6</v>
      </c>
      <c r="H123" s="80">
        <v>0</v>
      </c>
      <c r="I123" s="68">
        <v>0</v>
      </c>
      <c r="J123" s="85">
        <v>0</v>
      </c>
      <c r="K123" s="80">
        <v>0</v>
      </c>
      <c r="L123" s="68">
        <v>0</v>
      </c>
      <c r="M123" s="85">
        <v>0</v>
      </c>
      <c r="N123" s="80">
        <v>0</v>
      </c>
      <c r="O123" s="68">
        <v>0</v>
      </c>
      <c r="P123" s="85">
        <v>0</v>
      </c>
      <c r="Q123" s="99">
        <f t="shared" si="49"/>
        <v>9</v>
      </c>
      <c r="R123" s="69">
        <f t="shared" si="50"/>
        <v>0</v>
      </c>
      <c r="S123" s="69">
        <f t="shared" si="51"/>
        <v>9</v>
      </c>
    </row>
    <row r="124" spans="1:19" s="87" customFormat="1">
      <c r="A124" s="226" t="s">
        <v>108</v>
      </c>
      <c r="B124" s="80">
        <v>0</v>
      </c>
      <c r="C124" s="68">
        <v>0</v>
      </c>
      <c r="D124" s="85">
        <v>0</v>
      </c>
      <c r="E124" s="80">
        <v>44</v>
      </c>
      <c r="F124" s="68">
        <v>16</v>
      </c>
      <c r="G124" s="85">
        <v>60</v>
      </c>
      <c r="H124" s="80">
        <v>0</v>
      </c>
      <c r="I124" s="68">
        <v>0</v>
      </c>
      <c r="J124" s="85">
        <v>0</v>
      </c>
      <c r="K124" s="80">
        <v>6</v>
      </c>
      <c r="L124" s="68">
        <v>1</v>
      </c>
      <c r="M124" s="85">
        <v>7</v>
      </c>
      <c r="N124" s="80">
        <v>0</v>
      </c>
      <c r="O124" s="68">
        <v>0</v>
      </c>
      <c r="P124" s="85">
        <v>0</v>
      </c>
      <c r="Q124" s="99">
        <f t="shared" si="49"/>
        <v>50</v>
      </c>
      <c r="R124" s="69">
        <f t="shared" si="50"/>
        <v>17</v>
      </c>
      <c r="S124" s="69">
        <f t="shared" si="51"/>
        <v>67</v>
      </c>
    </row>
    <row r="125" spans="1:19" s="87" customFormat="1">
      <c r="A125" s="226" t="s">
        <v>110</v>
      </c>
      <c r="B125" s="80">
        <v>3</v>
      </c>
      <c r="C125" s="68">
        <v>1</v>
      </c>
      <c r="D125" s="85">
        <v>4</v>
      </c>
      <c r="E125" s="80">
        <v>2</v>
      </c>
      <c r="F125" s="68">
        <v>1</v>
      </c>
      <c r="G125" s="85">
        <v>3</v>
      </c>
      <c r="H125" s="80">
        <v>0</v>
      </c>
      <c r="I125" s="68">
        <v>0</v>
      </c>
      <c r="J125" s="85">
        <v>0</v>
      </c>
      <c r="K125" s="80">
        <v>0</v>
      </c>
      <c r="L125" s="68">
        <v>0</v>
      </c>
      <c r="M125" s="85">
        <v>0</v>
      </c>
      <c r="N125" s="80">
        <v>0</v>
      </c>
      <c r="O125" s="68">
        <v>0</v>
      </c>
      <c r="P125" s="85">
        <v>0</v>
      </c>
      <c r="Q125" s="99">
        <f t="shared" si="49"/>
        <v>5</v>
      </c>
      <c r="R125" s="69">
        <f t="shared" si="50"/>
        <v>2</v>
      </c>
      <c r="S125" s="69">
        <f t="shared" si="51"/>
        <v>7</v>
      </c>
    </row>
    <row r="126" spans="1:19" s="87" customFormat="1">
      <c r="A126" s="226" t="s">
        <v>111</v>
      </c>
      <c r="B126" s="80">
        <v>4</v>
      </c>
      <c r="C126" s="68">
        <v>0</v>
      </c>
      <c r="D126" s="85">
        <v>4</v>
      </c>
      <c r="E126" s="80">
        <v>3</v>
      </c>
      <c r="F126" s="68">
        <v>0</v>
      </c>
      <c r="G126" s="85">
        <v>3</v>
      </c>
      <c r="H126" s="80">
        <v>0</v>
      </c>
      <c r="I126" s="68">
        <v>0</v>
      </c>
      <c r="J126" s="85">
        <v>0</v>
      </c>
      <c r="K126" s="231">
        <v>0</v>
      </c>
      <c r="L126" s="68">
        <v>0</v>
      </c>
      <c r="M126" s="91">
        <v>0</v>
      </c>
      <c r="N126" s="231">
        <v>0</v>
      </c>
      <c r="O126" s="68">
        <v>0</v>
      </c>
      <c r="P126" s="91">
        <v>0</v>
      </c>
      <c r="Q126" s="99">
        <f t="shared" si="49"/>
        <v>7</v>
      </c>
      <c r="R126" s="69">
        <f t="shared" si="50"/>
        <v>0</v>
      </c>
      <c r="S126" s="69">
        <f t="shared" si="51"/>
        <v>7</v>
      </c>
    </row>
    <row r="127" spans="1:19" s="87" customFormat="1">
      <c r="A127" s="226" t="s">
        <v>275</v>
      </c>
      <c r="B127" s="80">
        <v>1</v>
      </c>
      <c r="C127" s="68">
        <v>0</v>
      </c>
      <c r="D127" s="85">
        <v>1</v>
      </c>
      <c r="E127" s="231">
        <v>0</v>
      </c>
      <c r="F127" s="68">
        <v>0</v>
      </c>
      <c r="G127" s="91">
        <v>0</v>
      </c>
      <c r="H127" s="68">
        <v>0</v>
      </c>
      <c r="I127" s="68">
        <v>0</v>
      </c>
      <c r="J127" s="85">
        <v>0</v>
      </c>
      <c r="K127" s="231">
        <v>0</v>
      </c>
      <c r="L127" s="68">
        <v>0</v>
      </c>
      <c r="M127" s="91">
        <v>0</v>
      </c>
      <c r="N127" s="231">
        <v>0</v>
      </c>
      <c r="O127" s="68">
        <v>0</v>
      </c>
      <c r="P127" s="91">
        <v>0</v>
      </c>
      <c r="Q127" s="99">
        <f t="shared" si="49"/>
        <v>1</v>
      </c>
      <c r="R127" s="69">
        <f t="shared" si="50"/>
        <v>0</v>
      </c>
      <c r="S127" s="69">
        <f t="shared" si="51"/>
        <v>1</v>
      </c>
    </row>
    <row r="128" spans="1:19" s="87" customFormat="1">
      <c r="A128" s="226" t="s">
        <v>276</v>
      </c>
      <c r="B128" s="80">
        <v>0</v>
      </c>
      <c r="C128" s="68">
        <v>0</v>
      </c>
      <c r="D128" s="85">
        <v>0</v>
      </c>
      <c r="E128" s="231">
        <v>0</v>
      </c>
      <c r="F128" s="68">
        <v>0</v>
      </c>
      <c r="G128" s="91">
        <v>0</v>
      </c>
      <c r="H128" s="68">
        <v>0</v>
      </c>
      <c r="I128" s="68">
        <v>0</v>
      </c>
      <c r="J128" s="85">
        <v>0</v>
      </c>
      <c r="K128" s="231">
        <v>1</v>
      </c>
      <c r="L128" s="68">
        <v>0</v>
      </c>
      <c r="M128" s="91">
        <v>1</v>
      </c>
      <c r="N128" s="231">
        <v>0</v>
      </c>
      <c r="O128" s="68">
        <v>0</v>
      </c>
      <c r="P128" s="91">
        <v>0</v>
      </c>
      <c r="Q128" s="99">
        <f t="shared" si="49"/>
        <v>1</v>
      </c>
      <c r="R128" s="69">
        <f t="shared" si="50"/>
        <v>0</v>
      </c>
      <c r="S128" s="69">
        <f t="shared" si="51"/>
        <v>1</v>
      </c>
    </row>
    <row r="129" spans="1:19" s="87" customFormat="1">
      <c r="A129" s="226" t="s">
        <v>160</v>
      </c>
      <c r="B129" s="80">
        <v>0</v>
      </c>
      <c r="C129" s="68">
        <v>0</v>
      </c>
      <c r="D129" s="85">
        <v>0</v>
      </c>
      <c r="E129" s="231">
        <v>1</v>
      </c>
      <c r="F129" s="68">
        <v>0</v>
      </c>
      <c r="G129" s="91">
        <v>1</v>
      </c>
      <c r="H129" s="68">
        <v>0</v>
      </c>
      <c r="I129" s="68">
        <v>0</v>
      </c>
      <c r="J129" s="85">
        <v>0</v>
      </c>
      <c r="K129" s="231">
        <v>0</v>
      </c>
      <c r="L129" s="68">
        <v>0</v>
      </c>
      <c r="M129" s="91">
        <v>0</v>
      </c>
      <c r="N129" s="231">
        <v>0</v>
      </c>
      <c r="O129" s="68">
        <v>0</v>
      </c>
      <c r="P129" s="91">
        <v>0</v>
      </c>
      <c r="Q129" s="99">
        <f t="shared" si="49"/>
        <v>1</v>
      </c>
      <c r="R129" s="69">
        <f t="shared" si="50"/>
        <v>0</v>
      </c>
      <c r="S129" s="69">
        <f t="shared" si="51"/>
        <v>1</v>
      </c>
    </row>
    <row r="130" spans="1:19" s="87" customFormat="1">
      <c r="A130" s="226" t="s">
        <v>112</v>
      </c>
      <c r="B130" s="80">
        <v>26</v>
      </c>
      <c r="C130" s="68">
        <v>0</v>
      </c>
      <c r="D130" s="85">
        <v>26</v>
      </c>
      <c r="E130" s="231">
        <v>23</v>
      </c>
      <c r="F130" s="68">
        <v>0</v>
      </c>
      <c r="G130" s="91">
        <v>23</v>
      </c>
      <c r="H130" s="68">
        <v>3</v>
      </c>
      <c r="I130" s="68">
        <v>0</v>
      </c>
      <c r="J130" s="85">
        <v>3</v>
      </c>
      <c r="K130" s="231">
        <v>11</v>
      </c>
      <c r="L130" s="68">
        <v>0</v>
      </c>
      <c r="M130" s="91">
        <v>11</v>
      </c>
      <c r="N130" s="231">
        <v>2</v>
      </c>
      <c r="O130" s="68">
        <v>0</v>
      </c>
      <c r="P130" s="91">
        <v>2</v>
      </c>
      <c r="Q130" s="99">
        <f t="shared" si="49"/>
        <v>65</v>
      </c>
      <c r="R130" s="69">
        <f t="shared" si="50"/>
        <v>0</v>
      </c>
      <c r="S130" s="69">
        <f t="shared" si="51"/>
        <v>65</v>
      </c>
    </row>
    <row r="131" spans="1:19" s="87" customFormat="1">
      <c r="A131" s="226" t="s">
        <v>113</v>
      </c>
      <c r="B131" s="80">
        <v>0</v>
      </c>
      <c r="C131" s="68">
        <v>0</v>
      </c>
      <c r="D131" s="85">
        <v>0</v>
      </c>
      <c r="E131" s="231">
        <v>2</v>
      </c>
      <c r="F131" s="68">
        <v>1</v>
      </c>
      <c r="G131" s="91">
        <v>3</v>
      </c>
      <c r="H131" s="68">
        <v>0</v>
      </c>
      <c r="I131" s="68">
        <v>0</v>
      </c>
      <c r="J131" s="85">
        <v>0</v>
      </c>
      <c r="K131" s="231">
        <v>0</v>
      </c>
      <c r="L131" s="68">
        <v>0</v>
      </c>
      <c r="M131" s="91">
        <v>0</v>
      </c>
      <c r="N131" s="231">
        <v>0</v>
      </c>
      <c r="O131" s="68">
        <v>0</v>
      </c>
      <c r="P131" s="91">
        <v>0</v>
      </c>
      <c r="Q131" s="99">
        <f t="shared" si="49"/>
        <v>2</v>
      </c>
      <c r="R131" s="69">
        <f t="shared" si="50"/>
        <v>1</v>
      </c>
      <c r="S131" s="69">
        <f t="shared" si="51"/>
        <v>3</v>
      </c>
    </row>
    <row r="132" spans="1:19" s="87" customFormat="1">
      <c r="A132" s="226" t="s">
        <v>114</v>
      </c>
      <c r="B132" s="80">
        <v>2</v>
      </c>
      <c r="C132" s="68">
        <v>0</v>
      </c>
      <c r="D132" s="85">
        <v>2</v>
      </c>
      <c r="E132" s="231">
        <v>32</v>
      </c>
      <c r="F132" s="68">
        <v>5</v>
      </c>
      <c r="G132" s="91">
        <v>37</v>
      </c>
      <c r="H132" s="68">
        <v>1</v>
      </c>
      <c r="I132" s="68">
        <v>0</v>
      </c>
      <c r="J132" s="85">
        <v>1</v>
      </c>
      <c r="K132" s="231">
        <v>0</v>
      </c>
      <c r="L132" s="68">
        <v>0</v>
      </c>
      <c r="M132" s="91">
        <v>0</v>
      </c>
      <c r="N132" s="231">
        <v>0</v>
      </c>
      <c r="O132" s="68">
        <v>0</v>
      </c>
      <c r="P132" s="91">
        <v>0</v>
      </c>
      <c r="Q132" s="99">
        <f t="shared" si="49"/>
        <v>35</v>
      </c>
      <c r="R132" s="69">
        <f t="shared" si="50"/>
        <v>5</v>
      </c>
      <c r="S132" s="69">
        <f t="shared" si="51"/>
        <v>40</v>
      </c>
    </row>
    <row r="133" spans="1:19" s="87" customFormat="1" ht="22.8">
      <c r="A133" s="227" t="s">
        <v>115</v>
      </c>
      <c r="B133" s="80">
        <v>0</v>
      </c>
      <c r="C133" s="68">
        <v>0</v>
      </c>
      <c r="D133" s="85">
        <v>0</v>
      </c>
      <c r="E133" s="231">
        <v>4</v>
      </c>
      <c r="F133" s="68">
        <v>13</v>
      </c>
      <c r="G133" s="91">
        <v>17</v>
      </c>
      <c r="H133" s="68">
        <v>1</v>
      </c>
      <c r="I133" s="68">
        <v>3</v>
      </c>
      <c r="J133" s="85">
        <v>4</v>
      </c>
      <c r="K133" s="231">
        <v>1</v>
      </c>
      <c r="L133" s="68">
        <v>3</v>
      </c>
      <c r="M133" s="91">
        <v>4</v>
      </c>
      <c r="N133" s="231">
        <v>0</v>
      </c>
      <c r="O133" s="68">
        <v>0</v>
      </c>
      <c r="P133" s="91">
        <v>0</v>
      </c>
      <c r="Q133" s="99">
        <f t="shared" si="49"/>
        <v>6</v>
      </c>
      <c r="R133" s="69">
        <f t="shared" si="50"/>
        <v>19</v>
      </c>
      <c r="S133" s="69">
        <f t="shared" si="51"/>
        <v>25</v>
      </c>
    </row>
    <row r="134" spans="1:19" s="87" customFormat="1">
      <c r="A134" s="226" t="s">
        <v>116</v>
      </c>
      <c r="B134" s="80">
        <v>0</v>
      </c>
      <c r="C134" s="68">
        <v>0</v>
      </c>
      <c r="D134" s="85">
        <v>0</v>
      </c>
      <c r="E134" s="231">
        <v>9</v>
      </c>
      <c r="F134" s="68">
        <v>0</v>
      </c>
      <c r="G134" s="91">
        <v>9</v>
      </c>
      <c r="H134" s="68">
        <v>0</v>
      </c>
      <c r="I134" s="68">
        <v>0</v>
      </c>
      <c r="J134" s="85">
        <v>0</v>
      </c>
      <c r="K134" s="231">
        <v>0</v>
      </c>
      <c r="L134" s="68">
        <v>0</v>
      </c>
      <c r="M134" s="91">
        <v>0</v>
      </c>
      <c r="N134" s="231">
        <v>0</v>
      </c>
      <c r="O134" s="68">
        <v>0</v>
      </c>
      <c r="P134" s="91">
        <v>0</v>
      </c>
      <c r="Q134" s="99">
        <f t="shared" si="49"/>
        <v>9</v>
      </c>
      <c r="R134" s="69">
        <f t="shared" si="50"/>
        <v>0</v>
      </c>
      <c r="S134" s="69">
        <f t="shared" si="51"/>
        <v>9</v>
      </c>
    </row>
    <row r="135" spans="1:19" s="87" customFormat="1">
      <c r="A135" s="226" t="s">
        <v>117</v>
      </c>
      <c r="B135" s="80">
        <v>8</v>
      </c>
      <c r="C135" s="68">
        <v>0</v>
      </c>
      <c r="D135" s="85">
        <v>8</v>
      </c>
      <c r="E135" s="231">
        <v>18</v>
      </c>
      <c r="F135" s="68">
        <v>0</v>
      </c>
      <c r="G135" s="91">
        <v>18</v>
      </c>
      <c r="H135" s="68">
        <v>0</v>
      </c>
      <c r="I135" s="68">
        <v>0</v>
      </c>
      <c r="J135" s="85">
        <v>0</v>
      </c>
      <c r="K135" s="231">
        <v>8</v>
      </c>
      <c r="L135" s="68">
        <v>0</v>
      </c>
      <c r="M135" s="91">
        <v>8</v>
      </c>
      <c r="N135" s="231">
        <v>0</v>
      </c>
      <c r="O135" s="68">
        <v>0</v>
      </c>
      <c r="P135" s="91">
        <v>0</v>
      </c>
      <c r="Q135" s="99">
        <f t="shared" si="49"/>
        <v>34</v>
      </c>
      <c r="R135" s="69">
        <f t="shared" si="50"/>
        <v>0</v>
      </c>
      <c r="S135" s="69">
        <f t="shared" si="51"/>
        <v>34</v>
      </c>
    </row>
    <row r="136" spans="1:19" s="87" customFormat="1">
      <c r="A136" s="226" t="s">
        <v>118</v>
      </c>
      <c r="B136" s="80">
        <v>0</v>
      </c>
      <c r="C136" s="68">
        <v>0</v>
      </c>
      <c r="D136" s="85">
        <v>0</v>
      </c>
      <c r="E136" s="231">
        <v>2</v>
      </c>
      <c r="F136" s="68">
        <v>1</v>
      </c>
      <c r="G136" s="91">
        <v>3</v>
      </c>
      <c r="H136" s="68">
        <v>0</v>
      </c>
      <c r="I136" s="68">
        <v>0</v>
      </c>
      <c r="J136" s="85">
        <v>0</v>
      </c>
      <c r="K136" s="231">
        <v>0</v>
      </c>
      <c r="L136" s="68">
        <v>0</v>
      </c>
      <c r="M136" s="91">
        <v>0</v>
      </c>
      <c r="N136" s="231">
        <v>0</v>
      </c>
      <c r="O136" s="68">
        <v>0</v>
      </c>
      <c r="P136" s="91">
        <v>0</v>
      </c>
      <c r="Q136" s="99">
        <f t="shared" si="49"/>
        <v>2</v>
      </c>
      <c r="R136" s="69">
        <f t="shared" si="50"/>
        <v>1</v>
      </c>
      <c r="S136" s="69">
        <f t="shared" si="51"/>
        <v>3</v>
      </c>
    </row>
    <row r="137" spans="1:19" s="87" customFormat="1">
      <c r="A137" s="226" t="s">
        <v>119</v>
      </c>
      <c r="B137" s="80">
        <v>0</v>
      </c>
      <c r="C137" s="68">
        <v>1</v>
      </c>
      <c r="D137" s="85">
        <v>1</v>
      </c>
      <c r="E137" s="231">
        <v>2</v>
      </c>
      <c r="F137" s="68">
        <v>0</v>
      </c>
      <c r="G137" s="91">
        <v>2</v>
      </c>
      <c r="H137" s="68">
        <v>0</v>
      </c>
      <c r="I137" s="68">
        <v>0</v>
      </c>
      <c r="J137" s="85">
        <v>0</v>
      </c>
      <c r="K137" s="231">
        <v>0</v>
      </c>
      <c r="L137" s="68">
        <v>0</v>
      </c>
      <c r="M137" s="91">
        <v>0</v>
      </c>
      <c r="N137" s="231">
        <v>0</v>
      </c>
      <c r="O137" s="68">
        <v>0</v>
      </c>
      <c r="P137" s="91">
        <v>0</v>
      </c>
      <c r="Q137" s="99">
        <f t="shared" si="49"/>
        <v>2</v>
      </c>
      <c r="R137" s="69">
        <f t="shared" si="50"/>
        <v>1</v>
      </c>
      <c r="S137" s="69">
        <f t="shared" si="51"/>
        <v>3</v>
      </c>
    </row>
    <row r="138" spans="1:19" s="87" customFormat="1">
      <c r="A138" s="226" t="s">
        <v>120</v>
      </c>
      <c r="B138" s="80">
        <v>17</v>
      </c>
      <c r="C138" s="68">
        <v>1</v>
      </c>
      <c r="D138" s="85">
        <v>18</v>
      </c>
      <c r="E138" s="231">
        <v>19</v>
      </c>
      <c r="F138" s="68">
        <v>9</v>
      </c>
      <c r="G138" s="91">
        <v>28</v>
      </c>
      <c r="H138" s="68">
        <v>0</v>
      </c>
      <c r="I138" s="68">
        <v>0</v>
      </c>
      <c r="J138" s="85">
        <v>0</v>
      </c>
      <c r="K138" s="231">
        <v>11</v>
      </c>
      <c r="L138" s="68">
        <v>3</v>
      </c>
      <c r="M138" s="91">
        <v>14</v>
      </c>
      <c r="N138" s="231">
        <v>0</v>
      </c>
      <c r="O138" s="68">
        <v>0</v>
      </c>
      <c r="P138" s="91">
        <v>0</v>
      </c>
      <c r="Q138" s="99">
        <f t="shared" si="49"/>
        <v>47</v>
      </c>
      <c r="R138" s="69">
        <f t="shared" si="50"/>
        <v>13</v>
      </c>
      <c r="S138" s="69">
        <f t="shared" si="51"/>
        <v>60</v>
      </c>
    </row>
    <row r="139" spans="1:19" s="87" customFormat="1">
      <c r="A139" s="226" t="s">
        <v>121</v>
      </c>
      <c r="B139" s="80">
        <v>0</v>
      </c>
      <c r="C139" s="68">
        <v>0</v>
      </c>
      <c r="D139" s="85">
        <v>0</v>
      </c>
      <c r="E139" s="231">
        <v>3</v>
      </c>
      <c r="F139" s="68">
        <v>0</v>
      </c>
      <c r="G139" s="91">
        <v>3</v>
      </c>
      <c r="H139" s="68">
        <v>0</v>
      </c>
      <c r="I139" s="68">
        <v>0</v>
      </c>
      <c r="J139" s="85">
        <v>0</v>
      </c>
      <c r="K139" s="231">
        <v>0</v>
      </c>
      <c r="L139" s="68">
        <v>0</v>
      </c>
      <c r="M139" s="91">
        <v>0</v>
      </c>
      <c r="N139" s="231">
        <v>0</v>
      </c>
      <c r="O139" s="68">
        <v>0</v>
      </c>
      <c r="P139" s="91">
        <v>0</v>
      </c>
      <c r="Q139" s="99">
        <f t="shared" si="49"/>
        <v>3</v>
      </c>
      <c r="R139" s="69">
        <f t="shared" si="50"/>
        <v>0</v>
      </c>
      <c r="S139" s="69">
        <f t="shared" si="51"/>
        <v>3</v>
      </c>
    </row>
    <row r="140" spans="1:19" s="87" customFormat="1">
      <c r="A140" s="226" t="s">
        <v>122</v>
      </c>
      <c r="B140" s="80">
        <v>22</v>
      </c>
      <c r="C140" s="68">
        <v>5</v>
      </c>
      <c r="D140" s="85">
        <v>27</v>
      </c>
      <c r="E140" s="231">
        <v>68</v>
      </c>
      <c r="F140" s="68">
        <v>8</v>
      </c>
      <c r="G140" s="91">
        <v>76</v>
      </c>
      <c r="H140" s="68">
        <v>2</v>
      </c>
      <c r="I140" s="68">
        <v>1</v>
      </c>
      <c r="J140" s="85">
        <v>3</v>
      </c>
      <c r="K140" s="231">
        <v>11</v>
      </c>
      <c r="L140" s="68">
        <v>3</v>
      </c>
      <c r="M140" s="91">
        <v>14</v>
      </c>
      <c r="N140" s="231">
        <v>0</v>
      </c>
      <c r="O140" s="68">
        <v>0</v>
      </c>
      <c r="P140" s="91">
        <v>0</v>
      </c>
      <c r="Q140" s="99">
        <f t="shared" si="49"/>
        <v>103</v>
      </c>
      <c r="R140" s="69">
        <f t="shared" si="50"/>
        <v>17</v>
      </c>
      <c r="S140" s="69">
        <f t="shared" si="51"/>
        <v>120</v>
      </c>
    </row>
    <row r="141" spans="1:19" s="87" customFormat="1">
      <c r="A141" s="226" t="s">
        <v>123</v>
      </c>
      <c r="B141" s="80">
        <v>0</v>
      </c>
      <c r="C141" s="68">
        <v>0</v>
      </c>
      <c r="D141" s="85">
        <v>0</v>
      </c>
      <c r="E141" s="231">
        <v>0</v>
      </c>
      <c r="F141" s="68">
        <v>0</v>
      </c>
      <c r="G141" s="91">
        <v>0</v>
      </c>
      <c r="H141" s="68">
        <v>0</v>
      </c>
      <c r="I141" s="68">
        <v>0</v>
      </c>
      <c r="J141" s="85">
        <v>0</v>
      </c>
      <c r="K141" s="231">
        <v>0</v>
      </c>
      <c r="L141" s="68">
        <v>3</v>
      </c>
      <c r="M141" s="91">
        <v>3</v>
      </c>
      <c r="N141" s="231">
        <v>0</v>
      </c>
      <c r="O141" s="68">
        <v>0</v>
      </c>
      <c r="P141" s="91">
        <v>0</v>
      </c>
      <c r="Q141" s="99">
        <f t="shared" si="49"/>
        <v>0</v>
      </c>
      <c r="R141" s="69">
        <f t="shared" si="50"/>
        <v>3</v>
      </c>
      <c r="S141" s="69">
        <f t="shared" si="51"/>
        <v>3</v>
      </c>
    </row>
    <row r="142" spans="1:19" s="87" customFormat="1">
      <c r="A142" s="226" t="s">
        <v>124</v>
      </c>
      <c r="B142" s="80">
        <v>7</v>
      </c>
      <c r="C142" s="68">
        <v>0</v>
      </c>
      <c r="D142" s="85">
        <v>7</v>
      </c>
      <c r="E142" s="231">
        <v>64</v>
      </c>
      <c r="F142" s="68">
        <v>7</v>
      </c>
      <c r="G142" s="91">
        <v>71</v>
      </c>
      <c r="H142" s="68">
        <v>8</v>
      </c>
      <c r="I142" s="68">
        <v>0</v>
      </c>
      <c r="J142" s="85">
        <v>8</v>
      </c>
      <c r="K142" s="231">
        <v>9</v>
      </c>
      <c r="L142" s="68">
        <v>0</v>
      </c>
      <c r="M142" s="91">
        <v>9</v>
      </c>
      <c r="N142" s="231">
        <v>0</v>
      </c>
      <c r="O142" s="68">
        <v>0</v>
      </c>
      <c r="P142" s="91">
        <v>0</v>
      </c>
      <c r="Q142" s="99">
        <f t="shared" si="49"/>
        <v>88</v>
      </c>
      <c r="R142" s="69">
        <f t="shared" si="50"/>
        <v>7</v>
      </c>
      <c r="S142" s="69">
        <f t="shared" si="51"/>
        <v>95</v>
      </c>
    </row>
    <row r="143" spans="1:19" s="87" customFormat="1">
      <c r="A143" s="226" t="s">
        <v>125</v>
      </c>
      <c r="B143" s="80">
        <v>10</v>
      </c>
      <c r="C143" s="68">
        <v>15</v>
      </c>
      <c r="D143" s="85">
        <v>25</v>
      </c>
      <c r="E143" s="231">
        <v>25</v>
      </c>
      <c r="F143" s="68">
        <v>39</v>
      </c>
      <c r="G143" s="91">
        <v>64</v>
      </c>
      <c r="H143" s="68">
        <v>0</v>
      </c>
      <c r="I143" s="68">
        <v>0</v>
      </c>
      <c r="J143" s="85">
        <v>0</v>
      </c>
      <c r="K143" s="231">
        <v>5</v>
      </c>
      <c r="L143" s="68">
        <v>3</v>
      </c>
      <c r="M143" s="91">
        <v>8</v>
      </c>
      <c r="N143" s="231">
        <v>2</v>
      </c>
      <c r="O143" s="68">
        <v>2</v>
      </c>
      <c r="P143" s="91">
        <v>4</v>
      </c>
      <c r="Q143" s="99">
        <f t="shared" si="49"/>
        <v>42</v>
      </c>
      <c r="R143" s="69">
        <f t="shared" si="50"/>
        <v>59</v>
      </c>
      <c r="S143" s="69">
        <f t="shared" si="51"/>
        <v>101</v>
      </c>
    </row>
    <row r="144" spans="1:19" s="87" customFormat="1">
      <c r="A144" s="226" t="s">
        <v>126</v>
      </c>
      <c r="B144" s="80">
        <v>0</v>
      </c>
      <c r="C144" s="68">
        <v>0</v>
      </c>
      <c r="D144" s="85">
        <v>0</v>
      </c>
      <c r="E144" s="231">
        <v>2</v>
      </c>
      <c r="F144" s="68">
        <v>1</v>
      </c>
      <c r="G144" s="91">
        <v>3</v>
      </c>
      <c r="H144" s="68">
        <v>0</v>
      </c>
      <c r="I144" s="68">
        <v>0</v>
      </c>
      <c r="J144" s="85">
        <v>0</v>
      </c>
      <c r="K144" s="231">
        <v>0</v>
      </c>
      <c r="L144" s="68">
        <v>0</v>
      </c>
      <c r="M144" s="85">
        <v>0</v>
      </c>
      <c r="N144" s="231">
        <v>0</v>
      </c>
      <c r="O144" s="68">
        <v>0</v>
      </c>
      <c r="P144" s="91">
        <v>0</v>
      </c>
      <c r="Q144" s="69">
        <f t="shared" si="49"/>
        <v>2</v>
      </c>
      <c r="R144" s="69">
        <f t="shared" si="50"/>
        <v>1</v>
      </c>
      <c r="S144" s="69">
        <f t="shared" si="51"/>
        <v>3</v>
      </c>
    </row>
    <row r="145" spans="1:20" s="87" customFormat="1" ht="12">
      <c r="A145" s="311" t="s">
        <v>304</v>
      </c>
      <c r="B145" s="73">
        <f>SUM(B114:B144)</f>
        <v>212</v>
      </c>
      <c r="C145" s="74">
        <f t="shared" ref="C145:S145" si="52">SUM(C114:C144)</f>
        <v>117</v>
      </c>
      <c r="D145" s="74">
        <f t="shared" si="52"/>
        <v>329</v>
      </c>
      <c r="E145" s="73">
        <f t="shared" si="52"/>
        <v>518</v>
      </c>
      <c r="F145" s="74">
        <f t="shared" si="52"/>
        <v>311</v>
      </c>
      <c r="G145" s="74">
        <f t="shared" si="52"/>
        <v>829</v>
      </c>
      <c r="H145" s="73">
        <f t="shared" si="52"/>
        <v>28</v>
      </c>
      <c r="I145" s="74">
        <f t="shared" si="52"/>
        <v>12</v>
      </c>
      <c r="J145" s="89">
        <f t="shared" si="52"/>
        <v>40</v>
      </c>
      <c r="K145" s="74">
        <f t="shared" si="52"/>
        <v>105</v>
      </c>
      <c r="L145" s="74">
        <f t="shared" si="52"/>
        <v>56</v>
      </c>
      <c r="M145" s="74">
        <f t="shared" si="52"/>
        <v>161</v>
      </c>
      <c r="N145" s="73">
        <f t="shared" si="52"/>
        <v>4</v>
      </c>
      <c r="O145" s="74">
        <f t="shared" si="52"/>
        <v>2</v>
      </c>
      <c r="P145" s="89">
        <f t="shared" si="52"/>
        <v>6</v>
      </c>
      <c r="Q145" s="74">
        <f t="shared" si="52"/>
        <v>867</v>
      </c>
      <c r="R145" s="74">
        <f t="shared" si="52"/>
        <v>498</v>
      </c>
      <c r="S145" s="74">
        <f t="shared" si="52"/>
        <v>1365</v>
      </c>
      <c r="T145" s="65"/>
    </row>
    <row r="146" spans="1:20" s="87" customFormat="1" ht="12">
      <c r="A146" s="86" t="s">
        <v>305</v>
      </c>
      <c r="B146" s="232"/>
      <c r="C146" s="104"/>
      <c r="D146" s="104"/>
      <c r="E146" s="232"/>
      <c r="F146" s="104"/>
      <c r="G146" s="104"/>
      <c r="H146" s="232"/>
      <c r="I146" s="104"/>
      <c r="J146" s="185"/>
      <c r="K146" s="104"/>
      <c r="L146" s="104"/>
      <c r="M146" s="104"/>
      <c r="N146" s="232"/>
      <c r="O146" s="104"/>
      <c r="P146" s="185"/>
      <c r="Q146" s="104"/>
      <c r="R146" s="104"/>
      <c r="S146" s="104"/>
      <c r="T146" s="65"/>
    </row>
    <row r="147" spans="1:20" s="87" customFormat="1">
      <c r="A147" s="226" t="s">
        <v>128</v>
      </c>
      <c r="B147" s="231">
        <v>0</v>
      </c>
      <c r="C147" s="68">
        <v>0</v>
      </c>
      <c r="D147" s="68">
        <v>0</v>
      </c>
      <c r="E147" s="231">
        <v>0</v>
      </c>
      <c r="F147" s="68">
        <v>0</v>
      </c>
      <c r="G147" s="68">
        <v>0</v>
      </c>
      <c r="H147" s="231">
        <v>0</v>
      </c>
      <c r="I147" s="68">
        <v>0</v>
      </c>
      <c r="J147" s="333">
        <v>0</v>
      </c>
      <c r="K147" s="68">
        <v>5</v>
      </c>
      <c r="L147" s="68">
        <v>6</v>
      </c>
      <c r="M147" s="68">
        <v>11</v>
      </c>
      <c r="N147" s="231">
        <v>1</v>
      </c>
      <c r="O147" s="68">
        <v>0</v>
      </c>
      <c r="P147" s="333">
        <v>1</v>
      </c>
      <c r="Q147" s="68">
        <f t="shared" ref="Q147:Q165" si="53">SUM(N147,K147,H147,E147,B147)</f>
        <v>6</v>
      </c>
      <c r="R147" s="68">
        <f t="shared" ref="R147:R165" si="54">SUM(O147,L147,I147,F147,C147)</f>
        <v>6</v>
      </c>
      <c r="S147" s="68">
        <f t="shared" ref="S147:S165" si="55">SUM(P147,,J147,G147,M147,D147)</f>
        <v>12</v>
      </c>
      <c r="T147" s="65"/>
    </row>
    <row r="148" spans="1:20" s="87" customFormat="1">
      <c r="A148" s="226" t="s">
        <v>103</v>
      </c>
      <c r="B148" s="231">
        <v>0</v>
      </c>
      <c r="C148" s="68">
        <v>0</v>
      </c>
      <c r="D148" s="68">
        <v>0</v>
      </c>
      <c r="E148" s="231">
        <v>0</v>
      </c>
      <c r="F148" s="68">
        <v>0</v>
      </c>
      <c r="G148" s="68">
        <v>0</v>
      </c>
      <c r="H148" s="231">
        <v>0</v>
      </c>
      <c r="I148" s="68">
        <v>0</v>
      </c>
      <c r="J148" s="333">
        <v>0</v>
      </c>
      <c r="K148" s="68">
        <v>3</v>
      </c>
      <c r="L148" s="68">
        <v>0</v>
      </c>
      <c r="M148" s="68">
        <v>3</v>
      </c>
      <c r="N148" s="231">
        <v>8</v>
      </c>
      <c r="O148" s="68">
        <v>0</v>
      </c>
      <c r="P148" s="333">
        <v>8</v>
      </c>
      <c r="Q148" s="68">
        <f t="shared" si="53"/>
        <v>11</v>
      </c>
      <c r="R148" s="68">
        <f t="shared" si="54"/>
        <v>0</v>
      </c>
      <c r="S148" s="68">
        <f t="shared" si="55"/>
        <v>11</v>
      </c>
      <c r="T148" s="65"/>
    </row>
    <row r="149" spans="1:20" s="87" customFormat="1">
      <c r="A149" s="226" t="s">
        <v>104</v>
      </c>
      <c r="B149" s="231">
        <v>0</v>
      </c>
      <c r="C149" s="68">
        <v>0</v>
      </c>
      <c r="D149" s="68">
        <v>0</v>
      </c>
      <c r="E149" s="231">
        <v>1</v>
      </c>
      <c r="F149" s="68">
        <v>0</v>
      </c>
      <c r="G149" s="68">
        <v>1</v>
      </c>
      <c r="H149" s="231">
        <v>0</v>
      </c>
      <c r="I149" s="68">
        <v>0</v>
      </c>
      <c r="J149" s="333">
        <v>0</v>
      </c>
      <c r="K149" s="68">
        <v>0</v>
      </c>
      <c r="L149" s="68">
        <v>0</v>
      </c>
      <c r="M149" s="68">
        <v>0</v>
      </c>
      <c r="N149" s="231">
        <v>0</v>
      </c>
      <c r="O149" s="68">
        <v>0</v>
      </c>
      <c r="P149" s="333">
        <v>0</v>
      </c>
      <c r="Q149" s="68">
        <f t="shared" si="53"/>
        <v>1</v>
      </c>
      <c r="R149" s="68">
        <f t="shared" si="54"/>
        <v>0</v>
      </c>
      <c r="S149" s="68">
        <f t="shared" si="55"/>
        <v>1</v>
      </c>
      <c r="T149" s="65"/>
    </row>
    <row r="150" spans="1:20" s="87" customFormat="1">
      <c r="A150" s="226" t="s">
        <v>129</v>
      </c>
      <c r="B150" s="231">
        <v>0</v>
      </c>
      <c r="C150" s="68">
        <v>0</v>
      </c>
      <c r="D150" s="68">
        <v>0</v>
      </c>
      <c r="E150" s="231">
        <v>8</v>
      </c>
      <c r="F150" s="68">
        <v>2</v>
      </c>
      <c r="G150" s="68">
        <v>10</v>
      </c>
      <c r="H150" s="231">
        <v>0</v>
      </c>
      <c r="I150" s="68">
        <v>0</v>
      </c>
      <c r="J150" s="333">
        <v>0</v>
      </c>
      <c r="K150" s="68">
        <v>3</v>
      </c>
      <c r="L150" s="68">
        <v>1</v>
      </c>
      <c r="M150" s="68">
        <v>4</v>
      </c>
      <c r="N150" s="231">
        <v>3</v>
      </c>
      <c r="O150" s="68">
        <v>5</v>
      </c>
      <c r="P150" s="333">
        <v>8</v>
      </c>
      <c r="Q150" s="68">
        <f t="shared" si="53"/>
        <v>14</v>
      </c>
      <c r="R150" s="68">
        <f t="shared" si="54"/>
        <v>8</v>
      </c>
      <c r="S150" s="68">
        <f t="shared" si="55"/>
        <v>22</v>
      </c>
      <c r="T150" s="65"/>
    </row>
    <row r="151" spans="1:20" s="87" customFormat="1">
      <c r="A151" s="226" t="s">
        <v>130</v>
      </c>
      <c r="B151" s="231">
        <v>0</v>
      </c>
      <c r="C151" s="68">
        <v>0</v>
      </c>
      <c r="D151" s="68">
        <v>0</v>
      </c>
      <c r="E151" s="231">
        <v>3</v>
      </c>
      <c r="F151" s="68">
        <v>0</v>
      </c>
      <c r="G151" s="68">
        <v>3</v>
      </c>
      <c r="H151" s="231">
        <v>0</v>
      </c>
      <c r="I151" s="68">
        <v>0</v>
      </c>
      <c r="J151" s="333">
        <v>0</v>
      </c>
      <c r="K151" s="68">
        <v>0</v>
      </c>
      <c r="L151" s="68">
        <v>1</v>
      </c>
      <c r="M151" s="68">
        <v>1</v>
      </c>
      <c r="N151" s="231">
        <v>0</v>
      </c>
      <c r="O151" s="68">
        <v>0</v>
      </c>
      <c r="P151" s="333">
        <v>0</v>
      </c>
      <c r="Q151" s="68">
        <f t="shared" si="53"/>
        <v>3</v>
      </c>
      <c r="R151" s="68">
        <f t="shared" si="54"/>
        <v>1</v>
      </c>
      <c r="S151" s="68">
        <f t="shared" si="55"/>
        <v>4</v>
      </c>
      <c r="T151" s="65"/>
    </row>
    <row r="152" spans="1:20" s="87" customFormat="1">
      <c r="A152" s="226" t="s">
        <v>273</v>
      </c>
      <c r="B152" s="231">
        <v>0</v>
      </c>
      <c r="C152" s="68">
        <v>0</v>
      </c>
      <c r="D152" s="68">
        <v>0</v>
      </c>
      <c r="E152" s="231">
        <v>0</v>
      </c>
      <c r="F152" s="68">
        <v>0</v>
      </c>
      <c r="G152" s="68">
        <v>0</v>
      </c>
      <c r="H152" s="231">
        <v>0</v>
      </c>
      <c r="I152" s="68">
        <v>0</v>
      </c>
      <c r="J152" s="333">
        <v>0</v>
      </c>
      <c r="K152" s="68">
        <v>1</v>
      </c>
      <c r="L152" s="68">
        <v>1</v>
      </c>
      <c r="M152" s="68">
        <v>2</v>
      </c>
      <c r="N152" s="231">
        <v>1</v>
      </c>
      <c r="O152" s="68">
        <v>2</v>
      </c>
      <c r="P152" s="333">
        <v>3</v>
      </c>
      <c r="Q152" s="68">
        <f t="shared" si="53"/>
        <v>2</v>
      </c>
      <c r="R152" s="68">
        <f t="shared" si="54"/>
        <v>3</v>
      </c>
      <c r="S152" s="68">
        <f t="shared" si="55"/>
        <v>5</v>
      </c>
      <c r="T152" s="65"/>
    </row>
    <row r="153" spans="1:20" s="87" customFormat="1">
      <c r="A153" s="226" t="s">
        <v>131</v>
      </c>
      <c r="B153" s="231">
        <v>0</v>
      </c>
      <c r="C153" s="68">
        <v>0</v>
      </c>
      <c r="D153" s="68">
        <v>0</v>
      </c>
      <c r="E153" s="231">
        <v>10</v>
      </c>
      <c r="F153" s="68">
        <v>0</v>
      </c>
      <c r="G153" s="68">
        <v>10</v>
      </c>
      <c r="H153" s="231">
        <v>0</v>
      </c>
      <c r="I153" s="68">
        <v>0</v>
      </c>
      <c r="J153" s="333">
        <v>0</v>
      </c>
      <c r="K153" s="68">
        <v>3</v>
      </c>
      <c r="L153" s="68">
        <v>0</v>
      </c>
      <c r="M153" s="68">
        <v>3</v>
      </c>
      <c r="N153" s="231">
        <v>0</v>
      </c>
      <c r="O153" s="68">
        <v>0</v>
      </c>
      <c r="P153" s="333">
        <v>0</v>
      </c>
      <c r="Q153" s="68">
        <f t="shared" si="53"/>
        <v>13</v>
      </c>
      <c r="R153" s="68">
        <f t="shared" si="54"/>
        <v>0</v>
      </c>
      <c r="S153" s="68">
        <f t="shared" si="55"/>
        <v>13</v>
      </c>
      <c r="T153" s="65"/>
    </row>
    <row r="154" spans="1:20" s="87" customFormat="1">
      <c r="A154" s="226" t="s">
        <v>159</v>
      </c>
      <c r="B154" s="231">
        <v>0</v>
      </c>
      <c r="C154" s="68">
        <v>0</v>
      </c>
      <c r="D154" s="68">
        <v>0</v>
      </c>
      <c r="E154" s="231">
        <v>1</v>
      </c>
      <c r="F154" s="68">
        <v>0</v>
      </c>
      <c r="G154" s="68">
        <v>1</v>
      </c>
      <c r="H154" s="231">
        <v>0</v>
      </c>
      <c r="I154" s="68">
        <v>0</v>
      </c>
      <c r="J154" s="333">
        <v>0</v>
      </c>
      <c r="K154" s="68">
        <v>0</v>
      </c>
      <c r="L154" s="68">
        <v>0</v>
      </c>
      <c r="M154" s="68">
        <v>0</v>
      </c>
      <c r="N154" s="231">
        <v>0</v>
      </c>
      <c r="O154" s="68">
        <v>0</v>
      </c>
      <c r="P154" s="333">
        <v>0</v>
      </c>
      <c r="Q154" s="68">
        <f t="shared" si="53"/>
        <v>1</v>
      </c>
      <c r="R154" s="68">
        <f t="shared" si="54"/>
        <v>0</v>
      </c>
      <c r="S154" s="68">
        <f t="shared" si="55"/>
        <v>1</v>
      </c>
      <c r="T154" s="65"/>
    </row>
    <row r="155" spans="1:20" s="87" customFormat="1" ht="22.8">
      <c r="A155" s="227" t="s">
        <v>106</v>
      </c>
      <c r="B155" s="231">
        <v>0</v>
      </c>
      <c r="C155" s="68">
        <v>0</v>
      </c>
      <c r="D155" s="68">
        <v>0</v>
      </c>
      <c r="E155" s="231">
        <v>0</v>
      </c>
      <c r="F155" s="68">
        <v>7</v>
      </c>
      <c r="G155" s="68">
        <v>7</v>
      </c>
      <c r="H155" s="231">
        <v>0</v>
      </c>
      <c r="I155" s="68">
        <v>0</v>
      </c>
      <c r="J155" s="333">
        <v>0</v>
      </c>
      <c r="K155" s="68">
        <v>0</v>
      </c>
      <c r="L155" s="68">
        <v>3</v>
      </c>
      <c r="M155" s="68">
        <v>3</v>
      </c>
      <c r="N155" s="231">
        <v>0</v>
      </c>
      <c r="O155" s="68">
        <v>0</v>
      </c>
      <c r="P155" s="333">
        <v>0</v>
      </c>
      <c r="Q155" s="68">
        <f t="shared" si="53"/>
        <v>0</v>
      </c>
      <c r="R155" s="68">
        <f t="shared" si="54"/>
        <v>10</v>
      </c>
      <c r="S155" s="68">
        <f t="shared" si="55"/>
        <v>10</v>
      </c>
      <c r="T155" s="65"/>
    </row>
    <row r="156" spans="1:20" s="87" customFormat="1">
      <c r="A156" s="226" t="s">
        <v>132</v>
      </c>
      <c r="B156" s="231">
        <v>0</v>
      </c>
      <c r="C156" s="68">
        <v>0</v>
      </c>
      <c r="D156" s="68">
        <v>0</v>
      </c>
      <c r="E156" s="231">
        <v>14</v>
      </c>
      <c r="F156" s="68">
        <v>5</v>
      </c>
      <c r="G156" s="68">
        <v>19</v>
      </c>
      <c r="H156" s="231">
        <v>0</v>
      </c>
      <c r="I156" s="68">
        <v>0</v>
      </c>
      <c r="J156" s="333">
        <v>0</v>
      </c>
      <c r="K156" s="68">
        <v>0</v>
      </c>
      <c r="L156" s="68">
        <v>0</v>
      </c>
      <c r="M156" s="68">
        <v>0</v>
      </c>
      <c r="N156" s="231">
        <v>0</v>
      </c>
      <c r="O156" s="68">
        <v>0</v>
      </c>
      <c r="P156" s="333">
        <v>0</v>
      </c>
      <c r="Q156" s="68">
        <f t="shared" si="53"/>
        <v>14</v>
      </c>
      <c r="R156" s="68">
        <f t="shared" si="54"/>
        <v>5</v>
      </c>
      <c r="S156" s="68">
        <f t="shared" si="55"/>
        <v>19</v>
      </c>
      <c r="T156" s="65"/>
    </row>
    <row r="157" spans="1:20" s="87" customFormat="1">
      <c r="A157" s="226" t="s">
        <v>108</v>
      </c>
      <c r="B157" s="231">
        <v>0</v>
      </c>
      <c r="C157" s="68">
        <v>0</v>
      </c>
      <c r="D157" s="68">
        <v>0</v>
      </c>
      <c r="E157" s="231">
        <v>0</v>
      </c>
      <c r="F157" s="68">
        <v>0</v>
      </c>
      <c r="G157" s="68">
        <v>0</v>
      </c>
      <c r="H157" s="231">
        <v>0</v>
      </c>
      <c r="I157" s="68">
        <v>0</v>
      </c>
      <c r="J157" s="333">
        <v>0</v>
      </c>
      <c r="K157" s="68">
        <v>0</v>
      </c>
      <c r="L157" s="68">
        <v>0</v>
      </c>
      <c r="M157" s="68">
        <v>0</v>
      </c>
      <c r="N157" s="231">
        <v>10</v>
      </c>
      <c r="O157" s="68">
        <v>0</v>
      </c>
      <c r="P157" s="333">
        <v>10</v>
      </c>
      <c r="Q157" s="68">
        <f t="shared" si="53"/>
        <v>10</v>
      </c>
      <c r="R157" s="68">
        <f t="shared" si="54"/>
        <v>0</v>
      </c>
      <c r="S157" s="68">
        <f t="shared" si="55"/>
        <v>10</v>
      </c>
      <c r="T157" s="65"/>
    </row>
    <row r="158" spans="1:20" s="87" customFormat="1">
      <c r="A158" s="226" t="s">
        <v>274</v>
      </c>
      <c r="B158" s="231">
        <v>0</v>
      </c>
      <c r="C158" s="68">
        <v>0</v>
      </c>
      <c r="D158" s="68">
        <v>0</v>
      </c>
      <c r="E158" s="231">
        <v>0</v>
      </c>
      <c r="F158" s="68">
        <v>0</v>
      </c>
      <c r="G158" s="68">
        <v>0</v>
      </c>
      <c r="H158" s="231">
        <v>0</v>
      </c>
      <c r="I158" s="68">
        <v>0</v>
      </c>
      <c r="J158" s="333">
        <v>0</v>
      </c>
      <c r="K158" s="68">
        <v>0</v>
      </c>
      <c r="L158" s="68">
        <v>0</v>
      </c>
      <c r="M158" s="68">
        <v>0</v>
      </c>
      <c r="N158" s="231">
        <v>3</v>
      </c>
      <c r="O158" s="68">
        <v>0</v>
      </c>
      <c r="P158" s="333">
        <v>3</v>
      </c>
      <c r="Q158" s="68">
        <f t="shared" si="53"/>
        <v>3</v>
      </c>
      <c r="R158" s="68">
        <f t="shared" si="54"/>
        <v>0</v>
      </c>
      <c r="S158" s="68">
        <f t="shared" si="55"/>
        <v>3</v>
      </c>
      <c r="T158" s="65"/>
    </row>
    <row r="159" spans="1:20" s="87" customFormat="1">
      <c r="A159" s="226" t="s">
        <v>110</v>
      </c>
      <c r="B159" s="231">
        <v>0</v>
      </c>
      <c r="C159" s="68">
        <v>0</v>
      </c>
      <c r="D159" s="68">
        <v>0</v>
      </c>
      <c r="E159" s="231">
        <v>0</v>
      </c>
      <c r="F159" s="68">
        <v>0</v>
      </c>
      <c r="G159" s="68">
        <v>0</v>
      </c>
      <c r="H159" s="231">
        <v>0</v>
      </c>
      <c r="I159" s="68">
        <v>0</v>
      </c>
      <c r="J159" s="333">
        <v>0</v>
      </c>
      <c r="K159" s="68">
        <v>0</v>
      </c>
      <c r="L159" s="68">
        <v>1</v>
      </c>
      <c r="M159" s="68">
        <v>1</v>
      </c>
      <c r="N159" s="231">
        <v>1</v>
      </c>
      <c r="O159" s="68">
        <v>0</v>
      </c>
      <c r="P159" s="333">
        <v>1</v>
      </c>
      <c r="Q159" s="68">
        <f t="shared" si="53"/>
        <v>1</v>
      </c>
      <c r="R159" s="68">
        <f t="shared" si="54"/>
        <v>1</v>
      </c>
      <c r="S159" s="68">
        <f t="shared" si="55"/>
        <v>2</v>
      </c>
      <c r="T159" s="65"/>
    </row>
    <row r="160" spans="1:20" s="87" customFormat="1">
      <c r="A160" s="226" t="s">
        <v>111</v>
      </c>
      <c r="B160" s="231">
        <v>0</v>
      </c>
      <c r="C160" s="68">
        <v>0</v>
      </c>
      <c r="D160" s="68">
        <v>0</v>
      </c>
      <c r="E160" s="231">
        <v>1</v>
      </c>
      <c r="F160" s="68">
        <v>0</v>
      </c>
      <c r="G160" s="68">
        <v>1</v>
      </c>
      <c r="H160" s="231">
        <v>0</v>
      </c>
      <c r="I160" s="68">
        <v>0</v>
      </c>
      <c r="J160" s="333">
        <v>0</v>
      </c>
      <c r="K160" s="68">
        <v>0</v>
      </c>
      <c r="L160" s="68">
        <v>0</v>
      </c>
      <c r="M160" s="68">
        <v>0</v>
      </c>
      <c r="N160" s="231">
        <v>0</v>
      </c>
      <c r="O160" s="68">
        <v>0</v>
      </c>
      <c r="P160" s="333">
        <v>0</v>
      </c>
      <c r="Q160" s="68">
        <f t="shared" si="53"/>
        <v>1</v>
      </c>
      <c r="R160" s="68">
        <f t="shared" si="54"/>
        <v>0</v>
      </c>
      <c r="S160" s="68">
        <f t="shared" si="55"/>
        <v>1</v>
      </c>
      <c r="T160" s="65"/>
    </row>
    <row r="161" spans="1:20" s="87" customFormat="1">
      <c r="A161" s="226" t="s">
        <v>133</v>
      </c>
      <c r="B161" s="231">
        <v>0</v>
      </c>
      <c r="C161" s="68">
        <v>0</v>
      </c>
      <c r="D161" s="68">
        <v>0</v>
      </c>
      <c r="E161" s="231">
        <v>0</v>
      </c>
      <c r="F161" s="68">
        <v>0</v>
      </c>
      <c r="G161" s="68">
        <v>0</v>
      </c>
      <c r="H161" s="231">
        <v>0</v>
      </c>
      <c r="I161" s="68">
        <v>0</v>
      </c>
      <c r="J161" s="333">
        <v>0</v>
      </c>
      <c r="K161" s="68">
        <v>4</v>
      </c>
      <c r="L161" s="68">
        <v>0</v>
      </c>
      <c r="M161" s="68">
        <v>4</v>
      </c>
      <c r="N161" s="231">
        <v>0</v>
      </c>
      <c r="O161" s="68">
        <v>0</v>
      </c>
      <c r="P161" s="333">
        <v>0</v>
      </c>
      <c r="Q161" s="68">
        <f t="shared" si="53"/>
        <v>4</v>
      </c>
      <c r="R161" s="68">
        <f t="shared" si="54"/>
        <v>0</v>
      </c>
      <c r="S161" s="68">
        <f t="shared" si="55"/>
        <v>4</v>
      </c>
      <c r="T161" s="65"/>
    </row>
    <row r="162" spans="1:20" s="87" customFormat="1">
      <c r="A162" s="226" t="s">
        <v>134</v>
      </c>
      <c r="B162" s="231">
        <v>0</v>
      </c>
      <c r="C162" s="68">
        <v>0</v>
      </c>
      <c r="D162" s="68">
        <v>0</v>
      </c>
      <c r="E162" s="231">
        <v>4</v>
      </c>
      <c r="F162" s="68">
        <v>12</v>
      </c>
      <c r="G162" s="68">
        <v>16</v>
      </c>
      <c r="H162" s="231">
        <v>0</v>
      </c>
      <c r="I162" s="68">
        <v>0</v>
      </c>
      <c r="J162" s="333">
        <v>0</v>
      </c>
      <c r="K162" s="68">
        <v>1</v>
      </c>
      <c r="L162" s="68">
        <v>5</v>
      </c>
      <c r="M162" s="68">
        <v>6</v>
      </c>
      <c r="N162" s="231">
        <v>0</v>
      </c>
      <c r="O162" s="68">
        <v>0</v>
      </c>
      <c r="P162" s="333">
        <v>0</v>
      </c>
      <c r="Q162" s="68">
        <f t="shared" si="53"/>
        <v>5</v>
      </c>
      <c r="R162" s="68">
        <f t="shared" si="54"/>
        <v>17</v>
      </c>
      <c r="S162" s="68">
        <f t="shared" si="55"/>
        <v>22</v>
      </c>
      <c r="T162" s="65"/>
    </row>
    <row r="163" spans="1:20" s="87" customFormat="1">
      <c r="A163" s="226" t="s">
        <v>135</v>
      </c>
      <c r="B163" s="231">
        <v>0</v>
      </c>
      <c r="C163" s="68">
        <v>0</v>
      </c>
      <c r="D163" s="68">
        <v>0</v>
      </c>
      <c r="E163" s="231">
        <v>6</v>
      </c>
      <c r="F163" s="68">
        <v>0</v>
      </c>
      <c r="G163" s="68">
        <v>6</v>
      </c>
      <c r="H163" s="231">
        <v>0</v>
      </c>
      <c r="I163" s="68">
        <v>0</v>
      </c>
      <c r="J163" s="333">
        <v>0</v>
      </c>
      <c r="K163" s="68">
        <v>3</v>
      </c>
      <c r="L163" s="68">
        <v>0</v>
      </c>
      <c r="M163" s="68">
        <v>3</v>
      </c>
      <c r="N163" s="231">
        <v>0</v>
      </c>
      <c r="O163" s="68">
        <v>0</v>
      </c>
      <c r="P163" s="333">
        <v>0</v>
      </c>
      <c r="Q163" s="68">
        <f t="shared" si="53"/>
        <v>9</v>
      </c>
      <c r="R163" s="68">
        <f t="shared" si="54"/>
        <v>0</v>
      </c>
      <c r="S163" s="68">
        <f t="shared" si="55"/>
        <v>9</v>
      </c>
      <c r="T163" s="65"/>
    </row>
    <row r="164" spans="1:20" s="72" customFormat="1" ht="12">
      <c r="A164" s="72" t="s">
        <v>306</v>
      </c>
      <c r="B164" s="73">
        <f>SUM(B147:B163)</f>
        <v>0</v>
      </c>
      <c r="C164" s="74">
        <f t="shared" ref="C164:P164" si="56">SUM(C147:C163)</f>
        <v>0</v>
      </c>
      <c r="D164" s="74">
        <f t="shared" si="56"/>
        <v>0</v>
      </c>
      <c r="E164" s="73">
        <f t="shared" si="56"/>
        <v>48</v>
      </c>
      <c r="F164" s="74">
        <f t="shared" si="56"/>
        <v>26</v>
      </c>
      <c r="G164" s="74">
        <f t="shared" si="56"/>
        <v>74</v>
      </c>
      <c r="H164" s="73">
        <f t="shared" si="56"/>
        <v>0</v>
      </c>
      <c r="I164" s="74">
        <f t="shared" si="56"/>
        <v>0</v>
      </c>
      <c r="J164" s="89">
        <f t="shared" si="56"/>
        <v>0</v>
      </c>
      <c r="K164" s="74">
        <f t="shared" si="56"/>
        <v>23</v>
      </c>
      <c r="L164" s="74">
        <f t="shared" si="56"/>
        <v>18</v>
      </c>
      <c r="M164" s="74">
        <f t="shared" si="56"/>
        <v>41</v>
      </c>
      <c r="N164" s="73">
        <f t="shared" si="56"/>
        <v>27</v>
      </c>
      <c r="O164" s="74">
        <f t="shared" si="56"/>
        <v>7</v>
      </c>
      <c r="P164" s="89">
        <f t="shared" si="56"/>
        <v>34</v>
      </c>
      <c r="Q164" s="74">
        <f t="shared" si="53"/>
        <v>98</v>
      </c>
      <c r="R164" s="74">
        <f t="shared" si="54"/>
        <v>51</v>
      </c>
      <c r="S164" s="74">
        <f t="shared" si="55"/>
        <v>149</v>
      </c>
    </row>
    <row r="165" spans="1:20" s="72" customFormat="1" ht="12">
      <c r="A165" s="72" t="s">
        <v>163</v>
      </c>
      <c r="B165" s="103">
        <f>SUM(B164,B145,B110)</f>
        <v>508</v>
      </c>
      <c r="C165" s="104">
        <f t="shared" ref="C165:P165" si="57">SUM(C164,C145,C110)</f>
        <v>281</v>
      </c>
      <c r="D165" s="90">
        <f t="shared" si="57"/>
        <v>789</v>
      </c>
      <c r="E165" s="103">
        <f t="shared" si="57"/>
        <v>1277</v>
      </c>
      <c r="F165" s="104">
        <f t="shared" si="57"/>
        <v>752</v>
      </c>
      <c r="G165" s="90">
        <f t="shared" si="57"/>
        <v>2029</v>
      </c>
      <c r="H165" s="232">
        <f t="shared" si="57"/>
        <v>56</v>
      </c>
      <c r="I165" s="104">
        <f t="shared" si="57"/>
        <v>30</v>
      </c>
      <c r="J165" s="229">
        <f t="shared" si="57"/>
        <v>86</v>
      </c>
      <c r="K165" s="104">
        <f t="shared" si="57"/>
        <v>260</v>
      </c>
      <c r="L165" s="104">
        <f t="shared" si="57"/>
        <v>138</v>
      </c>
      <c r="M165" s="90">
        <f t="shared" si="57"/>
        <v>398</v>
      </c>
      <c r="N165" s="232">
        <f t="shared" si="57"/>
        <v>40</v>
      </c>
      <c r="O165" s="104">
        <f t="shared" si="57"/>
        <v>10</v>
      </c>
      <c r="P165" s="229">
        <f t="shared" si="57"/>
        <v>50</v>
      </c>
      <c r="Q165" s="104">
        <f t="shared" si="53"/>
        <v>2141</v>
      </c>
      <c r="R165" s="104">
        <f t="shared" si="54"/>
        <v>1211</v>
      </c>
      <c r="S165" s="104">
        <f t="shared" si="55"/>
        <v>3352</v>
      </c>
    </row>
    <row r="166" spans="1:20" s="107" customFormat="1" ht="12">
      <c r="A166" s="88"/>
      <c r="B166" s="80"/>
      <c r="C166" s="68"/>
      <c r="D166" s="85"/>
      <c r="E166" s="80"/>
      <c r="F166" s="68"/>
      <c r="G166" s="85"/>
      <c r="H166" s="67"/>
      <c r="I166" s="68"/>
      <c r="J166" s="85"/>
      <c r="K166" s="67"/>
      <c r="L166" s="68"/>
      <c r="M166" s="85"/>
      <c r="N166" s="231"/>
      <c r="O166" s="68"/>
      <c r="P166" s="91"/>
      <c r="Q166" s="69"/>
      <c r="R166" s="69"/>
      <c r="S166" s="69"/>
      <c r="T166" s="65"/>
    </row>
    <row r="167" spans="1:20" s="107" customFormat="1" ht="13.8" customHeight="1">
      <c r="A167" s="222" t="s">
        <v>307</v>
      </c>
      <c r="B167" s="80"/>
      <c r="C167" s="68"/>
      <c r="D167" s="85"/>
      <c r="E167" s="80"/>
      <c r="F167" s="68"/>
      <c r="G167" s="85"/>
      <c r="H167" s="67"/>
      <c r="I167" s="68"/>
      <c r="J167" s="85"/>
      <c r="K167" s="67"/>
      <c r="L167" s="68"/>
      <c r="M167" s="85"/>
      <c r="N167" s="231"/>
      <c r="O167" s="68"/>
      <c r="P167" s="91"/>
      <c r="Q167" s="69"/>
      <c r="R167" s="69"/>
      <c r="S167" s="69"/>
      <c r="T167" s="65"/>
    </row>
    <row r="168" spans="1:20" s="107" customFormat="1" ht="12">
      <c r="A168" s="222" t="s">
        <v>308</v>
      </c>
      <c r="B168" s="231"/>
      <c r="C168" s="68"/>
      <c r="D168" s="85"/>
      <c r="E168" s="231"/>
      <c r="F168" s="68"/>
      <c r="G168" s="85"/>
      <c r="H168" s="67"/>
      <c r="I168" s="68"/>
      <c r="J168" s="85"/>
      <c r="K168" s="67"/>
      <c r="L168" s="68"/>
      <c r="M168" s="357"/>
      <c r="N168" s="68"/>
      <c r="O168" s="68"/>
      <c r="P168" s="357"/>
      <c r="Q168" s="69"/>
      <c r="R168" s="69"/>
      <c r="S168" s="69"/>
      <c r="T168" s="65"/>
    </row>
    <row r="169" spans="1:20" s="65" customFormat="1">
      <c r="A169" s="226" t="s">
        <v>100</v>
      </c>
      <c r="B169" s="80">
        <v>3</v>
      </c>
      <c r="C169" s="68">
        <v>0</v>
      </c>
      <c r="D169" s="85">
        <v>3</v>
      </c>
      <c r="E169" s="80">
        <v>10</v>
      </c>
      <c r="F169" s="68">
        <v>0</v>
      </c>
      <c r="G169" s="85">
        <v>10</v>
      </c>
      <c r="H169" s="67">
        <v>0</v>
      </c>
      <c r="I169" s="68">
        <v>0</v>
      </c>
      <c r="J169" s="85">
        <v>0</v>
      </c>
      <c r="K169" s="67">
        <v>0</v>
      </c>
      <c r="L169" s="68">
        <v>0</v>
      </c>
      <c r="M169" s="85">
        <v>0</v>
      </c>
      <c r="N169" s="67">
        <v>0</v>
      </c>
      <c r="O169" s="68">
        <v>0</v>
      </c>
      <c r="P169" s="85">
        <v>0</v>
      </c>
      <c r="Q169" s="99">
        <f t="shared" ref="Q169:Q191" si="58">SUM(N169,K169,H169,E169,B169)</f>
        <v>13</v>
      </c>
      <c r="R169" s="69">
        <f t="shared" ref="R169:R191" si="59">SUM(O169,L169,I169,F169,C169)</f>
        <v>0</v>
      </c>
      <c r="S169" s="69">
        <f t="shared" ref="S169:S191" si="60">SUM(P169,,J169,G169,M169,D169)</f>
        <v>13</v>
      </c>
    </row>
    <row r="170" spans="1:20" s="65" customFormat="1">
      <c r="A170" s="226" t="s">
        <v>101</v>
      </c>
      <c r="B170" s="80">
        <v>4</v>
      </c>
      <c r="C170" s="68">
        <v>0</v>
      </c>
      <c r="D170" s="85">
        <v>4</v>
      </c>
      <c r="E170" s="80">
        <v>2</v>
      </c>
      <c r="F170" s="68">
        <v>2</v>
      </c>
      <c r="G170" s="85">
        <v>4</v>
      </c>
      <c r="H170" s="67">
        <v>0</v>
      </c>
      <c r="I170" s="68">
        <v>0</v>
      </c>
      <c r="J170" s="85">
        <v>0</v>
      </c>
      <c r="K170" s="67">
        <v>0</v>
      </c>
      <c r="L170" s="68">
        <v>0</v>
      </c>
      <c r="M170" s="85">
        <v>0</v>
      </c>
      <c r="N170" s="67">
        <v>0</v>
      </c>
      <c r="O170" s="68">
        <v>0</v>
      </c>
      <c r="P170" s="85">
        <v>0</v>
      </c>
      <c r="Q170" s="99">
        <f t="shared" si="58"/>
        <v>6</v>
      </c>
      <c r="R170" s="69">
        <f t="shared" si="59"/>
        <v>2</v>
      </c>
      <c r="S170" s="69">
        <f t="shared" si="60"/>
        <v>8</v>
      </c>
    </row>
    <row r="171" spans="1:20" s="65" customFormat="1">
      <c r="A171" s="226" t="s">
        <v>102</v>
      </c>
      <c r="B171" s="80">
        <v>5</v>
      </c>
      <c r="C171" s="68">
        <v>10</v>
      </c>
      <c r="D171" s="85">
        <v>15</v>
      </c>
      <c r="E171" s="80">
        <v>19</v>
      </c>
      <c r="F171" s="68">
        <v>21</v>
      </c>
      <c r="G171" s="85">
        <v>40</v>
      </c>
      <c r="H171" s="67">
        <v>1</v>
      </c>
      <c r="I171" s="68">
        <v>0</v>
      </c>
      <c r="J171" s="85">
        <v>1</v>
      </c>
      <c r="K171" s="67">
        <v>5</v>
      </c>
      <c r="L171" s="68">
        <v>5</v>
      </c>
      <c r="M171" s="85">
        <v>10</v>
      </c>
      <c r="N171" s="67">
        <v>0</v>
      </c>
      <c r="O171" s="68">
        <v>0</v>
      </c>
      <c r="P171" s="85">
        <v>0</v>
      </c>
      <c r="Q171" s="99">
        <f t="shared" si="58"/>
        <v>30</v>
      </c>
      <c r="R171" s="69">
        <f t="shared" si="59"/>
        <v>36</v>
      </c>
      <c r="S171" s="69">
        <f t="shared" si="60"/>
        <v>66</v>
      </c>
    </row>
    <row r="172" spans="1:20" s="65" customFormat="1">
      <c r="A172" s="226" t="s">
        <v>103</v>
      </c>
      <c r="B172" s="80">
        <v>7</v>
      </c>
      <c r="C172" s="68">
        <v>0</v>
      </c>
      <c r="D172" s="85">
        <v>7</v>
      </c>
      <c r="E172" s="80">
        <v>19</v>
      </c>
      <c r="F172" s="68">
        <v>1</v>
      </c>
      <c r="G172" s="85">
        <v>20</v>
      </c>
      <c r="H172" s="67">
        <v>2</v>
      </c>
      <c r="I172" s="68">
        <v>0</v>
      </c>
      <c r="J172" s="85">
        <v>2</v>
      </c>
      <c r="K172" s="67">
        <v>5</v>
      </c>
      <c r="L172" s="68">
        <v>0</v>
      </c>
      <c r="M172" s="85">
        <v>5</v>
      </c>
      <c r="N172" s="67">
        <v>0</v>
      </c>
      <c r="O172" s="68">
        <v>0</v>
      </c>
      <c r="P172" s="85">
        <v>0</v>
      </c>
      <c r="Q172" s="99">
        <f t="shared" si="58"/>
        <v>33</v>
      </c>
      <c r="R172" s="69">
        <f t="shared" si="59"/>
        <v>1</v>
      </c>
      <c r="S172" s="69">
        <f t="shared" si="60"/>
        <v>34</v>
      </c>
    </row>
    <row r="173" spans="1:20" s="65" customFormat="1">
      <c r="A173" s="226" t="s">
        <v>104</v>
      </c>
      <c r="B173" s="80">
        <v>5</v>
      </c>
      <c r="C173" s="68">
        <v>0</v>
      </c>
      <c r="D173" s="85">
        <v>5</v>
      </c>
      <c r="E173" s="80">
        <v>13</v>
      </c>
      <c r="F173" s="68">
        <v>0</v>
      </c>
      <c r="G173" s="85">
        <v>13</v>
      </c>
      <c r="H173" s="67">
        <v>0</v>
      </c>
      <c r="I173" s="68">
        <v>0</v>
      </c>
      <c r="J173" s="85">
        <v>0</v>
      </c>
      <c r="K173" s="67">
        <v>0</v>
      </c>
      <c r="L173" s="68">
        <v>0</v>
      </c>
      <c r="M173" s="85">
        <v>0</v>
      </c>
      <c r="N173" s="67">
        <v>0</v>
      </c>
      <c r="O173" s="68">
        <v>0</v>
      </c>
      <c r="P173" s="85">
        <v>0</v>
      </c>
      <c r="Q173" s="99">
        <f t="shared" si="58"/>
        <v>18</v>
      </c>
      <c r="R173" s="69">
        <f t="shared" si="59"/>
        <v>0</v>
      </c>
      <c r="S173" s="69">
        <f t="shared" si="60"/>
        <v>18</v>
      </c>
    </row>
    <row r="174" spans="1:20" s="65" customFormat="1">
      <c r="A174" s="226" t="s">
        <v>105</v>
      </c>
      <c r="B174" s="80">
        <v>3</v>
      </c>
      <c r="C174" s="68">
        <v>8</v>
      </c>
      <c r="D174" s="85">
        <v>11</v>
      </c>
      <c r="E174" s="80">
        <v>2</v>
      </c>
      <c r="F174" s="68">
        <v>21</v>
      </c>
      <c r="G174" s="85">
        <v>23</v>
      </c>
      <c r="H174" s="67">
        <v>0</v>
      </c>
      <c r="I174" s="68">
        <v>0</v>
      </c>
      <c r="J174" s="85">
        <v>0</v>
      </c>
      <c r="K174" s="67">
        <v>1</v>
      </c>
      <c r="L174" s="68">
        <v>0</v>
      </c>
      <c r="M174" s="85">
        <v>1</v>
      </c>
      <c r="N174" s="67">
        <v>0</v>
      </c>
      <c r="O174" s="68">
        <v>0</v>
      </c>
      <c r="P174" s="85">
        <v>0</v>
      </c>
      <c r="Q174" s="99">
        <f t="shared" si="58"/>
        <v>6</v>
      </c>
      <c r="R174" s="69">
        <f t="shared" si="59"/>
        <v>29</v>
      </c>
      <c r="S174" s="69">
        <f t="shared" si="60"/>
        <v>35</v>
      </c>
    </row>
    <row r="175" spans="1:20" s="65" customFormat="1">
      <c r="A175" s="226" t="s">
        <v>273</v>
      </c>
      <c r="B175" s="80">
        <v>3</v>
      </c>
      <c r="C175" s="68">
        <v>0</v>
      </c>
      <c r="D175" s="85">
        <v>3</v>
      </c>
      <c r="E175" s="80">
        <v>2</v>
      </c>
      <c r="F175" s="68">
        <v>1</v>
      </c>
      <c r="G175" s="85">
        <v>3</v>
      </c>
      <c r="H175" s="67">
        <v>0</v>
      </c>
      <c r="I175" s="68">
        <v>0</v>
      </c>
      <c r="J175" s="85">
        <v>0</v>
      </c>
      <c r="K175" s="67">
        <v>0</v>
      </c>
      <c r="L175" s="68">
        <v>0</v>
      </c>
      <c r="M175" s="85">
        <v>0</v>
      </c>
      <c r="N175" s="67">
        <v>0</v>
      </c>
      <c r="O175" s="68">
        <v>0</v>
      </c>
      <c r="P175" s="85">
        <v>0</v>
      </c>
      <c r="Q175" s="99">
        <f t="shared" si="58"/>
        <v>5</v>
      </c>
      <c r="R175" s="69">
        <f t="shared" si="59"/>
        <v>1</v>
      </c>
      <c r="S175" s="69">
        <f t="shared" si="60"/>
        <v>6</v>
      </c>
    </row>
    <row r="176" spans="1:20" s="65" customFormat="1" ht="12.6" customHeight="1">
      <c r="A176" s="227" t="s">
        <v>106</v>
      </c>
      <c r="B176" s="80">
        <v>5</v>
      </c>
      <c r="C176" s="68">
        <v>20</v>
      </c>
      <c r="D176" s="85">
        <v>25</v>
      </c>
      <c r="E176" s="80">
        <v>9</v>
      </c>
      <c r="F176" s="68">
        <v>41</v>
      </c>
      <c r="G176" s="85">
        <v>50</v>
      </c>
      <c r="H176" s="67">
        <v>0</v>
      </c>
      <c r="I176" s="68">
        <v>2</v>
      </c>
      <c r="J176" s="85">
        <v>2</v>
      </c>
      <c r="K176" s="67">
        <v>2</v>
      </c>
      <c r="L176" s="68">
        <v>13</v>
      </c>
      <c r="M176" s="85">
        <v>15</v>
      </c>
      <c r="N176" s="67">
        <v>0</v>
      </c>
      <c r="O176" s="68">
        <v>0</v>
      </c>
      <c r="P176" s="85">
        <v>0</v>
      </c>
      <c r="Q176" s="99">
        <f t="shared" si="58"/>
        <v>16</v>
      </c>
      <c r="R176" s="69">
        <f t="shared" si="59"/>
        <v>76</v>
      </c>
      <c r="S176" s="69">
        <f t="shared" si="60"/>
        <v>92</v>
      </c>
    </row>
    <row r="177" spans="1:20" s="65" customFormat="1">
      <c r="A177" s="226" t="s">
        <v>107</v>
      </c>
      <c r="B177" s="80">
        <v>1</v>
      </c>
      <c r="C177" s="68">
        <v>0</v>
      </c>
      <c r="D177" s="85">
        <v>1</v>
      </c>
      <c r="E177" s="80">
        <v>1</v>
      </c>
      <c r="F177" s="68">
        <v>0</v>
      </c>
      <c r="G177" s="85">
        <v>1</v>
      </c>
      <c r="H177" s="67">
        <v>0</v>
      </c>
      <c r="I177" s="68">
        <v>0</v>
      </c>
      <c r="J177" s="85">
        <v>0</v>
      </c>
      <c r="K177" s="67">
        <v>0</v>
      </c>
      <c r="L177" s="68">
        <v>0</v>
      </c>
      <c r="M177" s="85">
        <v>0</v>
      </c>
      <c r="N177" s="67">
        <v>0</v>
      </c>
      <c r="O177" s="68">
        <v>0</v>
      </c>
      <c r="P177" s="85">
        <v>0</v>
      </c>
      <c r="Q177" s="99">
        <f t="shared" si="58"/>
        <v>2</v>
      </c>
      <c r="R177" s="69">
        <f t="shared" si="59"/>
        <v>0</v>
      </c>
      <c r="S177" s="69">
        <f t="shared" si="60"/>
        <v>2</v>
      </c>
    </row>
    <row r="178" spans="1:20" s="65" customFormat="1">
      <c r="A178" s="226" t="s">
        <v>108</v>
      </c>
      <c r="B178" s="80">
        <v>0</v>
      </c>
      <c r="C178" s="68">
        <v>0</v>
      </c>
      <c r="D178" s="85">
        <v>0</v>
      </c>
      <c r="E178" s="80">
        <v>18</v>
      </c>
      <c r="F178" s="68">
        <v>2</v>
      </c>
      <c r="G178" s="85">
        <v>20</v>
      </c>
      <c r="H178" s="67">
        <v>0</v>
      </c>
      <c r="I178" s="68">
        <v>0</v>
      </c>
      <c r="J178" s="85">
        <v>0</v>
      </c>
      <c r="K178" s="67">
        <v>4</v>
      </c>
      <c r="L178" s="68">
        <v>0</v>
      </c>
      <c r="M178" s="85">
        <v>4</v>
      </c>
      <c r="N178" s="67">
        <v>0</v>
      </c>
      <c r="O178" s="68">
        <v>0</v>
      </c>
      <c r="P178" s="85">
        <v>0</v>
      </c>
      <c r="Q178" s="99">
        <f t="shared" si="58"/>
        <v>22</v>
      </c>
      <c r="R178" s="69">
        <f t="shared" si="59"/>
        <v>2</v>
      </c>
      <c r="S178" s="69">
        <f t="shared" si="60"/>
        <v>24</v>
      </c>
    </row>
    <row r="179" spans="1:20" s="65" customFormat="1">
      <c r="A179" s="226" t="s">
        <v>109</v>
      </c>
      <c r="B179" s="80">
        <v>0</v>
      </c>
      <c r="C179" s="65">
        <v>0</v>
      </c>
      <c r="D179" s="85">
        <v>0</v>
      </c>
      <c r="E179" s="80">
        <v>0</v>
      </c>
      <c r="F179" s="68">
        <v>1</v>
      </c>
      <c r="G179" s="85">
        <v>1</v>
      </c>
      <c r="H179" s="67">
        <v>0</v>
      </c>
      <c r="I179" s="68">
        <v>0</v>
      </c>
      <c r="J179" s="91">
        <v>0</v>
      </c>
      <c r="K179" s="80">
        <v>0</v>
      </c>
      <c r="L179" s="68">
        <v>0</v>
      </c>
      <c r="M179" s="85">
        <v>0</v>
      </c>
      <c r="N179" s="67">
        <v>0</v>
      </c>
      <c r="O179" s="68">
        <v>0</v>
      </c>
      <c r="P179" s="85">
        <v>0</v>
      </c>
      <c r="Q179" s="99">
        <f t="shared" si="58"/>
        <v>0</v>
      </c>
      <c r="R179" s="69">
        <f t="shared" si="59"/>
        <v>1</v>
      </c>
      <c r="S179" s="69">
        <f t="shared" si="60"/>
        <v>1</v>
      </c>
      <c r="T179" s="92"/>
    </row>
    <row r="180" spans="1:20">
      <c r="A180" s="227" t="s">
        <v>110</v>
      </c>
      <c r="B180" s="80">
        <v>2</v>
      </c>
      <c r="C180" s="68">
        <v>2</v>
      </c>
      <c r="D180" s="85">
        <v>4</v>
      </c>
      <c r="E180" s="80">
        <v>3</v>
      </c>
      <c r="F180" s="68">
        <v>0</v>
      </c>
      <c r="G180" s="85">
        <v>3</v>
      </c>
      <c r="H180" s="80">
        <v>0</v>
      </c>
      <c r="I180" s="68">
        <v>0</v>
      </c>
      <c r="J180" s="85">
        <v>0</v>
      </c>
      <c r="K180" s="80">
        <v>1</v>
      </c>
      <c r="L180" s="68">
        <v>3</v>
      </c>
      <c r="M180" s="85">
        <v>4</v>
      </c>
      <c r="N180" s="80">
        <v>0</v>
      </c>
      <c r="O180" s="68">
        <v>0</v>
      </c>
      <c r="P180" s="85">
        <v>0</v>
      </c>
      <c r="Q180" s="99">
        <f t="shared" si="58"/>
        <v>6</v>
      </c>
      <c r="R180" s="69">
        <f t="shared" si="59"/>
        <v>5</v>
      </c>
      <c r="S180" s="69">
        <f t="shared" si="60"/>
        <v>11</v>
      </c>
      <c r="T180" s="87"/>
    </row>
    <row r="181" spans="1:20" s="87" customFormat="1">
      <c r="A181" s="226" t="s">
        <v>111</v>
      </c>
      <c r="B181" s="80">
        <v>4</v>
      </c>
      <c r="C181" s="68">
        <v>1</v>
      </c>
      <c r="D181" s="85">
        <v>5</v>
      </c>
      <c r="E181" s="80">
        <v>4</v>
      </c>
      <c r="F181" s="68">
        <v>1</v>
      </c>
      <c r="G181" s="85">
        <v>5</v>
      </c>
      <c r="H181" s="80">
        <v>0</v>
      </c>
      <c r="I181" s="68">
        <v>0</v>
      </c>
      <c r="J181" s="85">
        <v>0</v>
      </c>
      <c r="K181" s="80">
        <v>0</v>
      </c>
      <c r="L181" s="68">
        <v>0</v>
      </c>
      <c r="M181" s="85">
        <v>0</v>
      </c>
      <c r="N181" s="80">
        <v>0</v>
      </c>
      <c r="O181" s="68">
        <v>0</v>
      </c>
      <c r="P181" s="85">
        <v>0</v>
      </c>
      <c r="Q181" s="99">
        <f t="shared" si="58"/>
        <v>8</v>
      </c>
      <c r="R181" s="69">
        <f t="shared" si="59"/>
        <v>2</v>
      </c>
      <c r="S181" s="69">
        <f t="shared" si="60"/>
        <v>10</v>
      </c>
      <c r="T181" s="65"/>
    </row>
    <row r="182" spans="1:20" s="65" customFormat="1">
      <c r="A182" s="226" t="s">
        <v>275</v>
      </c>
      <c r="B182" s="80">
        <v>3</v>
      </c>
      <c r="C182" s="68">
        <v>0</v>
      </c>
      <c r="D182" s="85">
        <v>3</v>
      </c>
      <c r="E182" s="80">
        <v>0</v>
      </c>
      <c r="F182" s="68">
        <v>0</v>
      </c>
      <c r="G182" s="85">
        <v>0</v>
      </c>
      <c r="H182" s="80">
        <v>0</v>
      </c>
      <c r="I182" s="68">
        <v>0</v>
      </c>
      <c r="J182" s="85">
        <v>0</v>
      </c>
      <c r="K182" s="80">
        <v>0</v>
      </c>
      <c r="L182" s="68">
        <v>0</v>
      </c>
      <c r="M182" s="85">
        <v>0</v>
      </c>
      <c r="N182" s="80">
        <v>0</v>
      </c>
      <c r="O182" s="68">
        <v>0</v>
      </c>
      <c r="P182" s="85">
        <v>0</v>
      </c>
      <c r="Q182" s="99">
        <f t="shared" si="58"/>
        <v>3</v>
      </c>
      <c r="R182" s="69">
        <f t="shared" si="59"/>
        <v>0</v>
      </c>
      <c r="S182" s="69">
        <f t="shared" si="60"/>
        <v>3</v>
      </c>
    </row>
    <row r="183" spans="1:20" s="65" customFormat="1">
      <c r="A183" s="227" t="s">
        <v>112</v>
      </c>
      <c r="B183" s="80">
        <v>7</v>
      </c>
      <c r="C183" s="68">
        <v>0</v>
      </c>
      <c r="D183" s="85">
        <v>7</v>
      </c>
      <c r="E183" s="80">
        <v>12</v>
      </c>
      <c r="F183" s="68">
        <v>0</v>
      </c>
      <c r="G183" s="85">
        <v>12</v>
      </c>
      <c r="H183" s="80">
        <v>1</v>
      </c>
      <c r="I183" s="68">
        <v>0</v>
      </c>
      <c r="J183" s="85">
        <v>1</v>
      </c>
      <c r="K183" s="80">
        <v>6</v>
      </c>
      <c r="L183" s="68">
        <v>0</v>
      </c>
      <c r="M183" s="85">
        <v>6</v>
      </c>
      <c r="N183" s="80">
        <v>0</v>
      </c>
      <c r="O183" s="68">
        <v>0</v>
      </c>
      <c r="P183" s="85">
        <v>0</v>
      </c>
      <c r="Q183" s="99">
        <f t="shared" si="58"/>
        <v>26</v>
      </c>
      <c r="R183" s="69">
        <f t="shared" si="59"/>
        <v>0</v>
      </c>
      <c r="S183" s="69">
        <f t="shared" si="60"/>
        <v>26</v>
      </c>
      <c r="T183" s="92"/>
    </row>
    <row r="184" spans="1:20">
      <c r="A184" s="227" t="s">
        <v>113</v>
      </c>
      <c r="B184" s="99">
        <v>0</v>
      </c>
      <c r="C184" s="100">
        <v>0</v>
      </c>
      <c r="D184" s="69">
        <v>0</v>
      </c>
      <c r="E184" s="99">
        <v>1</v>
      </c>
      <c r="F184" s="100">
        <v>1</v>
      </c>
      <c r="G184" s="69">
        <v>2</v>
      </c>
      <c r="H184" s="99">
        <v>0</v>
      </c>
      <c r="I184" s="100">
        <v>0</v>
      </c>
      <c r="J184" s="69">
        <v>0</v>
      </c>
      <c r="K184" s="99">
        <v>0</v>
      </c>
      <c r="L184" s="100">
        <v>0</v>
      </c>
      <c r="M184" s="69">
        <v>0</v>
      </c>
      <c r="N184" s="99">
        <v>0</v>
      </c>
      <c r="O184" s="100">
        <v>0</v>
      </c>
      <c r="P184" s="69">
        <v>0</v>
      </c>
      <c r="Q184" s="99">
        <f>SUM(N184,K184,H184,E184,B184)</f>
        <v>1</v>
      </c>
      <c r="R184" s="69">
        <f>SUM(O184,L184,I184,F184,C184)</f>
        <v>1</v>
      </c>
      <c r="S184" s="69">
        <f>SUM(P184,,J184,G184,M184,D184)</f>
        <v>2</v>
      </c>
    </row>
    <row r="185" spans="1:20">
      <c r="A185" s="227" t="s">
        <v>114</v>
      </c>
      <c r="B185" s="99">
        <v>0</v>
      </c>
      <c r="C185" s="100">
        <v>0</v>
      </c>
      <c r="D185" s="69">
        <v>0</v>
      </c>
      <c r="E185" s="99">
        <v>10</v>
      </c>
      <c r="F185" s="100">
        <v>0</v>
      </c>
      <c r="G185" s="69">
        <v>10</v>
      </c>
      <c r="H185" s="99">
        <v>0</v>
      </c>
      <c r="I185" s="100">
        <v>0</v>
      </c>
      <c r="J185" s="69">
        <v>0</v>
      </c>
      <c r="K185" s="99">
        <v>0</v>
      </c>
      <c r="L185" s="100">
        <v>0</v>
      </c>
      <c r="M185" s="69">
        <v>0</v>
      </c>
      <c r="N185" s="99">
        <v>0</v>
      </c>
      <c r="O185" s="100">
        <v>0</v>
      </c>
      <c r="P185" s="69">
        <v>0</v>
      </c>
      <c r="Q185" s="99">
        <f t="shared" si="58"/>
        <v>10</v>
      </c>
      <c r="R185" s="69">
        <f t="shared" si="59"/>
        <v>0</v>
      </c>
      <c r="S185" s="69">
        <f t="shared" si="60"/>
        <v>10</v>
      </c>
    </row>
    <row r="186" spans="1:20" ht="22.8">
      <c r="A186" s="227" t="s">
        <v>115</v>
      </c>
      <c r="B186" s="99">
        <v>0</v>
      </c>
      <c r="C186" s="100">
        <v>0</v>
      </c>
      <c r="D186" s="69">
        <v>0</v>
      </c>
      <c r="E186" s="99">
        <v>1</v>
      </c>
      <c r="F186" s="100">
        <v>6</v>
      </c>
      <c r="G186" s="69">
        <v>7</v>
      </c>
      <c r="H186" s="99">
        <v>0</v>
      </c>
      <c r="I186" s="100">
        <v>0</v>
      </c>
      <c r="J186" s="69">
        <v>0</v>
      </c>
      <c r="K186" s="99">
        <v>0</v>
      </c>
      <c r="L186" s="100">
        <v>0</v>
      </c>
      <c r="M186" s="69">
        <v>0</v>
      </c>
      <c r="N186" s="99">
        <v>0</v>
      </c>
      <c r="O186" s="100">
        <v>0</v>
      </c>
      <c r="P186" s="69">
        <v>0</v>
      </c>
      <c r="Q186" s="99">
        <f t="shared" si="58"/>
        <v>1</v>
      </c>
      <c r="R186" s="69">
        <f t="shared" si="59"/>
        <v>6</v>
      </c>
      <c r="S186" s="69">
        <f t="shared" si="60"/>
        <v>7</v>
      </c>
    </row>
    <row r="187" spans="1:20">
      <c r="A187" s="226" t="s">
        <v>116</v>
      </c>
      <c r="B187" s="99">
        <v>0</v>
      </c>
      <c r="C187" s="100">
        <v>0</v>
      </c>
      <c r="D187" s="69">
        <v>0</v>
      </c>
      <c r="E187" s="99">
        <v>4</v>
      </c>
      <c r="F187" s="100">
        <v>0</v>
      </c>
      <c r="G187" s="69">
        <v>4</v>
      </c>
      <c r="H187" s="99">
        <v>0</v>
      </c>
      <c r="I187" s="100">
        <v>0</v>
      </c>
      <c r="J187" s="69">
        <v>0</v>
      </c>
      <c r="K187" s="99">
        <v>0</v>
      </c>
      <c r="L187" s="100">
        <v>0</v>
      </c>
      <c r="M187" s="69">
        <v>0</v>
      </c>
      <c r="N187" s="99">
        <v>0</v>
      </c>
      <c r="O187" s="100">
        <v>0</v>
      </c>
      <c r="P187" s="69">
        <v>0</v>
      </c>
      <c r="Q187" s="99">
        <f t="shared" si="58"/>
        <v>4</v>
      </c>
      <c r="R187" s="69">
        <f t="shared" si="59"/>
        <v>0</v>
      </c>
      <c r="S187" s="69">
        <f t="shared" si="60"/>
        <v>4</v>
      </c>
    </row>
    <row r="188" spans="1:20">
      <c r="A188" s="227" t="s">
        <v>117</v>
      </c>
      <c r="B188" s="99">
        <v>2</v>
      </c>
      <c r="C188" s="100">
        <v>0</v>
      </c>
      <c r="D188" s="69">
        <v>2</v>
      </c>
      <c r="E188" s="99">
        <v>0</v>
      </c>
      <c r="F188" s="100">
        <v>0</v>
      </c>
      <c r="G188" s="69">
        <v>0</v>
      </c>
      <c r="H188" s="99">
        <v>0</v>
      </c>
      <c r="I188" s="100">
        <v>0</v>
      </c>
      <c r="J188" s="69">
        <v>0</v>
      </c>
      <c r="K188" s="99">
        <v>1</v>
      </c>
      <c r="L188" s="100">
        <v>0</v>
      </c>
      <c r="M188" s="69">
        <v>1</v>
      </c>
      <c r="N188" s="99">
        <v>0</v>
      </c>
      <c r="O188" s="100">
        <v>0</v>
      </c>
      <c r="P188" s="69">
        <v>0</v>
      </c>
      <c r="Q188" s="99">
        <f t="shared" si="58"/>
        <v>3</v>
      </c>
      <c r="R188" s="69">
        <f t="shared" si="59"/>
        <v>0</v>
      </c>
      <c r="S188" s="69">
        <f t="shared" si="60"/>
        <v>3</v>
      </c>
    </row>
    <row r="189" spans="1:20" s="87" customFormat="1">
      <c r="A189" s="226" t="s">
        <v>119</v>
      </c>
      <c r="B189" s="99">
        <v>1</v>
      </c>
      <c r="C189" s="100">
        <v>0</v>
      </c>
      <c r="D189" s="69">
        <v>1</v>
      </c>
      <c r="E189" s="99">
        <v>0</v>
      </c>
      <c r="F189" s="100">
        <v>0</v>
      </c>
      <c r="G189" s="69">
        <v>0</v>
      </c>
      <c r="H189" s="99">
        <v>0</v>
      </c>
      <c r="I189" s="100">
        <v>0</v>
      </c>
      <c r="J189" s="69">
        <v>0</v>
      </c>
      <c r="K189" s="99">
        <v>1</v>
      </c>
      <c r="L189" s="100">
        <v>0</v>
      </c>
      <c r="M189" s="69">
        <v>1</v>
      </c>
      <c r="N189" s="99">
        <v>0</v>
      </c>
      <c r="O189" s="100">
        <v>0</v>
      </c>
      <c r="P189" s="69">
        <v>0</v>
      </c>
      <c r="Q189" s="99">
        <f t="shared" si="58"/>
        <v>2</v>
      </c>
      <c r="R189" s="69">
        <f t="shared" si="59"/>
        <v>0</v>
      </c>
      <c r="S189" s="69">
        <f t="shared" si="60"/>
        <v>2</v>
      </c>
    </row>
    <row r="190" spans="1:20" s="87" customFormat="1">
      <c r="A190" s="226" t="s">
        <v>120</v>
      </c>
      <c r="B190" s="99">
        <v>6</v>
      </c>
      <c r="C190" s="100">
        <v>2</v>
      </c>
      <c r="D190" s="69">
        <v>8</v>
      </c>
      <c r="E190" s="99">
        <v>15</v>
      </c>
      <c r="F190" s="100">
        <v>3</v>
      </c>
      <c r="G190" s="69">
        <v>18</v>
      </c>
      <c r="H190" s="99">
        <v>0</v>
      </c>
      <c r="I190" s="100">
        <v>0</v>
      </c>
      <c r="J190" s="69">
        <v>0</v>
      </c>
      <c r="K190" s="99">
        <v>7</v>
      </c>
      <c r="L190" s="100">
        <v>0</v>
      </c>
      <c r="M190" s="69">
        <v>7</v>
      </c>
      <c r="N190" s="99">
        <v>0</v>
      </c>
      <c r="O190" s="100">
        <v>0</v>
      </c>
      <c r="P190" s="69">
        <v>0</v>
      </c>
      <c r="Q190" s="99">
        <f t="shared" si="58"/>
        <v>28</v>
      </c>
      <c r="R190" s="69">
        <f t="shared" si="59"/>
        <v>5</v>
      </c>
      <c r="S190" s="69">
        <f t="shared" si="60"/>
        <v>33</v>
      </c>
    </row>
    <row r="191" spans="1:20" s="87" customFormat="1">
      <c r="A191" s="226" t="s">
        <v>122</v>
      </c>
      <c r="B191" s="99">
        <v>19</v>
      </c>
      <c r="C191" s="100">
        <v>2</v>
      </c>
      <c r="D191" s="69">
        <v>21</v>
      </c>
      <c r="E191" s="99">
        <v>18</v>
      </c>
      <c r="F191" s="100">
        <v>4</v>
      </c>
      <c r="G191" s="69">
        <v>22</v>
      </c>
      <c r="H191" s="99">
        <v>1</v>
      </c>
      <c r="I191" s="100">
        <v>0</v>
      </c>
      <c r="J191" s="69">
        <v>1</v>
      </c>
      <c r="K191" s="99">
        <v>2</v>
      </c>
      <c r="L191" s="100">
        <v>0</v>
      </c>
      <c r="M191" s="69">
        <v>2</v>
      </c>
      <c r="N191" s="99">
        <v>0</v>
      </c>
      <c r="O191" s="100">
        <v>0</v>
      </c>
      <c r="P191" s="69">
        <v>0</v>
      </c>
      <c r="Q191" s="99">
        <f t="shared" si="58"/>
        <v>40</v>
      </c>
      <c r="R191" s="69">
        <f t="shared" si="59"/>
        <v>6</v>
      </c>
      <c r="S191" s="69">
        <f t="shared" si="60"/>
        <v>46</v>
      </c>
    </row>
    <row r="192" spans="1:20" s="87" customFormat="1">
      <c r="A192" s="226" t="s">
        <v>124</v>
      </c>
      <c r="B192" s="99">
        <v>7</v>
      </c>
      <c r="C192" s="100">
        <v>0</v>
      </c>
      <c r="D192" s="69">
        <v>7</v>
      </c>
      <c r="E192" s="99">
        <v>28</v>
      </c>
      <c r="F192" s="100">
        <v>1</v>
      </c>
      <c r="G192" s="69">
        <v>29</v>
      </c>
      <c r="H192" s="99">
        <v>5</v>
      </c>
      <c r="I192" s="100">
        <v>0</v>
      </c>
      <c r="J192" s="69">
        <v>5</v>
      </c>
      <c r="K192" s="334">
        <v>4</v>
      </c>
      <c r="L192" s="69">
        <v>1</v>
      </c>
      <c r="M192" s="335">
        <v>5</v>
      </c>
      <c r="N192" s="334">
        <v>0</v>
      </c>
      <c r="O192" s="69">
        <v>0</v>
      </c>
      <c r="P192" s="335">
        <v>0</v>
      </c>
      <c r="Q192" s="69">
        <f t="shared" ref="Q192:R193" si="61">SUM(N192,K192,H192,E192,B192)</f>
        <v>44</v>
      </c>
      <c r="R192" s="69">
        <f t="shared" si="61"/>
        <v>2</v>
      </c>
      <c r="S192" s="69">
        <f>SUM(P192,,J192,G192,M192,D192)</f>
        <v>46</v>
      </c>
    </row>
    <row r="193" spans="1:19" s="87" customFormat="1">
      <c r="A193" s="226" t="s">
        <v>125</v>
      </c>
      <c r="B193" s="99">
        <v>1</v>
      </c>
      <c r="C193" s="100">
        <v>9</v>
      </c>
      <c r="D193" s="69">
        <v>10</v>
      </c>
      <c r="E193" s="99">
        <v>12</v>
      </c>
      <c r="F193" s="69">
        <v>13</v>
      </c>
      <c r="G193" s="335">
        <v>25</v>
      </c>
      <c r="H193" s="69">
        <v>0</v>
      </c>
      <c r="I193" s="100">
        <v>0</v>
      </c>
      <c r="J193" s="69">
        <v>0</v>
      </c>
      <c r="K193" s="334">
        <v>0</v>
      </c>
      <c r="L193" s="69">
        <v>0</v>
      </c>
      <c r="M193" s="335">
        <v>0</v>
      </c>
      <c r="N193" s="334">
        <v>0</v>
      </c>
      <c r="O193" s="69">
        <v>0</v>
      </c>
      <c r="P193" s="335">
        <v>0</v>
      </c>
      <c r="Q193" s="69">
        <f t="shared" si="61"/>
        <v>13</v>
      </c>
      <c r="R193" s="69">
        <f t="shared" si="61"/>
        <v>22</v>
      </c>
      <c r="S193" s="69">
        <f>SUM(P193,,J193,G193,M193,D193)</f>
        <v>35</v>
      </c>
    </row>
    <row r="194" spans="1:19" ht="12">
      <c r="A194" s="311" t="s">
        <v>309</v>
      </c>
      <c r="B194" s="73">
        <f t="shared" ref="B194:S194" si="62">SUM(B169:B193)</f>
        <v>88</v>
      </c>
      <c r="C194" s="74">
        <f t="shared" si="62"/>
        <v>54</v>
      </c>
      <c r="D194" s="74">
        <f t="shared" si="62"/>
        <v>142</v>
      </c>
      <c r="E194" s="73">
        <f t="shared" si="62"/>
        <v>203</v>
      </c>
      <c r="F194" s="74">
        <f t="shared" si="62"/>
        <v>119</v>
      </c>
      <c r="G194" s="89">
        <f t="shared" si="62"/>
        <v>322</v>
      </c>
      <c r="H194" s="74">
        <f t="shared" si="62"/>
        <v>10</v>
      </c>
      <c r="I194" s="74">
        <f t="shared" si="62"/>
        <v>2</v>
      </c>
      <c r="J194" s="74">
        <f t="shared" si="62"/>
        <v>12</v>
      </c>
      <c r="K194" s="73">
        <f t="shared" si="62"/>
        <v>39</v>
      </c>
      <c r="L194" s="74">
        <f t="shared" si="62"/>
        <v>22</v>
      </c>
      <c r="M194" s="89">
        <f t="shared" si="62"/>
        <v>61</v>
      </c>
      <c r="N194" s="73">
        <f t="shared" si="62"/>
        <v>0</v>
      </c>
      <c r="O194" s="74">
        <f t="shared" si="62"/>
        <v>0</v>
      </c>
      <c r="P194" s="89">
        <f t="shared" si="62"/>
        <v>0</v>
      </c>
      <c r="Q194" s="74">
        <f t="shared" si="62"/>
        <v>340</v>
      </c>
      <c r="R194" s="74">
        <f t="shared" si="62"/>
        <v>197</v>
      </c>
      <c r="S194" s="74">
        <f t="shared" si="62"/>
        <v>537</v>
      </c>
    </row>
    <row r="195" spans="1:19" ht="12">
      <c r="A195" s="222" t="s">
        <v>310</v>
      </c>
      <c r="B195" s="103"/>
      <c r="C195" s="104"/>
      <c r="D195" s="104"/>
      <c r="E195" s="232"/>
      <c r="F195" s="104"/>
      <c r="G195" s="185"/>
      <c r="H195" s="104"/>
      <c r="I195" s="104"/>
      <c r="J195" s="104"/>
      <c r="K195" s="232"/>
      <c r="L195" s="104"/>
      <c r="M195" s="185"/>
      <c r="N195" s="232"/>
      <c r="O195" s="104"/>
      <c r="P195" s="185"/>
      <c r="Q195" s="104"/>
      <c r="R195" s="104"/>
      <c r="S195" s="104"/>
    </row>
    <row r="196" spans="1:19">
      <c r="A196" s="226" t="s">
        <v>127</v>
      </c>
      <c r="B196" s="80">
        <v>0</v>
      </c>
      <c r="C196" s="68">
        <v>0</v>
      </c>
      <c r="D196" s="68">
        <v>0</v>
      </c>
      <c r="E196" s="231">
        <v>0</v>
      </c>
      <c r="F196" s="68">
        <v>2</v>
      </c>
      <c r="G196" s="333">
        <v>2</v>
      </c>
      <c r="H196" s="68">
        <v>0</v>
      </c>
      <c r="I196" s="68">
        <v>0</v>
      </c>
      <c r="J196" s="68">
        <v>0</v>
      </c>
      <c r="K196" s="231">
        <v>0</v>
      </c>
      <c r="L196" s="68">
        <v>0</v>
      </c>
      <c r="M196" s="333">
        <v>0</v>
      </c>
      <c r="N196" s="231">
        <v>0</v>
      </c>
      <c r="O196" s="68">
        <v>0</v>
      </c>
      <c r="P196" s="333">
        <v>0</v>
      </c>
      <c r="Q196" s="68">
        <f t="shared" ref="Q196" si="63">SUM(N196,K196,H196,E196,B196)</f>
        <v>0</v>
      </c>
      <c r="R196" s="68">
        <f t="shared" ref="R196" si="64">SUM(O196,L196,I196,F196,C196)</f>
        <v>2</v>
      </c>
      <c r="S196" s="68">
        <f t="shared" ref="S196" si="65">SUM(P196,,J196,G196,M196,D196)</f>
        <v>2</v>
      </c>
    </row>
    <row r="197" spans="1:19">
      <c r="A197" s="226" t="s">
        <v>128</v>
      </c>
      <c r="B197" s="80">
        <v>0</v>
      </c>
      <c r="C197" s="68">
        <v>0</v>
      </c>
      <c r="D197" s="68">
        <v>0</v>
      </c>
      <c r="E197" s="231">
        <v>0</v>
      </c>
      <c r="F197" s="68">
        <v>0</v>
      </c>
      <c r="G197" s="333">
        <v>0</v>
      </c>
      <c r="H197" s="68">
        <v>0</v>
      </c>
      <c r="I197" s="68">
        <v>0</v>
      </c>
      <c r="J197" s="68">
        <v>0</v>
      </c>
      <c r="K197" s="231">
        <v>0</v>
      </c>
      <c r="L197" s="68">
        <v>1</v>
      </c>
      <c r="M197" s="333">
        <v>1</v>
      </c>
      <c r="N197" s="231">
        <v>0</v>
      </c>
      <c r="O197" s="68">
        <v>0</v>
      </c>
      <c r="P197" s="333">
        <v>0</v>
      </c>
      <c r="Q197" s="68">
        <f t="shared" ref="Q197:Q211" si="66">SUM(N197,K197,H197,E197,B197)</f>
        <v>0</v>
      </c>
      <c r="R197" s="68">
        <f t="shared" ref="R197:R211" si="67">SUM(O197,L197,I197,F197,C197)</f>
        <v>1</v>
      </c>
      <c r="S197" s="68">
        <f t="shared" ref="S197:S211" si="68">SUM(P197,,J197,G197,M197,D197)</f>
        <v>1</v>
      </c>
    </row>
    <row r="198" spans="1:19">
      <c r="A198" s="226" t="s">
        <v>130</v>
      </c>
      <c r="B198" s="80">
        <v>0</v>
      </c>
      <c r="C198" s="68">
        <v>0</v>
      </c>
      <c r="D198" s="68">
        <v>0</v>
      </c>
      <c r="E198" s="231">
        <v>0</v>
      </c>
      <c r="F198" s="68">
        <v>0</v>
      </c>
      <c r="G198" s="333">
        <v>0</v>
      </c>
      <c r="H198" s="68">
        <v>0</v>
      </c>
      <c r="I198" s="68">
        <v>0</v>
      </c>
      <c r="J198" s="68">
        <v>0</v>
      </c>
      <c r="K198" s="231">
        <v>0</v>
      </c>
      <c r="L198" s="68">
        <v>1</v>
      </c>
      <c r="M198" s="333">
        <v>1</v>
      </c>
      <c r="N198" s="231">
        <v>0</v>
      </c>
      <c r="O198" s="68">
        <v>0</v>
      </c>
      <c r="P198" s="333">
        <v>0</v>
      </c>
      <c r="Q198" s="68">
        <f t="shared" si="66"/>
        <v>0</v>
      </c>
      <c r="R198" s="68">
        <f t="shared" si="67"/>
        <v>1</v>
      </c>
      <c r="S198" s="68">
        <f t="shared" si="68"/>
        <v>1</v>
      </c>
    </row>
    <row r="199" spans="1:19">
      <c r="A199" s="226" t="s">
        <v>273</v>
      </c>
      <c r="B199" s="80">
        <v>0</v>
      </c>
      <c r="C199" s="68">
        <v>0</v>
      </c>
      <c r="D199" s="68">
        <v>0</v>
      </c>
      <c r="E199" s="231">
        <v>1</v>
      </c>
      <c r="F199" s="68">
        <v>0</v>
      </c>
      <c r="G199" s="333">
        <v>1</v>
      </c>
      <c r="H199" s="68">
        <v>0</v>
      </c>
      <c r="I199" s="68">
        <v>0</v>
      </c>
      <c r="J199" s="68">
        <v>0</v>
      </c>
      <c r="K199" s="231">
        <v>0</v>
      </c>
      <c r="L199" s="68">
        <v>0</v>
      </c>
      <c r="M199" s="333">
        <v>0</v>
      </c>
      <c r="N199" s="231">
        <v>2</v>
      </c>
      <c r="O199" s="68">
        <v>0</v>
      </c>
      <c r="P199" s="333">
        <v>2</v>
      </c>
      <c r="Q199" s="68">
        <f t="shared" si="66"/>
        <v>3</v>
      </c>
      <c r="R199" s="68">
        <f t="shared" si="67"/>
        <v>0</v>
      </c>
      <c r="S199" s="68">
        <f t="shared" si="68"/>
        <v>3</v>
      </c>
    </row>
    <row r="200" spans="1:19" ht="11.4" customHeight="1">
      <c r="A200" s="227" t="s">
        <v>106</v>
      </c>
      <c r="B200" s="80">
        <v>0</v>
      </c>
      <c r="C200" s="68">
        <v>0</v>
      </c>
      <c r="D200" s="68">
        <v>0</v>
      </c>
      <c r="E200" s="231">
        <v>0</v>
      </c>
      <c r="F200" s="68">
        <v>0</v>
      </c>
      <c r="G200" s="333">
        <v>0</v>
      </c>
      <c r="H200" s="68">
        <v>0</v>
      </c>
      <c r="I200" s="68">
        <v>0</v>
      </c>
      <c r="J200" s="68">
        <v>0</v>
      </c>
      <c r="K200" s="231">
        <v>0</v>
      </c>
      <c r="L200" s="68">
        <v>2</v>
      </c>
      <c r="M200" s="333">
        <v>2</v>
      </c>
      <c r="N200" s="231">
        <v>0</v>
      </c>
      <c r="O200" s="68">
        <v>0</v>
      </c>
      <c r="P200" s="333">
        <v>0</v>
      </c>
      <c r="Q200" s="68">
        <f t="shared" si="66"/>
        <v>0</v>
      </c>
      <c r="R200" s="68">
        <f t="shared" si="67"/>
        <v>2</v>
      </c>
      <c r="S200" s="68">
        <f t="shared" si="68"/>
        <v>2</v>
      </c>
    </row>
    <row r="201" spans="1:19">
      <c r="A201" s="226" t="s">
        <v>132</v>
      </c>
      <c r="B201" s="80">
        <v>0</v>
      </c>
      <c r="C201" s="68">
        <v>0</v>
      </c>
      <c r="D201" s="68">
        <v>0</v>
      </c>
      <c r="E201" s="231">
        <v>1</v>
      </c>
      <c r="F201" s="68">
        <v>0</v>
      </c>
      <c r="G201" s="333">
        <v>1</v>
      </c>
      <c r="H201" s="68">
        <v>0</v>
      </c>
      <c r="I201" s="68">
        <v>0</v>
      </c>
      <c r="J201" s="68">
        <v>0</v>
      </c>
      <c r="K201" s="231">
        <v>0</v>
      </c>
      <c r="L201" s="68">
        <v>0</v>
      </c>
      <c r="M201" s="333">
        <v>0</v>
      </c>
      <c r="N201" s="231">
        <v>0</v>
      </c>
      <c r="O201" s="68">
        <v>0</v>
      </c>
      <c r="P201" s="333">
        <v>0</v>
      </c>
      <c r="Q201" s="68">
        <f t="shared" si="66"/>
        <v>1</v>
      </c>
      <c r="R201" s="68">
        <f t="shared" si="67"/>
        <v>0</v>
      </c>
      <c r="S201" s="68">
        <f t="shared" si="68"/>
        <v>1</v>
      </c>
    </row>
    <row r="202" spans="1:19">
      <c r="A202" s="226" t="s">
        <v>111</v>
      </c>
      <c r="B202" s="80">
        <v>0</v>
      </c>
      <c r="C202" s="68">
        <v>0</v>
      </c>
      <c r="D202" s="68">
        <v>0</v>
      </c>
      <c r="E202" s="231">
        <v>2</v>
      </c>
      <c r="F202" s="68">
        <v>0</v>
      </c>
      <c r="G202" s="333">
        <v>2</v>
      </c>
      <c r="H202" s="68">
        <v>0</v>
      </c>
      <c r="I202" s="68">
        <v>0</v>
      </c>
      <c r="J202" s="68">
        <v>0</v>
      </c>
      <c r="K202" s="231">
        <v>0</v>
      </c>
      <c r="L202" s="68">
        <v>0</v>
      </c>
      <c r="M202" s="333">
        <v>0</v>
      </c>
      <c r="N202" s="231">
        <v>0</v>
      </c>
      <c r="O202" s="68">
        <v>0</v>
      </c>
      <c r="P202" s="333">
        <v>0</v>
      </c>
      <c r="Q202" s="68">
        <f t="shared" si="66"/>
        <v>2</v>
      </c>
      <c r="R202" s="68">
        <f t="shared" si="67"/>
        <v>0</v>
      </c>
      <c r="S202" s="68">
        <f t="shared" si="68"/>
        <v>2</v>
      </c>
    </row>
    <row r="203" spans="1:19">
      <c r="A203" s="226" t="s">
        <v>275</v>
      </c>
      <c r="B203" s="80">
        <v>0</v>
      </c>
      <c r="C203" s="68">
        <v>0</v>
      </c>
      <c r="D203" s="68">
        <v>0</v>
      </c>
      <c r="E203" s="231">
        <v>1</v>
      </c>
      <c r="F203" s="68">
        <v>0</v>
      </c>
      <c r="G203" s="333">
        <v>1</v>
      </c>
      <c r="H203" s="68">
        <v>0</v>
      </c>
      <c r="I203" s="68">
        <v>0</v>
      </c>
      <c r="J203" s="68">
        <v>0</v>
      </c>
      <c r="K203" s="231">
        <v>0</v>
      </c>
      <c r="L203" s="68">
        <v>0</v>
      </c>
      <c r="M203" s="333">
        <v>0</v>
      </c>
      <c r="N203" s="231">
        <v>0</v>
      </c>
      <c r="O203" s="68">
        <v>0</v>
      </c>
      <c r="P203" s="333">
        <v>0</v>
      </c>
      <c r="Q203" s="68">
        <f t="shared" si="66"/>
        <v>1</v>
      </c>
      <c r="R203" s="68">
        <f t="shared" si="67"/>
        <v>0</v>
      </c>
      <c r="S203" s="68">
        <f t="shared" si="68"/>
        <v>1</v>
      </c>
    </row>
    <row r="204" spans="1:19">
      <c r="A204" s="226" t="s">
        <v>112</v>
      </c>
      <c r="B204" s="80">
        <v>0</v>
      </c>
      <c r="C204" s="68">
        <v>0</v>
      </c>
      <c r="D204" s="68">
        <v>0</v>
      </c>
      <c r="E204" s="231">
        <v>2</v>
      </c>
      <c r="F204" s="68">
        <v>0</v>
      </c>
      <c r="G204" s="333">
        <v>2</v>
      </c>
      <c r="H204" s="68">
        <v>0</v>
      </c>
      <c r="I204" s="68">
        <v>0</v>
      </c>
      <c r="J204" s="68">
        <v>0</v>
      </c>
      <c r="K204" s="231">
        <v>0</v>
      </c>
      <c r="L204" s="68">
        <v>0</v>
      </c>
      <c r="M204" s="333">
        <v>0</v>
      </c>
      <c r="N204" s="231">
        <v>0</v>
      </c>
      <c r="O204" s="68">
        <v>0</v>
      </c>
      <c r="P204" s="333">
        <v>0</v>
      </c>
      <c r="Q204" s="68">
        <f t="shared" si="66"/>
        <v>2</v>
      </c>
      <c r="R204" s="68">
        <f t="shared" si="67"/>
        <v>0</v>
      </c>
      <c r="S204" s="68">
        <f t="shared" si="68"/>
        <v>2</v>
      </c>
    </row>
    <row r="205" spans="1:19">
      <c r="A205" s="226" t="s">
        <v>135</v>
      </c>
      <c r="B205" s="80">
        <v>0</v>
      </c>
      <c r="C205" s="68">
        <v>0</v>
      </c>
      <c r="D205" s="68">
        <v>0</v>
      </c>
      <c r="E205" s="231">
        <v>0</v>
      </c>
      <c r="F205" s="68">
        <v>0</v>
      </c>
      <c r="G205" s="333">
        <v>0</v>
      </c>
      <c r="H205" s="68">
        <v>0</v>
      </c>
      <c r="I205" s="68">
        <v>0</v>
      </c>
      <c r="J205" s="68">
        <v>0</v>
      </c>
      <c r="K205" s="231">
        <v>1</v>
      </c>
      <c r="L205" s="68">
        <v>0</v>
      </c>
      <c r="M205" s="333">
        <v>1</v>
      </c>
      <c r="N205" s="231">
        <v>0</v>
      </c>
      <c r="O205" s="68">
        <v>0</v>
      </c>
      <c r="P205" s="333">
        <v>0</v>
      </c>
      <c r="Q205" s="68">
        <f t="shared" si="66"/>
        <v>1</v>
      </c>
      <c r="R205" s="68">
        <f t="shared" si="67"/>
        <v>0</v>
      </c>
      <c r="S205" s="68">
        <f t="shared" si="68"/>
        <v>1</v>
      </c>
    </row>
    <row r="206" spans="1:19" s="106" customFormat="1" ht="12">
      <c r="A206" s="310" t="s">
        <v>311</v>
      </c>
      <c r="B206" s="73">
        <f>SUM(B196:B205)</f>
        <v>0</v>
      </c>
      <c r="C206" s="74">
        <f t="shared" ref="C206:S206" si="69">SUM(C196:C205)</f>
        <v>0</v>
      </c>
      <c r="D206" s="74">
        <f t="shared" si="69"/>
        <v>0</v>
      </c>
      <c r="E206" s="73">
        <f t="shared" si="69"/>
        <v>7</v>
      </c>
      <c r="F206" s="74">
        <f t="shared" si="69"/>
        <v>2</v>
      </c>
      <c r="G206" s="89">
        <f t="shared" si="69"/>
        <v>9</v>
      </c>
      <c r="H206" s="74">
        <f t="shared" si="69"/>
        <v>0</v>
      </c>
      <c r="I206" s="74">
        <f t="shared" si="69"/>
        <v>0</v>
      </c>
      <c r="J206" s="74">
        <f t="shared" si="69"/>
        <v>0</v>
      </c>
      <c r="K206" s="73">
        <f t="shared" si="69"/>
        <v>1</v>
      </c>
      <c r="L206" s="74">
        <f t="shared" si="69"/>
        <v>4</v>
      </c>
      <c r="M206" s="89">
        <f t="shared" si="69"/>
        <v>5</v>
      </c>
      <c r="N206" s="73">
        <f t="shared" si="69"/>
        <v>2</v>
      </c>
      <c r="O206" s="74">
        <f t="shared" si="69"/>
        <v>0</v>
      </c>
      <c r="P206" s="89">
        <f t="shared" si="69"/>
        <v>2</v>
      </c>
      <c r="Q206" s="74">
        <f t="shared" si="69"/>
        <v>10</v>
      </c>
      <c r="R206" s="74">
        <f t="shared" si="69"/>
        <v>6</v>
      </c>
      <c r="S206" s="74">
        <f t="shared" si="69"/>
        <v>16</v>
      </c>
    </row>
    <row r="207" spans="1:19" s="71" customFormat="1" ht="13.5" customHeight="1">
      <c r="A207" s="72" t="s">
        <v>164</v>
      </c>
      <c r="B207" s="232">
        <f>SUM(B206,B194)</f>
        <v>88</v>
      </c>
      <c r="C207" s="104">
        <f t="shared" ref="C207:S207" si="70">SUM(C206,C194)</f>
        <v>54</v>
      </c>
      <c r="D207" s="104">
        <f t="shared" si="70"/>
        <v>142</v>
      </c>
      <c r="E207" s="232">
        <f t="shared" si="70"/>
        <v>210</v>
      </c>
      <c r="F207" s="104">
        <f t="shared" si="70"/>
        <v>121</v>
      </c>
      <c r="G207" s="185">
        <f t="shared" si="70"/>
        <v>331</v>
      </c>
      <c r="H207" s="104">
        <f t="shared" si="70"/>
        <v>10</v>
      </c>
      <c r="I207" s="104">
        <f t="shared" si="70"/>
        <v>2</v>
      </c>
      <c r="J207" s="104">
        <f t="shared" si="70"/>
        <v>12</v>
      </c>
      <c r="K207" s="232">
        <f t="shared" si="70"/>
        <v>40</v>
      </c>
      <c r="L207" s="104">
        <f t="shared" si="70"/>
        <v>26</v>
      </c>
      <c r="M207" s="185">
        <f t="shared" si="70"/>
        <v>66</v>
      </c>
      <c r="N207" s="232">
        <f t="shared" si="70"/>
        <v>2</v>
      </c>
      <c r="O207" s="104">
        <f t="shared" si="70"/>
        <v>0</v>
      </c>
      <c r="P207" s="185">
        <f t="shared" si="70"/>
        <v>2</v>
      </c>
      <c r="Q207" s="104">
        <f t="shared" si="70"/>
        <v>350</v>
      </c>
      <c r="R207" s="104">
        <f t="shared" si="70"/>
        <v>203</v>
      </c>
      <c r="S207" s="104">
        <f t="shared" si="70"/>
        <v>553</v>
      </c>
    </row>
    <row r="208" spans="1:19" s="71" customFormat="1" ht="13.5" customHeight="1">
      <c r="A208" s="271" t="s">
        <v>280</v>
      </c>
      <c r="B208" s="232">
        <v>1</v>
      </c>
      <c r="C208" s="104">
        <v>0</v>
      </c>
      <c r="D208" s="104">
        <f>SUM(B208:C208)</f>
        <v>1</v>
      </c>
      <c r="E208" s="232">
        <v>0</v>
      </c>
      <c r="F208" s="104">
        <v>0</v>
      </c>
      <c r="G208" s="185">
        <v>0</v>
      </c>
      <c r="H208" s="104">
        <v>0</v>
      </c>
      <c r="I208" s="104">
        <v>0</v>
      </c>
      <c r="J208" s="104">
        <v>0</v>
      </c>
      <c r="K208" s="232">
        <v>0</v>
      </c>
      <c r="L208" s="104">
        <v>0</v>
      </c>
      <c r="M208" s="185">
        <v>0</v>
      </c>
      <c r="N208" s="232">
        <v>0</v>
      </c>
      <c r="O208" s="104">
        <v>0</v>
      </c>
      <c r="P208" s="185">
        <v>0</v>
      </c>
      <c r="Q208" s="104">
        <f t="shared" ref="Q208" si="71">SUM(N208,K208,H208,E208,B208)</f>
        <v>1</v>
      </c>
      <c r="R208" s="104">
        <f t="shared" ref="R208" si="72">SUM(O208,L208,I208,F208,C208)</f>
        <v>0</v>
      </c>
      <c r="S208" s="104">
        <f t="shared" ref="S208" si="73">SUM(P208,,J208,G208,M208,D208)</f>
        <v>1</v>
      </c>
    </row>
    <row r="209" spans="1:19" ht="17.25" customHeight="1">
      <c r="A209" s="312" t="s">
        <v>289</v>
      </c>
      <c r="B209" s="233">
        <f>SUM(B207,B165,B63,B74,B208)</f>
        <v>974</v>
      </c>
      <c r="C209" s="94">
        <f t="shared" ref="C209:P209" si="74">SUM(C207,C165,C63,C74,C208)</f>
        <v>526</v>
      </c>
      <c r="D209" s="94">
        <f t="shared" si="74"/>
        <v>1500</v>
      </c>
      <c r="E209" s="233">
        <f t="shared" si="74"/>
        <v>2213</v>
      </c>
      <c r="F209" s="94">
        <f t="shared" si="74"/>
        <v>1270</v>
      </c>
      <c r="G209" s="234">
        <f t="shared" si="74"/>
        <v>3483</v>
      </c>
      <c r="H209" s="94">
        <f t="shared" si="74"/>
        <v>99</v>
      </c>
      <c r="I209" s="94">
        <f t="shared" si="74"/>
        <v>45</v>
      </c>
      <c r="J209" s="94">
        <f t="shared" si="74"/>
        <v>144</v>
      </c>
      <c r="K209" s="233">
        <f t="shared" si="74"/>
        <v>433</v>
      </c>
      <c r="L209" s="94">
        <f t="shared" si="74"/>
        <v>232</v>
      </c>
      <c r="M209" s="234">
        <f t="shared" si="74"/>
        <v>665</v>
      </c>
      <c r="N209" s="233">
        <f t="shared" si="74"/>
        <v>60</v>
      </c>
      <c r="O209" s="94">
        <f t="shared" si="74"/>
        <v>14</v>
      </c>
      <c r="P209" s="234">
        <f t="shared" si="74"/>
        <v>74</v>
      </c>
      <c r="Q209" s="94">
        <f t="shared" si="66"/>
        <v>3779</v>
      </c>
      <c r="R209" s="94">
        <f t="shared" si="67"/>
        <v>2087</v>
      </c>
      <c r="S209" s="94">
        <f t="shared" si="68"/>
        <v>5866</v>
      </c>
    </row>
    <row r="210" spans="1:19" s="65" customFormat="1" ht="3.6" customHeight="1">
      <c r="A210" s="88"/>
      <c r="B210" s="264"/>
      <c r="C210" s="94"/>
      <c r="D210" s="94"/>
      <c r="E210" s="264"/>
      <c r="F210" s="94"/>
      <c r="G210" s="234"/>
      <c r="H210" s="94"/>
      <c r="I210" s="94"/>
      <c r="J210" s="94"/>
      <c r="K210" s="264"/>
      <c r="L210" s="94"/>
      <c r="M210" s="234"/>
      <c r="N210" s="264"/>
      <c r="O210" s="94"/>
      <c r="P210" s="234"/>
      <c r="Q210" s="94">
        <f t="shared" si="66"/>
        <v>0</v>
      </c>
      <c r="R210" s="94">
        <f t="shared" si="67"/>
        <v>0</v>
      </c>
      <c r="S210" s="94">
        <f t="shared" si="68"/>
        <v>0</v>
      </c>
    </row>
    <row r="211" spans="1:19" ht="15" customHeight="1">
      <c r="A211" s="72" t="s">
        <v>158</v>
      </c>
      <c r="B211" s="264">
        <f>SUM(B209,B37)</f>
        <v>1564</v>
      </c>
      <c r="C211" s="94">
        <f t="shared" ref="C211:P211" si="75">SUM(C209,C37)</f>
        <v>853</v>
      </c>
      <c r="D211" s="94">
        <f t="shared" si="75"/>
        <v>2417</v>
      </c>
      <c r="E211" s="264">
        <f t="shared" si="75"/>
        <v>3581</v>
      </c>
      <c r="F211" s="94">
        <f t="shared" si="75"/>
        <v>2090</v>
      </c>
      <c r="G211" s="234">
        <f t="shared" si="75"/>
        <v>5671</v>
      </c>
      <c r="H211" s="94">
        <f t="shared" si="75"/>
        <v>161</v>
      </c>
      <c r="I211" s="94">
        <f t="shared" si="75"/>
        <v>63</v>
      </c>
      <c r="J211" s="94">
        <f t="shared" si="75"/>
        <v>224</v>
      </c>
      <c r="K211" s="264">
        <f t="shared" si="75"/>
        <v>710</v>
      </c>
      <c r="L211" s="94">
        <f t="shared" si="75"/>
        <v>383</v>
      </c>
      <c r="M211" s="234">
        <f t="shared" si="75"/>
        <v>1093</v>
      </c>
      <c r="N211" s="264">
        <f t="shared" si="75"/>
        <v>106</v>
      </c>
      <c r="O211" s="94">
        <f t="shared" si="75"/>
        <v>24</v>
      </c>
      <c r="P211" s="234">
        <f t="shared" si="75"/>
        <v>130</v>
      </c>
      <c r="Q211" s="94">
        <f t="shared" si="66"/>
        <v>6122</v>
      </c>
      <c r="R211" s="94">
        <f t="shared" si="67"/>
        <v>3413</v>
      </c>
      <c r="S211" s="94">
        <f t="shared" si="68"/>
        <v>9535</v>
      </c>
    </row>
    <row r="212" spans="1:19">
      <c r="A212" s="196"/>
      <c r="C212" s="65"/>
      <c r="D212" s="92"/>
      <c r="F212" s="65"/>
      <c r="G212" s="92"/>
      <c r="I212" s="65"/>
      <c r="J212" s="92"/>
      <c r="L212" s="65"/>
      <c r="M212" s="92"/>
      <c r="O212" s="65"/>
      <c r="P212" s="92"/>
      <c r="R212" s="65"/>
    </row>
    <row r="213" spans="1:19" ht="22.2" customHeight="1">
      <c r="A213" s="365" t="s">
        <v>323</v>
      </c>
      <c r="B213" s="365"/>
      <c r="C213" s="365"/>
      <c r="D213" s="365"/>
      <c r="E213" s="365"/>
      <c r="F213" s="365"/>
      <c r="G213" s="365"/>
      <c r="H213" s="365"/>
      <c r="I213" s="365"/>
      <c r="J213" s="365"/>
      <c r="K213" s="365"/>
      <c r="L213" s="365"/>
      <c r="M213" s="365"/>
      <c r="N213" s="365"/>
      <c r="O213" s="365"/>
      <c r="P213" s="365"/>
      <c r="Q213" s="365"/>
      <c r="R213" s="365"/>
      <c r="S213" s="365"/>
    </row>
    <row r="214" spans="1:19" ht="14.4" customHeight="1">
      <c r="A214" s="323" t="s">
        <v>283</v>
      </c>
      <c r="B214" s="324"/>
      <c r="C214" s="325"/>
      <c r="D214" s="324"/>
      <c r="E214" s="324"/>
      <c r="F214" s="325"/>
      <c r="G214" s="324"/>
      <c r="H214" s="324"/>
      <c r="I214" s="325"/>
      <c r="J214" s="324"/>
      <c r="K214" s="324"/>
      <c r="L214" s="325"/>
      <c r="M214" s="324"/>
      <c r="N214" s="324"/>
      <c r="O214" s="325"/>
      <c r="P214" s="324"/>
      <c r="Q214" s="324"/>
      <c r="R214" s="325"/>
      <c r="S214" s="325"/>
    </row>
    <row r="215" spans="1:19">
      <c r="A215" s="323"/>
      <c r="B215" s="324"/>
      <c r="C215" s="325"/>
      <c r="D215" s="324"/>
      <c r="E215" s="324"/>
      <c r="F215" s="325"/>
      <c r="G215" s="324"/>
      <c r="H215" s="324"/>
      <c r="I215" s="325"/>
      <c r="J215" s="324"/>
      <c r="K215" s="324"/>
      <c r="L215" s="325"/>
      <c r="M215" s="324"/>
      <c r="N215" s="324"/>
      <c r="O215" s="325"/>
      <c r="P215" s="324"/>
      <c r="Q215" s="324"/>
      <c r="R215" s="325"/>
      <c r="S215" s="325"/>
    </row>
    <row r="216" spans="1:19" s="324" customFormat="1" ht="13.8" customHeight="1">
      <c r="A216" s="323" t="s">
        <v>44</v>
      </c>
      <c r="S216" s="325"/>
    </row>
    <row r="217" spans="1:19" s="324" customFormat="1" ht="13.8" customHeight="1">
      <c r="A217" s="323" t="s">
        <v>315</v>
      </c>
      <c r="B217" s="323"/>
      <c r="C217" s="325"/>
      <c r="F217" s="325"/>
      <c r="I217" s="325"/>
      <c r="L217" s="325"/>
      <c r="O217" s="325"/>
      <c r="R217" s="325"/>
      <c r="S217" s="325"/>
    </row>
    <row r="218" spans="1:19" s="324" customFormat="1" ht="13.8" customHeight="1">
      <c r="A218" s="323" t="s">
        <v>316</v>
      </c>
      <c r="B218" s="323"/>
      <c r="C218" s="325"/>
      <c r="F218" s="325"/>
      <c r="I218" s="325"/>
      <c r="L218" s="325"/>
      <c r="O218" s="325"/>
      <c r="R218" s="325"/>
      <c r="S218" s="325"/>
    </row>
    <row r="219" spans="1:19">
      <c r="C219" s="65"/>
      <c r="D219" s="92"/>
      <c r="F219" s="65"/>
      <c r="G219" s="92"/>
      <c r="I219" s="65"/>
      <c r="J219" s="92"/>
      <c r="L219" s="65"/>
      <c r="M219" s="92"/>
      <c r="O219" s="65"/>
      <c r="P219" s="92"/>
      <c r="R219" s="65"/>
    </row>
    <row r="220" spans="1:19">
      <c r="C220" s="65"/>
      <c r="D220" s="92"/>
      <c r="F220" s="65"/>
      <c r="G220" s="92"/>
      <c r="I220" s="65"/>
      <c r="J220" s="92"/>
      <c r="L220" s="65"/>
      <c r="M220" s="92"/>
      <c r="O220" s="65"/>
      <c r="P220" s="92"/>
      <c r="R220" s="65"/>
    </row>
    <row r="221" spans="1:19">
      <c r="C221" s="65"/>
      <c r="D221" s="92"/>
      <c r="F221" s="65"/>
      <c r="G221" s="92"/>
      <c r="I221" s="65"/>
      <c r="J221" s="92"/>
      <c r="L221" s="65"/>
      <c r="M221" s="92"/>
      <c r="O221" s="65"/>
      <c r="P221" s="92"/>
      <c r="R221" s="65"/>
    </row>
    <row r="222" spans="1:19">
      <c r="C222" s="65"/>
      <c r="D222" s="92"/>
      <c r="F222" s="65"/>
      <c r="G222" s="92"/>
      <c r="I222" s="65"/>
      <c r="J222" s="92"/>
      <c r="L222" s="65"/>
      <c r="M222" s="92"/>
      <c r="O222" s="65"/>
      <c r="P222" s="92"/>
      <c r="R222" s="65"/>
    </row>
    <row r="223" spans="1:19" ht="14.4">
      <c r="A223" s="306"/>
      <c r="C223" s="65"/>
      <c r="D223" s="92"/>
      <c r="F223" s="65"/>
      <c r="G223" s="92"/>
      <c r="I223" s="65"/>
      <c r="J223" s="92"/>
      <c r="L223" s="65"/>
      <c r="M223" s="92"/>
      <c r="O223" s="65"/>
      <c r="P223" s="92"/>
      <c r="R223" s="65"/>
    </row>
    <row r="224" spans="1:19">
      <c r="C224" s="65"/>
      <c r="D224" s="92"/>
      <c r="F224" s="65"/>
      <c r="G224" s="92"/>
      <c r="I224" s="65"/>
      <c r="J224" s="92"/>
      <c r="L224" s="65"/>
      <c r="M224" s="92"/>
      <c r="O224" s="65"/>
      <c r="P224" s="92"/>
      <c r="R224" s="65"/>
    </row>
    <row r="225" spans="3:18">
      <c r="C225" s="65"/>
      <c r="D225" s="92"/>
      <c r="F225" s="65"/>
      <c r="G225" s="92"/>
      <c r="I225" s="65"/>
      <c r="J225" s="92"/>
      <c r="L225" s="65"/>
      <c r="M225" s="92"/>
      <c r="O225" s="65"/>
      <c r="P225" s="92"/>
      <c r="R225" s="65"/>
    </row>
    <row r="226" spans="3:18">
      <c r="C226" s="65"/>
      <c r="D226" s="92"/>
      <c r="F226" s="65"/>
      <c r="G226" s="92"/>
      <c r="I226" s="65"/>
      <c r="J226" s="92"/>
      <c r="L226" s="65"/>
      <c r="M226" s="92"/>
      <c r="O226" s="65"/>
      <c r="P226" s="92"/>
      <c r="R226" s="65"/>
    </row>
    <row r="227" spans="3:18">
      <c r="C227" s="65"/>
      <c r="D227" s="92"/>
      <c r="F227" s="65"/>
      <c r="G227" s="92"/>
      <c r="I227" s="65"/>
      <c r="J227" s="92"/>
      <c r="L227" s="65"/>
      <c r="M227" s="92"/>
      <c r="O227" s="65"/>
      <c r="P227" s="92"/>
      <c r="R227" s="65"/>
    </row>
    <row r="228" spans="3:18">
      <c r="C228" s="65"/>
      <c r="D228" s="92"/>
      <c r="F228" s="65"/>
      <c r="G228" s="92"/>
      <c r="I228" s="65"/>
      <c r="J228" s="92"/>
      <c r="L228" s="65"/>
      <c r="M228" s="92"/>
      <c r="O228" s="65"/>
      <c r="P228" s="92"/>
      <c r="R228" s="65"/>
    </row>
    <row r="229" spans="3:18">
      <c r="C229" s="65"/>
      <c r="D229" s="92"/>
      <c r="F229" s="65"/>
      <c r="G229" s="92"/>
      <c r="I229" s="65"/>
      <c r="J229" s="92"/>
      <c r="L229" s="65"/>
      <c r="M229" s="92"/>
      <c r="O229" s="65"/>
      <c r="P229" s="92"/>
      <c r="R229" s="65"/>
    </row>
    <row r="230" spans="3:18">
      <c r="C230" s="65"/>
      <c r="D230" s="92"/>
      <c r="F230" s="65"/>
      <c r="G230" s="92"/>
      <c r="I230" s="65"/>
      <c r="J230" s="92"/>
      <c r="L230" s="65"/>
      <c r="M230" s="92"/>
      <c r="O230" s="65"/>
      <c r="P230" s="92"/>
      <c r="R230" s="65"/>
    </row>
    <row r="231" spans="3:18">
      <c r="C231" s="65"/>
      <c r="D231" s="92"/>
      <c r="F231" s="65"/>
      <c r="G231" s="92"/>
      <c r="I231" s="65"/>
      <c r="J231" s="92"/>
      <c r="L231" s="65"/>
      <c r="M231" s="92"/>
      <c r="O231" s="65"/>
      <c r="P231" s="92"/>
      <c r="R231" s="65"/>
    </row>
    <row r="232" spans="3:18">
      <c r="C232" s="65"/>
      <c r="D232" s="92"/>
      <c r="F232" s="65"/>
      <c r="G232" s="92"/>
      <c r="I232" s="65"/>
      <c r="J232" s="92"/>
      <c r="L232" s="65"/>
      <c r="M232" s="92"/>
      <c r="O232" s="65"/>
      <c r="P232" s="92"/>
      <c r="R232" s="65"/>
    </row>
    <row r="233" spans="3:18">
      <c r="C233" s="65"/>
      <c r="D233" s="92"/>
      <c r="F233" s="65"/>
      <c r="G233" s="92"/>
      <c r="I233" s="65"/>
      <c r="J233" s="92"/>
      <c r="L233" s="65"/>
      <c r="M233" s="92"/>
      <c r="O233" s="65"/>
      <c r="P233" s="92"/>
      <c r="R233" s="65"/>
    </row>
    <row r="234" spans="3:18">
      <c r="C234" s="65"/>
      <c r="D234" s="92"/>
      <c r="F234" s="65"/>
      <c r="G234" s="92"/>
      <c r="I234" s="65"/>
      <c r="J234" s="92"/>
      <c r="L234" s="65"/>
      <c r="M234" s="92"/>
      <c r="O234" s="65"/>
      <c r="P234" s="92"/>
      <c r="R234" s="65"/>
    </row>
    <row r="235" spans="3:18">
      <c r="C235" s="65"/>
      <c r="D235" s="92"/>
      <c r="F235" s="65"/>
      <c r="G235" s="92"/>
      <c r="I235" s="65"/>
      <c r="J235" s="92"/>
      <c r="L235" s="65"/>
      <c r="M235" s="92"/>
      <c r="O235" s="65"/>
      <c r="P235" s="92"/>
      <c r="R235" s="65"/>
    </row>
    <row r="236" spans="3:18">
      <c r="C236" s="65"/>
      <c r="D236" s="92"/>
      <c r="F236" s="65"/>
      <c r="G236" s="92"/>
      <c r="I236" s="65"/>
      <c r="J236" s="92"/>
      <c r="L236" s="65"/>
      <c r="M236" s="92"/>
      <c r="O236" s="65"/>
      <c r="P236" s="92"/>
      <c r="R236" s="65"/>
    </row>
    <row r="237" spans="3:18">
      <c r="C237" s="65"/>
      <c r="D237" s="92"/>
      <c r="F237" s="65"/>
      <c r="G237" s="92"/>
      <c r="I237" s="65"/>
      <c r="J237" s="92"/>
      <c r="L237" s="65"/>
      <c r="M237" s="92"/>
      <c r="O237" s="65"/>
      <c r="P237" s="92"/>
      <c r="R237" s="65"/>
    </row>
    <row r="238" spans="3:18">
      <c r="C238" s="65"/>
      <c r="D238" s="92"/>
      <c r="F238" s="65"/>
      <c r="G238" s="92"/>
      <c r="I238" s="65"/>
      <c r="J238" s="92"/>
      <c r="L238" s="65"/>
      <c r="M238" s="92"/>
      <c r="O238" s="65"/>
      <c r="P238" s="92"/>
      <c r="R238" s="65"/>
    </row>
    <row r="239" spans="3:18">
      <c r="C239" s="65"/>
      <c r="D239" s="92"/>
      <c r="F239" s="65"/>
      <c r="G239" s="92"/>
      <c r="I239" s="65"/>
      <c r="J239" s="92"/>
      <c r="L239" s="65"/>
      <c r="M239" s="92"/>
      <c r="O239" s="65"/>
      <c r="P239" s="92"/>
      <c r="R239" s="65"/>
    </row>
    <row r="240" spans="3:18">
      <c r="F240" s="65"/>
      <c r="G240" s="92"/>
      <c r="I240" s="65"/>
      <c r="J240" s="92"/>
      <c r="L240" s="65"/>
      <c r="M240" s="92"/>
      <c r="O240" s="65"/>
      <c r="P240" s="92"/>
      <c r="R240" s="65"/>
    </row>
  </sheetData>
  <mergeCells count="1">
    <mergeCell ref="A213:S213"/>
  </mergeCells>
  <pageMargins left="0.19685039370078741" right="0.19685039370078741" top="0.39370078740157483" bottom="0.39370078740157483" header="0.51181102362204722" footer="0.51181102362204722"/>
  <pageSetup paperSize="9" scale="64" fitToHeight="3" orientation="landscape"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00B67-6360-45A8-B8BA-524E648809AF}">
  <dimension ref="A1:S222"/>
  <sheetViews>
    <sheetView zoomScaleNormal="100" workbookViewId="0"/>
  </sheetViews>
  <sheetFormatPr defaultRowHeight="13.2"/>
  <cols>
    <col min="1" max="1" width="44.109375" style="83" customWidth="1"/>
    <col min="2" max="2" width="8.109375" style="83" customWidth="1"/>
    <col min="3" max="3" width="8.109375" style="79" customWidth="1"/>
    <col min="4" max="4" width="9.21875" style="83" customWidth="1"/>
    <col min="5" max="5" width="9.21875" style="79" customWidth="1"/>
    <col min="6" max="6" width="8.109375" style="83" customWidth="1"/>
    <col min="7" max="7" width="8.109375" style="79" customWidth="1"/>
    <col min="8" max="8" width="8.109375" style="83" customWidth="1"/>
    <col min="9" max="9" width="8.109375" style="79" customWidth="1"/>
    <col min="10" max="10" width="9.109375" style="83" customWidth="1"/>
    <col min="11" max="11" width="9.109375" style="79" customWidth="1"/>
    <col min="12" max="12" width="9.77734375" style="83" customWidth="1"/>
    <col min="13" max="13" width="9.77734375" style="79" customWidth="1"/>
    <col min="14" max="14" width="8.109375" style="83" customWidth="1"/>
    <col min="15" max="15" width="8.109375" style="79" customWidth="1"/>
    <col min="16" max="16" width="8.109375" style="83" customWidth="1"/>
    <col min="17" max="17" width="8.109375" style="79" customWidth="1"/>
    <col min="18" max="18" width="8.109375" style="83" customWidth="1"/>
    <col min="19" max="16384" width="8.88671875" style="83"/>
  </cols>
  <sheetData>
    <row r="1" spans="1:19" s="92" customFormat="1">
      <c r="A1" s="76" t="s">
        <v>1</v>
      </c>
      <c r="C1" s="65"/>
      <c r="E1" s="65"/>
      <c r="G1" s="65"/>
      <c r="I1" s="65"/>
      <c r="K1" s="65"/>
      <c r="M1" s="65"/>
      <c r="O1" s="65"/>
      <c r="Q1" s="65"/>
    </row>
    <row r="2" spans="1:19" s="92" customFormat="1" ht="12">
      <c r="A2" s="366" t="s">
        <v>45</v>
      </c>
      <c r="B2" s="366"/>
      <c r="C2" s="366"/>
      <c r="D2" s="366"/>
      <c r="E2" s="366"/>
      <c r="F2" s="366"/>
      <c r="G2" s="366"/>
      <c r="H2" s="366"/>
      <c r="I2" s="366"/>
      <c r="J2" s="366"/>
      <c r="K2" s="366"/>
      <c r="L2" s="366"/>
      <c r="M2" s="366"/>
      <c r="N2" s="366"/>
      <c r="O2" s="366"/>
      <c r="P2" s="366"/>
      <c r="Q2" s="366"/>
      <c r="R2" s="366"/>
      <c r="S2" s="218"/>
    </row>
    <row r="3" spans="1:19" s="92" customFormat="1" ht="12">
      <c r="A3" s="366" t="s">
        <v>318</v>
      </c>
      <c r="B3" s="366"/>
      <c r="C3" s="366"/>
      <c r="D3" s="366"/>
      <c r="E3" s="366"/>
      <c r="F3" s="366"/>
      <c r="G3" s="366"/>
      <c r="H3" s="366"/>
      <c r="I3" s="366"/>
      <c r="J3" s="366"/>
      <c r="K3" s="366"/>
      <c r="L3" s="366"/>
      <c r="M3" s="366"/>
      <c r="N3" s="366"/>
      <c r="O3" s="366"/>
      <c r="P3" s="366"/>
      <c r="Q3" s="366"/>
      <c r="R3" s="366"/>
      <c r="S3" s="218"/>
    </row>
    <row r="4" spans="1:19" s="92" customFormat="1" ht="12" thickBot="1">
      <c r="A4" s="65"/>
      <c r="C4" s="65"/>
      <c r="E4" s="65"/>
      <c r="G4" s="65"/>
      <c r="I4" s="65"/>
      <c r="K4" s="65"/>
      <c r="M4" s="65"/>
      <c r="O4" s="65"/>
      <c r="Q4" s="65"/>
    </row>
    <row r="5" spans="1:19" s="92" customFormat="1" ht="12.75" customHeight="1">
      <c r="A5" s="96"/>
      <c r="B5" s="115" t="s">
        <v>66</v>
      </c>
      <c r="C5" s="116"/>
      <c r="D5" s="115" t="s">
        <v>68</v>
      </c>
      <c r="E5" s="116"/>
      <c r="F5" s="115" t="s">
        <v>69</v>
      </c>
      <c r="G5" s="116"/>
      <c r="H5" s="115" t="s">
        <v>70</v>
      </c>
      <c r="I5" s="116"/>
      <c r="J5" s="115" t="s">
        <v>71</v>
      </c>
      <c r="K5" s="116"/>
      <c r="L5" s="115" t="s">
        <v>72</v>
      </c>
      <c r="M5" s="116"/>
      <c r="N5" s="368" t="s">
        <v>73</v>
      </c>
      <c r="O5" s="369"/>
      <c r="P5" s="132"/>
      <c r="Q5" s="133"/>
      <c r="R5" s="133"/>
      <c r="S5" s="183"/>
    </row>
    <row r="6" spans="1:19" s="65" customFormat="1" ht="11.4">
      <c r="B6" s="207" t="s">
        <v>74</v>
      </c>
      <c r="C6" s="208"/>
      <c r="D6" s="207" t="s">
        <v>76</v>
      </c>
      <c r="E6" s="154"/>
      <c r="F6" s="207" t="s">
        <v>77</v>
      </c>
      <c r="G6" s="208"/>
      <c r="H6" s="207" t="s">
        <v>78</v>
      </c>
      <c r="I6" s="208"/>
      <c r="J6" s="207" t="s">
        <v>270</v>
      </c>
      <c r="K6" s="208"/>
      <c r="L6" s="207" t="s">
        <v>80</v>
      </c>
      <c r="M6" s="120"/>
      <c r="N6" s="119" t="s">
        <v>282</v>
      </c>
      <c r="O6" s="120"/>
      <c r="P6" s="122" t="s">
        <v>81</v>
      </c>
      <c r="Q6" s="123"/>
      <c r="R6" s="123"/>
      <c r="S6" s="88"/>
    </row>
    <row r="7" spans="1:19" s="65" customFormat="1" ht="11.4">
      <c r="B7" s="243" t="s">
        <v>82</v>
      </c>
      <c r="C7" s="211"/>
      <c r="D7" s="243" t="s">
        <v>84</v>
      </c>
      <c r="E7" s="123"/>
      <c r="F7" s="243" t="s">
        <v>83</v>
      </c>
      <c r="G7" s="211"/>
      <c r="H7" s="243" t="s">
        <v>83</v>
      </c>
      <c r="I7" s="211"/>
      <c r="J7" s="243" t="s">
        <v>271</v>
      </c>
      <c r="K7" s="211"/>
      <c r="L7" s="363" t="s">
        <v>86</v>
      </c>
      <c r="M7" s="364"/>
      <c r="N7" s="245"/>
      <c r="O7" s="210"/>
      <c r="P7" s="111"/>
      <c r="S7" s="88"/>
    </row>
    <row r="8" spans="1:19" s="92" customFormat="1" ht="11.4">
      <c r="A8" s="65"/>
      <c r="B8" s="126"/>
      <c r="C8" s="127"/>
      <c r="D8" s="126" t="s">
        <v>87</v>
      </c>
      <c r="E8" s="127"/>
      <c r="F8" s="244"/>
      <c r="G8" s="65"/>
      <c r="H8" s="244"/>
      <c r="I8" s="65"/>
      <c r="J8" s="126" t="s">
        <v>88</v>
      </c>
      <c r="K8" s="127"/>
      <c r="L8" s="360" t="s">
        <v>83</v>
      </c>
      <c r="M8" s="362"/>
      <c r="N8" s="126"/>
      <c r="O8" s="127"/>
      <c r="P8" s="111"/>
      <c r="Q8" s="65"/>
      <c r="R8" s="65"/>
      <c r="S8" s="183"/>
    </row>
    <row r="9" spans="1:19" s="129" customFormat="1" ht="12.75" customHeight="1">
      <c r="A9" s="128"/>
      <c r="B9" s="97" t="s">
        <v>29</v>
      </c>
      <c r="C9" s="98" t="s">
        <v>30</v>
      </c>
      <c r="D9" s="97" t="s">
        <v>29</v>
      </c>
      <c r="E9" s="98" t="s">
        <v>30</v>
      </c>
      <c r="F9" s="97" t="s">
        <v>29</v>
      </c>
      <c r="G9" s="98" t="s">
        <v>30</v>
      </c>
      <c r="H9" s="97" t="s">
        <v>29</v>
      </c>
      <c r="I9" s="98" t="s">
        <v>30</v>
      </c>
      <c r="J9" s="97" t="s">
        <v>29</v>
      </c>
      <c r="K9" s="98" t="s">
        <v>30</v>
      </c>
      <c r="L9" s="97" t="s">
        <v>29</v>
      </c>
      <c r="M9" s="98" t="s">
        <v>30</v>
      </c>
      <c r="N9" s="97" t="s">
        <v>29</v>
      </c>
      <c r="O9" s="98" t="s">
        <v>30</v>
      </c>
      <c r="P9" s="97" t="s">
        <v>29</v>
      </c>
      <c r="Q9" s="98" t="s">
        <v>30</v>
      </c>
      <c r="R9" s="98" t="s">
        <v>31</v>
      </c>
    </row>
    <row r="10" spans="1:19" s="129" customFormat="1" ht="12.75" customHeight="1">
      <c r="A10" s="223"/>
      <c r="B10" s="99"/>
      <c r="C10" s="87"/>
      <c r="D10" s="130"/>
      <c r="E10" s="131"/>
      <c r="F10" s="87"/>
      <c r="G10" s="87"/>
      <c r="H10" s="130"/>
      <c r="I10" s="131"/>
      <c r="J10" s="87"/>
      <c r="K10" s="87"/>
      <c r="L10" s="130"/>
      <c r="M10" s="131"/>
      <c r="N10" s="130"/>
      <c r="O10" s="131"/>
      <c r="P10" s="102"/>
      <c r="Q10" s="102"/>
      <c r="R10" s="102"/>
    </row>
    <row r="11" spans="1:19" s="129" customFormat="1" ht="12.75" customHeight="1">
      <c r="A11" s="224" t="s">
        <v>281</v>
      </c>
      <c r="B11" s="99"/>
      <c r="C11" s="87"/>
      <c r="D11" s="313"/>
      <c r="E11" s="314"/>
      <c r="F11" s="87"/>
      <c r="G11" s="87"/>
      <c r="H11" s="313"/>
      <c r="I11" s="314"/>
      <c r="J11" s="87"/>
      <c r="K11" s="87"/>
      <c r="L11" s="313"/>
      <c r="M11" s="314"/>
      <c r="N11" s="313"/>
      <c r="O11" s="314"/>
      <c r="P11" s="87"/>
      <c r="Q11" s="87"/>
      <c r="R11" s="87"/>
    </row>
    <row r="12" spans="1:19" s="129" customFormat="1" ht="12.75" customHeight="1">
      <c r="A12" s="224"/>
      <c r="B12" s="99"/>
      <c r="C12" s="87"/>
      <c r="D12" s="313"/>
      <c r="E12" s="314"/>
      <c r="F12" s="87"/>
      <c r="G12" s="87"/>
      <c r="H12" s="313"/>
      <c r="I12" s="314"/>
      <c r="J12" s="87"/>
      <c r="K12" s="87"/>
      <c r="L12" s="313"/>
      <c r="M12" s="314"/>
      <c r="N12" s="313"/>
      <c r="O12" s="314"/>
      <c r="P12" s="87"/>
      <c r="Q12" s="87"/>
      <c r="R12" s="87"/>
    </row>
    <row r="13" spans="1:19" s="129" customFormat="1" ht="12.75" customHeight="1">
      <c r="A13" s="71" t="s">
        <v>294</v>
      </c>
      <c r="B13" s="80">
        <v>0</v>
      </c>
      <c r="C13" s="68">
        <v>0</v>
      </c>
      <c r="D13" s="235">
        <v>124</v>
      </c>
      <c r="E13" s="70">
        <v>23</v>
      </c>
      <c r="F13" s="68">
        <v>5</v>
      </c>
      <c r="G13" s="68">
        <v>1</v>
      </c>
      <c r="H13" s="235">
        <v>0</v>
      </c>
      <c r="I13" s="70">
        <v>0</v>
      </c>
      <c r="J13" s="68">
        <v>32</v>
      </c>
      <c r="K13" s="68">
        <v>7</v>
      </c>
      <c r="L13" s="235">
        <v>241</v>
      </c>
      <c r="M13" s="70">
        <v>56</v>
      </c>
      <c r="N13" s="235">
        <v>691</v>
      </c>
      <c r="O13" s="70">
        <v>514</v>
      </c>
      <c r="P13" s="68">
        <f>SUM(N13,L13,J13,H13,F13,D13,B13)</f>
        <v>1093</v>
      </c>
      <c r="Q13" s="68">
        <f>SUM(O13,M13,K13,I13,G13,E13,C13)</f>
        <v>601</v>
      </c>
      <c r="R13" s="68">
        <f>SUM(P13:Q13)</f>
        <v>1694</v>
      </c>
      <c r="S13" s="322"/>
    </row>
    <row r="14" spans="1:19" s="129" customFormat="1" ht="12.75" customHeight="1">
      <c r="A14" s="71"/>
      <c r="B14" s="80"/>
      <c r="C14" s="68"/>
      <c r="D14" s="235"/>
      <c r="E14" s="70"/>
      <c r="F14" s="68"/>
      <c r="G14" s="68"/>
      <c r="H14" s="235"/>
      <c r="I14" s="70"/>
      <c r="J14" s="68"/>
      <c r="K14" s="68"/>
      <c r="L14" s="235"/>
      <c r="M14" s="70"/>
      <c r="N14" s="235"/>
      <c r="O14" s="70"/>
      <c r="P14" s="68"/>
      <c r="Q14" s="68"/>
      <c r="R14" s="68"/>
      <c r="S14" s="322"/>
    </row>
    <row r="15" spans="1:19" s="129" customFormat="1" ht="12.75" customHeight="1">
      <c r="A15" s="71" t="s">
        <v>293</v>
      </c>
      <c r="B15" s="80"/>
      <c r="C15" s="68"/>
      <c r="D15" s="235"/>
      <c r="E15" s="70"/>
      <c r="F15" s="68"/>
      <c r="G15" s="68"/>
      <c r="H15" s="235"/>
      <c r="I15" s="70"/>
      <c r="J15" s="68"/>
      <c r="K15" s="68"/>
      <c r="L15" s="235"/>
      <c r="M15" s="70"/>
      <c r="N15" s="235"/>
      <c r="O15" s="70"/>
      <c r="P15" s="68"/>
      <c r="Q15" s="68"/>
      <c r="R15" s="68"/>
      <c r="S15" s="322"/>
    </row>
    <row r="16" spans="1:19" s="129" customFormat="1" ht="12.75" customHeight="1">
      <c r="A16" s="71" t="s">
        <v>292</v>
      </c>
      <c r="B16" s="236"/>
      <c r="C16" s="68"/>
      <c r="D16" s="235"/>
      <c r="E16" s="70"/>
      <c r="F16" s="68"/>
      <c r="G16" s="68"/>
      <c r="H16" s="235"/>
      <c r="I16" s="70"/>
      <c r="J16" s="68"/>
      <c r="K16" s="68"/>
      <c r="L16" s="235"/>
      <c r="M16" s="70"/>
      <c r="N16" s="235"/>
      <c r="O16" s="70"/>
      <c r="P16" s="68"/>
      <c r="Q16" s="68"/>
      <c r="R16" s="68"/>
      <c r="S16" s="322"/>
    </row>
    <row r="17" spans="1:19" s="129" customFormat="1" ht="12.75" customHeight="1">
      <c r="A17" s="225" t="s">
        <v>142</v>
      </c>
      <c r="B17" s="80"/>
      <c r="C17" s="68"/>
      <c r="D17" s="235"/>
      <c r="E17" s="70"/>
      <c r="F17" s="68"/>
      <c r="G17" s="68"/>
      <c r="H17" s="235"/>
      <c r="I17" s="70"/>
      <c r="J17" s="68"/>
      <c r="K17" s="68"/>
      <c r="L17" s="235"/>
      <c r="M17" s="70"/>
      <c r="N17" s="235"/>
      <c r="O17" s="70"/>
      <c r="P17" s="68"/>
      <c r="Q17" s="68"/>
      <c r="R17" s="68"/>
      <c r="S17" s="322"/>
    </row>
    <row r="18" spans="1:19" s="129" customFormat="1" ht="12.75" customHeight="1">
      <c r="A18" s="226" t="s">
        <v>143</v>
      </c>
      <c r="B18" s="80">
        <v>0</v>
      </c>
      <c r="C18" s="68">
        <v>0</v>
      </c>
      <c r="D18" s="235">
        <v>15</v>
      </c>
      <c r="E18" s="70">
        <v>3</v>
      </c>
      <c r="F18" s="68">
        <v>2</v>
      </c>
      <c r="G18" s="68">
        <v>0</v>
      </c>
      <c r="H18" s="235">
        <v>0</v>
      </c>
      <c r="I18" s="70">
        <v>0</v>
      </c>
      <c r="J18" s="68">
        <v>4</v>
      </c>
      <c r="K18" s="68">
        <v>6</v>
      </c>
      <c r="L18" s="235">
        <v>36</v>
      </c>
      <c r="M18" s="70">
        <v>14</v>
      </c>
      <c r="N18" s="235">
        <v>68</v>
      </c>
      <c r="O18" s="70">
        <v>87</v>
      </c>
      <c r="P18" s="68">
        <f>SUM(N18,L18,J18,H18,F18,D18,B18)</f>
        <v>125</v>
      </c>
      <c r="Q18" s="68">
        <f>SUM(O18,M18,K18,I18,G18,E18,C18)</f>
        <v>110</v>
      </c>
      <c r="R18" s="68">
        <f>SUM(P18:Q18)</f>
        <v>235</v>
      </c>
      <c r="S18" s="322"/>
    </row>
    <row r="19" spans="1:19" s="129" customFormat="1" ht="12.75" customHeight="1">
      <c r="A19" s="72" t="s">
        <v>26</v>
      </c>
      <c r="B19" s="73">
        <f>SUM(B18)</f>
        <v>0</v>
      </c>
      <c r="C19" s="74">
        <f t="shared" ref="C19:R19" si="0">SUM(C18)</f>
        <v>0</v>
      </c>
      <c r="D19" s="220">
        <f t="shared" si="0"/>
        <v>15</v>
      </c>
      <c r="E19" s="327">
        <f t="shared" si="0"/>
        <v>3</v>
      </c>
      <c r="F19" s="74">
        <f t="shared" si="0"/>
        <v>2</v>
      </c>
      <c r="G19" s="74">
        <f t="shared" si="0"/>
        <v>0</v>
      </c>
      <c r="H19" s="220">
        <f t="shared" si="0"/>
        <v>0</v>
      </c>
      <c r="I19" s="327">
        <f t="shared" si="0"/>
        <v>0</v>
      </c>
      <c r="J19" s="74">
        <f t="shared" si="0"/>
        <v>4</v>
      </c>
      <c r="K19" s="74">
        <f t="shared" si="0"/>
        <v>6</v>
      </c>
      <c r="L19" s="220">
        <f t="shared" si="0"/>
        <v>36</v>
      </c>
      <c r="M19" s="327">
        <f t="shared" si="0"/>
        <v>14</v>
      </c>
      <c r="N19" s="220">
        <f t="shared" si="0"/>
        <v>68</v>
      </c>
      <c r="O19" s="327">
        <f t="shared" si="0"/>
        <v>87</v>
      </c>
      <c r="P19" s="74">
        <f t="shared" si="0"/>
        <v>125</v>
      </c>
      <c r="Q19" s="74">
        <f t="shared" si="0"/>
        <v>110</v>
      </c>
      <c r="R19" s="74">
        <f t="shared" si="0"/>
        <v>235</v>
      </c>
      <c r="S19" s="322"/>
    </row>
    <row r="20" spans="1:19" s="129" customFormat="1" ht="12.75" customHeight="1">
      <c r="A20" s="225" t="s">
        <v>144</v>
      </c>
      <c r="B20" s="236"/>
      <c r="C20" s="68"/>
      <c r="D20" s="235"/>
      <c r="E20" s="70"/>
      <c r="F20" s="68"/>
      <c r="G20" s="68"/>
      <c r="H20" s="235"/>
      <c r="I20" s="70"/>
      <c r="J20" s="68"/>
      <c r="K20" s="68"/>
      <c r="L20" s="235"/>
      <c r="M20" s="70"/>
      <c r="N20" s="235"/>
      <c r="O20" s="70"/>
      <c r="P20" s="68"/>
      <c r="Q20" s="68"/>
      <c r="R20" s="68"/>
      <c r="S20" s="322"/>
    </row>
    <row r="21" spans="1:19" s="129" customFormat="1" ht="12.75" customHeight="1">
      <c r="A21" s="226" t="s">
        <v>145</v>
      </c>
      <c r="B21" s="336">
        <v>0</v>
      </c>
      <c r="C21" s="315">
        <v>0</v>
      </c>
      <c r="D21" s="337">
        <v>20</v>
      </c>
      <c r="E21" s="338">
        <v>3</v>
      </c>
      <c r="F21" s="315">
        <v>2</v>
      </c>
      <c r="G21" s="315">
        <v>0</v>
      </c>
      <c r="H21" s="337">
        <v>0</v>
      </c>
      <c r="I21" s="338">
        <v>0</v>
      </c>
      <c r="J21" s="315">
        <v>4</v>
      </c>
      <c r="K21" s="315">
        <v>0</v>
      </c>
      <c r="L21" s="337">
        <v>41</v>
      </c>
      <c r="M21" s="338">
        <v>7</v>
      </c>
      <c r="N21" s="337">
        <v>79</v>
      </c>
      <c r="O21" s="338">
        <v>28</v>
      </c>
      <c r="P21" s="315">
        <f>SUM(N21,L21,J21,H21,F21,D21,B21)</f>
        <v>146</v>
      </c>
      <c r="Q21" s="315">
        <f>SUM(O21,M21,K21,I21,G21,E21,C21)</f>
        <v>38</v>
      </c>
      <c r="R21" s="315">
        <f>SUM(P21:Q21)</f>
        <v>184</v>
      </c>
      <c r="S21" s="322"/>
    </row>
    <row r="22" spans="1:19" s="129" customFormat="1" ht="12.75" customHeight="1">
      <c r="A22" s="72" t="s">
        <v>26</v>
      </c>
      <c r="B22" s="73">
        <f>SUM(B21)</f>
        <v>0</v>
      </c>
      <c r="C22" s="74">
        <f t="shared" ref="C22:R22" si="1">SUM(C21)</f>
        <v>0</v>
      </c>
      <c r="D22" s="220">
        <f t="shared" si="1"/>
        <v>20</v>
      </c>
      <c r="E22" s="327">
        <f t="shared" si="1"/>
        <v>3</v>
      </c>
      <c r="F22" s="74">
        <f t="shared" si="1"/>
        <v>2</v>
      </c>
      <c r="G22" s="74">
        <f t="shared" si="1"/>
        <v>0</v>
      </c>
      <c r="H22" s="220">
        <f t="shared" si="1"/>
        <v>0</v>
      </c>
      <c r="I22" s="327">
        <f t="shared" si="1"/>
        <v>0</v>
      </c>
      <c r="J22" s="74">
        <f t="shared" si="1"/>
        <v>4</v>
      </c>
      <c r="K22" s="74">
        <f t="shared" si="1"/>
        <v>0</v>
      </c>
      <c r="L22" s="220">
        <f t="shared" si="1"/>
        <v>41</v>
      </c>
      <c r="M22" s="327">
        <f t="shared" si="1"/>
        <v>7</v>
      </c>
      <c r="N22" s="220">
        <f t="shared" si="1"/>
        <v>79</v>
      </c>
      <c r="O22" s="327">
        <f t="shared" si="1"/>
        <v>28</v>
      </c>
      <c r="P22" s="74">
        <f t="shared" si="1"/>
        <v>146</v>
      </c>
      <c r="Q22" s="74">
        <f t="shared" si="1"/>
        <v>38</v>
      </c>
      <c r="R22" s="74">
        <f t="shared" si="1"/>
        <v>184</v>
      </c>
      <c r="S22" s="322"/>
    </row>
    <row r="23" spans="1:19" s="129" customFormat="1" ht="12.75" customHeight="1">
      <c r="A23" s="225" t="s">
        <v>146</v>
      </c>
      <c r="B23" s="236"/>
      <c r="C23" s="68"/>
      <c r="D23" s="235"/>
      <c r="E23" s="70"/>
      <c r="F23" s="68"/>
      <c r="G23" s="68"/>
      <c r="H23" s="235"/>
      <c r="I23" s="70"/>
      <c r="J23" s="68"/>
      <c r="K23" s="68"/>
      <c r="L23" s="235"/>
      <c r="M23" s="70"/>
      <c r="N23" s="235"/>
      <c r="O23" s="70"/>
      <c r="P23" s="68"/>
      <c r="Q23" s="68"/>
      <c r="R23" s="68"/>
      <c r="S23" s="322"/>
    </row>
    <row r="24" spans="1:19" s="129" customFormat="1" ht="12.75" customHeight="1">
      <c r="A24" s="227" t="s">
        <v>147</v>
      </c>
      <c r="B24" s="236">
        <v>0</v>
      </c>
      <c r="C24" s="68">
        <v>0</v>
      </c>
      <c r="D24" s="235">
        <v>0</v>
      </c>
      <c r="E24" s="70">
        <v>1</v>
      </c>
      <c r="F24" s="68">
        <v>0</v>
      </c>
      <c r="G24" s="68">
        <v>0</v>
      </c>
      <c r="H24" s="235">
        <v>0</v>
      </c>
      <c r="I24" s="70">
        <v>0</v>
      </c>
      <c r="J24" s="68">
        <v>0</v>
      </c>
      <c r="K24" s="68">
        <v>0</v>
      </c>
      <c r="L24" s="235">
        <v>3</v>
      </c>
      <c r="M24" s="70">
        <v>0</v>
      </c>
      <c r="N24" s="235">
        <v>0</v>
      </c>
      <c r="O24" s="70">
        <v>8</v>
      </c>
      <c r="P24" s="68">
        <f t="shared" ref="P24:P26" si="2">SUM(N24,L24,J24,H24,F24,D24,B24)</f>
        <v>3</v>
      </c>
      <c r="Q24" s="68">
        <f t="shared" ref="Q24:Q26" si="3">SUM(O24,M24,K24,I24,G24,E24,C24)</f>
        <v>9</v>
      </c>
      <c r="R24" s="68">
        <f t="shared" ref="R24:R26" si="4">SUM(P24:Q24)</f>
        <v>12</v>
      </c>
      <c r="S24" s="322"/>
    </row>
    <row r="25" spans="1:19" s="129" customFormat="1" ht="12.75" customHeight="1">
      <c r="A25" s="226" t="s">
        <v>148</v>
      </c>
      <c r="B25" s="236">
        <v>0</v>
      </c>
      <c r="C25" s="68">
        <v>0</v>
      </c>
      <c r="D25" s="235">
        <v>3</v>
      </c>
      <c r="E25" s="70">
        <v>2</v>
      </c>
      <c r="F25" s="68">
        <v>0</v>
      </c>
      <c r="G25" s="68">
        <v>0</v>
      </c>
      <c r="H25" s="235">
        <v>0</v>
      </c>
      <c r="I25" s="70">
        <v>0</v>
      </c>
      <c r="J25" s="68">
        <v>0</v>
      </c>
      <c r="K25" s="68">
        <v>0</v>
      </c>
      <c r="L25" s="235">
        <v>3</v>
      </c>
      <c r="M25" s="70">
        <v>7</v>
      </c>
      <c r="N25" s="235">
        <v>29</v>
      </c>
      <c r="O25" s="70">
        <v>103</v>
      </c>
      <c r="P25" s="68">
        <f t="shared" si="2"/>
        <v>35</v>
      </c>
      <c r="Q25" s="68">
        <f t="shared" si="3"/>
        <v>112</v>
      </c>
      <c r="R25" s="68">
        <f t="shared" si="4"/>
        <v>147</v>
      </c>
      <c r="S25" s="322"/>
    </row>
    <row r="26" spans="1:19" s="129" customFormat="1" ht="12.75" customHeight="1">
      <c r="A26" s="226" t="s">
        <v>149</v>
      </c>
      <c r="B26" s="336">
        <v>0</v>
      </c>
      <c r="C26" s="315">
        <v>0</v>
      </c>
      <c r="D26" s="337">
        <v>5</v>
      </c>
      <c r="E26" s="338">
        <v>5</v>
      </c>
      <c r="F26" s="315">
        <v>1</v>
      </c>
      <c r="G26" s="315">
        <v>1</v>
      </c>
      <c r="H26" s="337">
        <v>0</v>
      </c>
      <c r="I26" s="338">
        <v>0</v>
      </c>
      <c r="J26" s="315">
        <v>2</v>
      </c>
      <c r="K26" s="315">
        <v>1</v>
      </c>
      <c r="L26" s="337">
        <v>13</v>
      </c>
      <c r="M26" s="338">
        <v>24</v>
      </c>
      <c r="N26" s="337">
        <v>37</v>
      </c>
      <c r="O26" s="338">
        <v>212</v>
      </c>
      <c r="P26" s="315">
        <f t="shared" si="2"/>
        <v>58</v>
      </c>
      <c r="Q26" s="315">
        <f t="shared" si="3"/>
        <v>243</v>
      </c>
      <c r="R26" s="315">
        <f t="shared" si="4"/>
        <v>301</v>
      </c>
      <c r="S26" s="322"/>
    </row>
    <row r="27" spans="1:19" s="129" customFormat="1" ht="12.75" customHeight="1">
      <c r="A27" s="72" t="s">
        <v>26</v>
      </c>
      <c r="B27" s="238">
        <f>SUM(B24:B26)</f>
        <v>0</v>
      </c>
      <c r="C27" s="104">
        <f t="shared" ref="C27:R27" si="5">SUM(C24:C26)</f>
        <v>0</v>
      </c>
      <c r="D27" s="237">
        <f t="shared" si="5"/>
        <v>8</v>
      </c>
      <c r="E27" s="328">
        <f t="shared" si="5"/>
        <v>8</v>
      </c>
      <c r="F27" s="104">
        <f t="shared" si="5"/>
        <v>1</v>
      </c>
      <c r="G27" s="104">
        <f t="shared" si="5"/>
        <v>1</v>
      </c>
      <c r="H27" s="237">
        <f t="shared" si="5"/>
        <v>0</v>
      </c>
      <c r="I27" s="328">
        <f t="shared" si="5"/>
        <v>0</v>
      </c>
      <c r="J27" s="104">
        <f t="shared" si="5"/>
        <v>2</v>
      </c>
      <c r="K27" s="104">
        <f t="shared" si="5"/>
        <v>1</v>
      </c>
      <c r="L27" s="237">
        <f t="shared" si="5"/>
        <v>19</v>
      </c>
      <c r="M27" s="328">
        <f t="shared" si="5"/>
        <v>31</v>
      </c>
      <c r="N27" s="237">
        <f t="shared" si="5"/>
        <v>66</v>
      </c>
      <c r="O27" s="328">
        <f t="shared" si="5"/>
        <v>323</v>
      </c>
      <c r="P27" s="104">
        <f t="shared" si="5"/>
        <v>96</v>
      </c>
      <c r="Q27" s="104">
        <f t="shared" si="5"/>
        <v>364</v>
      </c>
      <c r="R27" s="104">
        <f t="shared" si="5"/>
        <v>460</v>
      </c>
      <c r="S27" s="322"/>
    </row>
    <row r="28" spans="1:19" s="129" customFormat="1" ht="12.75" customHeight="1">
      <c r="A28" s="225" t="s">
        <v>138</v>
      </c>
      <c r="B28" s="80"/>
      <c r="C28" s="68"/>
      <c r="D28" s="235"/>
      <c r="E28" s="70"/>
      <c r="F28" s="68"/>
      <c r="G28" s="68"/>
      <c r="H28" s="235"/>
      <c r="I28" s="70"/>
      <c r="J28" s="68"/>
      <c r="K28" s="68"/>
      <c r="L28" s="235"/>
      <c r="M28" s="70"/>
      <c r="N28" s="235"/>
      <c r="O28" s="70"/>
      <c r="P28" s="68"/>
      <c r="Q28" s="68"/>
      <c r="R28" s="68"/>
      <c r="S28" s="322"/>
    </row>
    <row r="29" spans="1:19" s="129" customFormat="1" ht="12.75" customHeight="1">
      <c r="A29" s="227" t="s">
        <v>150</v>
      </c>
      <c r="B29" s="80">
        <v>0</v>
      </c>
      <c r="C29" s="68">
        <v>0</v>
      </c>
      <c r="D29" s="235">
        <v>21</v>
      </c>
      <c r="E29" s="70">
        <v>0</v>
      </c>
      <c r="F29" s="68">
        <v>1</v>
      </c>
      <c r="G29" s="68">
        <v>0</v>
      </c>
      <c r="H29" s="235">
        <v>0</v>
      </c>
      <c r="I29" s="70">
        <v>0</v>
      </c>
      <c r="J29" s="68">
        <v>0</v>
      </c>
      <c r="K29" s="68">
        <v>0</v>
      </c>
      <c r="L29" s="235">
        <v>12</v>
      </c>
      <c r="M29" s="70">
        <v>0</v>
      </c>
      <c r="N29" s="235">
        <v>73</v>
      </c>
      <c r="O29" s="70">
        <v>3</v>
      </c>
      <c r="P29" s="68">
        <f t="shared" ref="P29:P33" si="6">SUM(N29,L29,J29,H29,F29,D29,B29)</f>
        <v>107</v>
      </c>
      <c r="Q29" s="68">
        <f t="shared" ref="Q29:Q33" si="7">SUM(O29,M29,K29,I29,G29,E29,C29)</f>
        <v>3</v>
      </c>
      <c r="R29" s="68">
        <f t="shared" ref="R29:R33" si="8">SUM(P29:Q29)</f>
        <v>110</v>
      </c>
      <c r="S29" s="322"/>
    </row>
    <row r="30" spans="1:19" s="129" customFormat="1" ht="12.75" customHeight="1">
      <c r="A30" s="227" t="s">
        <v>151</v>
      </c>
      <c r="B30" s="80">
        <v>0</v>
      </c>
      <c r="C30" s="68">
        <v>0</v>
      </c>
      <c r="D30" s="235">
        <v>30</v>
      </c>
      <c r="E30" s="70">
        <v>1</v>
      </c>
      <c r="F30" s="68">
        <v>0</v>
      </c>
      <c r="G30" s="68">
        <v>0</v>
      </c>
      <c r="H30" s="235">
        <v>0</v>
      </c>
      <c r="I30" s="70">
        <v>0</v>
      </c>
      <c r="J30" s="68">
        <v>6</v>
      </c>
      <c r="K30" s="68">
        <v>0</v>
      </c>
      <c r="L30" s="235">
        <v>43</v>
      </c>
      <c r="M30" s="70">
        <v>0</v>
      </c>
      <c r="N30" s="235">
        <v>144</v>
      </c>
      <c r="O30" s="70">
        <v>21</v>
      </c>
      <c r="P30" s="68">
        <f t="shared" si="6"/>
        <v>223</v>
      </c>
      <c r="Q30" s="68">
        <f t="shared" si="7"/>
        <v>22</v>
      </c>
      <c r="R30" s="68">
        <f t="shared" si="8"/>
        <v>245</v>
      </c>
      <c r="S30" s="322"/>
    </row>
    <row r="31" spans="1:19" s="129" customFormat="1" ht="12.75" customHeight="1">
      <c r="A31" s="226" t="s">
        <v>152</v>
      </c>
      <c r="B31" s="80">
        <v>0</v>
      </c>
      <c r="C31" s="68">
        <v>0</v>
      </c>
      <c r="D31" s="235">
        <v>22</v>
      </c>
      <c r="E31" s="70">
        <v>1</v>
      </c>
      <c r="F31" s="68">
        <v>0</v>
      </c>
      <c r="G31" s="68">
        <v>0</v>
      </c>
      <c r="H31" s="235">
        <v>0</v>
      </c>
      <c r="I31" s="70">
        <v>0</v>
      </c>
      <c r="J31" s="68">
        <v>4</v>
      </c>
      <c r="K31" s="68">
        <v>0</v>
      </c>
      <c r="L31" s="235">
        <v>20</v>
      </c>
      <c r="M31" s="70">
        <v>2</v>
      </c>
      <c r="N31" s="235">
        <v>145</v>
      </c>
      <c r="O31" s="70">
        <v>7</v>
      </c>
      <c r="P31" s="68">
        <f t="shared" si="6"/>
        <v>191</v>
      </c>
      <c r="Q31" s="68">
        <f t="shared" si="7"/>
        <v>10</v>
      </c>
      <c r="R31" s="68">
        <f t="shared" si="8"/>
        <v>201</v>
      </c>
      <c r="S31" s="322"/>
    </row>
    <row r="32" spans="1:19" s="129" customFormat="1" ht="12.75" customHeight="1">
      <c r="A32" s="226" t="s">
        <v>153</v>
      </c>
      <c r="B32" s="80">
        <v>0</v>
      </c>
      <c r="C32" s="68">
        <v>0</v>
      </c>
      <c r="D32" s="235">
        <v>11</v>
      </c>
      <c r="E32" s="70">
        <v>0</v>
      </c>
      <c r="F32" s="68">
        <v>0</v>
      </c>
      <c r="G32" s="68">
        <v>0</v>
      </c>
      <c r="H32" s="235">
        <v>0</v>
      </c>
      <c r="I32" s="70">
        <v>0</v>
      </c>
      <c r="J32" s="68">
        <v>1</v>
      </c>
      <c r="K32" s="68">
        <v>0</v>
      </c>
      <c r="L32" s="235">
        <v>2</v>
      </c>
      <c r="M32" s="70">
        <v>0</v>
      </c>
      <c r="N32" s="235">
        <v>50</v>
      </c>
      <c r="O32" s="70">
        <v>0</v>
      </c>
      <c r="P32" s="68">
        <f t="shared" si="6"/>
        <v>64</v>
      </c>
      <c r="Q32" s="68">
        <f t="shared" si="7"/>
        <v>0</v>
      </c>
      <c r="R32" s="68">
        <f t="shared" si="8"/>
        <v>64</v>
      </c>
      <c r="S32" s="322"/>
    </row>
    <row r="33" spans="1:19" s="129" customFormat="1" ht="12.75" customHeight="1">
      <c r="A33" s="226" t="s">
        <v>154</v>
      </c>
      <c r="B33" s="80">
        <v>0</v>
      </c>
      <c r="C33" s="68">
        <v>0</v>
      </c>
      <c r="D33" s="235">
        <v>9</v>
      </c>
      <c r="E33" s="70">
        <v>3</v>
      </c>
      <c r="F33" s="68">
        <v>0</v>
      </c>
      <c r="G33" s="68">
        <v>0</v>
      </c>
      <c r="H33" s="235">
        <v>0</v>
      </c>
      <c r="I33" s="70">
        <v>0</v>
      </c>
      <c r="J33" s="68">
        <v>2</v>
      </c>
      <c r="K33" s="68">
        <v>0</v>
      </c>
      <c r="L33" s="235">
        <v>12</v>
      </c>
      <c r="M33" s="70">
        <v>1</v>
      </c>
      <c r="N33" s="235">
        <v>56</v>
      </c>
      <c r="O33" s="70">
        <v>16</v>
      </c>
      <c r="P33" s="68">
        <f t="shared" si="6"/>
        <v>79</v>
      </c>
      <c r="Q33" s="68">
        <f t="shared" si="7"/>
        <v>20</v>
      </c>
      <c r="R33" s="68">
        <f t="shared" si="8"/>
        <v>99</v>
      </c>
      <c r="S33" s="322"/>
    </row>
    <row r="34" spans="1:19" s="129" customFormat="1" ht="12.75" customHeight="1">
      <c r="A34" s="72" t="s">
        <v>26</v>
      </c>
      <c r="B34" s="73">
        <f>SUM(B29:B33)</f>
        <v>0</v>
      </c>
      <c r="C34" s="74">
        <f t="shared" ref="C34:R34" si="9">SUM(C29:C33)</f>
        <v>0</v>
      </c>
      <c r="D34" s="220">
        <f t="shared" si="9"/>
        <v>93</v>
      </c>
      <c r="E34" s="327">
        <f t="shared" si="9"/>
        <v>5</v>
      </c>
      <c r="F34" s="74">
        <f t="shared" si="9"/>
        <v>1</v>
      </c>
      <c r="G34" s="74">
        <f t="shared" si="9"/>
        <v>0</v>
      </c>
      <c r="H34" s="220">
        <f t="shared" si="9"/>
        <v>0</v>
      </c>
      <c r="I34" s="327">
        <f t="shared" si="9"/>
        <v>0</v>
      </c>
      <c r="J34" s="74">
        <f t="shared" si="9"/>
        <v>13</v>
      </c>
      <c r="K34" s="74">
        <f t="shared" si="9"/>
        <v>0</v>
      </c>
      <c r="L34" s="220">
        <f t="shared" si="9"/>
        <v>89</v>
      </c>
      <c r="M34" s="327">
        <f t="shared" si="9"/>
        <v>3</v>
      </c>
      <c r="N34" s="220">
        <f t="shared" si="9"/>
        <v>468</v>
      </c>
      <c r="O34" s="327">
        <f t="shared" si="9"/>
        <v>47</v>
      </c>
      <c r="P34" s="74">
        <f t="shared" si="9"/>
        <v>664</v>
      </c>
      <c r="Q34" s="74">
        <f t="shared" si="9"/>
        <v>55</v>
      </c>
      <c r="R34" s="74">
        <f t="shared" si="9"/>
        <v>719</v>
      </c>
      <c r="S34" s="322"/>
    </row>
    <row r="35" spans="1:19" s="129" customFormat="1" ht="12.75" customHeight="1">
      <c r="A35" s="225" t="s">
        <v>155</v>
      </c>
      <c r="B35" s="236"/>
      <c r="C35" s="68"/>
      <c r="D35" s="235"/>
      <c r="E35" s="70"/>
      <c r="F35" s="68"/>
      <c r="G35" s="68"/>
      <c r="H35" s="235"/>
      <c r="I35" s="70"/>
      <c r="J35" s="68"/>
      <c r="K35" s="68"/>
      <c r="L35" s="235"/>
      <c r="M35" s="70"/>
      <c r="N35" s="235"/>
      <c r="O35" s="70"/>
      <c r="P35" s="68"/>
      <c r="Q35" s="68"/>
      <c r="R35" s="68"/>
      <c r="S35" s="322"/>
    </row>
    <row r="36" spans="1:19" s="129" customFormat="1" ht="12.75" customHeight="1">
      <c r="A36" s="226" t="s">
        <v>156</v>
      </c>
      <c r="B36" s="236">
        <v>0</v>
      </c>
      <c r="C36" s="68">
        <v>0</v>
      </c>
      <c r="D36" s="235">
        <v>2</v>
      </c>
      <c r="E36" s="70">
        <v>0</v>
      </c>
      <c r="F36" s="68">
        <v>0</v>
      </c>
      <c r="G36" s="68">
        <v>0</v>
      </c>
      <c r="H36" s="235">
        <v>0</v>
      </c>
      <c r="I36" s="70">
        <v>0</v>
      </c>
      <c r="J36" s="68">
        <v>0</v>
      </c>
      <c r="K36" s="68">
        <v>1</v>
      </c>
      <c r="L36" s="235">
        <v>8</v>
      </c>
      <c r="M36" s="70">
        <v>5</v>
      </c>
      <c r="N36" s="235">
        <v>26</v>
      </c>
      <c r="O36" s="70">
        <v>21</v>
      </c>
      <c r="P36" s="68">
        <f t="shared" ref="P36:P37" si="10">SUM(N36,L36,J36,H36,F36,D36,B36)</f>
        <v>36</v>
      </c>
      <c r="Q36" s="68">
        <f t="shared" ref="Q36:Q37" si="11">SUM(O36,M36,K36,I36,G36,E36,C36)</f>
        <v>27</v>
      </c>
      <c r="R36" s="68">
        <f t="shared" ref="R36:R37" si="12">SUM(P36:Q36)</f>
        <v>63</v>
      </c>
      <c r="S36" s="322"/>
    </row>
    <row r="37" spans="1:19" s="129" customFormat="1" ht="12.75" customHeight="1">
      <c r="A37" s="226" t="s">
        <v>157</v>
      </c>
      <c r="B37" s="336">
        <v>0</v>
      </c>
      <c r="C37" s="315">
        <v>0</v>
      </c>
      <c r="D37" s="337">
        <v>19</v>
      </c>
      <c r="E37" s="338">
        <v>10</v>
      </c>
      <c r="F37" s="315">
        <v>2</v>
      </c>
      <c r="G37" s="315">
        <v>3</v>
      </c>
      <c r="H37" s="337">
        <v>0</v>
      </c>
      <c r="I37" s="338">
        <v>0</v>
      </c>
      <c r="J37" s="315">
        <v>6</v>
      </c>
      <c r="K37" s="315">
        <v>2</v>
      </c>
      <c r="L37" s="337">
        <v>41</v>
      </c>
      <c r="M37" s="338">
        <v>8</v>
      </c>
      <c r="N37" s="337">
        <v>115</v>
      </c>
      <c r="O37" s="338">
        <v>108</v>
      </c>
      <c r="P37" s="315">
        <f t="shared" si="10"/>
        <v>183</v>
      </c>
      <c r="Q37" s="315">
        <f t="shared" si="11"/>
        <v>131</v>
      </c>
      <c r="R37" s="315">
        <f t="shared" si="12"/>
        <v>314</v>
      </c>
      <c r="S37" s="322"/>
    </row>
    <row r="38" spans="1:19" s="129" customFormat="1" ht="12.75" customHeight="1">
      <c r="A38" s="72" t="s">
        <v>26</v>
      </c>
      <c r="B38" s="238">
        <f>SUM(B36:B37)</f>
        <v>0</v>
      </c>
      <c r="C38" s="104">
        <f t="shared" ref="C38:R38" si="13">SUM(C36:C37)</f>
        <v>0</v>
      </c>
      <c r="D38" s="237">
        <f t="shared" si="13"/>
        <v>21</v>
      </c>
      <c r="E38" s="328">
        <f t="shared" si="13"/>
        <v>10</v>
      </c>
      <c r="F38" s="104">
        <f t="shared" si="13"/>
        <v>2</v>
      </c>
      <c r="G38" s="104">
        <f t="shared" si="13"/>
        <v>3</v>
      </c>
      <c r="H38" s="237">
        <f t="shared" si="13"/>
        <v>0</v>
      </c>
      <c r="I38" s="328">
        <f t="shared" si="13"/>
        <v>0</v>
      </c>
      <c r="J38" s="104">
        <f t="shared" si="13"/>
        <v>6</v>
      </c>
      <c r="K38" s="104">
        <f t="shared" si="13"/>
        <v>3</v>
      </c>
      <c r="L38" s="237">
        <f t="shared" si="13"/>
        <v>49</v>
      </c>
      <c r="M38" s="328">
        <f t="shared" si="13"/>
        <v>13</v>
      </c>
      <c r="N38" s="237">
        <f t="shared" si="13"/>
        <v>141</v>
      </c>
      <c r="O38" s="328">
        <f t="shared" si="13"/>
        <v>129</v>
      </c>
      <c r="P38" s="104">
        <f t="shared" si="13"/>
        <v>219</v>
      </c>
      <c r="Q38" s="104">
        <f t="shared" si="13"/>
        <v>158</v>
      </c>
      <c r="R38" s="104">
        <f t="shared" si="13"/>
        <v>377</v>
      </c>
      <c r="S38" s="322"/>
    </row>
    <row r="39" spans="1:19" s="129" customFormat="1" ht="12.75" customHeight="1">
      <c r="A39" s="72" t="s">
        <v>296</v>
      </c>
      <c r="B39" s="103">
        <f>SUM(B38,B34,B27,B22,B19)</f>
        <v>0</v>
      </c>
      <c r="C39" s="104">
        <f t="shared" ref="C39:R39" si="14">SUM(C38,C34,C27,C22,C19)</f>
        <v>0</v>
      </c>
      <c r="D39" s="237">
        <f t="shared" si="14"/>
        <v>157</v>
      </c>
      <c r="E39" s="328">
        <f t="shared" si="14"/>
        <v>29</v>
      </c>
      <c r="F39" s="104">
        <f t="shared" si="14"/>
        <v>8</v>
      </c>
      <c r="G39" s="104">
        <f t="shared" si="14"/>
        <v>4</v>
      </c>
      <c r="H39" s="237">
        <f t="shared" si="14"/>
        <v>0</v>
      </c>
      <c r="I39" s="328">
        <f t="shared" si="14"/>
        <v>0</v>
      </c>
      <c r="J39" s="104">
        <f t="shared" si="14"/>
        <v>29</v>
      </c>
      <c r="K39" s="104">
        <f t="shared" si="14"/>
        <v>10</v>
      </c>
      <c r="L39" s="237">
        <f t="shared" si="14"/>
        <v>234</v>
      </c>
      <c r="M39" s="328">
        <f t="shared" si="14"/>
        <v>68</v>
      </c>
      <c r="N39" s="237">
        <f t="shared" si="14"/>
        <v>822</v>
      </c>
      <c r="O39" s="328">
        <f t="shared" si="14"/>
        <v>614</v>
      </c>
      <c r="P39" s="104">
        <f t="shared" si="14"/>
        <v>1250</v>
      </c>
      <c r="Q39" s="104">
        <f t="shared" si="14"/>
        <v>725</v>
      </c>
      <c r="R39" s="104">
        <f t="shared" si="14"/>
        <v>1975</v>
      </c>
      <c r="S39" s="322"/>
    </row>
    <row r="40" spans="1:19" s="129" customFormat="1" ht="12.75" customHeight="1">
      <c r="A40" s="312" t="s">
        <v>161</v>
      </c>
      <c r="B40" s="103">
        <f>SUM(B39,B13)</f>
        <v>0</v>
      </c>
      <c r="C40" s="104">
        <f t="shared" ref="C40:R40" si="15">SUM(C39,C13)</f>
        <v>0</v>
      </c>
      <c r="D40" s="237">
        <f t="shared" si="15"/>
        <v>281</v>
      </c>
      <c r="E40" s="328">
        <f t="shared" si="15"/>
        <v>52</v>
      </c>
      <c r="F40" s="104">
        <f t="shared" si="15"/>
        <v>13</v>
      </c>
      <c r="G40" s="104">
        <f t="shared" si="15"/>
        <v>5</v>
      </c>
      <c r="H40" s="237">
        <f t="shared" si="15"/>
        <v>0</v>
      </c>
      <c r="I40" s="328">
        <f t="shared" si="15"/>
        <v>0</v>
      </c>
      <c r="J40" s="104">
        <f t="shared" si="15"/>
        <v>61</v>
      </c>
      <c r="K40" s="104">
        <f t="shared" si="15"/>
        <v>17</v>
      </c>
      <c r="L40" s="237">
        <f t="shared" si="15"/>
        <v>475</v>
      </c>
      <c r="M40" s="328">
        <f t="shared" si="15"/>
        <v>124</v>
      </c>
      <c r="N40" s="237">
        <f t="shared" si="15"/>
        <v>1513</v>
      </c>
      <c r="O40" s="328">
        <f t="shared" si="15"/>
        <v>1128</v>
      </c>
      <c r="P40" s="104">
        <f t="shared" si="15"/>
        <v>2343</v>
      </c>
      <c r="Q40" s="104">
        <f t="shared" si="15"/>
        <v>1326</v>
      </c>
      <c r="R40" s="104">
        <f t="shared" si="15"/>
        <v>3669</v>
      </c>
      <c r="S40" s="322"/>
    </row>
    <row r="41" spans="1:19" s="129" customFormat="1" ht="12.75" customHeight="1">
      <c r="A41" s="72"/>
      <c r="B41" s="80"/>
      <c r="C41" s="68"/>
      <c r="D41" s="235"/>
      <c r="E41" s="70"/>
      <c r="F41" s="68"/>
      <c r="G41" s="68"/>
      <c r="H41" s="235"/>
      <c r="I41" s="70"/>
      <c r="J41" s="68"/>
      <c r="K41" s="68"/>
      <c r="L41" s="235"/>
      <c r="M41" s="70"/>
      <c r="N41" s="235"/>
      <c r="O41" s="70"/>
      <c r="P41" s="68"/>
      <c r="Q41" s="68"/>
      <c r="R41" s="68"/>
      <c r="S41" s="322"/>
    </row>
    <row r="42" spans="1:19" s="129" customFormat="1" ht="12.75" customHeight="1">
      <c r="A42" s="309" t="s">
        <v>288</v>
      </c>
      <c r="B42" s="80"/>
      <c r="C42" s="68"/>
      <c r="D42" s="235"/>
      <c r="E42" s="70"/>
      <c r="F42" s="68"/>
      <c r="G42" s="68"/>
      <c r="H42" s="235"/>
      <c r="I42" s="70"/>
      <c r="J42" s="68"/>
      <c r="K42" s="68"/>
      <c r="L42" s="235"/>
      <c r="M42" s="70"/>
      <c r="N42" s="235"/>
      <c r="O42" s="70"/>
      <c r="P42" s="68"/>
      <c r="Q42" s="68"/>
      <c r="R42" s="68"/>
      <c r="S42" s="322"/>
    </row>
    <row r="43" spans="1:19" s="129" customFormat="1" ht="12.75" customHeight="1">
      <c r="A43" s="86"/>
      <c r="B43" s="80"/>
      <c r="C43" s="68"/>
      <c r="D43" s="235"/>
      <c r="E43" s="70"/>
      <c r="F43" s="68"/>
      <c r="G43" s="68"/>
      <c r="H43" s="235"/>
      <c r="I43" s="70"/>
      <c r="J43" s="68"/>
      <c r="K43" s="68"/>
      <c r="L43" s="235"/>
      <c r="M43" s="70"/>
      <c r="N43" s="235"/>
      <c r="O43" s="70"/>
      <c r="P43" s="68"/>
      <c r="Q43" s="68"/>
      <c r="R43" s="68"/>
      <c r="S43" s="322"/>
    </row>
    <row r="44" spans="1:19" s="129" customFormat="1" ht="12.75" customHeight="1">
      <c r="A44" s="71" t="s">
        <v>295</v>
      </c>
      <c r="B44" s="80"/>
      <c r="C44" s="68"/>
      <c r="D44" s="235"/>
      <c r="E44" s="70"/>
      <c r="F44" s="68"/>
      <c r="G44" s="68"/>
      <c r="H44" s="235"/>
      <c r="I44" s="70"/>
      <c r="J44" s="68"/>
      <c r="K44" s="68"/>
      <c r="L44" s="235"/>
      <c r="M44" s="70"/>
      <c r="N44" s="235"/>
      <c r="O44" s="70"/>
      <c r="P44" s="68"/>
      <c r="Q44" s="68"/>
      <c r="R44" s="68"/>
      <c r="S44" s="322"/>
    </row>
    <row r="45" spans="1:19" s="129" customFormat="1" ht="12.75" customHeight="1">
      <c r="A45" s="226" t="s">
        <v>100</v>
      </c>
      <c r="B45" s="80">
        <v>0</v>
      </c>
      <c r="C45" s="68">
        <v>0</v>
      </c>
      <c r="D45" s="235">
        <v>5</v>
      </c>
      <c r="E45" s="70">
        <v>0</v>
      </c>
      <c r="F45" s="68">
        <v>0</v>
      </c>
      <c r="G45" s="68">
        <v>0</v>
      </c>
      <c r="H45" s="235">
        <v>0</v>
      </c>
      <c r="I45" s="70">
        <v>0</v>
      </c>
      <c r="J45" s="68">
        <v>0</v>
      </c>
      <c r="K45" s="68">
        <v>0</v>
      </c>
      <c r="L45" s="235">
        <v>4</v>
      </c>
      <c r="M45" s="70">
        <v>0</v>
      </c>
      <c r="N45" s="235">
        <v>31</v>
      </c>
      <c r="O45" s="70">
        <v>2</v>
      </c>
      <c r="P45" s="68">
        <f t="shared" ref="P45:P65" si="16">SUM(N45,L45,J45,H45,F45,D45,B45)</f>
        <v>40</v>
      </c>
      <c r="Q45" s="68">
        <f t="shared" ref="Q45:Q65" si="17">SUM(O45,M45,K45,I45,G45,E45,C45)</f>
        <v>2</v>
      </c>
      <c r="R45" s="68">
        <f t="shared" ref="R45:R65" si="18">SUM(P45:Q45)</f>
        <v>42</v>
      </c>
      <c r="S45" s="322"/>
    </row>
    <row r="46" spans="1:19" s="129" customFormat="1" ht="12.75" customHeight="1">
      <c r="A46" s="226" t="s">
        <v>101</v>
      </c>
      <c r="B46" s="80">
        <v>0</v>
      </c>
      <c r="C46" s="68">
        <v>0</v>
      </c>
      <c r="D46" s="235">
        <v>5</v>
      </c>
      <c r="E46" s="70">
        <v>1</v>
      </c>
      <c r="F46" s="68">
        <v>0</v>
      </c>
      <c r="G46" s="68">
        <v>0</v>
      </c>
      <c r="H46" s="235">
        <v>0</v>
      </c>
      <c r="I46" s="70">
        <v>0</v>
      </c>
      <c r="J46" s="68">
        <v>0</v>
      </c>
      <c r="K46" s="68">
        <v>0</v>
      </c>
      <c r="L46" s="235">
        <v>14</v>
      </c>
      <c r="M46" s="70">
        <v>6</v>
      </c>
      <c r="N46" s="235">
        <v>20</v>
      </c>
      <c r="O46" s="70">
        <v>16</v>
      </c>
      <c r="P46" s="68">
        <f t="shared" si="16"/>
        <v>39</v>
      </c>
      <c r="Q46" s="68">
        <f t="shared" si="17"/>
        <v>23</v>
      </c>
      <c r="R46" s="68">
        <f t="shared" si="18"/>
        <v>62</v>
      </c>
      <c r="S46" s="322"/>
    </row>
    <row r="47" spans="1:19" s="129" customFormat="1" ht="12.75" customHeight="1">
      <c r="A47" s="226" t="s">
        <v>102</v>
      </c>
      <c r="B47" s="80">
        <v>0</v>
      </c>
      <c r="C47" s="68">
        <v>0</v>
      </c>
      <c r="D47" s="235">
        <v>21</v>
      </c>
      <c r="E47" s="70">
        <v>5</v>
      </c>
      <c r="F47" s="68">
        <v>3</v>
      </c>
      <c r="G47" s="68">
        <v>0</v>
      </c>
      <c r="H47" s="235">
        <v>0</v>
      </c>
      <c r="I47" s="70">
        <v>0</v>
      </c>
      <c r="J47" s="68">
        <v>1</v>
      </c>
      <c r="K47" s="68">
        <v>6</v>
      </c>
      <c r="L47" s="235">
        <v>39</v>
      </c>
      <c r="M47" s="70">
        <v>7</v>
      </c>
      <c r="N47" s="235">
        <v>110</v>
      </c>
      <c r="O47" s="70">
        <v>105</v>
      </c>
      <c r="P47" s="68">
        <f t="shared" si="16"/>
        <v>174</v>
      </c>
      <c r="Q47" s="68">
        <f t="shared" si="17"/>
        <v>123</v>
      </c>
      <c r="R47" s="68">
        <f t="shared" si="18"/>
        <v>297</v>
      </c>
      <c r="S47" s="322"/>
    </row>
    <row r="48" spans="1:19" s="129" customFormat="1" ht="12.75" customHeight="1">
      <c r="A48" s="226" t="s">
        <v>103</v>
      </c>
      <c r="B48" s="80">
        <v>0</v>
      </c>
      <c r="C48" s="68">
        <v>0</v>
      </c>
      <c r="D48" s="235">
        <v>21</v>
      </c>
      <c r="E48" s="70">
        <v>0</v>
      </c>
      <c r="F48" s="68">
        <v>2</v>
      </c>
      <c r="G48" s="68">
        <v>0</v>
      </c>
      <c r="H48" s="235">
        <v>0</v>
      </c>
      <c r="I48" s="70">
        <v>0</v>
      </c>
      <c r="J48" s="68">
        <v>1</v>
      </c>
      <c r="K48" s="68">
        <v>0</v>
      </c>
      <c r="L48" s="235">
        <v>29</v>
      </c>
      <c r="M48" s="70">
        <v>0</v>
      </c>
      <c r="N48" s="235">
        <v>101</v>
      </c>
      <c r="O48" s="70">
        <v>4</v>
      </c>
      <c r="P48" s="68">
        <f t="shared" si="16"/>
        <v>154</v>
      </c>
      <c r="Q48" s="68">
        <f t="shared" si="17"/>
        <v>4</v>
      </c>
      <c r="R48" s="68">
        <f t="shared" si="18"/>
        <v>158</v>
      </c>
      <c r="S48" s="322"/>
    </row>
    <row r="49" spans="1:19" s="129" customFormat="1" ht="12.75" customHeight="1">
      <c r="A49" s="226" t="s">
        <v>104</v>
      </c>
      <c r="B49" s="80">
        <v>0</v>
      </c>
      <c r="C49" s="68">
        <v>0</v>
      </c>
      <c r="D49" s="235">
        <v>8</v>
      </c>
      <c r="E49" s="70">
        <v>0</v>
      </c>
      <c r="F49" s="68">
        <v>1</v>
      </c>
      <c r="G49" s="68">
        <v>1</v>
      </c>
      <c r="H49" s="235">
        <v>0</v>
      </c>
      <c r="I49" s="70">
        <v>0</v>
      </c>
      <c r="J49" s="68">
        <v>0</v>
      </c>
      <c r="K49" s="68">
        <v>0</v>
      </c>
      <c r="L49" s="235">
        <v>21</v>
      </c>
      <c r="M49" s="70">
        <v>1</v>
      </c>
      <c r="N49" s="235">
        <v>73</v>
      </c>
      <c r="O49" s="70">
        <v>4</v>
      </c>
      <c r="P49" s="68">
        <f t="shared" si="16"/>
        <v>103</v>
      </c>
      <c r="Q49" s="68">
        <f t="shared" si="17"/>
        <v>6</v>
      </c>
      <c r="R49" s="68">
        <f t="shared" si="18"/>
        <v>109</v>
      </c>
      <c r="S49" s="322"/>
    </row>
    <row r="50" spans="1:19" s="129" customFormat="1" ht="12.75" customHeight="1">
      <c r="A50" s="226" t="s">
        <v>105</v>
      </c>
      <c r="B50" s="80">
        <v>0</v>
      </c>
      <c r="C50" s="68">
        <v>0</v>
      </c>
      <c r="D50" s="235">
        <v>4</v>
      </c>
      <c r="E50" s="70">
        <v>4</v>
      </c>
      <c r="F50" s="68">
        <v>0</v>
      </c>
      <c r="G50" s="68">
        <v>0</v>
      </c>
      <c r="H50" s="235">
        <v>0</v>
      </c>
      <c r="I50" s="70">
        <v>0</v>
      </c>
      <c r="J50" s="68">
        <v>0</v>
      </c>
      <c r="K50" s="68">
        <v>0</v>
      </c>
      <c r="L50" s="235">
        <v>2</v>
      </c>
      <c r="M50" s="70">
        <v>8</v>
      </c>
      <c r="N50" s="235">
        <v>18</v>
      </c>
      <c r="O50" s="70">
        <v>110</v>
      </c>
      <c r="P50" s="68">
        <f t="shared" si="16"/>
        <v>24</v>
      </c>
      <c r="Q50" s="68">
        <f t="shared" si="17"/>
        <v>122</v>
      </c>
      <c r="R50" s="68">
        <f t="shared" si="18"/>
        <v>146</v>
      </c>
      <c r="S50" s="322"/>
    </row>
    <row r="51" spans="1:19" s="129" customFormat="1" ht="12.75" customHeight="1">
      <c r="A51" s="227" t="s">
        <v>106</v>
      </c>
      <c r="B51" s="80">
        <v>0</v>
      </c>
      <c r="C51" s="68">
        <v>0</v>
      </c>
      <c r="D51" s="235">
        <v>6</v>
      </c>
      <c r="E51" s="70">
        <v>8</v>
      </c>
      <c r="F51" s="68">
        <v>0</v>
      </c>
      <c r="G51" s="68">
        <v>1</v>
      </c>
      <c r="H51" s="235">
        <v>0</v>
      </c>
      <c r="I51" s="70">
        <v>0</v>
      </c>
      <c r="J51" s="68">
        <v>0</v>
      </c>
      <c r="K51" s="68">
        <v>1</v>
      </c>
      <c r="L51" s="235">
        <v>9</v>
      </c>
      <c r="M51" s="70">
        <v>16</v>
      </c>
      <c r="N51" s="235">
        <v>28</v>
      </c>
      <c r="O51" s="70">
        <v>178</v>
      </c>
      <c r="P51" s="68">
        <f t="shared" si="16"/>
        <v>43</v>
      </c>
      <c r="Q51" s="68">
        <f t="shared" si="17"/>
        <v>204</v>
      </c>
      <c r="R51" s="68">
        <f t="shared" si="18"/>
        <v>247</v>
      </c>
      <c r="S51" s="322"/>
    </row>
    <row r="52" spans="1:19" s="129" customFormat="1" ht="12.75" customHeight="1">
      <c r="A52" s="227" t="s">
        <v>107</v>
      </c>
      <c r="B52" s="80">
        <v>0</v>
      </c>
      <c r="C52" s="68">
        <v>0</v>
      </c>
      <c r="D52" s="235">
        <v>0</v>
      </c>
      <c r="E52" s="70">
        <v>0</v>
      </c>
      <c r="F52" s="68">
        <v>0</v>
      </c>
      <c r="G52" s="68">
        <v>0</v>
      </c>
      <c r="H52" s="235">
        <v>0</v>
      </c>
      <c r="I52" s="70">
        <v>0</v>
      </c>
      <c r="J52" s="68">
        <v>0</v>
      </c>
      <c r="K52" s="68">
        <v>0</v>
      </c>
      <c r="L52" s="235">
        <v>1</v>
      </c>
      <c r="M52" s="70">
        <v>1</v>
      </c>
      <c r="N52" s="235">
        <v>5</v>
      </c>
      <c r="O52" s="70">
        <v>0</v>
      </c>
      <c r="P52" s="68">
        <f t="shared" si="16"/>
        <v>6</v>
      </c>
      <c r="Q52" s="68">
        <f t="shared" si="17"/>
        <v>1</v>
      </c>
      <c r="R52" s="68">
        <f t="shared" si="18"/>
        <v>7</v>
      </c>
      <c r="S52" s="322"/>
    </row>
    <row r="53" spans="1:19" s="129" customFormat="1" ht="12.75" customHeight="1">
      <c r="A53" s="227" t="s">
        <v>108</v>
      </c>
      <c r="B53" s="80">
        <v>0</v>
      </c>
      <c r="C53" s="68">
        <v>0</v>
      </c>
      <c r="D53" s="235">
        <v>7</v>
      </c>
      <c r="E53" s="70">
        <v>2</v>
      </c>
      <c r="F53" s="68">
        <v>0</v>
      </c>
      <c r="G53" s="68">
        <v>0</v>
      </c>
      <c r="H53" s="235">
        <v>0</v>
      </c>
      <c r="I53" s="70">
        <v>0</v>
      </c>
      <c r="J53" s="68">
        <v>0</v>
      </c>
      <c r="K53" s="68">
        <v>0</v>
      </c>
      <c r="L53" s="235">
        <v>18</v>
      </c>
      <c r="M53" s="70">
        <v>0</v>
      </c>
      <c r="N53" s="235">
        <v>18</v>
      </c>
      <c r="O53" s="70">
        <v>3</v>
      </c>
      <c r="P53" s="68">
        <f t="shared" si="16"/>
        <v>43</v>
      </c>
      <c r="Q53" s="68">
        <f t="shared" si="17"/>
        <v>5</v>
      </c>
      <c r="R53" s="68">
        <f t="shared" si="18"/>
        <v>48</v>
      </c>
      <c r="S53" s="322"/>
    </row>
    <row r="54" spans="1:19" s="129" customFormat="1" ht="12.75" customHeight="1">
      <c r="A54" s="227" t="s">
        <v>112</v>
      </c>
      <c r="B54" s="80">
        <v>0</v>
      </c>
      <c r="C54" s="68">
        <v>0</v>
      </c>
      <c r="D54" s="235">
        <v>21</v>
      </c>
      <c r="E54" s="70">
        <v>0</v>
      </c>
      <c r="F54" s="68">
        <v>1</v>
      </c>
      <c r="G54" s="68">
        <v>0</v>
      </c>
      <c r="H54" s="235">
        <v>0</v>
      </c>
      <c r="I54" s="70">
        <v>0</v>
      </c>
      <c r="J54" s="68">
        <v>1</v>
      </c>
      <c r="K54" s="68">
        <v>0</v>
      </c>
      <c r="L54" s="235">
        <v>8</v>
      </c>
      <c r="M54" s="70">
        <v>0</v>
      </c>
      <c r="N54" s="235">
        <v>75</v>
      </c>
      <c r="O54" s="70">
        <v>2</v>
      </c>
      <c r="P54" s="68">
        <f t="shared" si="16"/>
        <v>106</v>
      </c>
      <c r="Q54" s="68">
        <f t="shared" si="17"/>
        <v>2</v>
      </c>
      <c r="R54" s="68">
        <f t="shared" si="18"/>
        <v>108</v>
      </c>
      <c r="S54" s="322"/>
    </row>
    <row r="55" spans="1:19" s="129" customFormat="1" ht="12.75" customHeight="1">
      <c r="A55" s="227" t="s">
        <v>113</v>
      </c>
      <c r="B55" s="80">
        <v>0</v>
      </c>
      <c r="C55" s="68">
        <v>0</v>
      </c>
      <c r="D55" s="235">
        <v>0</v>
      </c>
      <c r="E55" s="70">
        <v>0</v>
      </c>
      <c r="F55" s="68">
        <v>0</v>
      </c>
      <c r="G55" s="68">
        <v>0</v>
      </c>
      <c r="H55" s="235">
        <v>0</v>
      </c>
      <c r="I55" s="70">
        <v>0</v>
      </c>
      <c r="J55" s="68">
        <v>0</v>
      </c>
      <c r="K55" s="68">
        <v>0</v>
      </c>
      <c r="L55" s="235">
        <v>1</v>
      </c>
      <c r="M55" s="70">
        <v>0</v>
      </c>
      <c r="N55" s="235">
        <v>0</v>
      </c>
      <c r="O55" s="70">
        <v>0</v>
      </c>
      <c r="P55" s="68">
        <f t="shared" si="16"/>
        <v>1</v>
      </c>
      <c r="Q55" s="68">
        <f t="shared" si="17"/>
        <v>0</v>
      </c>
      <c r="R55" s="68">
        <f t="shared" si="18"/>
        <v>1</v>
      </c>
      <c r="S55" s="322"/>
    </row>
    <row r="56" spans="1:19" s="129" customFormat="1" ht="12.75" customHeight="1">
      <c r="A56" s="227" t="s">
        <v>114</v>
      </c>
      <c r="B56" s="80">
        <v>0</v>
      </c>
      <c r="C56" s="68">
        <v>0</v>
      </c>
      <c r="D56" s="235">
        <v>4</v>
      </c>
      <c r="E56" s="70">
        <v>0</v>
      </c>
      <c r="F56" s="68">
        <v>0</v>
      </c>
      <c r="G56" s="68">
        <v>0</v>
      </c>
      <c r="H56" s="235">
        <v>0</v>
      </c>
      <c r="I56" s="70">
        <v>0</v>
      </c>
      <c r="J56" s="68">
        <v>3</v>
      </c>
      <c r="K56" s="68">
        <v>0</v>
      </c>
      <c r="L56" s="235">
        <v>11</v>
      </c>
      <c r="M56" s="70">
        <v>0</v>
      </c>
      <c r="N56" s="235">
        <v>19</v>
      </c>
      <c r="O56" s="70">
        <v>1</v>
      </c>
      <c r="P56" s="68">
        <f t="shared" si="16"/>
        <v>37</v>
      </c>
      <c r="Q56" s="68">
        <f t="shared" si="17"/>
        <v>1</v>
      </c>
      <c r="R56" s="68">
        <f t="shared" si="18"/>
        <v>38</v>
      </c>
      <c r="S56" s="322"/>
    </row>
    <row r="57" spans="1:19" s="129" customFormat="1" ht="12.75" customHeight="1">
      <c r="A57" s="227" t="s">
        <v>115</v>
      </c>
      <c r="B57" s="80">
        <v>0</v>
      </c>
      <c r="C57" s="68">
        <v>0</v>
      </c>
      <c r="D57" s="235">
        <v>1</v>
      </c>
      <c r="E57" s="70">
        <v>0</v>
      </c>
      <c r="F57" s="68">
        <v>0</v>
      </c>
      <c r="G57" s="68">
        <v>0</v>
      </c>
      <c r="H57" s="235">
        <v>0</v>
      </c>
      <c r="I57" s="70">
        <v>0</v>
      </c>
      <c r="J57" s="68">
        <v>0</v>
      </c>
      <c r="K57" s="68">
        <v>0</v>
      </c>
      <c r="L57" s="235">
        <v>0</v>
      </c>
      <c r="M57" s="70">
        <v>0</v>
      </c>
      <c r="N57" s="235">
        <v>11</v>
      </c>
      <c r="O57" s="70">
        <v>16</v>
      </c>
      <c r="P57" s="68">
        <f t="shared" si="16"/>
        <v>12</v>
      </c>
      <c r="Q57" s="68">
        <f t="shared" si="17"/>
        <v>16</v>
      </c>
      <c r="R57" s="68">
        <f t="shared" si="18"/>
        <v>28</v>
      </c>
      <c r="S57" s="322"/>
    </row>
    <row r="58" spans="1:19" s="129" customFormat="1" ht="12.75" customHeight="1">
      <c r="A58" s="226" t="s">
        <v>116</v>
      </c>
      <c r="B58" s="80">
        <v>0</v>
      </c>
      <c r="C58" s="68">
        <v>0</v>
      </c>
      <c r="D58" s="235">
        <v>3</v>
      </c>
      <c r="E58" s="70">
        <v>0</v>
      </c>
      <c r="F58" s="68">
        <v>0</v>
      </c>
      <c r="G58" s="68">
        <v>0</v>
      </c>
      <c r="H58" s="235">
        <v>0</v>
      </c>
      <c r="I58" s="70">
        <v>0</v>
      </c>
      <c r="J58" s="68">
        <v>0</v>
      </c>
      <c r="K58" s="68">
        <v>0</v>
      </c>
      <c r="L58" s="235">
        <v>0</v>
      </c>
      <c r="M58" s="70">
        <v>0</v>
      </c>
      <c r="N58" s="235">
        <v>10</v>
      </c>
      <c r="O58" s="70">
        <v>1</v>
      </c>
      <c r="P58" s="68">
        <f t="shared" si="16"/>
        <v>13</v>
      </c>
      <c r="Q58" s="68">
        <f t="shared" si="17"/>
        <v>1</v>
      </c>
      <c r="R58" s="68">
        <f t="shared" si="18"/>
        <v>14</v>
      </c>
      <c r="S58" s="322"/>
    </row>
    <row r="59" spans="1:19" s="129" customFormat="1" ht="12.75" customHeight="1">
      <c r="A59" s="226" t="s">
        <v>117</v>
      </c>
      <c r="B59" s="80">
        <v>0</v>
      </c>
      <c r="C59" s="68">
        <v>0</v>
      </c>
      <c r="D59" s="235">
        <v>1</v>
      </c>
      <c r="E59" s="70">
        <v>0</v>
      </c>
      <c r="F59" s="68">
        <v>0</v>
      </c>
      <c r="G59" s="68">
        <v>0</v>
      </c>
      <c r="H59" s="235">
        <v>0</v>
      </c>
      <c r="I59" s="70">
        <v>0</v>
      </c>
      <c r="J59" s="68">
        <v>1</v>
      </c>
      <c r="K59" s="68">
        <v>0</v>
      </c>
      <c r="L59" s="235">
        <v>1</v>
      </c>
      <c r="M59" s="70">
        <v>0</v>
      </c>
      <c r="N59" s="235">
        <v>13</v>
      </c>
      <c r="O59" s="70">
        <v>1</v>
      </c>
      <c r="P59" s="68">
        <f t="shared" si="16"/>
        <v>16</v>
      </c>
      <c r="Q59" s="68">
        <f t="shared" si="17"/>
        <v>1</v>
      </c>
      <c r="R59" s="68">
        <f t="shared" si="18"/>
        <v>17</v>
      </c>
      <c r="S59" s="322"/>
    </row>
    <row r="60" spans="1:19" s="129" customFormat="1" ht="12.75" customHeight="1">
      <c r="A60" s="226" t="s">
        <v>118</v>
      </c>
      <c r="B60" s="80">
        <v>0</v>
      </c>
      <c r="C60" s="68">
        <v>0</v>
      </c>
      <c r="D60" s="235">
        <v>0</v>
      </c>
      <c r="E60" s="70">
        <v>1</v>
      </c>
      <c r="F60" s="68">
        <v>0</v>
      </c>
      <c r="G60" s="68">
        <v>0</v>
      </c>
      <c r="H60" s="235">
        <v>0</v>
      </c>
      <c r="I60" s="70">
        <v>0</v>
      </c>
      <c r="J60" s="68">
        <v>1</v>
      </c>
      <c r="K60" s="68">
        <v>1</v>
      </c>
      <c r="L60" s="235">
        <v>3</v>
      </c>
      <c r="M60" s="70">
        <v>0</v>
      </c>
      <c r="N60" s="235">
        <v>1</v>
      </c>
      <c r="O60" s="70">
        <v>1</v>
      </c>
      <c r="P60" s="68">
        <f t="shared" si="16"/>
        <v>5</v>
      </c>
      <c r="Q60" s="68">
        <f t="shared" si="17"/>
        <v>3</v>
      </c>
      <c r="R60" s="68">
        <f t="shared" si="18"/>
        <v>8</v>
      </c>
      <c r="S60" s="322"/>
    </row>
    <row r="61" spans="1:19" s="129" customFormat="1" ht="12.75" customHeight="1">
      <c r="A61" s="226" t="s">
        <v>120</v>
      </c>
      <c r="B61" s="80">
        <v>0</v>
      </c>
      <c r="C61" s="68">
        <v>0</v>
      </c>
      <c r="D61" s="235">
        <v>7</v>
      </c>
      <c r="E61" s="70">
        <v>1</v>
      </c>
      <c r="F61" s="68">
        <v>0</v>
      </c>
      <c r="G61" s="68">
        <v>0</v>
      </c>
      <c r="H61" s="235">
        <v>0</v>
      </c>
      <c r="I61" s="70">
        <v>0</v>
      </c>
      <c r="J61" s="68">
        <v>1</v>
      </c>
      <c r="K61" s="68">
        <v>1</v>
      </c>
      <c r="L61" s="235">
        <v>14</v>
      </c>
      <c r="M61" s="70">
        <v>5</v>
      </c>
      <c r="N61" s="235">
        <v>46</v>
      </c>
      <c r="O61" s="70">
        <v>9</v>
      </c>
      <c r="P61" s="68">
        <f t="shared" si="16"/>
        <v>68</v>
      </c>
      <c r="Q61" s="68">
        <f t="shared" si="17"/>
        <v>16</v>
      </c>
      <c r="R61" s="68">
        <f t="shared" si="18"/>
        <v>84</v>
      </c>
      <c r="S61" s="322"/>
    </row>
    <row r="62" spans="1:19" s="129" customFormat="1" ht="12.75" customHeight="1">
      <c r="A62" s="226" t="s">
        <v>122</v>
      </c>
      <c r="B62" s="80">
        <v>0</v>
      </c>
      <c r="C62" s="68">
        <v>0</v>
      </c>
      <c r="D62" s="235">
        <v>12</v>
      </c>
      <c r="E62" s="70">
        <v>2</v>
      </c>
      <c r="F62" s="68">
        <v>2</v>
      </c>
      <c r="G62" s="68">
        <v>0</v>
      </c>
      <c r="H62" s="235">
        <v>0</v>
      </c>
      <c r="I62" s="70">
        <v>0</v>
      </c>
      <c r="J62" s="68">
        <v>1</v>
      </c>
      <c r="K62" s="68">
        <v>1</v>
      </c>
      <c r="L62" s="235">
        <v>46</v>
      </c>
      <c r="M62" s="70">
        <v>4</v>
      </c>
      <c r="N62" s="235">
        <v>96</v>
      </c>
      <c r="O62" s="70">
        <v>18</v>
      </c>
      <c r="P62" s="68">
        <f t="shared" si="16"/>
        <v>157</v>
      </c>
      <c r="Q62" s="68">
        <f t="shared" si="17"/>
        <v>25</v>
      </c>
      <c r="R62" s="68">
        <f t="shared" si="18"/>
        <v>182</v>
      </c>
      <c r="S62" s="322"/>
    </row>
    <row r="63" spans="1:19" s="129" customFormat="1" ht="12.75" customHeight="1">
      <c r="A63" s="226" t="s">
        <v>123</v>
      </c>
      <c r="B63" s="80">
        <v>0</v>
      </c>
      <c r="C63" s="68">
        <v>0</v>
      </c>
      <c r="D63" s="235">
        <v>0</v>
      </c>
      <c r="E63" s="70">
        <v>0</v>
      </c>
      <c r="F63" s="68">
        <v>0</v>
      </c>
      <c r="G63" s="68">
        <v>0</v>
      </c>
      <c r="H63" s="235">
        <v>0</v>
      </c>
      <c r="I63" s="70">
        <v>0</v>
      </c>
      <c r="J63" s="68">
        <v>0</v>
      </c>
      <c r="K63" s="68">
        <v>0</v>
      </c>
      <c r="L63" s="235">
        <v>0</v>
      </c>
      <c r="M63" s="70">
        <v>0</v>
      </c>
      <c r="N63" s="235">
        <v>0</v>
      </c>
      <c r="O63" s="70">
        <v>2</v>
      </c>
      <c r="P63" s="68">
        <f t="shared" si="16"/>
        <v>0</v>
      </c>
      <c r="Q63" s="68">
        <f t="shared" si="17"/>
        <v>2</v>
      </c>
      <c r="R63" s="68">
        <f t="shared" si="18"/>
        <v>2</v>
      </c>
      <c r="S63" s="322"/>
    </row>
    <row r="64" spans="1:19" s="129" customFormat="1" ht="12.75" customHeight="1">
      <c r="A64" s="226" t="s">
        <v>124</v>
      </c>
      <c r="B64" s="80">
        <v>0</v>
      </c>
      <c r="C64" s="68">
        <v>0</v>
      </c>
      <c r="D64" s="235">
        <v>17</v>
      </c>
      <c r="E64" s="70">
        <v>0</v>
      </c>
      <c r="F64" s="68">
        <v>0</v>
      </c>
      <c r="G64" s="68">
        <v>0</v>
      </c>
      <c r="H64" s="235">
        <v>0</v>
      </c>
      <c r="I64" s="70">
        <v>0</v>
      </c>
      <c r="J64" s="68">
        <v>0</v>
      </c>
      <c r="K64" s="68">
        <v>0</v>
      </c>
      <c r="L64" s="235">
        <v>28</v>
      </c>
      <c r="M64" s="70">
        <v>3</v>
      </c>
      <c r="N64" s="235">
        <v>82</v>
      </c>
      <c r="O64" s="70">
        <v>6</v>
      </c>
      <c r="P64" s="68">
        <f t="shared" si="16"/>
        <v>127</v>
      </c>
      <c r="Q64" s="68">
        <f t="shared" si="17"/>
        <v>9</v>
      </c>
      <c r="R64" s="68">
        <f t="shared" si="18"/>
        <v>136</v>
      </c>
      <c r="S64" s="322"/>
    </row>
    <row r="65" spans="1:19" s="129" customFormat="1" ht="12.75" customHeight="1">
      <c r="A65" s="226" t="s">
        <v>125</v>
      </c>
      <c r="B65" s="336">
        <v>0</v>
      </c>
      <c r="C65" s="315">
        <v>0</v>
      </c>
      <c r="D65" s="337">
        <v>6</v>
      </c>
      <c r="E65" s="338">
        <v>6</v>
      </c>
      <c r="F65" s="315">
        <v>0</v>
      </c>
      <c r="G65" s="315">
        <v>0</v>
      </c>
      <c r="H65" s="337">
        <v>0</v>
      </c>
      <c r="I65" s="338">
        <v>0</v>
      </c>
      <c r="J65" s="315">
        <v>0</v>
      </c>
      <c r="K65" s="315">
        <v>2</v>
      </c>
      <c r="L65" s="337">
        <v>17</v>
      </c>
      <c r="M65" s="338">
        <v>15</v>
      </c>
      <c r="N65" s="337">
        <v>54</v>
      </c>
      <c r="O65" s="338">
        <v>68</v>
      </c>
      <c r="P65" s="315">
        <f t="shared" si="16"/>
        <v>77</v>
      </c>
      <c r="Q65" s="315">
        <f t="shared" si="17"/>
        <v>91</v>
      </c>
      <c r="R65" s="315">
        <f t="shared" si="18"/>
        <v>168</v>
      </c>
      <c r="S65" s="322"/>
    </row>
    <row r="66" spans="1:19" s="129" customFormat="1" ht="12.75" customHeight="1">
      <c r="A66" s="72" t="s">
        <v>297</v>
      </c>
      <c r="B66" s="238">
        <f>SUM(B45:B65)</f>
        <v>0</v>
      </c>
      <c r="C66" s="104">
        <f t="shared" ref="C66:R66" si="19">SUM(C45:C65)</f>
        <v>0</v>
      </c>
      <c r="D66" s="237">
        <f t="shared" si="19"/>
        <v>149</v>
      </c>
      <c r="E66" s="328">
        <f t="shared" si="19"/>
        <v>30</v>
      </c>
      <c r="F66" s="104">
        <f t="shared" si="19"/>
        <v>9</v>
      </c>
      <c r="G66" s="104">
        <f t="shared" si="19"/>
        <v>2</v>
      </c>
      <c r="H66" s="237">
        <f t="shared" si="19"/>
        <v>0</v>
      </c>
      <c r="I66" s="328">
        <f t="shared" si="19"/>
        <v>0</v>
      </c>
      <c r="J66" s="104">
        <f t="shared" si="19"/>
        <v>10</v>
      </c>
      <c r="K66" s="104">
        <f t="shared" si="19"/>
        <v>12</v>
      </c>
      <c r="L66" s="237">
        <f t="shared" si="19"/>
        <v>266</v>
      </c>
      <c r="M66" s="328">
        <f t="shared" si="19"/>
        <v>66</v>
      </c>
      <c r="N66" s="237">
        <f t="shared" si="19"/>
        <v>811</v>
      </c>
      <c r="O66" s="328">
        <f t="shared" si="19"/>
        <v>547</v>
      </c>
      <c r="P66" s="104">
        <f t="shared" si="19"/>
        <v>1245</v>
      </c>
      <c r="Q66" s="104">
        <f t="shared" si="19"/>
        <v>657</v>
      </c>
      <c r="R66" s="104">
        <f t="shared" si="19"/>
        <v>1902</v>
      </c>
      <c r="S66" s="322"/>
    </row>
    <row r="67" spans="1:19" s="129" customFormat="1" ht="12.75" customHeight="1">
      <c r="A67" s="86" t="s">
        <v>298</v>
      </c>
      <c r="B67" s="103"/>
      <c r="C67" s="68"/>
      <c r="D67" s="235"/>
      <c r="E67" s="70"/>
      <c r="F67" s="68"/>
      <c r="G67" s="68"/>
      <c r="H67" s="235"/>
      <c r="I67" s="70"/>
      <c r="J67" s="68"/>
      <c r="K67" s="68"/>
      <c r="L67" s="235"/>
      <c r="M67" s="70"/>
      <c r="N67" s="235"/>
      <c r="O67" s="70"/>
      <c r="P67" s="68"/>
      <c r="Q67" s="68"/>
      <c r="R67" s="68"/>
      <c r="S67" s="322"/>
    </row>
    <row r="68" spans="1:19" s="129" customFormat="1" ht="12.75" customHeight="1">
      <c r="A68" s="226" t="s">
        <v>103</v>
      </c>
      <c r="B68" s="80">
        <v>0</v>
      </c>
      <c r="C68" s="68">
        <v>0</v>
      </c>
      <c r="D68" s="235">
        <v>0</v>
      </c>
      <c r="E68" s="70">
        <v>0</v>
      </c>
      <c r="F68" s="68">
        <v>0</v>
      </c>
      <c r="G68" s="68">
        <v>0</v>
      </c>
      <c r="H68" s="235">
        <v>0</v>
      </c>
      <c r="I68" s="70">
        <v>0</v>
      </c>
      <c r="J68" s="68">
        <v>3</v>
      </c>
      <c r="K68" s="68">
        <v>0</v>
      </c>
      <c r="L68" s="235">
        <v>4</v>
      </c>
      <c r="M68" s="70">
        <v>0</v>
      </c>
      <c r="N68" s="235">
        <v>0</v>
      </c>
      <c r="O68" s="70">
        <v>0</v>
      </c>
      <c r="P68" s="68">
        <f t="shared" ref="P68:P76" si="20">SUM(N68,L68,J68,H68,F68,D68,B68)</f>
        <v>7</v>
      </c>
      <c r="Q68" s="68">
        <f t="shared" ref="Q68:Q76" si="21">SUM(O68,M68,K68,I68,G68,E68,C68)</f>
        <v>0</v>
      </c>
      <c r="R68" s="68">
        <f t="shared" ref="R68:R76" si="22">SUM(P68:Q68)</f>
        <v>7</v>
      </c>
      <c r="S68" s="322"/>
    </row>
    <row r="69" spans="1:19" s="129" customFormat="1" ht="12.75" customHeight="1">
      <c r="A69" s="226" t="s">
        <v>129</v>
      </c>
      <c r="B69" s="80">
        <v>0</v>
      </c>
      <c r="C69" s="68">
        <v>0</v>
      </c>
      <c r="D69" s="235">
        <v>0</v>
      </c>
      <c r="E69" s="70">
        <v>0</v>
      </c>
      <c r="F69" s="68">
        <v>0</v>
      </c>
      <c r="G69" s="68">
        <v>0</v>
      </c>
      <c r="H69" s="235">
        <v>0</v>
      </c>
      <c r="I69" s="70">
        <v>0</v>
      </c>
      <c r="J69" s="68">
        <v>0</v>
      </c>
      <c r="K69" s="68">
        <v>0</v>
      </c>
      <c r="L69" s="235">
        <v>2</v>
      </c>
      <c r="M69" s="70">
        <v>1</v>
      </c>
      <c r="N69" s="235">
        <v>4</v>
      </c>
      <c r="O69" s="70">
        <v>4</v>
      </c>
      <c r="P69" s="68">
        <f t="shared" si="20"/>
        <v>6</v>
      </c>
      <c r="Q69" s="68">
        <f t="shared" si="21"/>
        <v>5</v>
      </c>
      <c r="R69" s="68">
        <f t="shared" si="22"/>
        <v>11</v>
      </c>
      <c r="S69" s="322"/>
    </row>
    <row r="70" spans="1:19" s="129" customFormat="1" ht="12.75" customHeight="1">
      <c r="A70" s="226" t="s">
        <v>130</v>
      </c>
      <c r="B70" s="80">
        <v>0</v>
      </c>
      <c r="C70" s="68">
        <v>0</v>
      </c>
      <c r="D70" s="235">
        <v>0</v>
      </c>
      <c r="E70" s="70">
        <v>0</v>
      </c>
      <c r="F70" s="68">
        <v>0</v>
      </c>
      <c r="G70" s="68">
        <v>0</v>
      </c>
      <c r="H70" s="235">
        <v>0</v>
      </c>
      <c r="I70" s="70">
        <v>0</v>
      </c>
      <c r="J70" s="68">
        <v>0</v>
      </c>
      <c r="K70" s="68">
        <v>0</v>
      </c>
      <c r="L70" s="235">
        <v>0</v>
      </c>
      <c r="M70" s="70">
        <v>1</v>
      </c>
      <c r="N70" s="235">
        <v>0</v>
      </c>
      <c r="O70" s="70">
        <v>0</v>
      </c>
      <c r="P70" s="68">
        <f t="shared" si="20"/>
        <v>0</v>
      </c>
      <c r="Q70" s="68">
        <f t="shared" si="21"/>
        <v>1</v>
      </c>
      <c r="R70" s="68">
        <f t="shared" si="22"/>
        <v>1</v>
      </c>
      <c r="S70" s="322"/>
    </row>
    <row r="71" spans="1:19" s="129" customFormat="1" ht="12.75" customHeight="1">
      <c r="A71" s="226" t="s">
        <v>131</v>
      </c>
      <c r="B71" s="80">
        <v>0</v>
      </c>
      <c r="C71" s="68">
        <v>0</v>
      </c>
      <c r="D71" s="235">
        <v>1</v>
      </c>
      <c r="E71" s="70">
        <v>0</v>
      </c>
      <c r="F71" s="68">
        <v>0</v>
      </c>
      <c r="G71" s="68">
        <v>0</v>
      </c>
      <c r="H71" s="235">
        <v>0</v>
      </c>
      <c r="I71" s="70">
        <v>0</v>
      </c>
      <c r="J71" s="68">
        <v>0</v>
      </c>
      <c r="K71" s="68">
        <v>0</v>
      </c>
      <c r="L71" s="235">
        <v>2</v>
      </c>
      <c r="M71" s="70">
        <v>0</v>
      </c>
      <c r="N71" s="235">
        <v>3</v>
      </c>
      <c r="O71" s="70">
        <v>0</v>
      </c>
      <c r="P71" s="68">
        <f t="shared" si="20"/>
        <v>6</v>
      </c>
      <c r="Q71" s="68">
        <f t="shared" si="21"/>
        <v>0</v>
      </c>
      <c r="R71" s="68">
        <f t="shared" si="22"/>
        <v>6</v>
      </c>
      <c r="S71" s="322"/>
    </row>
    <row r="72" spans="1:19" s="129" customFormat="1" ht="12.75" customHeight="1">
      <c r="A72" s="226" t="s">
        <v>132</v>
      </c>
      <c r="B72" s="80">
        <v>0</v>
      </c>
      <c r="C72" s="68">
        <v>0</v>
      </c>
      <c r="D72" s="235">
        <v>0</v>
      </c>
      <c r="E72" s="70">
        <v>0</v>
      </c>
      <c r="F72" s="68">
        <v>0</v>
      </c>
      <c r="G72" s="68">
        <v>0</v>
      </c>
      <c r="H72" s="235">
        <v>0</v>
      </c>
      <c r="I72" s="70">
        <v>0</v>
      </c>
      <c r="J72" s="68">
        <v>0</v>
      </c>
      <c r="K72" s="68">
        <v>0</v>
      </c>
      <c r="L72" s="235">
        <v>9</v>
      </c>
      <c r="M72" s="70">
        <v>0</v>
      </c>
      <c r="N72" s="235">
        <v>0</v>
      </c>
      <c r="O72" s="70">
        <v>0</v>
      </c>
      <c r="P72" s="68">
        <f t="shared" si="20"/>
        <v>9</v>
      </c>
      <c r="Q72" s="68">
        <f t="shared" si="21"/>
        <v>0</v>
      </c>
      <c r="R72" s="68">
        <f t="shared" si="22"/>
        <v>9</v>
      </c>
      <c r="S72" s="322"/>
    </row>
    <row r="73" spans="1:19" s="129" customFormat="1" ht="12.75" customHeight="1">
      <c r="A73" s="226" t="s">
        <v>108</v>
      </c>
      <c r="B73" s="80">
        <v>0</v>
      </c>
      <c r="C73" s="68">
        <v>0</v>
      </c>
      <c r="D73" s="235">
        <v>0</v>
      </c>
      <c r="E73" s="70">
        <v>0</v>
      </c>
      <c r="F73" s="68">
        <v>0</v>
      </c>
      <c r="G73" s="68">
        <v>0</v>
      </c>
      <c r="H73" s="235">
        <v>0</v>
      </c>
      <c r="I73" s="70">
        <v>0</v>
      </c>
      <c r="J73" s="68">
        <v>0</v>
      </c>
      <c r="K73" s="68">
        <v>0</v>
      </c>
      <c r="L73" s="235">
        <v>3</v>
      </c>
      <c r="M73" s="70">
        <v>1</v>
      </c>
      <c r="N73" s="235">
        <v>0</v>
      </c>
      <c r="O73" s="70">
        <v>0</v>
      </c>
      <c r="P73" s="68">
        <f t="shared" si="20"/>
        <v>3</v>
      </c>
      <c r="Q73" s="68">
        <f t="shared" si="21"/>
        <v>1</v>
      </c>
      <c r="R73" s="68">
        <f t="shared" si="22"/>
        <v>4</v>
      </c>
      <c r="S73" s="322"/>
    </row>
    <row r="74" spans="1:19" s="129" customFormat="1" ht="12.75" customHeight="1">
      <c r="A74" s="226" t="s">
        <v>133</v>
      </c>
      <c r="B74" s="80">
        <v>0</v>
      </c>
      <c r="C74" s="68">
        <v>0</v>
      </c>
      <c r="D74" s="235">
        <v>0</v>
      </c>
      <c r="E74" s="70">
        <v>0</v>
      </c>
      <c r="F74" s="68">
        <v>0</v>
      </c>
      <c r="G74" s="68">
        <v>0</v>
      </c>
      <c r="H74" s="235">
        <v>0</v>
      </c>
      <c r="I74" s="70">
        <v>0</v>
      </c>
      <c r="J74" s="68">
        <v>0</v>
      </c>
      <c r="K74" s="68">
        <v>0</v>
      </c>
      <c r="L74" s="235">
        <v>2</v>
      </c>
      <c r="M74" s="70">
        <v>0</v>
      </c>
      <c r="N74" s="235">
        <v>4</v>
      </c>
      <c r="O74" s="70">
        <v>0</v>
      </c>
      <c r="P74" s="68">
        <f t="shared" si="20"/>
        <v>6</v>
      </c>
      <c r="Q74" s="68">
        <f t="shared" si="21"/>
        <v>0</v>
      </c>
      <c r="R74" s="68">
        <f t="shared" si="22"/>
        <v>6</v>
      </c>
      <c r="S74" s="322"/>
    </row>
    <row r="75" spans="1:19" s="129" customFormat="1" ht="12.75" customHeight="1">
      <c r="A75" s="226" t="s">
        <v>134</v>
      </c>
      <c r="B75" s="80">
        <v>0</v>
      </c>
      <c r="C75" s="68">
        <v>0</v>
      </c>
      <c r="D75" s="235">
        <v>0</v>
      </c>
      <c r="E75" s="70">
        <v>0</v>
      </c>
      <c r="F75" s="68">
        <v>0</v>
      </c>
      <c r="G75" s="68">
        <v>0</v>
      </c>
      <c r="H75" s="235">
        <v>0</v>
      </c>
      <c r="I75" s="70">
        <v>0</v>
      </c>
      <c r="J75" s="68">
        <v>0</v>
      </c>
      <c r="K75" s="68">
        <v>0</v>
      </c>
      <c r="L75" s="235">
        <v>1</v>
      </c>
      <c r="M75" s="70">
        <v>1</v>
      </c>
      <c r="N75" s="235">
        <v>1</v>
      </c>
      <c r="O75" s="70">
        <v>8</v>
      </c>
      <c r="P75" s="68">
        <f t="shared" si="20"/>
        <v>2</v>
      </c>
      <c r="Q75" s="68">
        <f t="shared" si="21"/>
        <v>9</v>
      </c>
      <c r="R75" s="68">
        <f t="shared" si="22"/>
        <v>11</v>
      </c>
      <c r="S75" s="322"/>
    </row>
    <row r="76" spans="1:19" s="129" customFormat="1" ht="12.75" customHeight="1">
      <c r="A76" s="226" t="s">
        <v>135</v>
      </c>
      <c r="B76" s="80">
        <v>0</v>
      </c>
      <c r="C76" s="68">
        <v>0</v>
      </c>
      <c r="D76" s="235">
        <v>0</v>
      </c>
      <c r="E76" s="70">
        <v>0</v>
      </c>
      <c r="F76" s="68">
        <v>0</v>
      </c>
      <c r="G76" s="68">
        <v>0</v>
      </c>
      <c r="H76" s="235">
        <v>0</v>
      </c>
      <c r="I76" s="70">
        <v>0</v>
      </c>
      <c r="J76" s="68">
        <v>0</v>
      </c>
      <c r="K76" s="68">
        <v>0</v>
      </c>
      <c r="L76" s="235">
        <v>0</v>
      </c>
      <c r="M76" s="70">
        <v>0</v>
      </c>
      <c r="N76" s="235">
        <v>3</v>
      </c>
      <c r="O76" s="70">
        <v>0</v>
      </c>
      <c r="P76" s="68">
        <f t="shared" si="20"/>
        <v>3</v>
      </c>
      <c r="Q76" s="68">
        <f t="shared" si="21"/>
        <v>0</v>
      </c>
      <c r="R76" s="68">
        <f t="shared" si="22"/>
        <v>3</v>
      </c>
      <c r="S76" s="322"/>
    </row>
    <row r="77" spans="1:19" s="129" customFormat="1" ht="12.75" customHeight="1">
      <c r="A77" s="72" t="s">
        <v>299</v>
      </c>
      <c r="B77" s="73">
        <f>SUM(B68:B76)</f>
        <v>0</v>
      </c>
      <c r="C77" s="74">
        <f t="shared" ref="C77:R77" si="23">SUM(C68:C76)</f>
        <v>0</v>
      </c>
      <c r="D77" s="220">
        <f t="shared" si="23"/>
        <v>1</v>
      </c>
      <c r="E77" s="327">
        <f t="shared" si="23"/>
        <v>0</v>
      </c>
      <c r="F77" s="74">
        <f t="shared" si="23"/>
        <v>0</v>
      </c>
      <c r="G77" s="74">
        <f t="shared" si="23"/>
        <v>0</v>
      </c>
      <c r="H77" s="220">
        <f t="shared" si="23"/>
        <v>0</v>
      </c>
      <c r="I77" s="327">
        <f t="shared" si="23"/>
        <v>0</v>
      </c>
      <c r="J77" s="74">
        <f t="shared" si="23"/>
        <v>3</v>
      </c>
      <c r="K77" s="74">
        <f t="shared" si="23"/>
        <v>0</v>
      </c>
      <c r="L77" s="220">
        <f t="shared" si="23"/>
        <v>23</v>
      </c>
      <c r="M77" s="327">
        <f t="shared" si="23"/>
        <v>4</v>
      </c>
      <c r="N77" s="220">
        <f t="shared" si="23"/>
        <v>15</v>
      </c>
      <c r="O77" s="327">
        <f t="shared" si="23"/>
        <v>12</v>
      </c>
      <c r="P77" s="74">
        <f t="shared" si="23"/>
        <v>42</v>
      </c>
      <c r="Q77" s="74">
        <f t="shared" si="23"/>
        <v>16</v>
      </c>
      <c r="R77" s="74">
        <f t="shared" si="23"/>
        <v>58</v>
      </c>
      <c r="S77" s="322"/>
    </row>
    <row r="78" spans="1:19" s="129" customFormat="1" ht="12.75" customHeight="1">
      <c r="A78" s="72" t="s">
        <v>162</v>
      </c>
      <c r="B78" s="103">
        <f>SUM(B77,B66,B39)</f>
        <v>0</v>
      </c>
      <c r="C78" s="104">
        <f t="shared" ref="C78:R78" si="24">SUM(C77,C66,C39)</f>
        <v>0</v>
      </c>
      <c r="D78" s="237">
        <f t="shared" si="24"/>
        <v>307</v>
      </c>
      <c r="E78" s="328">
        <f t="shared" si="24"/>
        <v>59</v>
      </c>
      <c r="F78" s="104">
        <f t="shared" si="24"/>
        <v>17</v>
      </c>
      <c r="G78" s="104">
        <f t="shared" si="24"/>
        <v>6</v>
      </c>
      <c r="H78" s="237">
        <f t="shared" si="24"/>
        <v>0</v>
      </c>
      <c r="I78" s="328">
        <f t="shared" si="24"/>
        <v>0</v>
      </c>
      <c r="J78" s="104">
        <f t="shared" si="24"/>
        <v>42</v>
      </c>
      <c r="K78" s="104">
        <f t="shared" si="24"/>
        <v>22</v>
      </c>
      <c r="L78" s="237">
        <f t="shared" si="24"/>
        <v>523</v>
      </c>
      <c r="M78" s="328">
        <f t="shared" si="24"/>
        <v>138</v>
      </c>
      <c r="N78" s="237">
        <f t="shared" si="24"/>
        <v>1648</v>
      </c>
      <c r="O78" s="328">
        <f t="shared" si="24"/>
        <v>1173</v>
      </c>
      <c r="P78" s="104">
        <f t="shared" si="24"/>
        <v>2537</v>
      </c>
      <c r="Q78" s="104">
        <f t="shared" si="24"/>
        <v>1398</v>
      </c>
      <c r="R78" s="104">
        <f t="shared" si="24"/>
        <v>3935</v>
      </c>
      <c r="S78" s="322"/>
    </row>
    <row r="79" spans="1:19" s="129" customFormat="1" ht="12.75" customHeight="1">
      <c r="A79" s="72"/>
      <c r="B79" s="80"/>
      <c r="C79" s="68"/>
      <c r="D79" s="235"/>
      <c r="E79" s="70"/>
      <c r="F79" s="68"/>
      <c r="G79" s="68"/>
      <c r="H79" s="235"/>
      <c r="I79" s="70"/>
      <c r="J79" s="68"/>
      <c r="K79" s="68"/>
      <c r="L79" s="235"/>
      <c r="M79" s="70"/>
      <c r="N79" s="235"/>
      <c r="O79" s="70"/>
      <c r="P79" s="68"/>
      <c r="Q79" s="68"/>
      <c r="R79" s="68"/>
      <c r="S79" s="322"/>
    </row>
    <row r="80" spans="1:19" s="129" customFormat="1" ht="12.75" customHeight="1">
      <c r="A80" s="222" t="s">
        <v>300</v>
      </c>
      <c r="B80" s="103"/>
      <c r="C80" s="68"/>
      <c r="D80" s="235"/>
      <c r="E80" s="70"/>
      <c r="F80" s="68"/>
      <c r="G80" s="68"/>
      <c r="H80" s="235"/>
      <c r="I80" s="70"/>
      <c r="J80" s="68"/>
      <c r="K80" s="68"/>
      <c r="L80" s="235"/>
      <c r="M80" s="70"/>
      <c r="N80" s="235"/>
      <c r="O80" s="70"/>
      <c r="P80" s="68"/>
      <c r="Q80" s="68"/>
      <c r="R80" s="68"/>
      <c r="S80" s="322"/>
    </row>
    <row r="81" spans="1:19" s="129" customFormat="1" ht="12.75" customHeight="1">
      <c r="A81" s="222" t="s">
        <v>301</v>
      </c>
      <c r="B81" s="238"/>
      <c r="C81" s="68"/>
      <c r="D81" s="235"/>
      <c r="E81" s="70"/>
      <c r="F81" s="68"/>
      <c r="G81" s="68"/>
      <c r="H81" s="235"/>
      <c r="I81" s="70"/>
      <c r="J81" s="68"/>
      <c r="K81" s="68"/>
      <c r="L81" s="235"/>
      <c r="M81" s="70"/>
      <c r="N81" s="235"/>
      <c r="O81" s="70"/>
      <c r="P81" s="68"/>
      <c r="Q81" s="68"/>
      <c r="R81" s="68"/>
      <c r="S81" s="322"/>
    </row>
    <row r="82" spans="1:19" s="129" customFormat="1" ht="12.75" customHeight="1">
      <c r="A82" s="226" t="s">
        <v>99</v>
      </c>
      <c r="B82" s="80">
        <v>0</v>
      </c>
      <c r="C82" s="68">
        <v>0</v>
      </c>
      <c r="D82" s="235">
        <v>0</v>
      </c>
      <c r="E82" s="70">
        <v>0</v>
      </c>
      <c r="F82" s="68">
        <v>0</v>
      </c>
      <c r="G82" s="68">
        <v>0</v>
      </c>
      <c r="H82" s="235">
        <v>0</v>
      </c>
      <c r="I82" s="70">
        <v>0</v>
      </c>
      <c r="J82" s="68">
        <v>0</v>
      </c>
      <c r="K82" s="68">
        <v>0</v>
      </c>
      <c r="L82" s="235">
        <v>1</v>
      </c>
      <c r="M82" s="70">
        <v>0</v>
      </c>
      <c r="N82" s="235">
        <v>1</v>
      </c>
      <c r="O82" s="70">
        <v>1</v>
      </c>
      <c r="P82" s="68">
        <f t="shared" ref="P82:P112" si="25">SUM(N82,L82,J82,H82,F82,D82,B82)</f>
        <v>2</v>
      </c>
      <c r="Q82" s="68">
        <f t="shared" ref="Q82:Q112" si="26">SUM(O82,M82,K82,I82,G82,E82,C82)</f>
        <v>1</v>
      </c>
      <c r="R82" s="68">
        <f t="shared" ref="R82:R112" si="27">SUM(P82:Q82)</f>
        <v>3</v>
      </c>
      <c r="S82" s="322"/>
    </row>
    <row r="83" spans="1:19" s="129" customFormat="1" ht="12.75" customHeight="1">
      <c r="A83" s="226" t="s">
        <v>100</v>
      </c>
      <c r="B83" s="80">
        <v>0</v>
      </c>
      <c r="C83" s="68">
        <v>0</v>
      </c>
      <c r="D83" s="235">
        <v>1</v>
      </c>
      <c r="E83" s="70">
        <v>0</v>
      </c>
      <c r="F83" s="68">
        <v>0</v>
      </c>
      <c r="G83" s="68">
        <v>0</v>
      </c>
      <c r="H83" s="235">
        <v>0</v>
      </c>
      <c r="I83" s="70">
        <v>0</v>
      </c>
      <c r="J83" s="68">
        <v>0</v>
      </c>
      <c r="K83" s="68">
        <v>0</v>
      </c>
      <c r="L83" s="235">
        <v>1</v>
      </c>
      <c r="M83" s="70">
        <v>0</v>
      </c>
      <c r="N83" s="235">
        <v>21</v>
      </c>
      <c r="O83" s="70">
        <v>0</v>
      </c>
      <c r="P83" s="68">
        <f t="shared" si="25"/>
        <v>23</v>
      </c>
      <c r="Q83" s="68">
        <f t="shared" si="26"/>
        <v>0</v>
      </c>
      <c r="R83" s="68">
        <f t="shared" si="27"/>
        <v>23</v>
      </c>
      <c r="S83" s="322"/>
    </row>
    <row r="84" spans="1:19" s="129" customFormat="1" ht="12.75" customHeight="1">
      <c r="A84" s="226" t="s">
        <v>101</v>
      </c>
      <c r="B84" s="80">
        <v>0</v>
      </c>
      <c r="C84" s="68">
        <v>0</v>
      </c>
      <c r="D84" s="235">
        <v>5</v>
      </c>
      <c r="E84" s="70">
        <v>2</v>
      </c>
      <c r="F84" s="68">
        <v>0</v>
      </c>
      <c r="G84" s="68">
        <v>0</v>
      </c>
      <c r="H84" s="235">
        <v>0</v>
      </c>
      <c r="I84" s="70">
        <v>0</v>
      </c>
      <c r="J84" s="68">
        <v>1</v>
      </c>
      <c r="K84" s="68">
        <v>1</v>
      </c>
      <c r="L84" s="235">
        <v>5</v>
      </c>
      <c r="M84" s="70">
        <v>5</v>
      </c>
      <c r="N84" s="235">
        <v>16</v>
      </c>
      <c r="O84" s="70">
        <v>13</v>
      </c>
      <c r="P84" s="68">
        <f t="shared" si="25"/>
        <v>27</v>
      </c>
      <c r="Q84" s="68">
        <f t="shared" si="26"/>
        <v>21</v>
      </c>
      <c r="R84" s="68">
        <f t="shared" si="27"/>
        <v>48</v>
      </c>
      <c r="S84" s="322"/>
    </row>
    <row r="85" spans="1:19" s="129" customFormat="1" ht="12.75" customHeight="1">
      <c r="A85" s="226" t="s">
        <v>272</v>
      </c>
      <c r="B85" s="80">
        <v>0</v>
      </c>
      <c r="C85" s="68">
        <v>0</v>
      </c>
      <c r="D85" s="235">
        <v>0</v>
      </c>
      <c r="E85" s="70">
        <v>0</v>
      </c>
      <c r="F85" s="68">
        <v>0</v>
      </c>
      <c r="G85" s="68">
        <v>0</v>
      </c>
      <c r="H85" s="235">
        <v>0</v>
      </c>
      <c r="I85" s="70">
        <v>0</v>
      </c>
      <c r="J85" s="68">
        <v>0</v>
      </c>
      <c r="K85" s="68">
        <v>0</v>
      </c>
      <c r="L85" s="235">
        <v>0</v>
      </c>
      <c r="M85" s="70">
        <v>0</v>
      </c>
      <c r="N85" s="235">
        <v>1</v>
      </c>
      <c r="O85" s="70">
        <v>0</v>
      </c>
      <c r="P85" s="68">
        <f t="shared" si="25"/>
        <v>1</v>
      </c>
      <c r="Q85" s="68">
        <f t="shared" si="26"/>
        <v>0</v>
      </c>
      <c r="R85" s="68">
        <f t="shared" si="27"/>
        <v>1</v>
      </c>
      <c r="S85" s="322"/>
    </row>
    <row r="86" spans="1:19" s="129" customFormat="1" ht="12.75" customHeight="1">
      <c r="A86" s="226" t="s">
        <v>102</v>
      </c>
      <c r="B86" s="80">
        <v>0</v>
      </c>
      <c r="C86" s="68">
        <v>0</v>
      </c>
      <c r="D86" s="235">
        <v>16</v>
      </c>
      <c r="E86" s="70">
        <v>8</v>
      </c>
      <c r="F86" s="68">
        <v>0</v>
      </c>
      <c r="G86" s="68">
        <v>0</v>
      </c>
      <c r="H86" s="235">
        <v>0</v>
      </c>
      <c r="I86" s="70">
        <v>0</v>
      </c>
      <c r="J86" s="68">
        <v>0</v>
      </c>
      <c r="K86" s="68">
        <v>2</v>
      </c>
      <c r="L86" s="235">
        <v>29</v>
      </c>
      <c r="M86" s="70">
        <v>13</v>
      </c>
      <c r="N86" s="235">
        <v>99</v>
      </c>
      <c r="O86" s="70">
        <v>101</v>
      </c>
      <c r="P86" s="68">
        <f t="shared" si="25"/>
        <v>144</v>
      </c>
      <c r="Q86" s="68">
        <f t="shared" si="26"/>
        <v>124</v>
      </c>
      <c r="R86" s="68">
        <f t="shared" si="27"/>
        <v>268</v>
      </c>
      <c r="S86" s="322"/>
    </row>
    <row r="87" spans="1:19" s="129" customFormat="1" ht="12.75" customHeight="1">
      <c r="A87" s="226" t="s">
        <v>103</v>
      </c>
      <c r="B87" s="80">
        <v>0</v>
      </c>
      <c r="C87" s="68">
        <v>0</v>
      </c>
      <c r="D87" s="235">
        <v>22</v>
      </c>
      <c r="E87" s="70">
        <v>1</v>
      </c>
      <c r="F87" s="68">
        <v>0</v>
      </c>
      <c r="G87" s="68">
        <v>0</v>
      </c>
      <c r="H87" s="235">
        <v>0</v>
      </c>
      <c r="I87" s="70">
        <v>0</v>
      </c>
      <c r="J87" s="68">
        <v>0</v>
      </c>
      <c r="K87" s="68">
        <v>0</v>
      </c>
      <c r="L87" s="235">
        <v>17</v>
      </c>
      <c r="M87" s="70">
        <v>0</v>
      </c>
      <c r="N87" s="235">
        <v>106</v>
      </c>
      <c r="O87" s="70">
        <v>2</v>
      </c>
      <c r="P87" s="68">
        <f t="shared" si="25"/>
        <v>145</v>
      </c>
      <c r="Q87" s="68">
        <f t="shared" si="26"/>
        <v>3</v>
      </c>
      <c r="R87" s="68">
        <f t="shared" si="27"/>
        <v>148</v>
      </c>
      <c r="S87" s="322"/>
    </row>
    <row r="88" spans="1:19" s="129" customFormat="1" ht="12.75" customHeight="1">
      <c r="A88" s="226" t="s">
        <v>104</v>
      </c>
      <c r="B88" s="80">
        <v>0</v>
      </c>
      <c r="C88" s="68">
        <v>0</v>
      </c>
      <c r="D88" s="235">
        <v>9</v>
      </c>
      <c r="E88" s="70">
        <v>0</v>
      </c>
      <c r="F88" s="68">
        <v>0</v>
      </c>
      <c r="G88" s="68">
        <v>0</v>
      </c>
      <c r="H88" s="235">
        <v>0</v>
      </c>
      <c r="I88" s="70">
        <v>0</v>
      </c>
      <c r="J88" s="68">
        <v>0</v>
      </c>
      <c r="K88" s="68">
        <v>0</v>
      </c>
      <c r="L88" s="235">
        <v>9</v>
      </c>
      <c r="M88" s="70">
        <v>0</v>
      </c>
      <c r="N88" s="235">
        <v>57</v>
      </c>
      <c r="O88" s="70">
        <v>2</v>
      </c>
      <c r="P88" s="68">
        <f t="shared" si="25"/>
        <v>75</v>
      </c>
      <c r="Q88" s="68">
        <f t="shared" si="26"/>
        <v>2</v>
      </c>
      <c r="R88" s="68">
        <f t="shared" si="27"/>
        <v>77</v>
      </c>
      <c r="S88" s="322"/>
    </row>
    <row r="89" spans="1:19" s="129" customFormat="1" ht="12.75" customHeight="1">
      <c r="A89" s="226" t="s">
        <v>105</v>
      </c>
      <c r="B89" s="80">
        <v>0</v>
      </c>
      <c r="C89" s="68">
        <v>1</v>
      </c>
      <c r="D89" s="235">
        <v>0</v>
      </c>
      <c r="E89" s="70">
        <v>4</v>
      </c>
      <c r="F89" s="68">
        <v>0</v>
      </c>
      <c r="G89" s="68">
        <v>0</v>
      </c>
      <c r="H89" s="235">
        <v>0</v>
      </c>
      <c r="I89" s="70">
        <v>0</v>
      </c>
      <c r="J89" s="68">
        <v>0</v>
      </c>
      <c r="K89" s="68">
        <v>0</v>
      </c>
      <c r="L89" s="235">
        <v>1</v>
      </c>
      <c r="M89" s="70">
        <v>6</v>
      </c>
      <c r="N89" s="235">
        <v>23</v>
      </c>
      <c r="O89" s="70">
        <v>95</v>
      </c>
      <c r="P89" s="68">
        <f t="shared" si="25"/>
        <v>24</v>
      </c>
      <c r="Q89" s="68">
        <f t="shared" si="26"/>
        <v>106</v>
      </c>
      <c r="R89" s="68">
        <f t="shared" si="27"/>
        <v>130</v>
      </c>
      <c r="S89" s="322"/>
    </row>
    <row r="90" spans="1:19" s="129" customFormat="1" ht="12.75" customHeight="1">
      <c r="A90" s="227" t="s">
        <v>273</v>
      </c>
      <c r="B90" s="80">
        <v>0</v>
      </c>
      <c r="C90" s="68">
        <v>0</v>
      </c>
      <c r="D90" s="235">
        <v>0</v>
      </c>
      <c r="E90" s="70">
        <v>0</v>
      </c>
      <c r="F90" s="68">
        <v>0</v>
      </c>
      <c r="G90" s="68">
        <v>0</v>
      </c>
      <c r="H90" s="235">
        <v>0</v>
      </c>
      <c r="I90" s="70">
        <v>0</v>
      </c>
      <c r="J90" s="68">
        <v>0</v>
      </c>
      <c r="K90" s="68">
        <v>0</v>
      </c>
      <c r="L90" s="235">
        <v>0</v>
      </c>
      <c r="M90" s="70">
        <v>1</v>
      </c>
      <c r="N90" s="235">
        <v>0</v>
      </c>
      <c r="O90" s="70">
        <v>0</v>
      </c>
      <c r="P90" s="68">
        <f t="shared" si="25"/>
        <v>0</v>
      </c>
      <c r="Q90" s="68">
        <f t="shared" si="26"/>
        <v>1</v>
      </c>
      <c r="R90" s="68">
        <f t="shared" si="27"/>
        <v>1</v>
      </c>
      <c r="S90" s="322"/>
    </row>
    <row r="91" spans="1:19" s="129" customFormat="1" ht="12.75" customHeight="1">
      <c r="A91" s="227" t="s">
        <v>106</v>
      </c>
      <c r="B91" s="80">
        <v>0</v>
      </c>
      <c r="C91" s="68">
        <v>0</v>
      </c>
      <c r="D91" s="235">
        <v>4</v>
      </c>
      <c r="E91" s="70">
        <v>14</v>
      </c>
      <c r="F91" s="68">
        <v>0</v>
      </c>
      <c r="G91" s="68">
        <v>0</v>
      </c>
      <c r="H91" s="235">
        <v>0</v>
      </c>
      <c r="I91" s="70">
        <v>0</v>
      </c>
      <c r="J91" s="68">
        <v>0</v>
      </c>
      <c r="K91" s="68">
        <v>1</v>
      </c>
      <c r="L91" s="235">
        <v>7</v>
      </c>
      <c r="M91" s="70">
        <v>18</v>
      </c>
      <c r="N91" s="235">
        <v>30</v>
      </c>
      <c r="O91" s="70">
        <v>199</v>
      </c>
      <c r="P91" s="68">
        <f t="shared" si="25"/>
        <v>41</v>
      </c>
      <c r="Q91" s="68">
        <f t="shared" si="26"/>
        <v>232</v>
      </c>
      <c r="R91" s="68">
        <f t="shared" si="27"/>
        <v>273</v>
      </c>
      <c r="S91" s="322"/>
    </row>
    <row r="92" spans="1:19" s="129" customFormat="1" ht="12.75" customHeight="1">
      <c r="A92" s="226" t="s">
        <v>107</v>
      </c>
      <c r="B92" s="80">
        <v>0</v>
      </c>
      <c r="C92" s="68">
        <v>0</v>
      </c>
      <c r="D92" s="235">
        <v>4</v>
      </c>
      <c r="E92" s="70">
        <v>0</v>
      </c>
      <c r="F92" s="68">
        <v>0</v>
      </c>
      <c r="G92" s="68">
        <v>0</v>
      </c>
      <c r="H92" s="235">
        <v>0</v>
      </c>
      <c r="I92" s="70">
        <v>0</v>
      </c>
      <c r="J92" s="68">
        <v>0</v>
      </c>
      <c r="K92" s="68">
        <v>0</v>
      </c>
      <c r="L92" s="235">
        <v>3</v>
      </c>
      <c r="M92" s="70">
        <v>0</v>
      </c>
      <c r="N92" s="235">
        <v>10</v>
      </c>
      <c r="O92" s="70">
        <v>0</v>
      </c>
      <c r="P92" s="68">
        <f t="shared" si="25"/>
        <v>17</v>
      </c>
      <c r="Q92" s="68">
        <f t="shared" si="26"/>
        <v>0</v>
      </c>
      <c r="R92" s="68">
        <f t="shared" si="27"/>
        <v>17</v>
      </c>
      <c r="S92" s="322"/>
    </row>
    <row r="93" spans="1:19" s="129" customFormat="1" ht="12.75" customHeight="1">
      <c r="A93" s="226" t="s">
        <v>108</v>
      </c>
      <c r="B93" s="80">
        <v>0</v>
      </c>
      <c r="C93" s="68">
        <v>0</v>
      </c>
      <c r="D93" s="235">
        <v>6</v>
      </c>
      <c r="E93" s="70">
        <v>0</v>
      </c>
      <c r="F93" s="68">
        <v>0</v>
      </c>
      <c r="G93" s="68">
        <v>0</v>
      </c>
      <c r="H93" s="235">
        <v>0</v>
      </c>
      <c r="I93" s="70">
        <v>0</v>
      </c>
      <c r="J93" s="68">
        <v>0</v>
      </c>
      <c r="K93" s="68">
        <v>1</v>
      </c>
      <c r="L93" s="235">
        <v>34</v>
      </c>
      <c r="M93" s="70">
        <v>3</v>
      </c>
      <c r="N93" s="235">
        <v>22</v>
      </c>
      <c r="O93" s="70">
        <v>8</v>
      </c>
      <c r="P93" s="68">
        <f t="shared" si="25"/>
        <v>62</v>
      </c>
      <c r="Q93" s="68">
        <f t="shared" si="26"/>
        <v>12</v>
      </c>
      <c r="R93" s="68">
        <f t="shared" si="27"/>
        <v>74</v>
      </c>
      <c r="S93" s="322"/>
    </row>
    <row r="94" spans="1:19" s="129" customFormat="1" ht="12.75" customHeight="1">
      <c r="A94" s="226" t="s">
        <v>109</v>
      </c>
      <c r="B94" s="80">
        <v>0</v>
      </c>
      <c r="C94" s="68">
        <v>0</v>
      </c>
      <c r="D94" s="235">
        <v>1</v>
      </c>
      <c r="E94" s="70">
        <v>0</v>
      </c>
      <c r="F94" s="68">
        <v>0</v>
      </c>
      <c r="G94" s="68">
        <v>0</v>
      </c>
      <c r="H94" s="235">
        <v>0</v>
      </c>
      <c r="I94" s="70">
        <v>0</v>
      </c>
      <c r="J94" s="68">
        <v>0</v>
      </c>
      <c r="K94" s="68">
        <v>0</v>
      </c>
      <c r="L94" s="235">
        <v>0</v>
      </c>
      <c r="M94" s="70">
        <v>0</v>
      </c>
      <c r="N94" s="235">
        <v>0</v>
      </c>
      <c r="O94" s="70">
        <v>0</v>
      </c>
      <c r="P94" s="68">
        <f t="shared" si="25"/>
        <v>1</v>
      </c>
      <c r="Q94" s="68">
        <f t="shared" si="26"/>
        <v>0</v>
      </c>
      <c r="R94" s="68">
        <f t="shared" si="27"/>
        <v>1</v>
      </c>
      <c r="S94" s="322"/>
    </row>
    <row r="95" spans="1:19" s="129" customFormat="1" ht="12.75" customHeight="1">
      <c r="A95" s="226" t="s">
        <v>110</v>
      </c>
      <c r="B95" s="80">
        <v>0</v>
      </c>
      <c r="C95" s="68">
        <v>0</v>
      </c>
      <c r="D95" s="235">
        <v>6</v>
      </c>
      <c r="E95" s="70">
        <v>1</v>
      </c>
      <c r="F95" s="68">
        <v>0</v>
      </c>
      <c r="G95" s="68">
        <v>0</v>
      </c>
      <c r="H95" s="235">
        <v>0</v>
      </c>
      <c r="I95" s="70">
        <v>0</v>
      </c>
      <c r="J95" s="68">
        <v>0</v>
      </c>
      <c r="K95" s="68">
        <v>0</v>
      </c>
      <c r="L95" s="235">
        <v>2</v>
      </c>
      <c r="M95" s="70">
        <v>0</v>
      </c>
      <c r="N95" s="235">
        <v>7</v>
      </c>
      <c r="O95" s="70">
        <v>11</v>
      </c>
      <c r="P95" s="68">
        <f t="shared" si="25"/>
        <v>15</v>
      </c>
      <c r="Q95" s="68">
        <f t="shared" si="26"/>
        <v>12</v>
      </c>
      <c r="R95" s="68">
        <f t="shared" si="27"/>
        <v>27</v>
      </c>
      <c r="S95" s="322"/>
    </row>
    <row r="96" spans="1:19" s="129" customFormat="1" ht="12.75" customHeight="1">
      <c r="A96" s="226" t="s">
        <v>111</v>
      </c>
      <c r="B96" s="80">
        <v>0</v>
      </c>
      <c r="C96" s="68">
        <v>0</v>
      </c>
      <c r="D96" s="235">
        <v>1</v>
      </c>
      <c r="E96" s="70">
        <v>1</v>
      </c>
      <c r="F96" s="68">
        <v>0</v>
      </c>
      <c r="G96" s="68">
        <v>0</v>
      </c>
      <c r="H96" s="235">
        <v>0</v>
      </c>
      <c r="I96" s="70">
        <v>0</v>
      </c>
      <c r="J96" s="68">
        <v>0</v>
      </c>
      <c r="K96" s="68">
        <v>0</v>
      </c>
      <c r="L96" s="235">
        <v>4</v>
      </c>
      <c r="M96" s="70">
        <v>0</v>
      </c>
      <c r="N96" s="235">
        <v>5</v>
      </c>
      <c r="O96" s="70">
        <v>0</v>
      </c>
      <c r="P96" s="68">
        <f t="shared" si="25"/>
        <v>10</v>
      </c>
      <c r="Q96" s="68">
        <f t="shared" si="26"/>
        <v>1</v>
      </c>
      <c r="R96" s="68">
        <f t="shared" si="27"/>
        <v>11</v>
      </c>
      <c r="S96" s="322"/>
    </row>
    <row r="97" spans="1:19" s="129" customFormat="1" ht="12.75" customHeight="1">
      <c r="A97" s="226" t="s">
        <v>276</v>
      </c>
      <c r="B97" s="80">
        <v>0</v>
      </c>
      <c r="C97" s="68">
        <v>0</v>
      </c>
      <c r="D97" s="235">
        <v>0</v>
      </c>
      <c r="E97" s="70">
        <v>0</v>
      </c>
      <c r="F97" s="68">
        <v>0</v>
      </c>
      <c r="G97" s="68">
        <v>0</v>
      </c>
      <c r="H97" s="235">
        <v>0</v>
      </c>
      <c r="I97" s="70">
        <v>0</v>
      </c>
      <c r="J97" s="68">
        <v>0</v>
      </c>
      <c r="K97" s="68">
        <v>0</v>
      </c>
      <c r="L97" s="235">
        <v>0</v>
      </c>
      <c r="M97" s="70">
        <v>0</v>
      </c>
      <c r="N97" s="235">
        <v>1</v>
      </c>
      <c r="O97" s="70">
        <v>0</v>
      </c>
      <c r="P97" s="68">
        <f t="shared" si="25"/>
        <v>1</v>
      </c>
      <c r="Q97" s="68">
        <f t="shared" si="26"/>
        <v>0</v>
      </c>
      <c r="R97" s="68">
        <f t="shared" si="27"/>
        <v>1</v>
      </c>
      <c r="S97" s="322"/>
    </row>
    <row r="98" spans="1:19" s="129" customFormat="1" ht="12.75" customHeight="1">
      <c r="A98" s="227" t="s">
        <v>160</v>
      </c>
      <c r="B98" s="80">
        <v>0</v>
      </c>
      <c r="C98" s="68">
        <v>0</v>
      </c>
      <c r="D98" s="235">
        <v>0</v>
      </c>
      <c r="E98" s="70">
        <v>0</v>
      </c>
      <c r="F98" s="68">
        <v>0</v>
      </c>
      <c r="G98" s="68">
        <v>0</v>
      </c>
      <c r="H98" s="235">
        <v>0</v>
      </c>
      <c r="I98" s="70">
        <v>0</v>
      </c>
      <c r="J98" s="68">
        <v>0</v>
      </c>
      <c r="K98" s="68">
        <v>0</v>
      </c>
      <c r="L98" s="235">
        <v>0</v>
      </c>
      <c r="M98" s="70">
        <v>0</v>
      </c>
      <c r="N98" s="235">
        <v>1</v>
      </c>
      <c r="O98" s="70">
        <v>0</v>
      </c>
      <c r="P98" s="68">
        <f t="shared" si="25"/>
        <v>1</v>
      </c>
      <c r="Q98" s="68">
        <f t="shared" si="26"/>
        <v>0</v>
      </c>
      <c r="R98" s="68">
        <f t="shared" si="27"/>
        <v>1</v>
      </c>
      <c r="S98" s="322"/>
    </row>
    <row r="99" spans="1:19" s="129" customFormat="1" ht="12.75" customHeight="1">
      <c r="A99" s="227" t="s">
        <v>112</v>
      </c>
      <c r="B99" s="80">
        <v>1</v>
      </c>
      <c r="C99" s="68">
        <v>0</v>
      </c>
      <c r="D99" s="235">
        <v>20</v>
      </c>
      <c r="E99" s="70">
        <v>0</v>
      </c>
      <c r="F99" s="68">
        <v>0</v>
      </c>
      <c r="G99" s="68">
        <v>0</v>
      </c>
      <c r="H99" s="235">
        <v>0</v>
      </c>
      <c r="I99" s="70">
        <v>0</v>
      </c>
      <c r="J99" s="68">
        <v>0</v>
      </c>
      <c r="K99" s="68">
        <v>0</v>
      </c>
      <c r="L99" s="235">
        <v>22</v>
      </c>
      <c r="M99" s="70">
        <v>0</v>
      </c>
      <c r="N99" s="235">
        <v>66</v>
      </c>
      <c r="O99" s="70">
        <v>1</v>
      </c>
      <c r="P99" s="68">
        <f t="shared" si="25"/>
        <v>109</v>
      </c>
      <c r="Q99" s="68">
        <f t="shared" si="26"/>
        <v>1</v>
      </c>
      <c r="R99" s="68">
        <f t="shared" si="27"/>
        <v>110</v>
      </c>
      <c r="S99" s="322"/>
    </row>
    <row r="100" spans="1:19" s="129" customFormat="1" ht="12.75" customHeight="1">
      <c r="A100" s="226" t="s">
        <v>113</v>
      </c>
      <c r="B100" s="80">
        <v>0</v>
      </c>
      <c r="C100" s="68">
        <v>0</v>
      </c>
      <c r="D100" s="235">
        <v>0</v>
      </c>
      <c r="E100" s="70">
        <v>0</v>
      </c>
      <c r="F100" s="68">
        <v>0</v>
      </c>
      <c r="G100" s="68">
        <v>0</v>
      </c>
      <c r="H100" s="235">
        <v>0</v>
      </c>
      <c r="I100" s="70">
        <v>0</v>
      </c>
      <c r="J100" s="68">
        <v>0</v>
      </c>
      <c r="K100" s="68">
        <v>0</v>
      </c>
      <c r="L100" s="235">
        <v>0</v>
      </c>
      <c r="M100" s="70">
        <v>0</v>
      </c>
      <c r="N100" s="235">
        <v>0</v>
      </c>
      <c r="O100" s="70">
        <v>1</v>
      </c>
      <c r="P100" s="68">
        <f t="shared" si="25"/>
        <v>0</v>
      </c>
      <c r="Q100" s="68">
        <f t="shared" si="26"/>
        <v>1</v>
      </c>
      <c r="R100" s="68">
        <f t="shared" si="27"/>
        <v>1</v>
      </c>
      <c r="S100" s="322"/>
    </row>
    <row r="101" spans="1:19" s="129" customFormat="1" ht="12.75" customHeight="1">
      <c r="A101" s="226" t="s">
        <v>114</v>
      </c>
      <c r="B101" s="80">
        <v>0</v>
      </c>
      <c r="C101" s="68">
        <v>0</v>
      </c>
      <c r="D101" s="235">
        <v>5</v>
      </c>
      <c r="E101" s="70">
        <v>0</v>
      </c>
      <c r="F101" s="68">
        <v>0</v>
      </c>
      <c r="G101" s="68">
        <v>0</v>
      </c>
      <c r="H101" s="235">
        <v>0</v>
      </c>
      <c r="I101" s="70">
        <v>0</v>
      </c>
      <c r="J101" s="68">
        <v>4</v>
      </c>
      <c r="K101" s="68">
        <v>0</v>
      </c>
      <c r="L101" s="235">
        <v>9</v>
      </c>
      <c r="M101" s="70">
        <v>0</v>
      </c>
      <c r="N101" s="235">
        <v>23</v>
      </c>
      <c r="O101" s="70">
        <v>4</v>
      </c>
      <c r="P101" s="68">
        <f t="shared" si="25"/>
        <v>41</v>
      </c>
      <c r="Q101" s="68">
        <f t="shared" si="26"/>
        <v>4</v>
      </c>
      <c r="R101" s="68">
        <f t="shared" si="27"/>
        <v>45</v>
      </c>
      <c r="S101" s="322"/>
    </row>
    <row r="102" spans="1:19" s="129" customFormat="1" ht="12.75" customHeight="1">
      <c r="A102" s="227" t="s">
        <v>115</v>
      </c>
      <c r="B102" s="80">
        <v>0</v>
      </c>
      <c r="C102" s="68">
        <v>0</v>
      </c>
      <c r="D102" s="235">
        <v>0</v>
      </c>
      <c r="E102" s="70">
        <v>0</v>
      </c>
      <c r="F102" s="68">
        <v>0</v>
      </c>
      <c r="G102" s="68">
        <v>0</v>
      </c>
      <c r="H102" s="235">
        <v>0</v>
      </c>
      <c r="I102" s="70">
        <v>0</v>
      </c>
      <c r="J102" s="68">
        <v>0</v>
      </c>
      <c r="K102" s="68">
        <v>0</v>
      </c>
      <c r="L102" s="235">
        <v>1</v>
      </c>
      <c r="M102" s="70">
        <v>0</v>
      </c>
      <c r="N102" s="235">
        <v>5</v>
      </c>
      <c r="O102" s="70">
        <v>14</v>
      </c>
      <c r="P102" s="68">
        <f t="shared" si="25"/>
        <v>6</v>
      </c>
      <c r="Q102" s="68">
        <f t="shared" si="26"/>
        <v>14</v>
      </c>
      <c r="R102" s="68">
        <f t="shared" si="27"/>
        <v>20</v>
      </c>
      <c r="S102" s="322"/>
    </row>
    <row r="103" spans="1:19" s="129" customFormat="1" ht="12.75" customHeight="1">
      <c r="A103" s="226" t="s">
        <v>116</v>
      </c>
      <c r="B103" s="80">
        <v>0</v>
      </c>
      <c r="C103" s="68">
        <v>0</v>
      </c>
      <c r="D103" s="235">
        <v>3</v>
      </c>
      <c r="E103" s="70">
        <v>0</v>
      </c>
      <c r="F103" s="68">
        <v>0</v>
      </c>
      <c r="G103" s="68">
        <v>0</v>
      </c>
      <c r="H103" s="235">
        <v>0</v>
      </c>
      <c r="I103" s="70">
        <v>0</v>
      </c>
      <c r="J103" s="68">
        <v>0</v>
      </c>
      <c r="K103" s="68">
        <v>0</v>
      </c>
      <c r="L103" s="235">
        <v>3</v>
      </c>
      <c r="M103" s="70">
        <v>0</v>
      </c>
      <c r="N103" s="235">
        <v>7</v>
      </c>
      <c r="O103" s="70">
        <v>0</v>
      </c>
      <c r="P103" s="68">
        <f t="shared" si="25"/>
        <v>13</v>
      </c>
      <c r="Q103" s="68">
        <f t="shared" si="26"/>
        <v>0</v>
      </c>
      <c r="R103" s="68">
        <f t="shared" si="27"/>
        <v>13</v>
      </c>
      <c r="S103" s="322"/>
    </row>
    <row r="104" spans="1:19" s="129" customFormat="1" ht="12.75" customHeight="1">
      <c r="A104" s="226" t="s">
        <v>117</v>
      </c>
      <c r="B104" s="80">
        <v>0</v>
      </c>
      <c r="C104" s="68">
        <v>0</v>
      </c>
      <c r="D104" s="235">
        <v>5</v>
      </c>
      <c r="E104" s="70">
        <v>0</v>
      </c>
      <c r="F104" s="68">
        <v>0</v>
      </c>
      <c r="G104" s="68">
        <v>0</v>
      </c>
      <c r="H104" s="235">
        <v>0</v>
      </c>
      <c r="I104" s="70">
        <v>0</v>
      </c>
      <c r="J104" s="68">
        <v>0</v>
      </c>
      <c r="K104" s="68">
        <v>0</v>
      </c>
      <c r="L104" s="235">
        <v>0</v>
      </c>
      <c r="M104" s="70">
        <v>0</v>
      </c>
      <c r="N104" s="235">
        <v>19</v>
      </c>
      <c r="O104" s="70">
        <v>0</v>
      </c>
      <c r="P104" s="68">
        <f t="shared" si="25"/>
        <v>24</v>
      </c>
      <c r="Q104" s="68">
        <f t="shared" si="26"/>
        <v>0</v>
      </c>
      <c r="R104" s="68">
        <f t="shared" si="27"/>
        <v>24</v>
      </c>
      <c r="S104" s="322"/>
    </row>
    <row r="105" spans="1:19" s="129" customFormat="1" ht="12.75" customHeight="1">
      <c r="A105" s="226" t="s">
        <v>118</v>
      </c>
      <c r="B105" s="80">
        <v>0</v>
      </c>
      <c r="C105" s="68">
        <v>0</v>
      </c>
      <c r="D105" s="235">
        <v>1</v>
      </c>
      <c r="E105" s="70">
        <v>0</v>
      </c>
      <c r="F105" s="68">
        <v>0</v>
      </c>
      <c r="G105" s="68">
        <v>2</v>
      </c>
      <c r="H105" s="235">
        <v>0</v>
      </c>
      <c r="I105" s="70">
        <v>0</v>
      </c>
      <c r="J105" s="68">
        <v>1</v>
      </c>
      <c r="K105" s="68">
        <v>0</v>
      </c>
      <c r="L105" s="235">
        <v>5</v>
      </c>
      <c r="M105" s="70">
        <v>2</v>
      </c>
      <c r="N105" s="235">
        <v>2</v>
      </c>
      <c r="O105" s="70">
        <v>0</v>
      </c>
      <c r="P105" s="68">
        <f t="shared" si="25"/>
        <v>9</v>
      </c>
      <c r="Q105" s="68">
        <f t="shared" si="26"/>
        <v>4</v>
      </c>
      <c r="R105" s="68">
        <f t="shared" si="27"/>
        <v>13</v>
      </c>
      <c r="S105" s="322"/>
    </row>
    <row r="106" spans="1:19" s="129" customFormat="1" ht="12.75" customHeight="1">
      <c r="A106" s="226" t="s">
        <v>120</v>
      </c>
      <c r="B106" s="80">
        <v>0</v>
      </c>
      <c r="C106" s="68">
        <v>0</v>
      </c>
      <c r="D106" s="235">
        <v>10</v>
      </c>
      <c r="E106" s="70">
        <v>1</v>
      </c>
      <c r="F106" s="68">
        <v>1</v>
      </c>
      <c r="G106" s="68">
        <v>0</v>
      </c>
      <c r="H106" s="235">
        <v>0</v>
      </c>
      <c r="I106" s="70">
        <v>0</v>
      </c>
      <c r="J106" s="68">
        <v>0</v>
      </c>
      <c r="K106" s="68">
        <v>0</v>
      </c>
      <c r="L106" s="235">
        <v>6</v>
      </c>
      <c r="M106" s="70">
        <v>0</v>
      </c>
      <c r="N106" s="235">
        <v>45</v>
      </c>
      <c r="O106" s="70">
        <v>18</v>
      </c>
      <c r="P106" s="68">
        <f t="shared" si="25"/>
        <v>62</v>
      </c>
      <c r="Q106" s="68">
        <f t="shared" si="26"/>
        <v>19</v>
      </c>
      <c r="R106" s="68">
        <f t="shared" si="27"/>
        <v>81</v>
      </c>
      <c r="S106" s="322"/>
    </row>
    <row r="107" spans="1:19" s="129" customFormat="1" ht="12.75" customHeight="1">
      <c r="A107" s="226" t="s">
        <v>121</v>
      </c>
      <c r="B107" s="80">
        <v>0</v>
      </c>
      <c r="C107" s="68">
        <v>0</v>
      </c>
      <c r="D107" s="235">
        <v>1</v>
      </c>
      <c r="E107" s="70">
        <v>0</v>
      </c>
      <c r="F107" s="68">
        <v>0</v>
      </c>
      <c r="G107" s="68">
        <v>0</v>
      </c>
      <c r="H107" s="235">
        <v>0</v>
      </c>
      <c r="I107" s="70">
        <v>0</v>
      </c>
      <c r="J107" s="68">
        <v>0</v>
      </c>
      <c r="K107" s="68">
        <v>0</v>
      </c>
      <c r="L107" s="235">
        <v>0</v>
      </c>
      <c r="M107" s="70">
        <v>0</v>
      </c>
      <c r="N107" s="235">
        <v>1</v>
      </c>
      <c r="O107" s="70">
        <v>1</v>
      </c>
      <c r="P107" s="68">
        <f t="shared" si="25"/>
        <v>2</v>
      </c>
      <c r="Q107" s="68">
        <f t="shared" si="26"/>
        <v>1</v>
      </c>
      <c r="R107" s="68">
        <f t="shared" si="27"/>
        <v>3</v>
      </c>
      <c r="S107" s="322"/>
    </row>
    <row r="108" spans="1:19" s="129" customFormat="1" ht="12.75" customHeight="1">
      <c r="A108" s="226" t="s">
        <v>122</v>
      </c>
      <c r="B108" s="80">
        <v>0</v>
      </c>
      <c r="C108" s="68">
        <v>0</v>
      </c>
      <c r="D108" s="235">
        <v>20</v>
      </c>
      <c r="E108" s="70">
        <v>1</v>
      </c>
      <c r="F108" s="68">
        <v>5</v>
      </c>
      <c r="G108" s="68">
        <v>0</v>
      </c>
      <c r="H108" s="235">
        <v>0</v>
      </c>
      <c r="I108" s="70">
        <v>0</v>
      </c>
      <c r="J108" s="68">
        <v>1</v>
      </c>
      <c r="K108" s="68">
        <v>0</v>
      </c>
      <c r="L108" s="235">
        <v>57</v>
      </c>
      <c r="M108" s="70">
        <v>4</v>
      </c>
      <c r="N108" s="235">
        <v>58</v>
      </c>
      <c r="O108" s="70">
        <v>8</v>
      </c>
      <c r="P108" s="68">
        <f t="shared" si="25"/>
        <v>141</v>
      </c>
      <c r="Q108" s="68">
        <f t="shared" si="26"/>
        <v>13</v>
      </c>
      <c r="R108" s="68">
        <f t="shared" si="27"/>
        <v>154</v>
      </c>
      <c r="S108" s="322"/>
    </row>
    <row r="109" spans="1:19" s="129" customFormat="1" ht="12.75" customHeight="1">
      <c r="A109" s="226" t="s">
        <v>123</v>
      </c>
      <c r="B109" s="80">
        <v>0</v>
      </c>
      <c r="C109" s="68">
        <v>0</v>
      </c>
      <c r="D109" s="235">
        <v>0</v>
      </c>
      <c r="E109" s="70">
        <v>0</v>
      </c>
      <c r="F109" s="68">
        <v>0</v>
      </c>
      <c r="G109" s="68">
        <v>0</v>
      </c>
      <c r="H109" s="235">
        <v>0</v>
      </c>
      <c r="I109" s="70">
        <v>0</v>
      </c>
      <c r="J109" s="68">
        <v>0</v>
      </c>
      <c r="K109" s="68">
        <v>0</v>
      </c>
      <c r="L109" s="235">
        <v>0</v>
      </c>
      <c r="M109" s="70">
        <v>0</v>
      </c>
      <c r="N109" s="235">
        <v>0</v>
      </c>
      <c r="O109" s="70">
        <v>2</v>
      </c>
      <c r="P109" s="68">
        <f t="shared" si="25"/>
        <v>0</v>
      </c>
      <c r="Q109" s="68">
        <f t="shared" si="26"/>
        <v>2</v>
      </c>
      <c r="R109" s="68">
        <f t="shared" si="27"/>
        <v>2</v>
      </c>
      <c r="S109" s="322"/>
    </row>
    <row r="110" spans="1:19" s="129" customFormat="1" ht="12.75" customHeight="1">
      <c r="A110" s="226" t="s">
        <v>124</v>
      </c>
      <c r="B110" s="80">
        <v>0</v>
      </c>
      <c r="C110" s="68">
        <v>0</v>
      </c>
      <c r="D110" s="235">
        <v>11</v>
      </c>
      <c r="E110" s="70">
        <v>0</v>
      </c>
      <c r="F110" s="68">
        <v>0</v>
      </c>
      <c r="G110" s="68">
        <v>0</v>
      </c>
      <c r="H110" s="235">
        <v>0</v>
      </c>
      <c r="I110" s="70">
        <v>0</v>
      </c>
      <c r="J110" s="68">
        <v>1</v>
      </c>
      <c r="K110" s="68">
        <v>0</v>
      </c>
      <c r="L110" s="235">
        <v>28</v>
      </c>
      <c r="M110" s="70">
        <v>1</v>
      </c>
      <c r="N110" s="235">
        <v>70</v>
      </c>
      <c r="O110" s="70">
        <v>2</v>
      </c>
      <c r="P110" s="68">
        <f t="shared" si="25"/>
        <v>110</v>
      </c>
      <c r="Q110" s="68">
        <f t="shared" si="26"/>
        <v>3</v>
      </c>
      <c r="R110" s="68">
        <f t="shared" si="27"/>
        <v>113</v>
      </c>
      <c r="S110" s="322"/>
    </row>
    <row r="111" spans="1:19" s="129" customFormat="1" ht="12.75" customHeight="1">
      <c r="A111" s="226" t="s">
        <v>125</v>
      </c>
      <c r="B111" s="80">
        <v>0</v>
      </c>
      <c r="C111" s="68">
        <v>1</v>
      </c>
      <c r="D111" s="235">
        <v>8</v>
      </c>
      <c r="E111" s="70">
        <v>3</v>
      </c>
      <c r="F111" s="68">
        <v>0</v>
      </c>
      <c r="G111" s="68">
        <v>0</v>
      </c>
      <c r="H111" s="235">
        <v>0</v>
      </c>
      <c r="I111" s="70">
        <v>0</v>
      </c>
      <c r="J111" s="68">
        <v>1</v>
      </c>
      <c r="K111" s="68">
        <v>1</v>
      </c>
      <c r="L111" s="235">
        <v>20</v>
      </c>
      <c r="M111" s="70">
        <v>14</v>
      </c>
      <c r="N111" s="235">
        <v>40</v>
      </c>
      <c r="O111" s="70">
        <v>65</v>
      </c>
      <c r="P111" s="68">
        <f t="shared" si="25"/>
        <v>69</v>
      </c>
      <c r="Q111" s="68">
        <f t="shared" si="26"/>
        <v>84</v>
      </c>
      <c r="R111" s="68">
        <f t="shared" si="27"/>
        <v>153</v>
      </c>
      <c r="S111" s="322"/>
    </row>
    <row r="112" spans="1:19" s="129" customFormat="1" ht="12.75" customHeight="1">
      <c r="A112" s="226" t="s">
        <v>126</v>
      </c>
      <c r="B112" s="80">
        <v>0</v>
      </c>
      <c r="C112" s="68">
        <v>0</v>
      </c>
      <c r="D112" s="235">
        <v>0</v>
      </c>
      <c r="E112" s="70">
        <v>0</v>
      </c>
      <c r="F112" s="68">
        <v>0</v>
      </c>
      <c r="G112" s="68">
        <v>0</v>
      </c>
      <c r="H112" s="235">
        <v>0</v>
      </c>
      <c r="I112" s="70">
        <v>0</v>
      </c>
      <c r="J112" s="68">
        <v>0</v>
      </c>
      <c r="K112" s="68">
        <v>0</v>
      </c>
      <c r="L112" s="235">
        <v>0</v>
      </c>
      <c r="M112" s="70">
        <v>0</v>
      </c>
      <c r="N112" s="235">
        <v>1</v>
      </c>
      <c r="O112" s="70">
        <v>1</v>
      </c>
      <c r="P112" s="68">
        <f t="shared" si="25"/>
        <v>1</v>
      </c>
      <c r="Q112" s="68">
        <f t="shared" si="26"/>
        <v>1</v>
      </c>
      <c r="R112" s="68">
        <f t="shared" si="27"/>
        <v>2</v>
      </c>
      <c r="S112" s="322"/>
    </row>
    <row r="113" spans="1:19" s="129" customFormat="1" ht="12.75" customHeight="1">
      <c r="A113" s="310" t="s">
        <v>303</v>
      </c>
      <c r="B113" s="73">
        <f>SUM(B82:B112)</f>
        <v>1</v>
      </c>
      <c r="C113" s="74">
        <f t="shared" ref="C113:R113" si="28">SUM(C82:C112)</f>
        <v>2</v>
      </c>
      <c r="D113" s="220">
        <f t="shared" si="28"/>
        <v>159</v>
      </c>
      <c r="E113" s="327">
        <f t="shared" si="28"/>
        <v>36</v>
      </c>
      <c r="F113" s="74">
        <f t="shared" si="28"/>
        <v>6</v>
      </c>
      <c r="G113" s="74">
        <f t="shared" si="28"/>
        <v>2</v>
      </c>
      <c r="H113" s="220">
        <f t="shared" si="28"/>
        <v>0</v>
      </c>
      <c r="I113" s="327">
        <f t="shared" si="28"/>
        <v>0</v>
      </c>
      <c r="J113" s="74">
        <f t="shared" si="28"/>
        <v>9</v>
      </c>
      <c r="K113" s="74">
        <f t="shared" si="28"/>
        <v>6</v>
      </c>
      <c r="L113" s="220">
        <f t="shared" si="28"/>
        <v>264</v>
      </c>
      <c r="M113" s="327">
        <f t="shared" si="28"/>
        <v>67</v>
      </c>
      <c r="N113" s="220">
        <f t="shared" si="28"/>
        <v>737</v>
      </c>
      <c r="O113" s="327">
        <f t="shared" si="28"/>
        <v>549</v>
      </c>
      <c r="P113" s="74">
        <f t="shared" si="28"/>
        <v>1176</v>
      </c>
      <c r="Q113" s="74">
        <f t="shared" si="28"/>
        <v>662</v>
      </c>
      <c r="R113" s="74">
        <f t="shared" si="28"/>
        <v>1838</v>
      </c>
      <c r="S113" s="322"/>
    </row>
    <row r="114" spans="1:19" s="129" customFormat="1" ht="12.75" customHeight="1">
      <c r="A114" s="72"/>
      <c r="B114" s="103"/>
      <c r="C114" s="68"/>
      <c r="D114" s="235"/>
      <c r="E114" s="70"/>
      <c r="F114" s="68"/>
      <c r="G114" s="68"/>
      <c r="H114" s="235"/>
      <c r="I114" s="70"/>
      <c r="J114" s="68"/>
      <c r="K114" s="68"/>
      <c r="L114" s="235"/>
      <c r="M114" s="70"/>
      <c r="N114" s="235"/>
      <c r="O114" s="70"/>
      <c r="P114" s="68"/>
      <c r="Q114" s="68"/>
      <c r="R114" s="68"/>
      <c r="S114" s="322"/>
    </row>
    <row r="115" spans="1:19" s="129" customFormat="1" ht="12.75" customHeight="1">
      <c r="A115" s="221" t="s">
        <v>300</v>
      </c>
      <c r="B115" s="80"/>
      <c r="C115" s="68"/>
      <c r="D115" s="235"/>
      <c r="E115" s="70"/>
      <c r="F115" s="68"/>
      <c r="G115" s="68"/>
      <c r="H115" s="235"/>
      <c r="I115" s="70"/>
      <c r="J115" s="68"/>
      <c r="K115" s="68"/>
      <c r="L115" s="235"/>
      <c r="M115" s="70"/>
      <c r="N115" s="235"/>
      <c r="O115" s="70"/>
      <c r="P115" s="68"/>
      <c r="Q115" s="68"/>
      <c r="R115" s="68"/>
      <c r="S115" s="322"/>
    </row>
    <row r="116" spans="1:19" s="129" customFormat="1" ht="12.75" customHeight="1">
      <c r="A116" s="221" t="s">
        <v>302</v>
      </c>
      <c r="B116" s="236"/>
      <c r="C116" s="68"/>
      <c r="D116" s="235"/>
      <c r="E116" s="70"/>
      <c r="F116" s="68"/>
      <c r="G116" s="68"/>
      <c r="H116" s="235"/>
      <c r="I116" s="70"/>
      <c r="J116" s="68"/>
      <c r="K116" s="68"/>
      <c r="L116" s="235"/>
      <c r="M116" s="70"/>
      <c r="N116" s="235"/>
      <c r="O116" s="70"/>
      <c r="P116" s="68"/>
      <c r="Q116" s="68"/>
      <c r="R116" s="68"/>
      <c r="S116" s="322"/>
    </row>
    <row r="117" spans="1:19" s="129" customFormat="1" ht="12.75" customHeight="1">
      <c r="A117" s="226" t="s">
        <v>100</v>
      </c>
      <c r="B117" s="80">
        <v>0</v>
      </c>
      <c r="C117" s="68">
        <v>0</v>
      </c>
      <c r="D117" s="235">
        <v>1</v>
      </c>
      <c r="E117" s="70">
        <v>0</v>
      </c>
      <c r="F117" s="68">
        <v>0</v>
      </c>
      <c r="G117" s="68">
        <v>0</v>
      </c>
      <c r="H117" s="235">
        <v>0</v>
      </c>
      <c r="I117" s="70">
        <v>0</v>
      </c>
      <c r="J117" s="68">
        <v>0</v>
      </c>
      <c r="K117" s="68">
        <v>0</v>
      </c>
      <c r="L117" s="235">
        <v>1</v>
      </c>
      <c r="M117" s="70">
        <v>0</v>
      </c>
      <c r="N117" s="235">
        <v>10</v>
      </c>
      <c r="O117" s="70">
        <v>0</v>
      </c>
      <c r="P117" s="68">
        <f t="shared" ref="P117:P147" si="29">SUM(N117,L117,J117,H117,F117,D117,B117)</f>
        <v>12</v>
      </c>
      <c r="Q117" s="68">
        <f t="shared" ref="Q117:Q147" si="30">SUM(O117,M117,K117,I117,G117,E117,C117)</f>
        <v>0</v>
      </c>
      <c r="R117" s="68">
        <f t="shared" ref="R117:R147" si="31">SUM(P117:Q117)</f>
        <v>12</v>
      </c>
      <c r="S117" s="322"/>
    </row>
    <row r="118" spans="1:19" s="129" customFormat="1" ht="12.75" customHeight="1">
      <c r="A118" s="226" t="s">
        <v>101</v>
      </c>
      <c r="B118" s="80">
        <v>0</v>
      </c>
      <c r="C118" s="68">
        <v>0</v>
      </c>
      <c r="D118" s="235">
        <v>0</v>
      </c>
      <c r="E118" s="70">
        <v>0</v>
      </c>
      <c r="F118" s="68">
        <v>1</v>
      </c>
      <c r="G118" s="68">
        <v>0</v>
      </c>
      <c r="H118" s="235">
        <v>0</v>
      </c>
      <c r="I118" s="70">
        <v>0</v>
      </c>
      <c r="J118" s="68">
        <v>3</v>
      </c>
      <c r="K118" s="68">
        <v>2</v>
      </c>
      <c r="L118" s="235">
        <v>10</v>
      </c>
      <c r="M118" s="70">
        <v>1</v>
      </c>
      <c r="N118" s="235">
        <v>9</v>
      </c>
      <c r="O118" s="70">
        <v>10</v>
      </c>
      <c r="P118" s="68">
        <f t="shared" si="29"/>
        <v>23</v>
      </c>
      <c r="Q118" s="68">
        <f t="shared" si="30"/>
        <v>13</v>
      </c>
      <c r="R118" s="68">
        <f t="shared" si="31"/>
        <v>36</v>
      </c>
      <c r="S118" s="322"/>
    </row>
    <row r="119" spans="1:19" s="129" customFormat="1" ht="12.75" customHeight="1">
      <c r="A119" s="226" t="s">
        <v>272</v>
      </c>
      <c r="B119" s="80">
        <v>0</v>
      </c>
      <c r="C119" s="68">
        <v>0</v>
      </c>
      <c r="D119" s="235">
        <v>0</v>
      </c>
      <c r="E119" s="70">
        <v>0</v>
      </c>
      <c r="F119" s="68">
        <v>0</v>
      </c>
      <c r="G119" s="68">
        <v>0</v>
      </c>
      <c r="H119" s="235">
        <v>0</v>
      </c>
      <c r="I119" s="70">
        <v>0</v>
      </c>
      <c r="J119" s="68">
        <v>0</v>
      </c>
      <c r="K119" s="68">
        <v>0</v>
      </c>
      <c r="L119" s="235">
        <v>0</v>
      </c>
      <c r="M119" s="70">
        <v>0</v>
      </c>
      <c r="N119" s="235">
        <v>1</v>
      </c>
      <c r="O119" s="70">
        <v>0</v>
      </c>
      <c r="P119" s="68">
        <f t="shared" si="29"/>
        <v>1</v>
      </c>
      <c r="Q119" s="68">
        <f t="shared" si="30"/>
        <v>0</v>
      </c>
      <c r="R119" s="68">
        <f t="shared" si="31"/>
        <v>1</v>
      </c>
      <c r="S119" s="322"/>
    </row>
    <row r="120" spans="1:19" s="129" customFormat="1" ht="12.75" customHeight="1">
      <c r="A120" s="226" t="s">
        <v>102</v>
      </c>
      <c r="B120" s="80">
        <v>1</v>
      </c>
      <c r="C120" s="68">
        <v>0</v>
      </c>
      <c r="D120" s="235">
        <v>4</v>
      </c>
      <c r="E120" s="70">
        <v>4</v>
      </c>
      <c r="F120" s="68">
        <v>1</v>
      </c>
      <c r="G120" s="68">
        <v>1</v>
      </c>
      <c r="H120" s="235">
        <v>0</v>
      </c>
      <c r="I120" s="70">
        <v>0</v>
      </c>
      <c r="J120" s="68">
        <v>2</v>
      </c>
      <c r="K120" s="68">
        <v>0</v>
      </c>
      <c r="L120" s="235">
        <v>17</v>
      </c>
      <c r="M120" s="70">
        <v>7</v>
      </c>
      <c r="N120" s="235">
        <v>70</v>
      </c>
      <c r="O120" s="70">
        <v>81</v>
      </c>
      <c r="P120" s="68">
        <f t="shared" si="29"/>
        <v>95</v>
      </c>
      <c r="Q120" s="68">
        <f t="shared" si="30"/>
        <v>93</v>
      </c>
      <c r="R120" s="68">
        <f t="shared" si="31"/>
        <v>188</v>
      </c>
      <c r="S120" s="322"/>
    </row>
    <row r="121" spans="1:19" s="129" customFormat="1" ht="12.75" customHeight="1">
      <c r="A121" s="226" t="s">
        <v>103</v>
      </c>
      <c r="B121" s="80">
        <v>1</v>
      </c>
      <c r="C121" s="68">
        <v>0</v>
      </c>
      <c r="D121" s="235">
        <v>11</v>
      </c>
      <c r="E121" s="70">
        <v>0</v>
      </c>
      <c r="F121" s="68">
        <v>0</v>
      </c>
      <c r="G121" s="68">
        <v>0</v>
      </c>
      <c r="H121" s="235">
        <v>0</v>
      </c>
      <c r="I121" s="70">
        <v>0</v>
      </c>
      <c r="J121" s="68">
        <v>0</v>
      </c>
      <c r="K121" s="68">
        <v>0</v>
      </c>
      <c r="L121" s="235">
        <v>16</v>
      </c>
      <c r="M121" s="70">
        <v>1</v>
      </c>
      <c r="N121" s="235">
        <v>86</v>
      </c>
      <c r="O121" s="70">
        <v>1</v>
      </c>
      <c r="P121" s="68">
        <f t="shared" si="29"/>
        <v>114</v>
      </c>
      <c r="Q121" s="68">
        <f t="shared" si="30"/>
        <v>2</v>
      </c>
      <c r="R121" s="68">
        <f t="shared" si="31"/>
        <v>116</v>
      </c>
      <c r="S121" s="322"/>
    </row>
    <row r="122" spans="1:19" s="129" customFormat="1" ht="12.75" customHeight="1">
      <c r="A122" s="227" t="s">
        <v>104</v>
      </c>
      <c r="B122" s="80">
        <v>0</v>
      </c>
      <c r="C122" s="68">
        <v>0</v>
      </c>
      <c r="D122" s="235">
        <v>2</v>
      </c>
      <c r="E122" s="70">
        <v>0</v>
      </c>
      <c r="F122" s="68">
        <v>0</v>
      </c>
      <c r="G122" s="68">
        <v>0</v>
      </c>
      <c r="H122" s="235">
        <v>0</v>
      </c>
      <c r="I122" s="70">
        <v>0</v>
      </c>
      <c r="J122" s="68">
        <v>0</v>
      </c>
      <c r="K122" s="68">
        <v>0</v>
      </c>
      <c r="L122" s="235">
        <v>11</v>
      </c>
      <c r="M122" s="70">
        <v>0</v>
      </c>
      <c r="N122" s="235">
        <v>49</v>
      </c>
      <c r="O122" s="70">
        <v>2</v>
      </c>
      <c r="P122" s="68">
        <f t="shared" si="29"/>
        <v>62</v>
      </c>
      <c r="Q122" s="68">
        <f t="shared" si="30"/>
        <v>2</v>
      </c>
      <c r="R122" s="68">
        <f t="shared" si="31"/>
        <v>64</v>
      </c>
      <c r="S122" s="322"/>
    </row>
    <row r="123" spans="1:19" s="129" customFormat="1" ht="12.75" customHeight="1">
      <c r="A123" s="226" t="s">
        <v>105</v>
      </c>
      <c r="B123" s="80">
        <v>0</v>
      </c>
      <c r="C123" s="68">
        <v>2</v>
      </c>
      <c r="D123" s="235">
        <v>2</v>
      </c>
      <c r="E123" s="70">
        <v>1</v>
      </c>
      <c r="F123" s="68">
        <v>0</v>
      </c>
      <c r="G123" s="68">
        <v>0</v>
      </c>
      <c r="H123" s="235">
        <v>0</v>
      </c>
      <c r="I123" s="70">
        <v>0</v>
      </c>
      <c r="J123" s="68">
        <v>0</v>
      </c>
      <c r="K123" s="68">
        <v>0</v>
      </c>
      <c r="L123" s="235">
        <v>3</v>
      </c>
      <c r="M123" s="70">
        <v>6</v>
      </c>
      <c r="N123" s="235">
        <v>7</v>
      </c>
      <c r="O123" s="70">
        <v>66</v>
      </c>
      <c r="P123" s="68">
        <f t="shared" si="29"/>
        <v>12</v>
      </c>
      <c r="Q123" s="68">
        <f t="shared" si="30"/>
        <v>75</v>
      </c>
      <c r="R123" s="68">
        <f t="shared" si="31"/>
        <v>87</v>
      </c>
      <c r="S123" s="322"/>
    </row>
    <row r="124" spans="1:19" s="129" customFormat="1" ht="12.75" customHeight="1">
      <c r="A124" s="226" t="s">
        <v>273</v>
      </c>
      <c r="B124" s="80">
        <v>0</v>
      </c>
      <c r="C124" s="68">
        <v>0</v>
      </c>
      <c r="D124" s="235">
        <v>0</v>
      </c>
      <c r="E124" s="70">
        <v>0</v>
      </c>
      <c r="F124" s="68">
        <v>0</v>
      </c>
      <c r="G124" s="68">
        <v>0</v>
      </c>
      <c r="H124" s="235">
        <v>0</v>
      </c>
      <c r="I124" s="70">
        <v>0</v>
      </c>
      <c r="J124" s="68">
        <v>0</v>
      </c>
      <c r="K124" s="68">
        <v>0</v>
      </c>
      <c r="L124" s="235">
        <v>1</v>
      </c>
      <c r="M124" s="70">
        <v>0</v>
      </c>
      <c r="N124" s="235">
        <v>0</v>
      </c>
      <c r="O124" s="70">
        <v>0</v>
      </c>
      <c r="P124" s="68">
        <f t="shared" si="29"/>
        <v>1</v>
      </c>
      <c r="Q124" s="68">
        <f t="shared" si="30"/>
        <v>0</v>
      </c>
      <c r="R124" s="68">
        <f t="shared" si="31"/>
        <v>1</v>
      </c>
      <c r="S124" s="322"/>
    </row>
    <row r="125" spans="1:19" s="129" customFormat="1" ht="12.75" customHeight="1">
      <c r="A125" s="227" t="s">
        <v>106</v>
      </c>
      <c r="B125" s="80">
        <v>0</v>
      </c>
      <c r="C125" s="68">
        <v>1</v>
      </c>
      <c r="D125" s="235">
        <v>2</v>
      </c>
      <c r="E125" s="70">
        <v>3</v>
      </c>
      <c r="F125" s="68">
        <v>2</v>
      </c>
      <c r="G125" s="68">
        <v>2</v>
      </c>
      <c r="H125" s="235">
        <v>1</v>
      </c>
      <c r="I125" s="70">
        <v>0</v>
      </c>
      <c r="J125" s="68">
        <v>0</v>
      </c>
      <c r="K125" s="68">
        <v>0</v>
      </c>
      <c r="L125" s="235">
        <v>7</v>
      </c>
      <c r="M125" s="70">
        <v>11</v>
      </c>
      <c r="N125" s="235">
        <v>21</v>
      </c>
      <c r="O125" s="70">
        <v>150</v>
      </c>
      <c r="P125" s="68">
        <f t="shared" si="29"/>
        <v>33</v>
      </c>
      <c r="Q125" s="68">
        <f t="shared" si="30"/>
        <v>167</v>
      </c>
      <c r="R125" s="68">
        <f t="shared" si="31"/>
        <v>200</v>
      </c>
      <c r="S125" s="322"/>
    </row>
    <row r="126" spans="1:19" s="129" customFormat="1" ht="12.75" customHeight="1">
      <c r="A126" s="226" t="s">
        <v>107</v>
      </c>
      <c r="B126" s="80">
        <v>0</v>
      </c>
      <c r="C126" s="68">
        <v>0</v>
      </c>
      <c r="D126" s="235">
        <v>2</v>
      </c>
      <c r="E126" s="70">
        <v>0</v>
      </c>
      <c r="F126" s="68">
        <v>0</v>
      </c>
      <c r="G126" s="68">
        <v>0</v>
      </c>
      <c r="H126" s="235">
        <v>0</v>
      </c>
      <c r="I126" s="70">
        <v>0</v>
      </c>
      <c r="J126" s="68">
        <v>0</v>
      </c>
      <c r="K126" s="68">
        <v>0</v>
      </c>
      <c r="L126" s="235">
        <v>2</v>
      </c>
      <c r="M126" s="70">
        <v>0</v>
      </c>
      <c r="N126" s="235">
        <v>5</v>
      </c>
      <c r="O126" s="70">
        <v>0</v>
      </c>
      <c r="P126" s="68">
        <f t="shared" si="29"/>
        <v>9</v>
      </c>
      <c r="Q126" s="68">
        <f t="shared" si="30"/>
        <v>0</v>
      </c>
      <c r="R126" s="68">
        <f t="shared" si="31"/>
        <v>9</v>
      </c>
      <c r="S126" s="322"/>
    </row>
    <row r="127" spans="1:19" s="129" customFormat="1" ht="12.75" customHeight="1">
      <c r="A127" s="226" t="s">
        <v>108</v>
      </c>
      <c r="B127" s="80">
        <v>0</v>
      </c>
      <c r="C127" s="68">
        <v>1</v>
      </c>
      <c r="D127" s="235">
        <v>7</v>
      </c>
      <c r="E127" s="70">
        <v>1</v>
      </c>
      <c r="F127" s="68">
        <v>1</v>
      </c>
      <c r="G127" s="68">
        <v>0</v>
      </c>
      <c r="H127" s="235">
        <v>0</v>
      </c>
      <c r="I127" s="70">
        <v>0</v>
      </c>
      <c r="J127" s="68">
        <v>0</v>
      </c>
      <c r="K127" s="68">
        <v>1</v>
      </c>
      <c r="L127" s="235">
        <v>29</v>
      </c>
      <c r="M127" s="70">
        <v>3</v>
      </c>
      <c r="N127" s="235">
        <v>13</v>
      </c>
      <c r="O127" s="70">
        <v>11</v>
      </c>
      <c r="P127" s="68">
        <f t="shared" si="29"/>
        <v>50</v>
      </c>
      <c r="Q127" s="68">
        <f t="shared" si="30"/>
        <v>17</v>
      </c>
      <c r="R127" s="68">
        <f t="shared" si="31"/>
        <v>67</v>
      </c>
      <c r="S127" s="322"/>
    </row>
    <row r="128" spans="1:19" s="129" customFormat="1" ht="12.75" customHeight="1">
      <c r="A128" s="226" t="s">
        <v>110</v>
      </c>
      <c r="B128" s="80">
        <v>1</v>
      </c>
      <c r="C128" s="68">
        <v>0</v>
      </c>
      <c r="D128" s="235">
        <v>0</v>
      </c>
      <c r="E128" s="70">
        <v>0</v>
      </c>
      <c r="F128" s="68">
        <v>1</v>
      </c>
      <c r="G128" s="68">
        <v>0</v>
      </c>
      <c r="H128" s="235">
        <v>0</v>
      </c>
      <c r="I128" s="70">
        <v>0</v>
      </c>
      <c r="J128" s="68">
        <v>0</v>
      </c>
      <c r="K128" s="68">
        <v>0</v>
      </c>
      <c r="L128" s="235">
        <v>1</v>
      </c>
      <c r="M128" s="70">
        <v>0</v>
      </c>
      <c r="N128" s="235">
        <v>2</v>
      </c>
      <c r="O128" s="70">
        <v>2</v>
      </c>
      <c r="P128" s="68">
        <f t="shared" si="29"/>
        <v>5</v>
      </c>
      <c r="Q128" s="68">
        <f t="shared" si="30"/>
        <v>2</v>
      </c>
      <c r="R128" s="68">
        <f t="shared" si="31"/>
        <v>7</v>
      </c>
      <c r="S128" s="322"/>
    </row>
    <row r="129" spans="1:19" s="129" customFormat="1" ht="12.75" customHeight="1">
      <c r="A129" s="226" t="s">
        <v>111</v>
      </c>
      <c r="B129" s="80">
        <v>0</v>
      </c>
      <c r="C129" s="68">
        <v>0</v>
      </c>
      <c r="D129" s="235">
        <v>0</v>
      </c>
      <c r="E129" s="70">
        <v>0</v>
      </c>
      <c r="F129" s="68">
        <v>0</v>
      </c>
      <c r="G129" s="68">
        <v>0</v>
      </c>
      <c r="H129" s="235">
        <v>0</v>
      </c>
      <c r="I129" s="70">
        <v>0</v>
      </c>
      <c r="J129" s="68">
        <v>0</v>
      </c>
      <c r="K129" s="68">
        <v>0</v>
      </c>
      <c r="L129" s="235">
        <v>3</v>
      </c>
      <c r="M129" s="70">
        <v>0</v>
      </c>
      <c r="N129" s="235">
        <v>4</v>
      </c>
      <c r="O129" s="70">
        <v>0</v>
      </c>
      <c r="P129" s="68">
        <f t="shared" si="29"/>
        <v>7</v>
      </c>
      <c r="Q129" s="68">
        <f t="shared" si="30"/>
        <v>0</v>
      </c>
      <c r="R129" s="68">
        <f t="shared" si="31"/>
        <v>7</v>
      </c>
      <c r="S129" s="322"/>
    </row>
    <row r="130" spans="1:19" s="129" customFormat="1" ht="12.75" customHeight="1">
      <c r="A130" s="226" t="s">
        <v>275</v>
      </c>
      <c r="B130" s="80">
        <v>0</v>
      </c>
      <c r="C130" s="68">
        <v>0</v>
      </c>
      <c r="D130" s="235">
        <v>1</v>
      </c>
      <c r="E130" s="70">
        <v>0</v>
      </c>
      <c r="F130" s="68">
        <v>0</v>
      </c>
      <c r="G130" s="68">
        <v>0</v>
      </c>
      <c r="H130" s="235">
        <v>0</v>
      </c>
      <c r="I130" s="70">
        <v>0</v>
      </c>
      <c r="J130" s="68">
        <v>0</v>
      </c>
      <c r="K130" s="68">
        <v>0</v>
      </c>
      <c r="L130" s="235">
        <v>0</v>
      </c>
      <c r="M130" s="70">
        <v>0</v>
      </c>
      <c r="N130" s="235">
        <v>0</v>
      </c>
      <c r="O130" s="70">
        <v>0</v>
      </c>
      <c r="P130" s="68">
        <f t="shared" si="29"/>
        <v>1</v>
      </c>
      <c r="Q130" s="68">
        <f t="shared" si="30"/>
        <v>0</v>
      </c>
      <c r="R130" s="68">
        <f t="shared" si="31"/>
        <v>1</v>
      </c>
      <c r="S130" s="322"/>
    </row>
    <row r="131" spans="1:19" s="129" customFormat="1" ht="12.75" customHeight="1">
      <c r="A131" s="226" t="s">
        <v>276</v>
      </c>
      <c r="B131" s="80">
        <v>0</v>
      </c>
      <c r="C131" s="68">
        <v>0</v>
      </c>
      <c r="D131" s="235">
        <v>0</v>
      </c>
      <c r="E131" s="70">
        <v>0</v>
      </c>
      <c r="F131" s="68">
        <v>0</v>
      </c>
      <c r="G131" s="68">
        <v>0</v>
      </c>
      <c r="H131" s="235">
        <v>0</v>
      </c>
      <c r="I131" s="70">
        <v>0</v>
      </c>
      <c r="J131" s="68">
        <v>0</v>
      </c>
      <c r="K131" s="68">
        <v>0</v>
      </c>
      <c r="L131" s="235">
        <v>0</v>
      </c>
      <c r="M131" s="70">
        <v>0</v>
      </c>
      <c r="N131" s="235">
        <v>1</v>
      </c>
      <c r="O131" s="70">
        <v>0</v>
      </c>
      <c r="P131" s="68">
        <f t="shared" si="29"/>
        <v>1</v>
      </c>
      <c r="Q131" s="68">
        <f t="shared" si="30"/>
        <v>0</v>
      </c>
      <c r="R131" s="68">
        <f t="shared" si="31"/>
        <v>1</v>
      </c>
      <c r="S131" s="322"/>
    </row>
    <row r="132" spans="1:19" s="129" customFormat="1" ht="12.75" customHeight="1">
      <c r="A132" s="226" t="s">
        <v>160</v>
      </c>
      <c r="B132" s="80">
        <v>0</v>
      </c>
      <c r="C132" s="68">
        <v>0</v>
      </c>
      <c r="D132" s="235">
        <v>0</v>
      </c>
      <c r="E132" s="70">
        <v>0</v>
      </c>
      <c r="F132" s="68">
        <v>0</v>
      </c>
      <c r="G132" s="68">
        <v>0</v>
      </c>
      <c r="H132" s="235">
        <v>0</v>
      </c>
      <c r="I132" s="70">
        <v>0</v>
      </c>
      <c r="J132" s="68">
        <v>1</v>
      </c>
      <c r="K132" s="68">
        <v>0</v>
      </c>
      <c r="L132" s="235">
        <v>0</v>
      </c>
      <c r="M132" s="70">
        <v>0</v>
      </c>
      <c r="N132" s="235">
        <v>0</v>
      </c>
      <c r="O132" s="70">
        <v>0</v>
      </c>
      <c r="P132" s="68">
        <f t="shared" si="29"/>
        <v>1</v>
      </c>
      <c r="Q132" s="68">
        <f t="shared" si="30"/>
        <v>0</v>
      </c>
      <c r="R132" s="68">
        <f t="shared" si="31"/>
        <v>1</v>
      </c>
      <c r="S132" s="322"/>
    </row>
    <row r="133" spans="1:19" s="129" customFormat="1" ht="12.75" customHeight="1">
      <c r="A133" s="226" t="s">
        <v>112</v>
      </c>
      <c r="B133" s="80">
        <v>1</v>
      </c>
      <c r="C133" s="68">
        <v>0</v>
      </c>
      <c r="D133" s="235">
        <v>12</v>
      </c>
      <c r="E133" s="70">
        <v>0</v>
      </c>
      <c r="F133" s="68">
        <v>0</v>
      </c>
      <c r="G133" s="68">
        <v>0</v>
      </c>
      <c r="H133" s="235">
        <v>0</v>
      </c>
      <c r="I133" s="70">
        <v>0</v>
      </c>
      <c r="J133" s="68">
        <v>0</v>
      </c>
      <c r="K133" s="68">
        <v>0</v>
      </c>
      <c r="L133" s="235">
        <v>5</v>
      </c>
      <c r="M133" s="70">
        <v>0</v>
      </c>
      <c r="N133" s="235">
        <v>47</v>
      </c>
      <c r="O133" s="70">
        <v>0</v>
      </c>
      <c r="P133" s="68">
        <f t="shared" si="29"/>
        <v>65</v>
      </c>
      <c r="Q133" s="68">
        <f t="shared" si="30"/>
        <v>0</v>
      </c>
      <c r="R133" s="68">
        <f t="shared" si="31"/>
        <v>65</v>
      </c>
      <c r="S133" s="322"/>
    </row>
    <row r="134" spans="1:19" s="129" customFormat="1" ht="12.75" customHeight="1">
      <c r="A134" s="226" t="s">
        <v>113</v>
      </c>
      <c r="B134" s="80">
        <v>1</v>
      </c>
      <c r="C134" s="68">
        <v>0</v>
      </c>
      <c r="D134" s="235">
        <v>0</v>
      </c>
      <c r="E134" s="70">
        <v>0</v>
      </c>
      <c r="F134" s="68">
        <v>0</v>
      </c>
      <c r="G134" s="68">
        <v>0</v>
      </c>
      <c r="H134" s="235">
        <v>0</v>
      </c>
      <c r="I134" s="70">
        <v>0</v>
      </c>
      <c r="J134" s="68">
        <v>0</v>
      </c>
      <c r="K134" s="68">
        <v>0</v>
      </c>
      <c r="L134" s="235">
        <v>1</v>
      </c>
      <c r="M134" s="70">
        <v>0</v>
      </c>
      <c r="N134" s="235">
        <v>0</v>
      </c>
      <c r="O134" s="70">
        <v>1</v>
      </c>
      <c r="P134" s="68">
        <f t="shared" si="29"/>
        <v>2</v>
      </c>
      <c r="Q134" s="68">
        <f t="shared" si="30"/>
        <v>1</v>
      </c>
      <c r="R134" s="68">
        <f t="shared" si="31"/>
        <v>3</v>
      </c>
      <c r="S134" s="322"/>
    </row>
    <row r="135" spans="1:19" s="129" customFormat="1" ht="12.75" customHeight="1">
      <c r="A135" s="226" t="s">
        <v>114</v>
      </c>
      <c r="B135" s="80">
        <v>0</v>
      </c>
      <c r="C135" s="68">
        <v>1</v>
      </c>
      <c r="D135" s="235">
        <v>2</v>
      </c>
      <c r="E135" s="70">
        <v>0</v>
      </c>
      <c r="F135" s="68">
        <v>0</v>
      </c>
      <c r="G135" s="68">
        <v>0</v>
      </c>
      <c r="H135" s="235">
        <v>0</v>
      </c>
      <c r="I135" s="70">
        <v>0</v>
      </c>
      <c r="J135" s="68">
        <v>3</v>
      </c>
      <c r="K135" s="68">
        <v>0</v>
      </c>
      <c r="L135" s="235">
        <v>11</v>
      </c>
      <c r="M135" s="70">
        <v>0</v>
      </c>
      <c r="N135" s="235">
        <v>19</v>
      </c>
      <c r="O135" s="70">
        <v>4</v>
      </c>
      <c r="P135" s="68">
        <f t="shared" si="29"/>
        <v>35</v>
      </c>
      <c r="Q135" s="68">
        <f t="shared" si="30"/>
        <v>5</v>
      </c>
      <c r="R135" s="68">
        <f t="shared" si="31"/>
        <v>40</v>
      </c>
      <c r="S135" s="322"/>
    </row>
    <row r="136" spans="1:19" s="129" customFormat="1" ht="12.75" customHeight="1">
      <c r="A136" s="227" t="s">
        <v>115</v>
      </c>
      <c r="B136" s="80">
        <v>0</v>
      </c>
      <c r="C136" s="68">
        <v>0</v>
      </c>
      <c r="D136" s="235">
        <v>0</v>
      </c>
      <c r="E136" s="70">
        <v>1</v>
      </c>
      <c r="F136" s="68">
        <v>0</v>
      </c>
      <c r="G136" s="68">
        <v>0</v>
      </c>
      <c r="H136" s="235">
        <v>0</v>
      </c>
      <c r="I136" s="70">
        <v>0</v>
      </c>
      <c r="J136" s="68">
        <v>0</v>
      </c>
      <c r="K136" s="68">
        <v>0</v>
      </c>
      <c r="L136" s="235">
        <v>0</v>
      </c>
      <c r="M136" s="70">
        <v>1</v>
      </c>
      <c r="N136" s="235">
        <v>6</v>
      </c>
      <c r="O136" s="70">
        <v>17</v>
      </c>
      <c r="P136" s="68">
        <f t="shared" si="29"/>
        <v>6</v>
      </c>
      <c r="Q136" s="68">
        <f t="shared" si="30"/>
        <v>19</v>
      </c>
      <c r="R136" s="68">
        <f t="shared" si="31"/>
        <v>25</v>
      </c>
      <c r="S136" s="322"/>
    </row>
    <row r="137" spans="1:19" s="129" customFormat="1" ht="12.75" customHeight="1">
      <c r="A137" s="226" t="s">
        <v>116</v>
      </c>
      <c r="B137" s="80">
        <v>0</v>
      </c>
      <c r="C137" s="68">
        <v>0</v>
      </c>
      <c r="D137" s="235">
        <v>1</v>
      </c>
      <c r="E137" s="70">
        <v>0</v>
      </c>
      <c r="F137" s="68">
        <v>0</v>
      </c>
      <c r="G137" s="68">
        <v>0</v>
      </c>
      <c r="H137" s="235">
        <v>0</v>
      </c>
      <c r="I137" s="70">
        <v>0</v>
      </c>
      <c r="J137" s="68">
        <v>0</v>
      </c>
      <c r="K137" s="68">
        <v>0</v>
      </c>
      <c r="L137" s="235">
        <v>2</v>
      </c>
      <c r="M137" s="70">
        <v>0</v>
      </c>
      <c r="N137" s="235">
        <v>6</v>
      </c>
      <c r="O137" s="70">
        <v>0</v>
      </c>
      <c r="P137" s="68">
        <f t="shared" si="29"/>
        <v>9</v>
      </c>
      <c r="Q137" s="68">
        <f t="shared" si="30"/>
        <v>0</v>
      </c>
      <c r="R137" s="68">
        <f t="shared" si="31"/>
        <v>9</v>
      </c>
      <c r="S137" s="322"/>
    </row>
    <row r="138" spans="1:19" s="129" customFormat="1" ht="12.75" customHeight="1">
      <c r="A138" s="226" t="s">
        <v>117</v>
      </c>
      <c r="B138" s="80">
        <v>0</v>
      </c>
      <c r="C138" s="68">
        <v>0</v>
      </c>
      <c r="D138" s="235">
        <v>5</v>
      </c>
      <c r="E138" s="70">
        <v>0</v>
      </c>
      <c r="F138" s="68">
        <v>0</v>
      </c>
      <c r="G138" s="68">
        <v>0</v>
      </c>
      <c r="H138" s="235">
        <v>0</v>
      </c>
      <c r="I138" s="70">
        <v>0</v>
      </c>
      <c r="J138" s="68">
        <v>0</v>
      </c>
      <c r="K138" s="68">
        <v>0</v>
      </c>
      <c r="L138" s="235">
        <v>5</v>
      </c>
      <c r="M138" s="70">
        <v>0</v>
      </c>
      <c r="N138" s="235">
        <v>24</v>
      </c>
      <c r="O138" s="70">
        <v>0</v>
      </c>
      <c r="P138" s="68">
        <f t="shared" si="29"/>
        <v>34</v>
      </c>
      <c r="Q138" s="68">
        <f t="shared" si="30"/>
        <v>0</v>
      </c>
      <c r="R138" s="68">
        <f t="shared" si="31"/>
        <v>34</v>
      </c>
      <c r="S138" s="322"/>
    </row>
    <row r="139" spans="1:19" s="129" customFormat="1" ht="12.75" customHeight="1">
      <c r="A139" s="226" t="s">
        <v>118</v>
      </c>
      <c r="B139" s="80">
        <v>0</v>
      </c>
      <c r="C139" s="68">
        <v>0</v>
      </c>
      <c r="D139" s="235">
        <v>0</v>
      </c>
      <c r="E139" s="70">
        <v>0</v>
      </c>
      <c r="F139" s="68">
        <v>0</v>
      </c>
      <c r="G139" s="68">
        <v>0</v>
      </c>
      <c r="H139" s="235">
        <v>0</v>
      </c>
      <c r="I139" s="70">
        <v>0</v>
      </c>
      <c r="J139" s="68">
        <v>0</v>
      </c>
      <c r="K139" s="68">
        <v>0</v>
      </c>
      <c r="L139" s="235">
        <v>1</v>
      </c>
      <c r="M139" s="70">
        <v>1</v>
      </c>
      <c r="N139" s="235">
        <v>1</v>
      </c>
      <c r="O139" s="70">
        <v>0</v>
      </c>
      <c r="P139" s="68">
        <f t="shared" si="29"/>
        <v>2</v>
      </c>
      <c r="Q139" s="68">
        <f t="shared" si="30"/>
        <v>1</v>
      </c>
      <c r="R139" s="68">
        <f t="shared" si="31"/>
        <v>3</v>
      </c>
      <c r="S139" s="322"/>
    </row>
    <row r="140" spans="1:19" s="129" customFormat="1" ht="12.75" customHeight="1">
      <c r="A140" s="226" t="s">
        <v>119</v>
      </c>
      <c r="B140" s="80">
        <v>0</v>
      </c>
      <c r="C140" s="68">
        <v>1</v>
      </c>
      <c r="D140" s="235">
        <v>0</v>
      </c>
      <c r="E140" s="70">
        <v>0</v>
      </c>
      <c r="F140" s="68">
        <v>0</v>
      </c>
      <c r="G140" s="68">
        <v>0</v>
      </c>
      <c r="H140" s="235">
        <v>0</v>
      </c>
      <c r="I140" s="70">
        <v>0</v>
      </c>
      <c r="J140" s="68">
        <v>0</v>
      </c>
      <c r="K140" s="68">
        <v>0</v>
      </c>
      <c r="L140" s="235">
        <v>0</v>
      </c>
      <c r="M140" s="70">
        <v>0</v>
      </c>
      <c r="N140" s="235">
        <v>2</v>
      </c>
      <c r="O140" s="70">
        <v>0</v>
      </c>
      <c r="P140" s="68">
        <f t="shared" si="29"/>
        <v>2</v>
      </c>
      <c r="Q140" s="68">
        <f t="shared" si="30"/>
        <v>1</v>
      </c>
      <c r="R140" s="68">
        <f t="shared" si="31"/>
        <v>3</v>
      </c>
      <c r="S140" s="322"/>
    </row>
    <row r="141" spans="1:19" s="129" customFormat="1" ht="12.75" customHeight="1">
      <c r="A141" s="226" t="s">
        <v>120</v>
      </c>
      <c r="B141" s="80">
        <v>0</v>
      </c>
      <c r="C141" s="68">
        <v>0</v>
      </c>
      <c r="D141" s="235">
        <v>6</v>
      </c>
      <c r="E141" s="70">
        <v>2</v>
      </c>
      <c r="F141" s="68">
        <v>1</v>
      </c>
      <c r="G141" s="68">
        <v>0</v>
      </c>
      <c r="H141" s="235">
        <v>0</v>
      </c>
      <c r="I141" s="70">
        <v>0</v>
      </c>
      <c r="J141" s="68">
        <v>2</v>
      </c>
      <c r="K141" s="68">
        <v>0</v>
      </c>
      <c r="L141" s="235">
        <v>9</v>
      </c>
      <c r="M141" s="70">
        <v>4</v>
      </c>
      <c r="N141" s="235">
        <v>29</v>
      </c>
      <c r="O141" s="70">
        <v>7</v>
      </c>
      <c r="P141" s="68">
        <f t="shared" si="29"/>
        <v>47</v>
      </c>
      <c r="Q141" s="68">
        <f t="shared" si="30"/>
        <v>13</v>
      </c>
      <c r="R141" s="68">
        <f t="shared" si="31"/>
        <v>60</v>
      </c>
      <c r="S141" s="322"/>
    </row>
    <row r="142" spans="1:19" s="129" customFormat="1" ht="12.75" customHeight="1">
      <c r="A142" s="226" t="s">
        <v>121</v>
      </c>
      <c r="B142" s="80">
        <v>0</v>
      </c>
      <c r="C142" s="68">
        <v>0</v>
      </c>
      <c r="D142" s="235">
        <v>0</v>
      </c>
      <c r="E142" s="70">
        <v>0</v>
      </c>
      <c r="F142" s="68">
        <v>0</v>
      </c>
      <c r="G142" s="68">
        <v>0</v>
      </c>
      <c r="H142" s="235">
        <v>0</v>
      </c>
      <c r="I142" s="70">
        <v>0</v>
      </c>
      <c r="J142" s="68">
        <v>1</v>
      </c>
      <c r="K142" s="68">
        <v>0</v>
      </c>
      <c r="L142" s="235">
        <v>0</v>
      </c>
      <c r="M142" s="70">
        <v>0</v>
      </c>
      <c r="N142" s="235">
        <v>2</v>
      </c>
      <c r="O142" s="70">
        <v>0</v>
      </c>
      <c r="P142" s="68">
        <f t="shared" si="29"/>
        <v>3</v>
      </c>
      <c r="Q142" s="68">
        <f t="shared" si="30"/>
        <v>0</v>
      </c>
      <c r="R142" s="68">
        <f t="shared" si="31"/>
        <v>3</v>
      </c>
      <c r="S142" s="322"/>
    </row>
    <row r="143" spans="1:19" s="129" customFormat="1" ht="12.75" customHeight="1">
      <c r="A143" s="226" t="s">
        <v>122</v>
      </c>
      <c r="B143" s="80">
        <v>0</v>
      </c>
      <c r="C143" s="68">
        <v>0</v>
      </c>
      <c r="D143" s="235">
        <v>7</v>
      </c>
      <c r="E143" s="70">
        <v>0</v>
      </c>
      <c r="F143" s="68">
        <v>2</v>
      </c>
      <c r="G143" s="68">
        <v>0</v>
      </c>
      <c r="H143" s="235">
        <v>0</v>
      </c>
      <c r="I143" s="70">
        <v>0</v>
      </c>
      <c r="J143" s="68">
        <v>0</v>
      </c>
      <c r="K143" s="68">
        <v>0</v>
      </c>
      <c r="L143" s="235">
        <v>47</v>
      </c>
      <c r="M143" s="70">
        <v>5</v>
      </c>
      <c r="N143" s="235">
        <v>47</v>
      </c>
      <c r="O143" s="70">
        <v>12</v>
      </c>
      <c r="P143" s="68">
        <f t="shared" si="29"/>
        <v>103</v>
      </c>
      <c r="Q143" s="68">
        <f t="shared" si="30"/>
        <v>17</v>
      </c>
      <c r="R143" s="68">
        <f t="shared" si="31"/>
        <v>120</v>
      </c>
      <c r="S143" s="322"/>
    </row>
    <row r="144" spans="1:19" s="129" customFormat="1" ht="12.75" customHeight="1">
      <c r="A144" s="226" t="s">
        <v>123</v>
      </c>
      <c r="B144" s="80">
        <v>0</v>
      </c>
      <c r="C144" s="68">
        <v>0</v>
      </c>
      <c r="D144" s="235">
        <v>0</v>
      </c>
      <c r="E144" s="70">
        <v>0</v>
      </c>
      <c r="F144" s="68">
        <v>0</v>
      </c>
      <c r="G144" s="68">
        <v>0</v>
      </c>
      <c r="H144" s="235">
        <v>0</v>
      </c>
      <c r="I144" s="70">
        <v>0</v>
      </c>
      <c r="J144" s="68">
        <v>0</v>
      </c>
      <c r="K144" s="68">
        <v>0</v>
      </c>
      <c r="L144" s="235">
        <v>0</v>
      </c>
      <c r="M144" s="70">
        <v>0</v>
      </c>
      <c r="N144" s="235">
        <v>0</v>
      </c>
      <c r="O144" s="70">
        <v>3</v>
      </c>
      <c r="P144" s="68">
        <f t="shared" si="29"/>
        <v>0</v>
      </c>
      <c r="Q144" s="68">
        <f t="shared" si="30"/>
        <v>3</v>
      </c>
      <c r="R144" s="68">
        <f t="shared" si="31"/>
        <v>3</v>
      </c>
      <c r="S144" s="322"/>
    </row>
    <row r="145" spans="1:19" s="129" customFormat="1" ht="12.75" customHeight="1">
      <c r="A145" s="226" t="s">
        <v>124</v>
      </c>
      <c r="B145" s="80">
        <v>1</v>
      </c>
      <c r="C145" s="68">
        <v>0</v>
      </c>
      <c r="D145" s="235">
        <v>4</v>
      </c>
      <c r="E145" s="70">
        <v>1</v>
      </c>
      <c r="F145" s="68">
        <v>0</v>
      </c>
      <c r="G145" s="68">
        <v>0</v>
      </c>
      <c r="H145" s="235">
        <v>0</v>
      </c>
      <c r="I145" s="70">
        <v>0</v>
      </c>
      <c r="J145" s="68">
        <v>0</v>
      </c>
      <c r="K145" s="68">
        <v>0</v>
      </c>
      <c r="L145" s="235">
        <v>23</v>
      </c>
      <c r="M145" s="70">
        <v>0</v>
      </c>
      <c r="N145" s="235">
        <v>60</v>
      </c>
      <c r="O145" s="70">
        <v>6</v>
      </c>
      <c r="P145" s="68">
        <f t="shared" si="29"/>
        <v>88</v>
      </c>
      <c r="Q145" s="68">
        <f t="shared" si="30"/>
        <v>7</v>
      </c>
      <c r="R145" s="68">
        <f t="shared" si="31"/>
        <v>95</v>
      </c>
      <c r="S145" s="322"/>
    </row>
    <row r="146" spans="1:19" s="129" customFormat="1" ht="12.75" customHeight="1">
      <c r="A146" s="226" t="s">
        <v>125</v>
      </c>
      <c r="B146" s="80">
        <v>0</v>
      </c>
      <c r="C146" s="68">
        <v>1</v>
      </c>
      <c r="D146" s="235">
        <v>2</v>
      </c>
      <c r="E146" s="70">
        <v>2</v>
      </c>
      <c r="F146" s="68">
        <v>0</v>
      </c>
      <c r="G146" s="68">
        <v>2</v>
      </c>
      <c r="H146" s="235">
        <v>0</v>
      </c>
      <c r="I146" s="70">
        <v>0</v>
      </c>
      <c r="J146" s="68">
        <v>0</v>
      </c>
      <c r="K146" s="68">
        <v>1</v>
      </c>
      <c r="L146" s="235">
        <v>12</v>
      </c>
      <c r="M146" s="70">
        <v>12</v>
      </c>
      <c r="N146" s="235">
        <v>28</v>
      </c>
      <c r="O146" s="70">
        <v>41</v>
      </c>
      <c r="P146" s="68">
        <f t="shared" si="29"/>
        <v>42</v>
      </c>
      <c r="Q146" s="68">
        <f t="shared" si="30"/>
        <v>59</v>
      </c>
      <c r="R146" s="68">
        <f t="shared" si="31"/>
        <v>101</v>
      </c>
      <c r="S146" s="322"/>
    </row>
    <row r="147" spans="1:19" s="129" customFormat="1" ht="12.75" customHeight="1">
      <c r="A147" s="226" t="s">
        <v>126</v>
      </c>
      <c r="B147" s="80">
        <v>0</v>
      </c>
      <c r="C147" s="68">
        <v>0</v>
      </c>
      <c r="D147" s="235">
        <v>0</v>
      </c>
      <c r="E147" s="70">
        <v>0</v>
      </c>
      <c r="F147" s="68">
        <v>0</v>
      </c>
      <c r="G147" s="68">
        <v>0</v>
      </c>
      <c r="H147" s="235">
        <v>0</v>
      </c>
      <c r="I147" s="70">
        <v>0</v>
      </c>
      <c r="J147" s="68">
        <v>0</v>
      </c>
      <c r="K147" s="68">
        <v>0</v>
      </c>
      <c r="L147" s="235">
        <v>0</v>
      </c>
      <c r="M147" s="70">
        <v>0</v>
      </c>
      <c r="N147" s="235">
        <v>2</v>
      </c>
      <c r="O147" s="70">
        <v>1</v>
      </c>
      <c r="P147" s="68">
        <f t="shared" si="29"/>
        <v>2</v>
      </c>
      <c r="Q147" s="68">
        <f t="shared" si="30"/>
        <v>1</v>
      </c>
      <c r="R147" s="68">
        <f t="shared" si="31"/>
        <v>3</v>
      </c>
      <c r="S147" s="322"/>
    </row>
    <row r="148" spans="1:19" s="129" customFormat="1" ht="12.75" customHeight="1">
      <c r="A148" s="311" t="s">
        <v>304</v>
      </c>
      <c r="B148" s="73">
        <f>SUM(B117:B147)</f>
        <v>6</v>
      </c>
      <c r="C148" s="74">
        <f t="shared" ref="C148:R148" si="32">SUM(C117:C147)</f>
        <v>7</v>
      </c>
      <c r="D148" s="220">
        <f t="shared" si="32"/>
        <v>71</v>
      </c>
      <c r="E148" s="327">
        <f t="shared" si="32"/>
        <v>15</v>
      </c>
      <c r="F148" s="74">
        <f t="shared" si="32"/>
        <v>9</v>
      </c>
      <c r="G148" s="74">
        <f t="shared" si="32"/>
        <v>5</v>
      </c>
      <c r="H148" s="220">
        <f t="shared" si="32"/>
        <v>1</v>
      </c>
      <c r="I148" s="327">
        <f t="shared" si="32"/>
        <v>0</v>
      </c>
      <c r="J148" s="74">
        <f t="shared" si="32"/>
        <v>12</v>
      </c>
      <c r="K148" s="74">
        <f t="shared" si="32"/>
        <v>4</v>
      </c>
      <c r="L148" s="220">
        <f t="shared" si="32"/>
        <v>217</v>
      </c>
      <c r="M148" s="327">
        <f t="shared" si="32"/>
        <v>52</v>
      </c>
      <c r="N148" s="220">
        <f t="shared" si="32"/>
        <v>551</v>
      </c>
      <c r="O148" s="327">
        <f t="shared" si="32"/>
        <v>415</v>
      </c>
      <c r="P148" s="74">
        <f t="shared" si="32"/>
        <v>867</v>
      </c>
      <c r="Q148" s="74">
        <f t="shared" si="32"/>
        <v>498</v>
      </c>
      <c r="R148" s="74">
        <f t="shared" si="32"/>
        <v>1365</v>
      </c>
      <c r="S148" s="322"/>
    </row>
    <row r="149" spans="1:19" s="129" customFormat="1" ht="12.75" customHeight="1">
      <c r="A149" s="86" t="s">
        <v>305</v>
      </c>
      <c r="B149" s="232"/>
      <c r="C149" s="68"/>
      <c r="D149" s="235"/>
      <c r="E149" s="70"/>
      <c r="F149" s="68"/>
      <c r="G149" s="68"/>
      <c r="H149" s="235"/>
      <c r="I149" s="70"/>
      <c r="J149" s="68"/>
      <c r="K149" s="68"/>
      <c r="L149" s="235"/>
      <c r="M149" s="70"/>
      <c r="N149" s="235"/>
      <c r="O149" s="70"/>
      <c r="P149" s="68"/>
      <c r="Q149" s="68"/>
      <c r="R149" s="68"/>
      <c r="S149" s="322"/>
    </row>
    <row r="150" spans="1:19" s="129" customFormat="1" ht="12.75" customHeight="1">
      <c r="A150" s="226" t="s">
        <v>128</v>
      </c>
      <c r="B150" s="231">
        <v>0</v>
      </c>
      <c r="C150" s="68">
        <v>0</v>
      </c>
      <c r="D150" s="235">
        <v>0</v>
      </c>
      <c r="E150" s="70">
        <v>0</v>
      </c>
      <c r="F150" s="68">
        <v>0</v>
      </c>
      <c r="G150" s="68">
        <v>0</v>
      </c>
      <c r="H150" s="235">
        <v>0</v>
      </c>
      <c r="I150" s="70">
        <v>0</v>
      </c>
      <c r="J150" s="68">
        <v>0</v>
      </c>
      <c r="K150" s="68">
        <v>0</v>
      </c>
      <c r="L150" s="235">
        <v>2</v>
      </c>
      <c r="M150" s="70">
        <v>1</v>
      </c>
      <c r="N150" s="235">
        <v>4</v>
      </c>
      <c r="O150" s="70">
        <v>5</v>
      </c>
      <c r="P150" s="68">
        <f t="shared" ref="P150:P166" si="33">SUM(N150,L150,J150,H150,F150,D150,B150)</f>
        <v>6</v>
      </c>
      <c r="Q150" s="68">
        <f t="shared" ref="Q150:Q166" si="34">SUM(O150,M150,K150,I150,G150,E150,C150)</f>
        <v>6</v>
      </c>
      <c r="R150" s="68">
        <f t="shared" ref="R150:R166" si="35">SUM(P150:Q150)</f>
        <v>12</v>
      </c>
      <c r="S150" s="322"/>
    </row>
    <row r="151" spans="1:19" s="129" customFormat="1" ht="12.75" customHeight="1">
      <c r="A151" s="226" t="s">
        <v>103</v>
      </c>
      <c r="B151" s="231">
        <v>0</v>
      </c>
      <c r="C151" s="68">
        <v>0</v>
      </c>
      <c r="D151" s="235">
        <v>0</v>
      </c>
      <c r="E151" s="70">
        <v>0</v>
      </c>
      <c r="F151" s="68">
        <v>0</v>
      </c>
      <c r="G151" s="68">
        <v>0</v>
      </c>
      <c r="H151" s="235">
        <v>0</v>
      </c>
      <c r="I151" s="70">
        <v>0</v>
      </c>
      <c r="J151" s="68">
        <v>6</v>
      </c>
      <c r="K151" s="68">
        <v>0</v>
      </c>
      <c r="L151" s="235">
        <v>2</v>
      </c>
      <c r="M151" s="70">
        <v>0</v>
      </c>
      <c r="N151" s="235">
        <v>3</v>
      </c>
      <c r="O151" s="70">
        <v>0</v>
      </c>
      <c r="P151" s="68">
        <f t="shared" si="33"/>
        <v>11</v>
      </c>
      <c r="Q151" s="68">
        <f t="shared" si="34"/>
        <v>0</v>
      </c>
      <c r="R151" s="68">
        <f t="shared" si="35"/>
        <v>11</v>
      </c>
      <c r="S151" s="322"/>
    </row>
    <row r="152" spans="1:19" s="129" customFormat="1" ht="12.75" customHeight="1">
      <c r="A152" s="226" t="s">
        <v>104</v>
      </c>
      <c r="B152" s="231">
        <v>0</v>
      </c>
      <c r="C152" s="68">
        <v>0</v>
      </c>
      <c r="D152" s="235">
        <v>0</v>
      </c>
      <c r="E152" s="70">
        <v>0</v>
      </c>
      <c r="F152" s="68">
        <v>0</v>
      </c>
      <c r="G152" s="68">
        <v>0</v>
      </c>
      <c r="H152" s="235">
        <v>0</v>
      </c>
      <c r="I152" s="70">
        <v>0</v>
      </c>
      <c r="J152" s="68">
        <v>0</v>
      </c>
      <c r="K152" s="68">
        <v>0</v>
      </c>
      <c r="L152" s="235">
        <v>0</v>
      </c>
      <c r="M152" s="70">
        <v>0</v>
      </c>
      <c r="N152" s="235">
        <v>1</v>
      </c>
      <c r="O152" s="70">
        <v>0</v>
      </c>
      <c r="P152" s="68">
        <f t="shared" si="33"/>
        <v>1</v>
      </c>
      <c r="Q152" s="68">
        <f t="shared" si="34"/>
        <v>0</v>
      </c>
      <c r="R152" s="68">
        <f t="shared" si="35"/>
        <v>1</v>
      </c>
      <c r="S152" s="322"/>
    </row>
    <row r="153" spans="1:19" s="129" customFormat="1" ht="12.75" customHeight="1">
      <c r="A153" s="226" t="s">
        <v>129</v>
      </c>
      <c r="B153" s="231">
        <v>0</v>
      </c>
      <c r="C153" s="68">
        <v>0</v>
      </c>
      <c r="D153" s="235">
        <v>1</v>
      </c>
      <c r="E153" s="70">
        <v>1</v>
      </c>
      <c r="F153" s="68">
        <v>0</v>
      </c>
      <c r="G153" s="68">
        <v>0</v>
      </c>
      <c r="H153" s="235">
        <v>0</v>
      </c>
      <c r="I153" s="70">
        <v>0</v>
      </c>
      <c r="J153" s="68">
        <v>3</v>
      </c>
      <c r="K153" s="68">
        <v>4</v>
      </c>
      <c r="L153" s="235">
        <v>3</v>
      </c>
      <c r="M153" s="70">
        <v>1</v>
      </c>
      <c r="N153" s="235">
        <v>7</v>
      </c>
      <c r="O153" s="70">
        <v>2</v>
      </c>
      <c r="P153" s="68">
        <f t="shared" si="33"/>
        <v>14</v>
      </c>
      <c r="Q153" s="68">
        <f t="shared" si="34"/>
        <v>8</v>
      </c>
      <c r="R153" s="68">
        <f t="shared" si="35"/>
        <v>22</v>
      </c>
      <c r="S153" s="322"/>
    </row>
    <row r="154" spans="1:19" s="129" customFormat="1" ht="12.75" customHeight="1">
      <c r="A154" s="226" t="s">
        <v>130</v>
      </c>
      <c r="B154" s="231">
        <v>0</v>
      </c>
      <c r="C154" s="68">
        <v>0</v>
      </c>
      <c r="D154" s="235">
        <v>0</v>
      </c>
      <c r="E154" s="70">
        <v>0</v>
      </c>
      <c r="F154" s="68">
        <v>0</v>
      </c>
      <c r="G154" s="68">
        <v>0</v>
      </c>
      <c r="H154" s="235">
        <v>0</v>
      </c>
      <c r="I154" s="70">
        <v>0</v>
      </c>
      <c r="J154" s="68">
        <v>0</v>
      </c>
      <c r="K154" s="68">
        <v>0</v>
      </c>
      <c r="L154" s="235">
        <v>3</v>
      </c>
      <c r="M154" s="70">
        <v>0</v>
      </c>
      <c r="N154" s="235">
        <v>0</v>
      </c>
      <c r="O154" s="70">
        <v>1</v>
      </c>
      <c r="P154" s="68">
        <f t="shared" si="33"/>
        <v>3</v>
      </c>
      <c r="Q154" s="68">
        <f t="shared" si="34"/>
        <v>1</v>
      </c>
      <c r="R154" s="68">
        <f t="shared" si="35"/>
        <v>4</v>
      </c>
      <c r="S154" s="322"/>
    </row>
    <row r="155" spans="1:19" s="129" customFormat="1" ht="12.75" customHeight="1">
      <c r="A155" s="226" t="s">
        <v>273</v>
      </c>
      <c r="B155" s="231">
        <v>0</v>
      </c>
      <c r="C155" s="68">
        <v>0</v>
      </c>
      <c r="D155" s="235">
        <v>0</v>
      </c>
      <c r="E155" s="70">
        <v>0</v>
      </c>
      <c r="F155" s="68">
        <v>0</v>
      </c>
      <c r="G155" s="68">
        <v>0</v>
      </c>
      <c r="H155" s="235">
        <v>0</v>
      </c>
      <c r="I155" s="70">
        <v>0</v>
      </c>
      <c r="J155" s="68">
        <v>0</v>
      </c>
      <c r="K155" s="68">
        <v>2</v>
      </c>
      <c r="L155" s="235">
        <v>2</v>
      </c>
      <c r="M155" s="70">
        <v>0</v>
      </c>
      <c r="N155" s="235">
        <v>0</v>
      </c>
      <c r="O155" s="70">
        <v>1</v>
      </c>
      <c r="P155" s="68">
        <f t="shared" si="33"/>
        <v>2</v>
      </c>
      <c r="Q155" s="68">
        <f t="shared" si="34"/>
        <v>3</v>
      </c>
      <c r="R155" s="68">
        <f t="shared" si="35"/>
        <v>5</v>
      </c>
      <c r="S155" s="322"/>
    </row>
    <row r="156" spans="1:19" s="129" customFormat="1" ht="12.75" customHeight="1">
      <c r="A156" s="226" t="s">
        <v>131</v>
      </c>
      <c r="B156" s="231">
        <v>0</v>
      </c>
      <c r="C156" s="68">
        <v>0</v>
      </c>
      <c r="D156" s="235">
        <v>2</v>
      </c>
      <c r="E156" s="70">
        <v>0</v>
      </c>
      <c r="F156" s="68">
        <v>0</v>
      </c>
      <c r="G156" s="68">
        <v>0</v>
      </c>
      <c r="H156" s="235">
        <v>0</v>
      </c>
      <c r="I156" s="70">
        <v>0</v>
      </c>
      <c r="J156" s="68">
        <v>0</v>
      </c>
      <c r="K156" s="68">
        <v>0</v>
      </c>
      <c r="L156" s="235">
        <v>1</v>
      </c>
      <c r="M156" s="70">
        <v>0</v>
      </c>
      <c r="N156" s="235">
        <v>10</v>
      </c>
      <c r="O156" s="70">
        <v>0</v>
      </c>
      <c r="P156" s="68">
        <f t="shared" si="33"/>
        <v>13</v>
      </c>
      <c r="Q156" s="68">
        <f t="shared" si="34"/>
        <v>0</v>
      </c>
      <c r="R156" s="68">
        <f t="shared" si="35"/>
        <v>13</v>
      </c>
      <c r="S156" s="322"/>
    </row>
    <row r="157" spans="1:19" s="129" customFormat="1" ht="12.75" customHeight="1">
      <c r="A157" s="226" t="s">
        <v>159</v>
      </c>
      <c r="B157" s="231">
        <v>0</v>
      </c>
      <c r="C157" s="68">
        <v>0</v>
      </c>
      <c r="D157" s="235">
        <v>1</v>
      </c>
      <c r="E157" s="70">
        <v>0</v>
      </c>
      <c r="F157" s="68">
        <v>0</v>
      </c>
      <c r="G157" s="68">
        <v>0</v>
      </c>
      <c r="H157" s="235">
        <v>0</v>
      </c>
      <c r="I157" s="70">
        <v>0</v>
      </c>
      <c r="J157" s="68">
        <v>0</v>
      </c>
      <c r="K157" s="68">
        <v>0</v>
      </c>
      <c r="L157" s="235">
        <v>0</v>
      </c>
      <c r="M157" s="70">
        <v>0</v>
      </c>
      <c r="N157" s="235">
        <v>0</v>
      </c>
      <c r="O157" s="70">
        <v>0</v>
      </c>
      <c r="P157" s="68">
        <f t="shared" si="33"/>
        <v>1</v>
      </c>
      <c r="Q157" s="68">
        <f t="shared" si="34"/>
        <v>0</v>
      </c>
      <c r="R157" s="68">
        <f t="shared" si="35"/>
        <v>1</v>
      </c>
      <c r="S157" s="322"/>
    </row>
    <row r="158" spans="1:19" s="129" customFormat="1" ht="12.75" customHeight="1">
      <c r="A158" s="227" t="s">
        <v>106</v>
      </c>
      <c r="B158" s="231">
        <v>0</v>
      </c>
      <c r="C158" s="68">
        <v>0</v>
      </c>
      <c r="D158" s="235">
        <v>0</v>
      </c>
      <c r="E158" s="70">
        <v>1</v>
      </c>
      <c r="F158" s="68">
        <v>0</v>
      </c>
      <c r="G158" s="68">
        <v>0</v>
      </c>
      <c r="H158" s="235">
        <v>0</v>
      </c>
      <c r="I158" s="70">
        <v>0</v>
      </c>
      <c r="J158" s="68">
        <v>0</v>
      </c>
      <c r="K158" s="68">
        <v>0</v>
      </c>
      <c r="L158" s="235">
        <v>0</v>
      </c>
      <c r="M158" s="70">
        <v>1</v>
      </c>
      <c r="N158" s="235">
        <v>0</v>
      </c>
      <c r="O158" s="70">
        <v>8</v>
      </c>
      <c r="P158" s="68">
        <f t="shared" si="33"/>
        <v>0</v>
      </c>
      <c r="Q158" s="68">
        <f t="shared" si="34"/>
        <v>10</v>
      </c>
      <c r="R158" s="68">
        <f t="shared" si="35"/>
        <v>10</v>
      </c>
      <c r="S158" s="322"/>
    </row>
    <row r="159" spans="1:19" s="129" customFormat="1" ht="12.75" customHeight="1">
      <c r="A159" s="226" t="s">
        <v>132</v>
      </c>
      <c r="B159" s="231">
        <v>0</v>
      </c>
      <c r="C159" s="68">
        <v>0</v>
      </c>
      <c r="D159" s="235">
        <v>2</v>
      </c>
      <c r="E159" s="70">
        <v>0</v>
      </c>
      <c r="F159" s="68">
        <v>0</v>
      </c>
      <c r="G159" s="68">
        <v>0</v>
      </c>
      <c r="H159" s="235">
        <v>0</v>
      </c>
      <c r="I159" s="70">
        <v>0</v>
      </c>
      <c r="J159" s="68">
        <v>0</v>
      </c>
      <c r="K159" s="68">
        <v>0</v>
      </c>
      <c r="L159" s="235">
        <v>4</v>
      </c>
      <c r="M159" s="70">
        <v>1</v>
      </c>
      <c r="N159" s="235">
        <v>8</v>
      </c>
      <c r="O159" s="70">
        <v>4</v>
      </c>
      <c r="P159" s="68">
        <f t="shared" si="33"/>
        <v>14</v>
      </c>
      <c r="Q159" s="68">
        <f t="shared" si="34"/>
        <v>5</v>
      </c>
      <c r="R159" s="68">
        <f t="shared" si="35"/>
        <v>19</v>
      </c>
      <c r="S159" s="322"/>
    </row>
    <row r="160" spans="1:19" s="129" customFormat="1" ht="12.75" customHeight="1">
      <c r="A160" s="226" t="s">
        <v>108</v>
      </c>
      <c r="B160" s="231">
        <v>0</v>
      </c>
      <c r="C160" s="68">
        <v>0</v>
      </c>
      <c r="D160" s="235">
        <v>0</v>
      </c>
      <c r="E160" s="70">
        <v>0</v>
      </c>
      <c r="F160" s="68">
        <v>0</v>
      </c>
      <c r="G160" s="68">
        <v>0</v>
      </c>
      <c r="H160" s="235">
        <v>0</v>
      </c>
      <c r="I160" s="70">
        <v>0</v>
      </c>
      <c r="J160" s="68">
        <v>3</v>
      </c>
      <c r="K160" s="68">
        <v>0</v>
      </c>
      <c r="L160" s="235">
        <v>7</v>
      </c>
      <c r="M160" s="70">
        <v>0</v>
      </c>
      <c r="N160" s="235">
        <v>0</v>
      </c>
      <c r="O160" s="70">
        <v>0</v>
      </c>
      <c r="P160" s="68">
        <f t="shared" si="33"/>
        <v>10</v>
      </c>
      <c r="Q160" s="68">
        <f t="shared" si="34"/>
        <v>0</v>
      </c>
      <c r="R160" s="68">
        <f t="shared" si="35"/>
        <v>10</v>
      </c>
      <c r="S160" s="322"/>
    </row>
    <row r="161" spans="1:19" s="129" customFormat="1" ht="12.75" customHeight="1">
      <c r="A161" s="226" t="s">
        <v>274</v>
      </c>
      <c r="B161" s="231">
        <v>0</v>
      </c>
      <c r="C161" s="68">
        <v>0</v>
      </c>
      <c r="D161" s="235">
        <v>0</v>
      </c>
      <c r="E161" s="70">
        <v>0</v>
      </c>
      <c r="F161" s="68">
        <v>0</v>
      </c>
      <c r="G161" s="68">
        <v>0</v>
      </c>
      <c r="H161" s="235">
        <v>0</v>
      </c>
      <c r="I161" s="70">
        <v>0</v>
      </c>
      <c r="J161" s="68">
        <v>0</v>
      </c>
      <c r="K161" s="68">
        <v>0</v>
      </c>
      <c r="L161" s="235">
        <v>3</v>
      </c>
      <c r="M161" s="70">
        <v>0</v>
      </c>
      <c r="N161" s="235">
        <v>0</v>
      </c>
      <c r="O161" s="70">
        <v>0</v>
      </c>
      <c r="P161" s="68">
        <f t="shared" si="33"/>
        <v>3</v>
      </c>
      <c r="Q161" s="68">
        <f t="shared" si="34"/>
        <v>0</v>
      </c>
      <c r="R161" s="68">
        <f t="shared" si="35"/>
        <v>3</v>
      </c>
      <c r="S161" s="322"/>
    </row>
    <row r="162" spans="1:19" s="129" customFormat="1" ht="12.75" customHeight="1">
      <c r="A162" s="226" t="s">
        <v>110</v>
      </c>
      <c r="B162" s="231">
        <v>0</v>
      </c>
      <c r="C162" s="68">
        <v>0</v>
      </c>
      <c r="D162" s="235">
        <v>0</v>
      </c>
      <c r="E162" s="70">
        <v>0</v>
      </c>
      <c r="F162" s="68">
        <v>0</v>
      </c>
      <c r="G162" s="68">
        <v>0</v>
      </c>
      <c r="H162" s="235">
        <v>0</v>
      </c>
      <c r="I162" s="70">
        <v>0</v>
      </c>
      <c r="J162" s="68">
        <v>0</v>
      </c>
      <c r="K162" s="68">
        <v>0</v>
      </c>
      <c r="L162" s="235">
        <v>1</v>
      </c>
      <c r="M162" s="70">
        <v>0</v>
      </c>
      <c r="N162" s="235">
        <v>0</v>
      </c>
      <c r="O162" s="70">
        <v>1</v>
      </c>
      <c r="P162" s="68">
        <f t="shared" si="33"/>
        <v>1</v>
      </c>
      <c r="Q162" s="68">
        <f t="shared" si="34"/>
        <v>1</v>
      </c>
      <c r="R162" s="68">
        <f t="shared" si="35"/>
        <v>2</v>
      </c>
      <c r="S162" s="322"/>
    </row>
    <row r="163" spans="1:19" s="129" customFormat="1" ht="12.75" customHeight="1">
      <c r="A163" s="226" t="s">
        <v>111</v>
      </c>
      <c r="B163" s="231">
        <v>0</v>
      </c>
      <c r="C163" s="68">
        <v>0</v>
      </c>
      <c r="D163" s="235">
        <v>0</v>
      </c>
      <c r="E163" s="70">
        <v>0</v>
      </c>
      <c r="F163" s="68">
        <v>0</v>
      </c>
      <c r="G163" s="68">
        <v>0</v>
      </c>
      <c r="H163" s="235">
        <v>0</v>
      </c>
      <c r="I163" s="70">
        <v>0</v>
      </c>
      <c r="J163" s="68">
        <v>0</v>
      </c>
      <c r="K163" s="68">
        <v>0</v>
      </c>
      <c r="L163" s="235">
        <v>0</v>
      </c>
      <c r="M163" s="70">
        <v>0</v>
      </c>
      <c r="N163" s="235">
        <v>1</v>
      </c>
      <c r="O163" s="70">
        <v>0</v>
      </c>
      <c r="P163" s="68">
        <f t="shared" si="33"/>
        <v>1</v>
      </c>
      <c r="Q163" s="68">
        <f t="shared" si="34"/>
        <v>0</v>
      </c>
      <c r="R163" s="68">
        <f t="shared" si="35"/>
        <v>1</v>
      </c>
      <c r="S163" s="322"/>
    </row>
    <row r="164" spans="1:19" s="129" customFormat="1" ht="12.75" customHeight="1">
      <c r="A164" s="226" t="s">
        <v>133</v>
      </c>
      <c r="B164" s="231">
        <v>0</v>
      </c>
      <c r="C164" s="68">
        <v>0</v>
      </c>
      <c r="D164" s="235">
        <v>0</v>
      </c>
      <c r="E164" s="70">
        <v>0</v>
      </c>
      <c r="F164" s="68">
        <v>0</v>
      </c>
      <c r="G164" s="68">
        <v>0</v>
      </c>
      <c r="H164" s="235">
        <v>0</v>
      </c>
      <c r="I164" s="70">
        <v>0</v>
      </c>
      <c r="J164" s="68">
        <v>0</v>
      </c>
      <c r="K164" s="68">
        <v>0</v>
      </c>
      <c r="L164" s="235">
        <v>1</v>
      </c>
      <c r="M164" s="70">
        <v>0</v>
      </c>
      <c r="N164" s="235">
        <v>3</v>
      </c>
      <c r="O164" s="70">
        <v>0</v>
      </c>
      <c r="P164" s="68">
        <f t="shared" si="33"/>
        <v>4</v>
      </c>
      <c r="Q164" s="68">
        <f t="shared" si="34"/>
        <v>0</v>
      </c>
      <c r="R164" s="68">
        <f t="shared" si="35"/>
        <v>4</v>
      </c>
      <c r="S164" s="322"/>
    </row>
    <row r="165" spans="1:19" s="129" customFormat="1" ht="12.75" customHeight="1">
      <c r="A165" s="226" t="s">
        <v>134</v>
      </c>
      <c r="B165" s="231">
        <v>0</v>
      </c>
      <c r="C165" s="68">
        <v>0</v>
      </c>
      <c r="D165" s="235">
        <v>2</v>
      </c>
      <c r="E165" s="70">
        <v>0</v>
      </c>
      <c r="F165" s="68">
        <v>0</v>
      </c>
      <c r="G165" s="68">
        <v>0</v>
      </c>
      <c r="H165" s="235">
        <v>0</v>
      </c>
      <c r="I165" s="70">
        <v>0</v>
      </c>
      <c r="J165" s="68">
        <v>0</v>
      </c>
      <c r="K165" s="68">
        <v>0</v>
      </c>
      <c r="L165" s="235">
        <v>1</v>
      </c>
      <c r="M165" s="70">
        <v>2</v>
      </c>
      <c r="N165" s="235">
        <v>2</v>
      </c>
      <c r="O165" s="70">
        <v>15</v>
      </c>
      <c r="P165" s="68">
        <f t="shared" si="33"/>
        <v>5</v>
      </c>
      <c r="Q165" s="68">
        <f t="shared" si="34"/>
        <v>17</v>
      </c>
      <c r="R165" s="68">
        <f t="shared" si="35"/>
        <v>22</v>
      </c>
      <c r="S165" s="322"/>
    </row>
    <row r="166" spans="1:19" s="129" customFormat="1" ht="12.75" customHeight="1">
      <c r="A166" s="226" t="s">
        <v>135</v>
      </c>
      <c r="B166" s="231">
        <v>0</v>
      </c>
      <c r="C166" s="68">
        <v>0</v>
      </c>
      <c r="D166" s="235">
        <v>1</v>
      </c>
      <c r="E166" s="70">
        <v>0</v>
      </c>
      <c r="F166" s="68">
        <v>0</v>
      </c>
      <c r="G166" s="68">
        <v>0</v>
      </c>
      <c r="H166" s="235">
        <v>0</v>
      </c>
      <c r="I166" s="70">
        <v>0</v>
      </c>
      <c r="J166" s="68">
        <v>0</v>
      </c>
      <c r="K166" s="68">
        <v>0</v>
      </c>
      <c r="L166" s="235">
        <v>5</v>
      </c>
      <c r="M166" s="70">
        <v>0</v>
      </c>
      <c r="N166" s="235">
        <v>3</v>
      </c>
      <c r="O166" s="70">
        <v>0</v>
      </c>
      <c r="P166" s="68">
        <f t="shared" si="33"/>
        <v>9</v>
      </c>
      <c r="Q166" s="68">
        <f t="shared" si="34"/>
        <v>0</v>
      </c>
      <c r="R166" s="68">
        <f t="shared" si="35"/>
        <v>9</v>
      </c>
      <c r="S166" s="322"/>
    </row>
    <row r="167" spans="1:19" s="129" customFormat="1" ht="12.75" customHeight="1">
      <c r="A167" s="72" t="s">
        <v>306</v>
      </c>
      <c r="B167" s="73">
        <f>SUM(B150:B166)</f>
        <v>0</v>
      </c>
      <c r="C167" s="74">
        <f t="shared" ref="C167:R167" si="36">SUM(C150:C166)</f>
        <v>0</v>
      </c>
      <c r="D167" s="220">
        <f t="shared" si="36"/>
        <v>9</v>
      </c>
      <c r="E167" s="327">
        <f t="shared" si="36"/>
        <v>2</v>
      </c>
      <c r="F167" s="74">
        <f t="shared" si="36"/>
        <v>0</v>
      </c>
      <c r="G167" s="74">
        <f t="shared" si="36"/>
        <v>0</v>
      </c>
      <c r="H167" s="220">
        <f t="shared" si="36"/>
        <v>0</v>
      </c>
      <c r="I167" s="327">
        <f t="shared" si="36"/>
        <v>0</v>
      </c>
      <c r="J167" s="74">
        <f t="shared" si="36"/>
        <v>12</v>
      </c>
      <c r="K167" s="74">
        <f t="shared" si="36"/>
        <v>6</v>
      </c>
      <c r="L167" s="220">
        <f t="shared" si="36"/>
        <v>35</v>
      </c>
      <c r="M167" s="327">
        <f t="shared" si="36"/>
        <v>6</v>
      </c>
      <c r="N167" s="220">
        <f t="shared" si="36"/>
        <v>42</v>
      </c>
      <c r="O167" s="327">
        <f t="shared" si="36"/>
        <v>37</v>
      </c>
      <c r="P167" s="74">
        <f t="shared" si="36"/>
        <v>98</v>
      </c>
      <c r="Q167" s="74">
        <f t="shared" si="36"/>
        <v>51</v>
      </c>
      <c r="R167" s="74">
        <f t="shared" si="36"/>
        <v>149</v>
      </c>
      <c r="S167" s="322"/>
    </row>
    <row r="168" spans="1:19" s="129" customFormat="1" ht="12.75" customHeight="1">
      <c r="A168" s="72" t="s">
        <v>163</v>
      </c>
      <c r="B168" s="103">
        <f>SUM(B167,B148,B113)</f>
        <v>7</v>
      </c>
      <c r="C168" s="104">
        <f t="shared" ref="C168:R168" si="37">SUM(C167,C148,C113)</f>
        <v>9</v>
      </c>
      <c r="D168" s="237">
        <f t="shared" si="37"/>
        <v>239</v>
      </c>
      <c r="E168" s="328">
        <f t="shared" si="37"/>
        <v>53</v>
      </c>
      <c r="F168" s="104">
        <f t="shared" si="37"/>
        <v>15</v>
      </c>
      <c r="G168" s="104">
        <f t="shared" si="37"/>
        <v>7</v>
      </c>
      <c r="H168" s="237">
        <f t="shared" si="37"/>
        <v>1</v>
      </c>
      <c r="I168" s="328">
        <f t="shared" si="37"/>
        <v>0</v>
      </c>
      <c r="J168" s="104">
        <f t="shared" si="37"/>
        <v>33</v>
      </c>
      <c r="K168" s="104">
        <f t="shared" si="37"/>
        <v>16</v>
      </c>
      <c r="L168" s="237">
        <f t="shared" si="37"/>
        <v>516</v>
      </c>
      <c r="M168" s="328">
        <f t="shared" si="37"/>
        <v>125</v>
      </c>
      <c r="N168" s="237">
        <f t="shared" si="37"/>
        <v>1330</v>
      </c>
      <c r="O168" s="328">
        <f t="shared" si="37"/>
        <v>1001</v>
      </c>
      <c r="P168" s="104">
        <f t="shared" si="37"/>
        <v>2141</v>
      </c>
      <c r="Q168" s="104">
        <f t="shared" si="37"/>
        <v>1211</v>
      </c>
      <c r="R168" s="104">
        <f t="shared" si="37"/>
        <v>3352</v>
      </c>
      <c r="S168" s="322"/>
    </row>
    <row r="169" spans="1:19" s="129" customFormat="1" ht="12.75" customHeight="1">
      <c r="A169" s="88"/>
      <c r="B169" s="80"/>
      <c r="C169" s="68"/>
      <c r="D169" s="235"/>
      <c r="E169" s="70"/>
      <c r="F169" s="68"/>
      <c r="G169" s="68"/>
      <c r="H169" s="235"/>
      <c r="I169" s="70"/>
      <c r="J169" s="68"/>
      <c r="K169" s="68"/>
      <c r="L169" s="235"/>
      <c r="M169" s="70"/>
      <c r="N169" s="235"/>
      <c r="O169" s="70"/>
      <c r="P169" s="68"/>
      <c r="Q169" s="68"/>
      <c r="R169" s="68"/>
      <c r="S169" s="322"/>
    </row>
    <row r="170" spans="1:19" s="129" customFormat="1" ht="12.75" customHeight="1">
      <c r="A170" s="222" t="s">
        <v>307</v>
      </c>
      <c r="B170" s="80"/>
      <c r="C170" s="68"/>
      <c r="D170" s="235"/>
      <c r="E170" s="70"/>
      <c r="F170" s="68"/>
      <c r="G170" s="68"/>
      <c r="H170" s="235"/>
      <c r="I170" s="70"/>
      <c r="J170" s="68"/>
      <c r="K170" s="68"/>
      <c r="L170" s="235"/>
      <c r="M170" s="70"/>
      <c r="N170" s="235"/>
      <c r="O170" s="70"/>
      <c r="P170" s="68"/>
      <c r="Q170" s="68"/>
      <c r="R170" s="68"/>
      <c r="S170" s="322"/>
    </row>
    <row r="171" spans="1:19" s="129" customFormat="1" ht="12.75" customHeight="1">
      <c r="A171" s="222" t="s">
        <v>308</v>
      </c>
      <c r="B171" s="231"/>
      <c r="C171" s="68"/>
      <c r="D171" s="235"/>
      <c r="E171" s="70"/>
      <c r="F171" s="68"/>
      <c r="G171" s="68"/>
      <c r="H171" s="235"/>
      <c r="I171" s="70"/>
      <c r="J171" s="68"/>
      <c r="K171" s="68"/>
      <c r="L171" s="235"/>
      <c r="M171" s="70"/>
      <c r="N171" s="235"/>
      <c r="O171" s="70"/>
      <c r="P171" s="68"/>
      <c r="Q171" s="68"/>
      <c r="R171" s="68"/>
      <c r="S171" s="322"/>
    </row>
    <row r="172" spans="1:19" s="129" customFormat="1" ht="12.75" customHeight="1">
      <c r="A172" s="226" t="s">
        <v>100</v>
      </c>
      <c r="B172" s="80">
        <v>0</v>
      </c>
      <c r="C172" s="68">
        <v>0</v>
      </c>
      <c r="D172" s="235">
        <v>0</v>
      </c>
      <c r="E172" s="70">
        <v>0</v>
      </c>
      <c r="F172" s="68">
        <v>0</v>
      </c>
      <c r="G172" s="68">
        <v>0</v>
      </c>
      <c r="H172" s="235">
        <v>0</v>
      </c>
      <c r="I172" s="70">
        <v>0</v>
      </c>
      <c r="J172" s="68">
        <v>0</v>
      </c>
      <c r="K172" s="68">
        <v>0</v>
      </c>
      <c r="L172" s="235">
        <v>0</v>
      </c>
      <c r="M172" s="70">
        <v>0</v>
      </c>
      <c r="N172" s="235">
        <v>13</v>
      </c>
      <c r="O172" s="70">
        <v>0</v>
      </c>
      <c r="P172" s="68">
        <f t="shared" ref="P172:P196" si="38">SUM(N172,L172,J172,H172,F172,D172,B172)</f>
        <v>13</v>
      </c>
      <c r="Q172" s="68">
        <f t="shared" ref="Q172:Q196" si="39">SUM(O172,M172,K172,I172,G172,E172,C172)</f>
        <v>0</v>
      </c>
      <c r="R172" s="68">
        <f t="shared" ref="R172:R196" si="40">SUM(P172:Q172)</f>
        <v>13</v>
      </c>
      <c r="S172" s="322"/>
    </row>
    <row r="173" spans="1:19" s="129" customFormat="1" ht="12.75" customHeight="1">
      <c r="A173" s="226" t="s">
        <v>101</v>
      </c>
      <c r="B173" s="80">
        <v>0</v>
      </c>
      <c r="C173" s="68">
        <v>0</v>
      </c>
      <c r="D173" s="235">
        <v>0</v>
      </c>
      <c r="E173" s="70">
        <v>0</v>
      </c>
      <c r="F173" s="68">
        <v>0</v>
      </c>
      <c r="G173" s="68">
        <v>0</v>
      </c>
      <c r="H173" s="235">
        <v>0</v>
      </c>
      <c r="I173" s="70">
        <v>0</v>
      </c>
      <c r="J173" s="68">
        <v>1</v>
      </c>
      <c r="K173" s="68">
        <v>0</v>
      </c>
      <c r="L173" s="235">
        <v>3</v>
      </c>
      <c r="M173" s="70">
        <v>0</v>
      </c>
      <c r="N173" s="235">
        <v>2</v>
      </c>
      <c r="O173" s="70">
        <v>2</v>
      </c>
      <c r="P173" s="68">
        <f t="shared" si="38"/>
        <v>6</v>
      </c>
      <c r="Q173" s="68">
        <f t="shared" si="39"/>
        <v>2</v>
      </c>
      <c r="R173" s="68">
        <f t="shared" si="40"/>
        <v>8</v>
      </c>
      <c r="S173" s="322"/>
    </row>
    <row r="174" spans="1:19" s="129" customFormat="1" ht="12.75" customHeight="1">
      <c r="A174" s="226" t="s">
        <v>102</v>
      </c>
      <c r="B174" s="80">
        <v>1</v>
      </c>
      <c r="C174" s="68">
        <v>2</v>
      </c>
      <c r="D174" s="235">
        <v>5</v>
      </c>
      <c r="E174" s="70">
        <v>1</v>
      </c>
      <c r="F174" s="68">
        <v>0</v>
      </c>
      <c r="G174" s="68">
        <v>0</v>
      </c>
      <c r="H174" s="235">
        <v>0</v>
      </c>
      <c r="I174" s="70">
        <v>0</v>
      </c>
      <c r="J174" s="68">
        <v>0</v>
      </c>
      <c r="K174" s="68">
        <v>1</v>
      </c>
      <c r="L174" s="235">
        <v>10</v>
      </c>
      <c r="M174" s="70">
        <v>2</v>
      </c>
      <c r="N174" s="235">
        <v>14</v>
      </c>
      <c r="O174" s="70">
        <v>30</v>
      </c>
      <c r="P174" s="68">
        <f t="shared" si="38"/>
        <v>30</v>
      </c>
      <c r="Q174" s="68">
        <f t="shared" si="39"/>
        <v>36</v>
      </c>
      <c r="R174" s="68">
        <f t="shared" si="40"/>
        <v>66</v>
      </c>
      <c r="S174" s="322"/>
    </row>
    <row r="175" spans="1:19" s="129" customFormat="1" ht="12.75" customHeight="1">
      <c r="A175" s="226" t="s">
        <v>103</v>
      </c>
      <c r="B175" s="80">
        <v>0</v>
      </c>
      <c r="C175" s="68">
        <v>0</v>
      </c>
      <c r="D175" s="235">
        <v>4</v>
      </c>
      <c r="E175" s="70">
        <v>1</v>
      </c>
      <c r="F175" s="68">
        <v>0</v>
      </c>
      <c r="G175" s="68">
        <v>0</v>
      </c>
      <c r="H175" s="235">
        <v>0</v>
      </c>
      <c r="I175" s="70">
        <v>0</v>
      </c>
      <c r="J175" s="68">
        <v>0</v>
      </c>
      <c r="K175" s="68">
        <v>0</v>
      </c>
      <c r="L175" s="235">
        <v>2</v>
      </c>
      <c r="M175" s="70">
        <v>0</v>
      </c>
      <c r="N175" s="235">
        <v>27</v>
      </c>
      <c r="O175" s="70">
        <v>0</v>
      </c>
      <c r="P175" s="68">
        <f t="shared" si="38"/>
        <v>33</v>
      </c>
      <c r="Q175" s="68">
        <f t="shared" si="39"/>
        <v>1</v>
      </c>
      <c r="R175" s="68">
        <f t="shared" si="40"/>
        <v>34</v>
      </c>
      <c r="S175" s="322"/>
    </row>
    <row r="176" spans="1:19" s="129" customFormat="1" ht="12.75" customHeight="1">
      <c r="A176" s="226" t="s">
        <v>104</v>
      </c>
      <c r="B176" s="80">
        <v>0</v>
      </c>
      <c r="C176" s="68">
        <v>0</v>
      </c>
      <c r="D176" s="235">
        <v>1</v>
      </c>
      <c r="E176" s="70">
        <v>0</v>
      </c>
      <c r="F176" s="68">
        <v>0</v>
      </c>
      <c r="G176" s="68">
        <v>0</v>
      </c>
      <c r="H176" s="235">
        <v>0</v>
      </c>
      <c r="I176" s="70">
        <v>0</v>
      </c>
      <c r="J176" s="68">
        <v>0</v>
      </c>
      <c r="K176" s="68">
        <v>0</v>
      </c>
      <c r="L176" s="235">
        <v>2</v>
      </c>
      <c r="M176" s="70">
        <v>0</v>
      </c>
      <c r="N176" s="235">
        <v>15</v>
      </c>
      <c r="O176" s="70">
        <v>0</v>
      </c>
      <c r="P176" s="68">
        <f t="shared" si="38"/>
        <v>18</v>
      </c>
      <c r="Q176" s="68">
        <f t="shared" si="39"/>
        <v>0</v>
      </c>
      <c r="R176" s="68">
        <f t="shared" si="40"/>
        <v>18</v>
      </c>
      <c r="S176" s="322"/>
    </row>
    <row r="177" spans="1:19" s="129" customFormat="1" ht="12.75" customHeight="1">
      <c r="A177" s="226" t="s">
        <v>105</v>
      </c>
      <c r="B177" s="80">
        <v>0</v>
      </c>
      <c r="C177" s="68">
        <v>3</v>
      </c>
      <c r="D177" s="235">
        <v>0</v>
      </c>
      <c r="E177" s="70">
        <v>2</v>
      </c>
      <c r="F177" s="68">
        <v>0</v>
      </c>
      <c r="G177" s="68">
        <v>0</v>
      </c>
      <c r="H177" s="235">
        <v>0</v>
      </c>
      <c r="I177" s="70">
        <v>0</v>
      </c>
      <c r="J177" s="68">
        <v>0</v>
      </c>
      <c r="K177" s="68">
        <v>0</v>
      </c>
      <c r="L177" s="235">
        <v>0</v>
      </c>
      <c r="M177" s="70">
        <v>2</v>
      </c>
      <c r="N177" s="235">
        <v>6</v>
      </c>
      <c r="O177" s="70">
        <v>22</v>
      </c>
      <c r="P177" s="68">
        <f t="shared" si="38"/>
        <v>6</v>
      </c>
      <c r="Q177" s="68">
        <f t="shared" si="39"/>
        <v>29</v>
      </c>
      <c r="R177" s="68">
        <f t="shared" si="40"/>
        <v>35</v>
      </c>
      <c r="S177" s="322"/>
    </row>
    <row r="178" spans="1:19" s="129" customFormat="1" ht="12.75" customHeight="1">
      <c r="A178" s="226" t="s">
        <v>273</v>
      </c>
      <c r="B178" s="80">
        <v>1</v>
      </c>
      <c r="C178" s="68">
        <v>0</v>
      </c>
      <c r="D178" s="235">
        <v>0</v>
      </c>
      <c r="E178" s="70">
        <v>0</v>
      </c>
      <c r="F178" s="68">
        <v>1</v>
      </c>
      <c r="G178" s="68">
        <v>0</v>
      </c>
      <c r="H178" s="235">
        <v>0</v>
      </c>
      <c r="I178" s="70">
        <v>0</v>
      </c>
      <c r="J178" s="68">
        <v>0</v>
      </c>
      <c r="K178" s="68">
        <v>0</v>
      </c>
      <c r="L178" s="235">
        <v>2</v>
      </c>
      <c r="M178" s="70">
        <v>0</v>
      </c>
      <c r="N178" s="235">
        <v>1</v>
      </c>
      <c r="O178" s="70">
        <v>1</v>
      </c>
      <c r="P178" s="68">
        <f t="shared" si="38"/>
        <v>5</v>
      </c>
      <c r="Q178" s="68">
        <f t="shared" si="39"/>
        <v>1</v>
      </c>
      <c r="R178" s="68">
        <f t="shared" si="40"/>
        <v>6</v>
      </c>
      <c r="S178" s="322"/>
    </row>
    <row r="179" spans="1:19" s="129" customFormat="1" ht="12.75" customHeight="1">
      <c r="A179" s="227" t="s">
        <v>106</v>
      </c>
      <c r="B179" s="80">
        <v>1</v>
      </c>
      <c r="C179" s="68">
        <v>4</v>
      </c>
      <c r="D179" s="235">
        <v>0</v>
      </c>
      <c r="E179" s="70">
        <v>0</v>
      </c>
      <c r="F179" s="68">
        <v>1</v>
      </c>
      <c r="G179" s="68">
        <v>0</v>
      </c>
      <c r="H179" s="235">
        <v>0</v>
      </c>
      <c r="I179" s="70">
        <v>0</v>
      </c>
      <c r="J179" s="68">
        <v>0</v>
      </c>
      <c r="K179" s="68">
        <v>0</v>
      </c>
      <c r="L179" s="235">
        <v>4</v>
      </c>
      <c r="M179" s="70">
        <v>3</v>
      </c>
      <c r="N179" s="235">
        <v>10</v>
      </c>
      <c r="O179" s="70">
        <v>69</v>
      </c>
      <c r="P179" s="68">
        <f t="shared" si="38"/>
        <v>16</v>
      </c>
      <c r="Q179" s="68">
        <f t="shared" si="39"/>
        <v>76</v>
      </c>
      <c r="R179" s="68">
        <f t="shared" si="40"/>
        <v>92</v>
      </c>
      <c r="S179" s="322"/>
    </row>
    <row r="180" spans="1:19" s="129" customFormat="1" ht="12.75" customHeight="1">
      <c r="A180" s="226" t="s">
        <v>107</v>
      </c>
      <c r="B180" s="80">
        <v>0</v>
      </c>
      <c r="C180" s="68">
        <v>0</v>
      </c>
      <c r="D180" s="235">
        <v>0</v>
      </c>
      <c r="E180" s="70">
        <v>0</v>
      </c>
      <c r="F180" s="68">
        <v>0</v>
      </c>
      <c r="G180" s="68">
        <v>0</v>
      </c>
      <c r="H180" s="235">
        <v>0</v>
      </c>
      <c r="I180" s="70">
        <v>0</v>
      </c>
      <c r="J180" s="68">
        <v>0</v>
      </c>
      <c r="K180" s="68">
        <v>0</v>
      </c>
      <c r="L180" s="235">
        <v>0</v>
      </c>
      <c r="M180" s="70">
        <v>0</v>
      </c>
      <c r="N180" s="235">
        <v>2</v>
      </c>
      <c r="O180" s="70">
        <v>0</v>
      </c>
      <c r="P180" s="68">
        <f t="shared" si="38"/>
        <v>2</v>
      </c>
      <c r="Q180" s="68">
        <f t="shared" si="39"/>
        <v>0</v>
      </c>
      <c r="R180" s="68">
        <f t="shared" si="40"/>
        <v>2</v>
      </c>
      <c r="S180" s="322"/>
    </row>
    <row r="181" spans="1:19" s="129" customFormat="1" ht="12.75" customHeight="1">
      <c r="A181" s="226" t="s">
        <v>108</v>
      </c>
      <c r="B181" s="80">
        <v>0</v>
      </c>
      <c r="C181" s="68">
        <v>0</v>
      </c>
      <c r="D181" s="235">
        <v>3</v>
      </c>
      <c r="E181" s="70">
        <v>0</v>
      </c>
      <c r="F181" s="68">
        <v>0</v>
      </c>
      <c r="G181" s="68">
        <v>0</v>
      </c>
      <c r="H181" s="235">
        <v>0</v>
      </c>
      <c r="I181" s="70">
        <v>0</v>
      </c>
      <c r="J181" s="68">
        <v>0</v>
      </c>
      <c r="K181" s="68">
        <v>0</v>
      </c>
      <c r="L181" s="235">
        <v>10</v>
      </c>
      <c r="M181" s="70">
        <v>0</v>
      </c>
      <c r="N181" s="235">
        <v>9</v>
      </c>
      <c r="O181" s="70">
        <v>2</v>
      </c>
      <c r="P181" s="68">
        <f t="shared" si="38"/>
        <v>22</v>
      </c>
      <c r="Q181" s="68">
        <f t="shared" si="39"/>
        <v>2</v>
      </c>
      <c r="R181" s="68">
        <f t="shared" si="40"/>
        <v>24</v>
      </c>
      <c r="S181" s="322"/>
    </row>
    <row r="182" spans="1:19" s="129" customFormat="1" ht="12.75" customHeight="1">
      <c r="A182" s="226" t="s">
        <v>109</v>
      </c>
      <c r="B182" s="80">
        <v>0</v>
      </c>
      <c r="C182" s="68">
        <v>0</v>
      </c>
      <c r="D182" s="235">
        <v>0</v>
      </c>
      <c r="E182" s="70">
        <v>0</v>
      </c>
      <c r="F182" s="68">
        <v>0</v>
      </c>
      <c r="G182" s="68">
        <v>0</v>
      </c>
      <c r="H182" s="235">
        <v>0</v>
      </c>
      <c r="I182" s="70">
        <v>0</v>
      </c>
      <c r="J182" s="68">
        <v>0</v>
      </c>
      <c r="K182" s="68">
        <v>0</v>
      </c>
      <c r="L182" s="235">
        <v>0</v>
      </c>
      <c r="M182" s="70">
        <v>0</v>
      </c>
      <c r="N182" s="235">
        <v>0</v>
      </c>
      <c r="O182" s="70">
        <v>1</v>
      </c>
      <c r="P182" s="68">
        <f t="shared" si="38"/>
        <v>0</v>
      </c>
      <c r="Q182" s="68">
        <f t="shared" si="39"/>
        <v>1</v>
      </c>
      <c r="R182" s="68">
        <f t="shared" si="40"/>
        <v>1</v>
      </c>
      <c r="S182" s="322"/>
    </row>
    <row r="183" spans="1:19" s="129" customFormat="1" ht="12.75" customHeight="1">
      <c r="A183" s="227" t="s">
        <v>110</v>
      </c>
      <c r="B183" s="80">
        <v>1</v>
      </c>
      <c r="C183" s="68">
        <v>0</v>
      </c>
      <c r="D183" s="235">
        <v>0</v>
      </c>
      <c r="E183" s="70">
        <v>1</v>
      </c>
      <c r="F183" s="68">
        <v>0</v>
      </c>
      <c r="G183" s="68">
        <v>0</v>
      </c>
      <c r="H183" s="235">
        <v>0</v>
      </c>
      <c r="I183" s="70">
        <v>0</v>
      </c>
      <c r="J183" s="68">
        <v>0</v>
      </c>
      <c r="K183" s="68">
        <v>0</v>
      </c>
      <c r="L183" s="235">
        <v>0</v>
      </c>
      <c r="M183" s="70">
        <v>0</v>
      </c>
      <c r="N183" s="235">
        <v>5</v>
      </c>
      <c r="O183" s="70">
        <v>4</v>
      </c>
      <c r="P183" s="68">
        <f t="shared" si="38"/>
        <v>6</v>
      </c>
      <c r="Q183" s="68">
        <f t="shared" si="39"/>
        <v>5</v>
      </c>
      <c r="R183" s="68">
        <f t="shared" si="40"/>
        <v>11</v>
      </c>
      <c r="S183" s="322"/>
    </row>
    <row r="184" spans="1:19" s="129" customFormat="1" ht="12.75" customHeight="1">
      <c r="A184" s="226" t="s">
        <v>111</v>
      </c>
      <c r="B184" s="80">
        <v>0</v>
      </c>
      <c r="C184" s="68">
        <v>0</v>
      </c>
      <c r="D184" s="235">
        <v>0</v>
      </c>
      <c r="E184" s="70">
        <v>0</v>
      </c>
      <c r="F184" s="68">
        <v>1</v>
      </c>
      <c r="G184" s="68">
        <v>0</v>
      </c>
      <c r="H184" s="235">
        <v>0</v>
      </c>
      <c r="I184" s="70">
        <v>0</v>
      </c>
      <c r="J184" s="68">
        <v>0</v>
      </c>
      <c r="K184" s="68">
        <v>0</v>
      </c>
      <c r="L184" s="235">
        <v>1</v>
      </c>
      <c r="M184" s="70">
        <v>0</v>
      </c>
      <c r="N184" s="235">
        <v>6</v>
      </c>
      <c r="O184" s="70">
        <v>2</v>
      </c>
      <c r="P184" s="68">
        <f t="shared" si="38"/>
        <v>8</v>
      </c>
      <c r="Q184" s="68">
        <f t="shared" si="39"/>
        <v>2</v>
      </c>
      <c r="R184" s="68">
        <f t="shared" si="40"/>
        <v>10</v>
      </c>
      <c r="S184" s="322"/>
    </row>
    <row r="185" spans="1:19" s="129" customFormat="1" ht="12.75" customHeight="1">
      <c r="A185" s="226" t="s">
        <v>275</v>
      </c>
      <c r="B185" s="80">
        <v>0</v>
      </c>
      <c r="C185" s="68">
        <v>0</v>
      </c>
      <c r="D185" s="235">
        <v>0</v>
      </c>
      <c r="E185" s="70">
        <v>0</v>
      </c>
      <c r="F185" s="68">
        <v>0</v>
      </c>
      <c r="G185" s="68">
        <v>0</v>
      </c>
      <c r="H185" s="235">
        <v>0</v>
      </c>
      <c r="I185" s="70">
        <v>0</v>
      </c>
      <c r="J185" s="68">
        <v>0</v>
      </c>
      <c r="K185" s="68">
        <v>0</v>
      </c>
      <c r="L185" s="235">
        <v>0</v>
      </c>
      <c r="M185" s="70">
        <v>0</v>
      </c>
      <c r="N185" s="235">
        <v>3</v>
      </c>
      <c r="O185" s="70">
        <v>0</v>
      </c>
      <c r="P185" s="68">
        <f t="shared" si="38"/>
        <v>3</v>
      </c>
      <c r="Q185" s="68">
        <f t="shared" si="39"/>
        <v>0</v>
      </c>
      <c r="R185" s="68">
        <f t="shared" si="40"/>
        <v>3</v>
      </c>
      <c r="S185" s="322"/>
    </row>
    <row r="186" spans="1:19" s="129" customFormat="1" ht="12.75" customHeight="1">
      <c r="A186" s="227" t="s">
        <v>112</v>
      </c>
      <c r="B186" s="80">
        <v>0</v>
      </c>
      <c r="C186" s="68">
        <v>0</v>
      </c>
      <c r="D186" s="235">
        <v>2</v>
      </c>
      <c r="E186" s="70">
        <v>0</v>
      </c>
      <c r="F186" s="68">
        <v>0</v>
      </c>
      <c r="G186" s="68">
        <v>0</v>
      </c>
      <c r="H186" s="235">
        <v>0</v>
      </c>
      <c r="I186" s="70">
        <v>0</v>
      </c>
      <c r="J186" s="68">
        <v>0</v>
      </c>
      <c r="K186" s="68">
        <v>0</v>
      </c>
      <c r="L186" s="235">
        <v>1</v>
      </c>
      <c r="M186" s="70">
        <v>0</v>
      </c>
      <c r="N186" s="235">
        <v>23</v>
      </c>
      <c r="O186" s="70">
        <v>0</v>
      </c>
      <c r="P186" s="68">
        <f t="shared" si="38"/>
        <v>26</v>
      </c>
      <c r="Q186" s="68">
        <f t="shared" si="39"/>
        <v>0</v>
      </c>
      <c r="R186" s="68">
        <f t="shared" si="40"/>
        <v>26</v>
      </c>
      <c r="S186" s="322"/>
    </row>
    <row r="187" spans="1:19" s="129" customFormat="1" ht="12.75" customHeight="1">
      <c r="A187" s="227" t="s">
        <v>113</v>
      </c>
      <c r="B187" s="99">
        <v>0</v>
      </c>
      <c r="C187" s="68">
        <v>0</v>
      </c>
      <c r="D187" s="235">
        <v>0</v>
      </c>
      <c r="E187" s="70">
        <v>0</v>
      </c>
      <c r="F187" s="68">
        <v>0</v>
      </c>
      <c r="G187" s="68">
        <v>0</v>
      </c>
      <c r="H187" s="235">
        <v>0</v>
      </c>
      <c r="I187" s="70">
        <v>0</v>
      </c>
      <c r="J187" s="68">
        <v>0</v>
      </c>
      <c r="K187" s="68">
        <v>0</v>
      </c>
      <c r="L187" s="235">
        <v>0</v>
      </c>
      <c r="M187" s="70">
        <v>0</v>
      </c>
      <c r="N187" s="235">
        <v>1</v>
      </c>
      <c r="O187" s="70">
        <v>1</v>
      </c>
      <c r="P187" s="68">
        <f t="shared" si="38"/>
        <v>1</v>
      </c>
      <c r="Q187" s="68">
        <f t="shared" si="39"/>
        <v>1</v>
      </c>
      <c r="R187" s="68">
        <f t="shared" si="40"/>
        <v>2</v>
      </c>
      <c r="S187" s="322"/>
    </row>
    <row r="188" spans="1:19" s="129" customFormat="1" ht="12.75" customHeight="1">
      <c r="A188" s="227" t="s">
        <v>114</v>
      </c>
      <c r="B188" s="99">
        <v>0</v>
      </c>
      <c r="C188" s="68">
        <v>0</v>
      </c>
      <c r="D188" s="235">
        <v>0</v>
      </c>
      <c r="E188" s="70">
        <v>0</v>
      </c>
      <c r="F188" s="68">
        <v>0</v>
      </c>
      <c r="G188" s="68">
        <v>0</v>
      </c>
      <c r="H188" s="235">
        <v>0</v>
      </c>
      <c r="I188" s="70">
        <v>0</v>
      </c>
      <c r="J188" s="68">
        <v>0</v>
      </c>
      <c r="K188" s="68">
        <v>0</v>
      </c>
      <c r="L188" s="235">
        <v>0</v>
      </c>
      <c r="M188" s="70">
        <v>0</v>
      </c>
      <c r="N188" s="235">
        <v>10</v>
      </c>
      <c r="O188" s="70">
        <v>0</v>
      </c>
      <c r="P188" s="68">
        <f t="shared" si="38"/>
        <v>10</v>
      </c>
      <c r="Q188" s="68">
        <f t="shared" si="39"/>
        <v>0</v>
      </c>
      <c r="R188" s="68">
        <f t="shared" si="40"/>
        <v>10</v>
      </c>
      <c r="S188" s="322"/>
    </row>
    <row r="189" spans="1:19" s="129" customFormat="1" ht="12.75" customHeight="1">
      <c r="A189" s="227" t="s">
        <v>115</v>
      </c>
      <c r="B189" s="99">
        <v>1</v>
      </c>
      <c r="C189" s="68">
        <v>1</v>
      </c>
      <c r="D189" s="235">
        <v>0</v>
      </c>
      <c r="E189" s="70">
        <v>0</v>
      </c>
      <c r="F189" s="68">
        <v>0</v>
      </c>
      <c r="G189" s="68">
        <v>0</v>
      </c>
      <c r="H189" s="235">
        <v>0</v>
      </c>
      <c r="I189" s="70">
        <v>0</v>
      </c>
      <c r="J189" s="68">
        <v>0</v>
      </c>
      <c r="K189" s="68">
        <v>0</v>
      </c>
      <c r="L189" s="235">
        <v>0</v>
      </c>
      <c r="M189" s="70">
        <v>0</v>
      </c>
      <c r="N189" s="235">
        <v>0</v>
      </c>
      <c r="O189" s="70">
        <v>5</v>
      </c>
      <c r="P189" s="68">
        <f t="shared" si="38"/>
        <v>1</v>
      </c>
      <c r="Q189" s="68">
        <f t="shared" si="39"/>
        <v>6</v>
      </c>
      <c r="R189" s="68">
        <f t="shared" si="40"/>
        <v>7</v>
      </c>
      <c r="S189" s="322"/>
    </row>
    <row r="190" spans="1:19" s="129" customFormat="1" ht="12.75" customHeight="1">
      <c r="A190" s="226" t="s">
        <v>116</v>
      </c>
      <c r="B190" s="99">
        <v>0</v>
      </c>
      <c r="C190" s="68">
        <v>0</v>
      </c>
      <c r="D190" s="235">
        <v>0</v>
      </c>
      <c r="E190" s="70">
        <v>0</v>
      </c>
      <c r="F190" s="68">
        <v>0</v>
      </c>
      <c r="G190" s="68">
        <v>0</v>
      </c>
      <c r="H190" s="235">
        <v>0</v>
      </c>
      <c r="I190" s="70">
        <v>0</v>
      </c>
      <c r="J190" s="68">
        <v>0</v>
      </c>
      <c r="K190" s="68">
        <v>0</v>
      </c>
      <c r="L190" s="235">
        <v>0</v>
      </c>
      <c r="M190" s="70">
        <v>0</v>
      </c>
      <c r="N190" s="235">
        <v>4</v>
      </c>
      <c r="O190" s="70">
        <v>0</v>
      </c>
      <c r="P190" s="68">
        <f t="shared" si="38"/>
        <v>4</v>
      </c>
      <c r="Q190" s="68">
        <f t="shared" si="39"/>
        <v>0</v>
      </c>
      <c r="R190" s="68">
        <f t="shared" si="40"/>
        <v>4</v>
      </c>
      <c r="S190" s="322"/>
    </row>
    <row r="191" spans="1:19" s="129" customFormat="1" ht="12.75" customHeight="1">
      <c r="A191" s="227" t="s">
        <v>117</v>
      </c>
      <c r="B191" s="99">
        <v>0</v>
      </c>
      <c r="C191" s="68">
        <v>0</v>
      </c>
      <c r="D191" s="235">
        <v>0</v>
      </c>
      <c r="E191" s="70">
        <v>0</v>
      </c>
      <c r="F191" s="68">
        <v>0</v>
      </c>
      <c r="G191" s="68">
        <v>0</v>
      </c>
      <c r="H191" s="235">
        <v>0</v>
      </c>
      <c r="I191" s="70">
        <v>0</v>
      </c>
      <c r="J191" s="68">
        <v>0</v>
      </c>
      <c r="K191" s="68">
        <v>0</v>
      </c>
      <c r="L191" s="235">
        <v>1</v>
      </c>
      <c r="M191" s="70">
        <v>0</v>
      </c>
      <c r="N191" s="235">
        <v>2</v>
      </c>
      <c r="O191" s="70">
        <v>0</v>
      </c>
      <c r="P191" s="68">
        <f t="shared" si="38"/>
        <v>3</v>
      </c>
      <c r="Q191" s="68">
        <f t="shared" si="39"/>
        <v>0</v>
      </c>
      <c r="R191" s="68">
        <f t="shared" si="40"/>
        <v>3</v>
      </c>
      <c r="S191" s="322"/>
    </row>
    <row r="192" spans="1:19" s="129" customFormat="1" ht="12.75" customHeight="1">
      <c r="A192" s="226" t="s">
        <v>119</v>
      </c>
      <c r="B192" s="99">
        <v>0</v>
      </c>
      <c r="C192" s="68">
        <v>0</v>
      </c>
      <c r="D192" s="235">
        <v>0</v>
      </c>
      <c r="E192" s="70">
        <v>0</v>
      </c>
      <c r="F192" s="68">
        <v>1</v>
      </c>
      <c r="G192" s="68">
        <v>0</v>
      </c>
      <c r="H192" s="235">
        <v>0</v>
      </c>
      <c r="I192" s="70">
        <v>0</v>
      </c>
      <c r="J192" s="68">
        <v>0</v>
      </c>
      <c r="K192" s="68">
        <v>0</v>
      </c>
      <c r="L192" s="235">
        <v>0</v>
      </c>
      <c r="M192" s="70">
        <v>0</v>
      </c>
      <c r="N192" s="235">
        <v>1</v>
      </c>
      <c r="O192" s="70">
        <v>0</v>
      </c>
      <c r="P192" s="68">
        <f t="shared" si="38"/>
        <v>2</v>
      </c>
      <c r="Q192" s="68">
        <f t="shared" si="39"/>
        <v>0</v>
      </c>
      <c r="R192" s="68">
        <f t="shared" si="40"/>
        <v>2</v>
      </c>
      <c r="S192" s="322"/>
    </row>
    <row r="193" spans="1:19" s="129" customFormat="1" ht="12.75" customHeight="1">
      <c r="A193" s="226" t="s">
        <v>120</v>
      </c>
      <c r="B193" s="99">
        <v>0</v>
      </c>
      <c r="C193" s="68">
        <v>0</v>
      </c>
      <c r="D193" s="235">
        <v>6</v>
      </c>
      <c r="E193" s="70">
        <v>0</v>
      </c>
      <c r="F193" s="68">
        <v>0</v>
      </c>
      <c r="G193" s="68">
        <v>0</v>
      </c>
      <c r="H193" s="235">
        <v>0</v>
      </c>
      <c r="I193" s="70">
        <v>0</v>
      </c>
      <c r="J193" s="68">
        <v>0</v>
      </c>
      <c r="K193" s="68">
        <v>0</v>
      </c>
      <c r="L193" s="235">
        <v>1</v>
      </c>
      <c r="M193" s="70">
        <v>0</v>
      </c>
      <c r="N193" s="235">
        <v>21</v>
      </c>
      <c r="O193" s="70">
        <v>5</v>
      </c>
      <c r="P193" s="68">
        <f t="shared" si="38"/>
        <v>28</v>
      </c>
      <c r="Q193" s="68">
        <f t="shared" si="39"/>
        <v>5</v>
      </c>
      <c r="R193" s="68">
        <f t="shared" si="40"/>
        <v>33</v>
      </c>
      <c r="S193" s="322"/>
    </row>
    <row r="194" spans="1:19" s="129" customFormat="1" ht="12.75" customHeight="1">
      <c r="A194" s="226" t="s">
        <v>122</v>
      </c>
      <c r="B194" s="99">
        <v>2</v>
      </c>
      <c r="C194" s="68">
        <v>0</v>
      </c>
      <c r="D194" s="235">
        <v>1</v>
      </c>
      <c r="E194" s="70">
        <v>0</v>
      </c>
      <c r="F194" s="68">
        <v>4</v>
      </c>
      <c r="G194" s="68">
        <v>0</v>
      </c>
      <c r="H194" s="235">
        <v>0</v>
      </c>
      <c r="I194" s="70">
        <v>0</v>
      </c>
      <c r="J194" s="68">
        <v>0</v>
      </c>
      <c r="K194" s="68">
        <v>0</v>
      </c>
      <c r="L194" s="235">
        <v>17</v>
      </c>
      <c r="M194" s="70">
        <v>0</v>
      </c>
      <c r="N194" s="235">
        <v>16</v>
      </c>
      <c r="O194" s="70">
        <v>6</v>
      </c>
      <c r="P194" s="68">
        <f t="shared" si="38"/>
        <v>40</v>
      </c>
      <c r="Q194" s="68">
        <f t="shared" si="39"/>
        <v>6</v>
      </c>
      <c r="R194" s="68">
        <f t="shared" si="40"/>
        <v>46</v>
      </c>
      <c r="S194" s="322"/>
    </row>
    <row r="195" spans="1:19" s="129" customFormat="1" ht="12.75" customHeight="1">
      <c r="A195" s="226" t="s">
        <v>124</v>
      </c>
      <c r="B195" s="99">
        <v>0</v>
      </c>
      <c r="C195" s="68">
        <v>0</v>
      </c>
      <c r="D195" s="235">
        <v>1</v>
      </c>
      <c r="E195" s="70">
        <v>0</v>
      </c>
      <c r="F195" s="68">
        <v>0</v>
      </c>
      <c r="G195" s="68">
        <v>0</v>
      </c>
      <c r="H195" s="235">
        <v>0</v>
      </c>
      <c r="I195" s="70">
        <v>0</v>
      </c>
      <c r="J195" s="68">
        <v>0</v>
      </c>
      <c r="K195" s="68">
        <v>0</v>
      </c>
      <c r="L195" s="235">
        <v>12</v>
      </c>
      <c r="M195" s="70">
        <v>0</v>
      </c>
      <c r="N195" s="235">
        <v>31</v>
      </c>
      <c r="O195" s="70">
        <v>2</v>
      </c>
      <c r="P195" s="68">
        <f t="shared" si="38"/>
        <v>44</v>
      </c>
      <c r="Q195" s="68">
        <f t="shared" si="39"/>
        <v>2</v>
      </c>
      <c r="R195" s="68">
        <f t="shared" si="40"/>
        <v>46</v>
      </c>
      <c r="S195" s="322"/>
    </row>
    <row r="196" spans="1:19" s="129" customFormat="1" ht="12.75" customHeight="1">
      <c r="A196" s="226" t="s">
        <v>125</v>
      </c>
      <c r="B196" s="99">
        <v>2</v>
      </c>
      <c r="C196" s="68">
        <v>2</v>
      </c>
      <c r="D196" s="235">
        <v>0</v>
      </c>
      <c r="E196" s="70">
        <v>0</v>
      </c>
      <c r="F196" s="68">
        <v>0</v>
      </c>
      <c r="G196" s="68">
        <v>0</v>
      </c>
      <c r="H196" s="235">
        <v>0</v>
      </c>
      <c r="I196" s="70">
        <v>0</v>
      </c>
      <c r="J196" s="68">
        <v>1</v>
      </c>
      <c r="K196" s="68">
        <v>0</v>
      </c>
      <c r="L196" s="235">
        <v>4</v>
      </c>
      <c r="M196" s="70">
        <v>4</v>
      </c>
      <c r="N196" s="235">
        <v>6</v>
      </c>
      <c r="O196" s="70">
        <v>16</v>
      </c>
      <c r="P196" s="68">
        <f t="shared" si="38"/>
        <v>13</v>
      </c>
      <c r="Q196" s="68">
        <f t="shared" si="39"/>
        <v>22</v>
      </c>
      <c r="R196" s="68">
        <f t="shared" si="40"/>
        <v>35</v>
      </c>
      <c r="S196" s="322"/>
    </row>
    <row r="197" spans="1:19" s="129" customFormat="1" ht="12.75" customHeight="1">
      <c r="A197" s="311" t="s">
        <v>309</v>
      </c>
      <c r="B197" s="73">
        <f t="shared" ref="B197:R197" si="41">SUM(B172:B196)</f>
        <v>9</v>
      </c>
      <c r="C197" s="74">
        <f t="shared" si="41"/>
        <v>12</v>
      </c>
      <c r="D197" s="220">
        <f t="shared" si="41"/>
        <v>23</v>
      </c>
      <c r="E197" s="327">
        <f t="shared" si="41"/>
        <v>5</v>
      </c>
      <c r="F197" s="74">
        <f t="shared" si="41"/>
        <v>8</v>
      </c>
      <c r="G197" s="74">
        <f t="shared" si="41"/>
        <v>0</v>
      </c>
      <c r="H197" s="220">
        <f t="shared" si="41"/>
        <v>0</v>
      </c>
      <c r="I197" s="327">
        <f t="shared" si="41"/>
        <v>0</v>
      </c>
      <c r="J197" s="74">
        <f t="shared" si="41"/>
        <v>2</v>
      </c>
      <c r="K197" s="74">
        <f t="shared" si="41"/>
        <v>1</v>
      </c>
      <c r="L197" s="220">
        <f t="shared" si="41"/>
        <v>70</v>
      </c>
      <c r="M197" s="327">
        <f t="shared" si="41"/>
        <v>11</v>
      </c>
      <c r="N197" s="220">
        <f t="shared" si="41"/>
        <v>228</v>
      </c>
      <c r="O197" s="327">
        <f t="shared" si="41"/>
        <v>168</v>
      </c>
      <c r="P197" s="74">
        <f t="shared" si="41"/>
        <v>340</v>
      </c>
      <c r="Q197" s="74">
        <f t="shared" si="41"/>
        <v>197</v>
      </c>
      <c r="R197" s="74">
        <f t="shared" si="41"/>
        <v>537</v>
      </c>
      <c r="S197" s="322"/>
    </row>
    <row r="198" spans="1:19" s="129" customFormat="1" ht="12.75" customHeight="1">
      <c r="A198" s="222" t="s">
        <v>310</v>
      </c>
      <c r="B198" s="103"/>
      <c r="C198" s="68"/>
      <c r="D198" s="235"/>
      <c r="E198" s="70"/>
      <c r="F198" s="68"/>
      <c r="G198" s="68"/>
      <c r="H198" s="235"/>
      <c r="I198" s="70"/>
      <c r="J198" s="68"/>
      <c r="K198" s="68"/>
      <c r="L198" s="235"/>
      <c r="M198" s="70"/>
      <c r="N198" s="235"/>
      <c r="O198" s="70"/>
      <c r="P198" s="68"/>
      <c r="Q198" s="68"/>
      <c r="R198" s="68"/>
      <c r="S198" s="322"/>
    </row>
    <row r="199" spans="1:19" s="129" customFormat="1" ht="12.75" customHeight="1">
      <c r="A199" s="226" t="s">
        <v>127</v>
      </c>
      <c r="B199" s="80">
        <v>0</v>
      </c>
      <c r="C199" s="68">
        <v>0</v>
      </c>
      <c r="D199" s="235">
        <v>0</v>
      </c>
      <c r="E199" s="70">
        <v>0</v>
      </c>
      <c r="F199" s="68">
        <v>0</v>
      </c>
      <c r="G199" s="68">
        <v>0</v>
      </c>
      <c r="H199" s="235">
        <v>0</v>
      </c>
      <c r="I199" s="70">
        <v>0</v>
      </c>
      <c r="J199" s="68">
        <v>0</v>
      </c>
      <c r="K199" s="68">
        <v>0</v>
      </c>
      <c r="L199" s="235">
        <v>0</v>
      </c>
      <c r="M199" s="70">
        <v>0</v>
      </c>
      <c r="N199" s="235">
        <v>0</v>
      </c>
      <c r="O199" s="70">
        <v>2</v>
      </c>
      <c r="P199" s="68">
        <f t="shared" ref="P199:P208" si="42">SUM(N199,L199,J199,H199,F199,D199,B199)</f>
        <v>0</v>
      </c>
      <c r="Q199" s="68">
        <f t="shared" ref="Q199:Q208" si="43">SUM(O199,M199,K199,I199,G199,E199,C199)</f>
        <v>2</v>
      </c>
      <c r="R199" s="68">
        <f t="shared" ref="R199:R208" si="44">SUM(P199:Q199)</f>
        <v>2</v>
      </c>
      <c r="S199" s="322"/>
    </row>
    <row r="200" spans="1:19" s="129" customFormat="1" ht="12.75" customHeight="1">
      <c r="A200" s="226" t="s">
        <v>128</v>
      </c>
      <c r="B200" s="80">
        <v>0</v>
      </c>
      <c r="C200" s="68">
        <v>1</v>
      </c>
      <c r="D200" s="235">
        <v>0</v>
      </c>
      <c r="E200" s="70">
        <v>0</v>
      </c>
      <c r="F200" s="68">
        <v>0</v>
      </c>
      <c r="G200" s="68">
        <v>0</v>
      </c>
      <c r="H200" s="235">
        <v>0</v>
      </c>
      <c r="I200" s="70">
        <v>0</v>
      </c>
      <c r="J200" s="68">
        <v>0</v>
      </c>
      <c r="K200" s="68">
        <v>0</v>
      </c>
      <c r="L200" s="235">
        <v>0</v>
      </c>
      <c r="M200" s="70">
        <v>0</v>
      </c>
      <c r="N200" s="235">
        <v>0</v>
      </c>
      <c r="O200" s="70">
        <v>0</v>
      </c>
      <c r="P200" s="68">
        <f t="shared" si="42"/>
        <v>0</v>
      </c>
      <c r="Q200" s="68">
        <f t="shared" si="43"/>
        <v>1</v>
      </c>
      <c r="R200" s="68">
        <f t="shared" si="44"/>
        <v>1</v>
      </c>
      <c r="S200" s="322"/>
    </row>
    <row r="201" spans="1:19" s="129" customFormat="1" ht="12.75" customHeight="1">
      <c r="A201" s="226" t="s">
        <v>130</v>
      </c>
      <c r="B201" s="80">
        <v>0</v>
      </c>
      <c r="C201" s="68">
        <v>1</v>
      </c>
      <c r="D201" s="235">
        <v>0</v>
      </c>
      <c r="E201" s="70">
        <v>0</v>
      </c>
      <c r="F201" s="68">
        <v>0</v>
      </c>
      <c r="G201" s="68">
        <v>0</v>
      </c>
      <c r="H201" s="235">
        <v>0</v>
      </c>
      <c r="I201" s="70">
        <v>0</v>
      </c>
      <c r="J201" s="68">
        <v>0</v>
      </c>
      <c r="K201" s="68">
        <v>0</v>
      </c>
      <c r="L201" s="235">
        <v>0</v>
      </c>
      <c r="M201" s="70">
        <v>0</v>
      </c>
      <c r="N201" s="235">
        <v>0</v>
      </c>
      <c r="O201" s="70">
        <v>0</v>
      </c>
      <c r="P201" s="68">
        <f t="shared" si="42"/>
        <v>0</v>
      </c>
      <c r="Q201" s="68">
        <f t="shared" si="43"/>
        <v>1</v>
      </c>
      <c r="R201" s="68">
        <f t="shared" si="44"/>
        <v>1</v>
      </c>
      <c r="S201" s="322"/>
    </row>
    <row r="202" spans="1:19" s="129" customFormat="1" ht="12.75" customHeight="1">
      <c r="A202" s="226" t="s">
        <v>273</v>
      </c>
      <c r="B202" s="80">
        <v>0</v>
      </c>
      <c r="C202" s="68">
        <v>0</v>
      </c>
      <c r="D202" s="235">
        <v>0</v>
      </c>
      <c r="E202" s="70">
        <v>0</v>
      </c>
      <c r="F202" s="68">
        <v>0</v>
      </c>
      <c r="G202" s="68">
        <v>0</v>
      </c>
      <c r="H202" s="235">
        <v>0</v>
      </c>
      <c r="I202" s="70">
        <v>0</v>
      </c>
      <c r="J202" s="68">
        <v>2</v>
      </c>
      <c r="K202" s="68">
        <v>0</v>
      </c>
      <c r="L202" s="235">
        <v>0</v>
      </c>
      <c r="M202" s="70">
        <v>0</v>
      </c>
      <c r="N202" s="235">
        <v>1</v>
      </c>
      <c r="O202" s="70">
        <v>0</v>
      </c>
      <c r="P202" s="68">
        <f t="shared" si="42"/>
        <v>3</v>
      </c>
      <c r="Q202" s="68">
        <f t="shared" si="43"/>
        <v>0</v>
      </c>
      <c r="R202" s="68">
        <f t="shared" si="44"/>
        <v>3</v>
      </c>
      <c r="S202" s="322"/>
    </row>
    <row r="203" spans="1:19" s="129" customFormat="1" ht="12.75" customHeight="1">
      <c r="A203" s="227" t="s">
        <v>106</v>
      </c>
      <c r="B203" s="80">
        <v>0</v>
      </c>
      <c r="C203" s="68">
        <v>0</v>
      </c>
      <c r="D203" s="235">
        <v>0</v>
      </c>
      <c r="E203" s="70">
        <v>0</v>
      </c>
      <c r="F203" s="68">
        <v>0</v>
      </c>
      <c r="G203" s="68">
        <v>0</v>
      </c>
      <c r="H203" s="235">
        <v>0</v>
      </c>
      <c r="I203" s="70">
        <v>0</v>
      </c>
      <c r="J203" s="68">
        <v>0</v>
      </c>
      <c r="K203" s="68">
        <v>0</v>
      </c>
      <c r="L203" s="235">
        <v>0</v>
      </c>
      <c r="M203" s="70">
        <v>0</v>
      </c>
      <c r="N203" s="235">
        <v>0</v>
      </c>
      <c r="O203" s="70">
        <v>2</v>
      </c>
      <c r="P203" s="68">
        <f t="shared" si="42"/>
        <v>0</v>
      </c>
      <c r="Q203" s="68">
        <f t="shared" si="43"/>
        <v>2</v>
      </c>
      <c r="R203" s="68">
        <f t="shared" si="44"/>
        <v>2</v>
      </c>
      <c r="S203" s="322"/>
    </row>
    <row r="204" spans="1:19" s="129" customFormat="1" ht="12.75" customHeight="1">
      <c r="A204" s="226" t="s">
        <v>132</v>
      </c>
      <c r="B204" s="80">
        <v>0</v>
      </c>
      <c r="C204" s="68">
        <v>0</v>
      </c>
      <c r="D204" s="235">
        <v>0</v>
      </c>
      <c r="E204" s="70">
        <v>0</v>
      </c>
      <c r="F204" s="68">
        <v>0</v>
      </c>
      <c r="G204" s="68">
        <v>0</v>
      </c>
      <c r="H204" s="235">
        <v>0</v>
      </c>
      <c r="I204" s="70">
        <v>0</v>
      </c>
      <c r="J204" s="68">
        <v>0</v>
      </c>
      <c r="K204" s="68">
        <v>0</v>
      </c>
      <c r="L204" s="235">
        <v>0</v>
      </c>
      <c r="M204" s="70">
        <v>0</v>
      </c>
      <c r="N204" s="235">
        <v>1</v>
      </c>
      <c r="O204" s="70">
        <v>0</v>
      </c>
      <c r="P204" s="68">
        <f t="shared" si="42"/>
        <v>1</v>
      </c>
      <c r="Q204" s="68">
        <f t="shared" si="43"/>
        <v>0</v>
      </c>
      <c r="R204" s="68">
        <f t="shared" si="44"/>
        <v>1</v>
      </c>
      <c r="S204" s="322"/>
    </row>
    <row r="205" spans="1:19" s="129" customFormat="1" ht="12.75" customHeight="1">
      <c r="A205" s="226" t="s">
        <v>111</v>
      </c>
      <c r="B205" s="80">
        <v>1</v>
      </c>
      <c r="C205" s="68">
        <v>0</v>
      </c>
      <c r="D205" s="235">
        <v>0</v>
      </c>
      <c r="E205" s="70">
        <v>0</v>
      </c>
      <c r="F205" s="68">
        <v>0</v>
      </c>
      <c r="G205" s="68">
        <v>0</v>
      </c>
      <c r="H205" s="235">
        <v>0</v>
      </c>
      <c r="I205" s="70">
        <v>0</v>
      </c>
      <c r="J205" s="68">
        <v>0</v>
      </c>
      <c r="K205" s="68">
        <v>0</v>
      </c>
      <c r="L205" s="235">
        <v>1</v>
      </c>
      <c r="M205" s="70">
        <v>0</v>
      </c>
      <c r="N205" s="235">
        <v>0</v>
      </c>
      <c r="O205" s="70">
        <v>0</v>
      </c>
      <c r="P205" s="68">
        <f t="shared" si="42"/>
        <v>2</v>
      </c>
      <c r="Q205" s="68">
        <f t="shared" si="43"/>
        <v>0</v>
      </c>
      <c r="R205" s="68">
        <f t="shared" si="44"/>
        <v>2</v>
      </c>
      <c r="S205" s="322"/>
    </row>
    <row r="206" spans="1:19" s="129" customFormat="1" ht="12.75" customHeight="1">
      <c r="A206" s="226" t="s">
        <v>275</v>
      </c>
      <c r="B206" s="80">
        <v>0</v>
      </c>
      <c r="C206" s="68">
        <v>0</v>
      </c>
      <c r="D206" s="235">
        <v>0</v>
      </c>
      <c r="E206" s="70">
        <v>0</v>
      </c>
      <c r="F206" s="68">
        <v>0</v>
      </c>
      <c r="G206" s="68">
        <v>0</v>
      </c>
      <c r="H206" s="235">
        <v>0</v>
      </c>
      <c r="I206" s="70">
        <v>0</v>
      </c>
      <c r="J206" s="68">
        <v>0</v>
      </c>
      <c r="K206" s="68">
        <v>0</v>
      </c>
      <c r="L206" s="235">
        <v>1</v>
      </c>
      <c r="M206" s="70">
        <v>0</v>
      </c>
      <c r="N206" s="235">
        <v>0</v>
      </c>
      <c r="O206" s="70">
        <v>0</v>
      </c>
      <c r="P206" s="68">
        <f t="shared" si="42"/>
        <v>1</v>
      </c>
      <c r="Q206" s="68">
        <f t="shared" si="43"/>
        <v>0</v>
      </c>
      <c r="R206" s="68">
        <f t="shared" si="44"/>
        <v>1</v>
      </c>
      <c r="S206" s="322"/>
    </row>
    <row r="207" spans="1:19" s="129" customFormat="1" ht="12.75" customHeight="1">
      <c r="A207" s="226" t="s">
        <v>112</v>
      </c>
      <c r="B207" s="80">
        <v>0</v>
      </c>
      <c r="C207" s="68">
        <v>0</v>
      </c>
      <c r="D207" s="235">
        <v>0</v>
      </c>
      <c r="E207" s="70">
        <v>0</v>
      </c>
      <c r="F207" s="68">
        <v>0</v>
      </c>
      <c r="G207" s="68">
        <v>0</v>
      </c>
      <c r="H207" s="235">
        <v>0</v>
      </c>
      <c r="I207" s="70">
        <v>0</v>
      </c>
      <c r="J207" s="68">
        <v>0</v>
      </c>
      <c r="K207" s="68">
        <v>0</v>
      </c>
      <c r="L207" s="235">
        <v>1</v>
      </c>
      <c r="M207" s="70">
        <v>0</v>
      </c>
      <c r="N207" s="235">
        <v>1</v>
      </c>
      <c r="O207" s="70">
        <v>0</v>
      </c>
      <c r="P207" s="68">
        <f t="shared" si="42"/>
        <v>2</v>
      </c>
      <c r="Q207" s="68">
        <f t="shared" si="43"/>
        <v>0</v>
      </c>
      <c r="R207" s="68">
        <f t="shared" si="44"/>
        <v>2</v>
      </c>
      <c r="S207" s="322"/>
    </row>
    <row r="208" spans="1:19" s="129" customFormat="1" ht="12.75" customHeight="1">
      <c r="A208" s="226" t="s">
        <v>135</v>
      </c>
      <c r="B208" s="80">
        <v>0</v>
      </c>
      <c r="C208" s="68">
        <v>0</v>
      </c>
      <c r="D208" s="235">
        <v>0</v>
      </c>
      <c r="E208" s="70">
        <v>0</v>
      </c>
      <c r="F208" s="68">
        <v>0</v>
      </c>
      <c r="G208" s="68">
        <v>0</v>
      </c>
      <c r="H208" s="235">
        <v>0</v>
      </c>
      <c r="I208" s="70">
        <v>0</v>
      </c>
      <c r="J208" s="68">
        <v>0</v>
      </c>
      <c r="K208" s="68">
        <v>0</v>
      </c>
      <c r="L208" s="235">
        <v>0</v>
      </c>
      <c r="M208" s="70">
        <v>0</v>
      </c>
      <c r="N208" s="235">
        <v>1</v>
      </c>
      <c r="O208" s="70">
        <v>0</v>
      </c>
      <c r="P208" s="68">
        <f t="shared" si="42"/>
        <v>1</v>
      </c>
      <c r="Q208" s="68">
        <f t="shared" si="43"/>
        <v>0</v>
      </c>
      <c r="R208" s="68">
        <f t="shared" si="44"/>
        <v>1</v>
      </c>
      <c r="S208" s="322"/>
    </row>
    <row r="209" spans="1:19" s="129" customFormat="1" ht="12.75" customHeight="1">
      <c r="A209" s="310" t="s">
        <v>311</v>
      </c>
      <c r="B209" s="73">
        <f>SUM(B199:B208)</f>
        <v>1</v>
      </c>
      <c r="C209" s="74">
        <f t="shared" ref="C209:R209" si="45">SUM(C199:C208)</f>
        <v>2</v>
      </c>
      <c r="D209" s="220">
        <f t="shared" si="45"/>
        <v>0</v>
      </c>
      <c r="E209" s="327">
        <f t="shared" si="45"/>
        <v>0</v>
      </c>
      <c r="F209" s="74">
        <f t="shared" si="45"/>
        <v>0</v>
      </c>
      <c r="G209" s="74">
        <f t="shared" si="45"/>
        <v>0</v>
      </c>
      <c r="H209" s="220">
        <f t="shared" si="45"/>
        <v>0</v>
      </c>
      <c r="I209" s="327">
        <f t="shared" si="45"/>
        <v>0</v>
      </c>
      <c r="J209" s="74">
        <f t="shared" si="45"/>
        <v>2</v>
      </c>
      <c r="K209" s="74">
        <f t="shared" si="45"/>
        <v>0</v>
      </c>
      <c r="L209" s="220">
        <f t="shared" si="45"/>
        <v>3</v>
      </c>
      <c r="M209" s="327">
        <f t="shared" si="45"/>
        <v>0</v>
      </c>
      <c r="N209" s="220">
        <f t="shared" si="45"/>
        <v>4</v>
      </c>
      <c r="O209" s="327">
        <f t="shared" si="45"/>
        <v>4</v>
      </c>
      <c r="P209" s="74">
        <f t="shared" si="45"/>
        <v>10</v>
      </c>
      <c r="Q209" s="74">
        <f t="shared" si="45"/>
        <v>6</v>
      </c>
      <c r="R209" s="74">
        <f t="shared" si="45"/>
        <v>16</v>
      </c>
      <c r="S209" s="322"/>
    </row>
    <row r="210" spans="1:19" s="129" customFormat="1" ht="12.75" customHeight="1">
      <c r="A210" s="72" t="s">
        <v>164</v>
      </c>
      <c r="B210" s="232">
        <f>SUM(B209,B197)</f>
        <v>10</v>
      </c>
      <c r="C210" s="104">
        <f t="shared" ref="C210:R210" si="46">SUM(C209,C197)</f>
        <v>14</v>
      </c>
      <c r="D210" s="237">
        <f t="shared" si="46"/>
        <v>23</v>
      </c>
      <c r="E210" s="328">
        <f t="shared" si="46"/>
        <v>5</v>
      </c>
      <c r="F210" s="104">
        <f t="shared" si="46"/>
        <v>8</v>
      </c>
      <c r="G210" s="104">
        <f t="shared" si="46"/>
        <v>0</v>
      </c>
      <c r="H210" s="237">
        <f t="shared" si="46"/>
        <v>0</v>
      </c>
      <c r="I210" s="328">
        <f t="shared" si="46"/>
        <v>0</v>
      </c>
      <c r="J210" s="104">
        <f t="shared" si="46"/>
        <v>4</v>
      </c>
      <c r="K210" s="104">
        <f t="shared" si="46"/>
        <v>1</v>
      </c>
      <c r="L210" s="237">
        <f t="shared" si="46"/>
        <v>73</v>
      </c>
      <c r="M210" s="328">
        <f t="shared" si="46"/>
        <v>11</v>
      </c>
      <c r="N210" s="237">
        <f t="shared" si="46"/>
        <v>232</v>
      </c>
      <c r="O210" s="328">
        <f t="shared" si="46"/>
        <v>172</v>
      </c>
      <c r="P210" s="104">
        <f>SUM(P209,P197)</f>
        <v>350</v>
      </c>
      <c r="Q210" s="104">
        <f t="shared" si="46"/>
        <v>203</v>
      </c>
      <c r="R210" s="104">
        <f t="shared" si="46"/>
        <v>553</v>
      </c>
      <c r="S210" s="322"/>
    </row>
    <row r="211" spans="1:19" s="129" customFormat="1" ht="12.75" customHeight="1">
      <c r="A211" s="271" t="s">
        <v>280</v>
      </c>
      <c r="B211" s="231">
        <v>0</v>
      </c>
      <c r="C211" s="68">
        <v>0</v>
      </c>
      <c r="D211" s="235">
        <v>1</v>
      </c>
      <c r="E211" s="70">
        <v>0</v>
      </c>
      <c r="F211" s="68">
        <v>0</v>
      </c>
      <c r="G211" s="68">
        <v>0</v>
      </c>
      <c r="H211" s="235">
        <v>0</v>
      </c>
      <c r="I211" s="70">
        <v>0</v>
      </c>
      <c r="J211" s="68">
        <v>0</v>
      </c>
      <c r="K211" s="68">
        <v>0</v>
      </c>
      <c r="L211" s="235">
        <v>0</v>
      </c>
      <c r="M211" s="70">
        <v>0</v>
      </c>
      <c r="N211" s="235">
        <v>0</v>
      </c>
      <c r="O211" s="70">
        <v>0</v>
      </c>
      <c r="P211" s="68">
        <f>SUM(N211,L211,J211,H211,F211,D211,B211)</f>
        <v>1</v>
      </c>
      <c r="Q211" s="68">
        <f>SUM(O211,M211,K211,I211,G211,E211,C211)</f>
        <v>0</v>
      </c>
      <c r="R211" s="68">
        <f>SUM(P211:Q211)</f>
        <v>1</v>
      </c>
      <c r="S211" s="322"/>
    </row>
    <row r="212" spans="1:19" s="129" customFormat="1" ht="12.75" customHeight="1">
      <c r="A212" s="312" t="s">
        <v>289</v>
      </c>
      <c r="B212" s="233">
        <f>SUM(B210,B168,B66,B77,B211)</f>
        <v>17</v>
      </c>
      <c r="C212" s="104">
        <f t="shared" ref="C212:R212" si="47">SUM(C210,C168,C66,C77,C211)</f>
        <v>23</v>
      </c>
      <c r="D212" s="237">
        <f t="shared" si="47"/>
        <v>413</v>
      </c>
      <c r="E212" s="328">
        <f t="shared" si="47"/>
        <v>88</v>
      </c>
      <c r="F212" s="104">
        <f t="shared" si="47"/>
        <v>32</v>
      </c>
      <c r="G212" s="104">
        <f t="shared" si="47"/>
        <v>9</v>
      </c>
      <c r="H212" s="237">
        <f t="shared" si="47"/>
        <v>1</v>
      </c>
      <c r="I212" s="328">
        <f t="shared" si="47"/>
        <v>0</v>
      </c>
      <c r="J212" s="104">
        <f t="shared" si="47"/>
        <v>50</v>
      </c>
      <c r="K212" s="104">
        <f t="shared" si="47"/>
        <v>29</v>
      </c>
      <c r="L212" s="237">
        <f t="shared" si="47"/>
        <v>878</v>
      </c>
      <c r="M212" s="328">
        <f t="shared" si="47"/>
        <v>206</v>
      </c>
      <c r="N212" s="237">
        <f t="shared" si="47"/>
        <v>2388</v>
      </c>
      <c r="O212" s="328">
        <f t="shared" si="47"/>
        <v>1732</v>
      </c>
      <c r="P212" s="104">
        <f t="shared" si="47"/>
        <v>3779</v>
      </c>
      <c r="Q212" s="104">
        <f t="shared" si="47"/>
        <v>2087</v>
      </c>
      <c r="R212" s="104">
        <f t="shared" si="47"/>
        <v>5866</v>
      </c>
      <c r="S212" s="322"/>
    </row>
    <row r="213" spans="1:19" s="129" customFormat="1" ht="12.75" customHeight="1">
      <c r="A213" s="88"/>
      <c r="B213" s="264"/>
      <c r="C213" s="104"/>
      <c r="D213" s="237"/>
      <c r="E213" s="328"/>
      <c r="F213" s="104"/>
      <c r="G213" s="104"/>
      <c r="H213" s="237"/>
      <c r="I213" s="328"/>
      <c r="J213" s="104"/>
      <c r="K213" s="104"/>
      <c r="L213" s="237"/>
      <c r="M213" s="328"/>
      <c r="N213" s="237"/>
      <c r="O213" s="328"/>
      <c r="P213" s="104"/>
      <c r="Q213" s="104"/>
      <c r="R213" s="104"/>
      <c r="S213" s="322"/>
    </row>
    <row r="214" spans="1:19" s="129" customFormat="1" ht="12.75" customHeight="1">
      <c r="A214" s="72" t="s">
        <v>158</v>
      </c>
      <c r="B214" s="264">
        <f>SUM(B212,B40)</f>
        <v>17</v>
      </c>
      <c r="C214" s="104">
        <f t="shared" ref="C214:R214" si="48">SUM(C212,C40)</f>
        <v>23</v>
      </c>
      <c r="D214" s="237">
        <f t="shared" si="48"/>
        <v>694</v>
      </c>
      <c r="E214" s="328">
        <f t="shared" si="48"/>
        <v>140</v>
      </c>
      <c r="F214" s="104">
        <f t="shared" si="48"/>
        <v>45</v>
      </c>
      <c r="G214" s="104">
        <f t="shared" si="48"/>
        <v>14</v>
      </c>
      <c r="H214" s="237">
        <f t="shared" si="48"/>
        <v>1</v>
      </c>
      <c r="I214" s="328">
        <f t="shared" si="48"/>
        <v>0</v>
      </c>
      <c r="J214" s="104">
        <f t="shared" si="48"/>
        <v>111</v>
      </c>
      <c r="K214" s="104">
        <f t="shared" si="48"/>
        <v>46</v>
      </c>
      <c r="L214" s="237">
        <f t="shared" si="48"/>
        <v>1353</v>
      </c>
      <c r="M214" s="328">
        <f t="shared" si="48"/>
        <v>330</v>
      </c>
      <c r="N214" s="237">
        <f t="shared" si="48"/>
        <v>3901</v>
      </c>
      <c r="O214" s="328">
        <f t="shared" si="48"/>
        <v>2860</v>
      </c>
      <c r="P214" s="104">
        <f t="shared" si="48"/>
        <v>6122</v>
      </c>
      <c r="Q214" s="104">
        <f t="shared" si="48"/>
        <v>3413</v>
      </c>
      <c r="R214" s="104">
        <f t="shared" si="48"/>
        <v>9535</v>
      </c>
      <c r="S214" s="322"/>
    </row>
    <row r="215" spans="1:19" s="129" customFormat="1" ht="12.75" customHeight="1">
      <c r="A215" s="87"/>
      <c r="B215" s="87"/>
      <c r="C215" s="87"/>
      <c r="D215" s="87"/>
      <c r="E215" s="87"/>
      <c r="F215" s="87"/>
      <c r="G215" s="87"/>
      <c r="H215" s="87"/>
      <c r="I215" s="87"/>
      <c r="J215" s="87"/>
      <c r="K215" s="87"/>
      <c r="L215" s="87"/>
      <c r="M215" s="87"/>
      <c r="N215" s="87"/>
      <c r="O215" s="87"/>
      <c r="P215" s="87"/>
      <c r="Q215" s="87"/>
      <c r="R215" s="87"/>
    </row>
    <row r="216" spans="1:19" ht="22.2" customHeight="1">
      <c r="A216" s="370" t="s">
        <v>324</v>
      </c>
      <c r="B216" s="370"/>
      <c r="C216" s="370"/>
      <c r="D216" s="370"/>
      <c r="E216" s="370"/>
      <c r="F216" s="370"/>
      <c r="G216" s="370"/>
      <c r="H216" s="370"/>
      <c r="I216" s="370"/>
      <c r="J216" s="370"/>
      <c r="K216" s="370"/>
      <c r="L216" s="370"/>
      <c r="M216" s="370"/>
      <c r="N216" s="370"/>
      <c r="O216" s="370"/>
      <c r="P216" s="370"/>
      <c r="Q216" s="370"/>
      <c r="R216" s="370"/>
      <c r="S216" s="326"/>
    </row>
    <row r="217" spans="1:19" ht="13.2" customHeight="1">
      <c r="A217" s="134" t="s">
        <v>283</v>
      </c>
      <c r="B217" s="92"/>
      <c r="C217" s="65"/>
      <c r="D217" s="92"/>
      <c r="E217" s="92"/>
      <c r="F217" s="65"/>
      <c r="G217" s="92"/>
      <c r="H217" s="92"/>
      <c r="I217" s="65"/>
      <c r="J217" s="92"/>
      <c r="K217" s="92"/>
      <c r="L217" s="65"/>
      <c r="M217" s="92"/>
      <c r="N217" s="92"/>
      <c r="O217" s="65"/>
      <c r="P217" s="92"/>
      <c r="Q217" s="92"/>
      <c r="R217" s="65"/>
      <c r="S217" s="65"/>
    </row>
    <row r="218" spans="1:19">
      <c r="A218" s="134"/>
      <c r="B218" s="92"/>
      <c r="C218" s="65"/>
      <c r="D218" s="92"/>
      <c r="E218" s="92"/>
      <c r="F218" s="65"/>
      <c r="G218" s="92"/>
      <c r="H218" s="92"/>
      <c r="I218" s="65"/>
      <c r="J218" s="92"/>
      <c r="K218" s="92"/>
      <c r="L218" s="65"/>
      <c r="M218" s="92"/>
      <c r="N218" s="92"/>
      <c r="O218" s="65"/>
      <c r="P218" s="92"/>
      <c r="Q218" s="92"/>
      <c r="R218" s="65"/>
      <c r="S218" s="65"/>
    </row>
    <row r="219" spans="1:19">
      <c r="A219" s="134" t="s">
        <v>44</v>
      </c>
      <c r="B219" s="92"/>
      <c r="C219" s="92"/>
      <c r="D219" s="92"/>
      <c r="E219" s="92"/>
      <c r="F219" s="92"/>
      <c r="G219" s="92"/>
      <c r="H219" s="92"/>
      <c r="I219" s="92"/>
      <c r="J219" s="92"/>
      <c r="K219" s="92"/>
      <c r="L219" s="92"/>
      <c r="M219" s="92"/>
      <c r="N219" s="92"/>
      <c r="O219" s="92"/>
      <c r="P219" s="92"/>
      <c r="Q219" s="92"/>
      <c r="R219" s="92"/>
      <c r="S219" s="65"/>
    </row>
    <row r="220" spans="1:19">
      <c r="A220" s="134" t="s">
        <v>315</v>
      </c>
      <c r="B220" s="134"/>
      <c r="C220" s="65"/>
      <c r="D220" s="92"/>
      <c r="E220" s="92"/>
      <c r="F220" s="65"/>
      <c r="G220" s="92"/>
      <c r="H220" s="92"/>
      <c r="I220" s="65"/>
      <c r="J220" s="92"/>
      <c r="K220" s="92"/>
      <c r="L220" s="65"/>
      <c r="M220" s="92"/>
      <c r="N220" s="92"/>
      <c r="O220" s="65"/>
      <c r="P220" s="92"/>
      <c r="Q220" s="92"/>
      <c r="R220" s="65"/>
      <c r="S220" s="65"/>
    </row>
    <row r="221" spans="1:19">
      <c r="A221" s="134" t="s">
        <v>316</v>
      </c>
      <c r="B221" s="134"/>
      <c r="C221" s="65"/>
      <c r="D221" s="92"/>
      <c r="E221" s="92"/>
      <c r="F221" s="65"/>
      <c r="G221" s="92"/>
      <c r="H221" s="92"/>
      <c r="I221" s="65"/>
      <c r="J221" s="92"/>
      <c r="K221" s="92"/>
      <c r="L221" s="65"/>
      <c r="M221" s="92"/>
      <c r="N221" s="92"/>
      <c r="O221" s="65"/>
      <c r="P221" s="92"/>
      <c r="Q221" s="92"/>
      <c r="R221" s="65"/>
      <c r="S221" s="65"/>
    </row>
    <row r="222" spans="1:19">
      <c r="A222" s="367"/>
      <c r="B222" s="367"/>
      <c r="C222" s="367"/>
      <c r="D222" s="367"/>
      <c r="E222" s="367"/>
      <c r="F222" s="367"/>
      <c r="G222" s="367"/>
      <c r="H222" s="367"/>
      <c r="I222" s="367"/>
      <c r="J222" s="367"/>
      <c r="K222" s="367"/>
      <c r="L222" s="367"/>
      <c r="M222" s="367"/>
      <c r="N222" s="367"/>
      <c r="O222" s="367"/>
      <c r="P222" s="367"/>
      <c r="Q222" s="367"/>
      <c r="R222" s="367"/>
      <c r="S222" s="65"/>
    </row>
  </sheetData>
  <mergeCells count="7">
    <mergeCell ref="A2:R2"/>
    <mergeCell ref="A3:R3"/>
    <mergeCell ref="A222:R222"/>
    <mergeCell ref="N5:O5"/>
    <mergeCell ref="L7:M7"/>
    <mergeCell ref="L8:M8"/>
    <mergeCell ref="A216:R216"/>
  </mergeCells>
  <pageMargins left="0.19685039370078741" right="0.19685039370078741" top="0.39370078740157483" bottom="0.39370078740157483" header="0.51181102362204722" footer="0.51181102362204722"/>
  <pageSetup paperSize="9" scale="67" orientation="landscape" r:id="rId1"/>
  <headerFooter>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6E192-17F7-467D-8C2B-59B08B31C9D4}">
  <dimension ref="A1:Q180"/>
  <sheetViews>
    <sheetView zoomScaleNormal="100" workbookViewId="0"/>
  </sheetViews>
  <sheetFormatPr defaultRowHeight="13.2"/>
  <cols>
    <col min="1" max="1" width="42.109375" style="113" customWidth="1"/>
    <col min="2" max="2" width="9.6640625" style="279" customWidth="1"/>
    <col min="3" max="3" width="7.6640625" style="109" customWidth="1"/>
    <col min="4" max="4" width="7.6640625" style="108" customWidth="1"/>
    <col min="5" max="6" width="7.6640625" style="109" customWidth="1"/>
    <col min="7" max="7" width="7.6640625" style="108" customWidth="1"/>
    <col min="8" max="9" width="7.6640625" style="109" customWidth="1"/>
    <col min="10" max="10" width="7.6640625" style="108" customWidth="1"/>
    <col min="11" max="12" width="7.6640625" style="109" customWidth="1"/>
    <col min="13" max="13" width="7.6640625" style="108" customWidth="1"/>
    <col min="14" max="15" width="7.6640625" style="109" customWidth="1"/>
    <col min="16" max="17" width="7.6640625" style="108" customWidth="1"/>
    <col min="18" max="16384" width="8.88671875" style="109"/>
  </cols>
  <sheetData>
    <row r="1" spans="1:17" s="83" customFormat="1">
      <c r="A1" s="76" t="s">
        <v>1</v>
      </c>
      <c r="B1" s="242"/>
      <c r="D1" s="79"/>
      <c r="F1" s="79"/>
      <c r="G1" s="79"/>
      <c r="I1" s="79"/>
      <c r="J1" s="79"/>
      <c r="L1" s="79"/>
      <c r="M1" s="79"/>
      <c r="O1" s="79"/>
      <c r="P1" s="79"/>
      <c r="Q1" s="79"/>
    </row>
    <row r="2" spans="1:17" s="83" customFormat="1">
      <c r="A2" s="371" t="s">
        <v>45</v>
      </c>
      <c r="B2" s="371"/>
      <c r="C2" s="371"/>
      <c r="D2" s="371"/>
      <c r="E2" s="371"/>
      <c r="F2" s="371"/>
      <c r="G2" s="371"/>
      <c r="H2" s="371"/>
      <c r="I2" s="371"/>
      <c r="J2" s="371"/>
      <c r="K2" s="371"/>
      <c r="L2" s="371"/>
      <c r="M2" s="371"/>
      <c r="N2" s="371"/>
      <c r="O2" s="371"/>
      <c r="P2" s="371"/>
      <c r="Q2" s="371"/>
    </row>
    <row r="3" spans="1:17" s="83" customFormat="1">
      <c r="A3" s="371" t="s">
        <v>319</v>
      </c>
      <c r="B3" s="371"/>
      <c r="C3" s="371"/>
      <c r="D3" s="371"/>
      <c r="E3" s="371"/>
      <c r="F3" s="371"/>
      <c r="G3" s="371"/>
      <c r="H3" s="371"/>
      <c r="I3" s="371"/>
      <c r="J3" s="371"/>
      <c r="K3" s="371"/>
      <c r="L3" s="371"/>
      <c r="M3" s="371"/>
      <c r="N3" s="371"/>
      <c r="O3" s="371"/>
      <c r="P3" s="371"/>
      <c r="Q3" s="371"/>
    </row>
    <row r="4" spans="1:17" s="83" customFormat="1" ht="13.8" thickBot="1">
      <c r="A4" s="113"/>
      <c r="B4" s="279"/>
      <c r="C4" s="109"/>
      <c r="D4" s="108"/>
      <c r="E4" s="109"/>
      <c r="F4" s="109"/>
      <c r="G4" s="108"/>
      <c r="H4" s="109"/>
      <c r="I4" s="109"/>
      <c r="J4" s="108"/>
      <c r="K4" s="109"/>
      <c r="L4" s="109"/>
      <c r="M4" s="108"/>
      <c r="N4" s="109"/>
      <c r="O4" s="109"/>
      <c r="P4" s="108"/>
      <c r="Q4" s="108"/>
    </row>
    <row r="5" spans="1:17" s="241" customFormat="1" ht="27" customHeight="1">
      <c r="A5" s="378"/>
      <c r="B5" s="372" t="s">
        <v>96</v>
      </c>
      <c r="C5" s="373"/>
      <c r="D5" s="374"/>
      <c r="E5" s="375" t="s">
        <v>97</v>
      </c>
      <c r="F5" s="373"/>
      <c r="G5" s="374"/>
      <c r="H5" s="372" t="s">
        <v>98</v>
      </c>
      <c r="I5" s="373"/>
      <c r="J5" s="374"/>
      <c r="K5" s="372" t="s">
        <v>89</v>
      </c>
      <c r="L5" s="373"/>
      <c r="M5" s="374"/>
      <c r="N5" s="376" t="s">
        <v>26</v>
      </c>
      <c r="O5" s="377"/>
      <c r="P5" s="377"/>
      <c r="Q5" s="240"/>
    </row>
    <row r="6" spans="1:17" s="83" customFormat="1">
      <c r="A6" s="379"/>
      <c r="B6" s="97" t="s">
        <v>29</v>
      </c>
      <c r="C6" s="98" t="s">
        <v>30</v>
      </c>
      <c r="D6" s="84" t="s">
        <v>31</v>
      </c>
      <c r="E6" s="97" t="s">
        <v>29</v>
      </c>
      <c r="F6" s="98" t="s">
        <v>30</v>
      </c>
      <c r="G6" s="84" t="s">
        <v>31</v>
      </c>
      <c r="H6" s="97" t="s">
        <v>29</v>
      </c>
      <c r="I6" s="98" t="s">
        <v>30</v>
      </c>
      <c r="J6" s="84" t="s">
        <v>31</v>
      </c>
      <c r="K6" s="97" t="s">
        <v>29</v>
      </c>
      <c r="L6" s="98" t="s">
        <v>30</v>
      </c>
      <c r="M6" s="84" t="s">
        <v>31</v>
      </c>
      <c r="N6" s="97" t="s">
        <v>29</v>
      </c>
      <c r="O6" s="98" t="s">
        <v>30</v>
      </c>
      <c r="P6" s="256" t="s">
        <v>31</v>
      </c>
      <c r="Q6" s="87"/>
    </row>
    <row r="7" spans="1:17" s="83" customFormat="1">
      <c r="A7" s="347" t="s">
        <v>281</v>
      </c>
      <c r="B7" s="280"/>
      <c r="C7" s="281"/>
      <c r="D7" s="282"/>
      <c r="E7" s="280"/>
      <c r="F7" s="281"/>
      <c r="G7" s="282"/>
      <c r="H7" s="280"/>
      <c r="I7" s="281"/>
      <c r="J7" s="282"/>
      <c r="K7" s="280"/>
      <c r="L7" s="281"/>
      <c r="M7" s="282"/>
      <c r="N7" s="280"/>
      <c r="O7" s="283"/>
      <c r="P7" s="281"/>
      <c r="Q7" s="77"/>
    </row>
    <row r="8" spans="1:17" s="83" customFormat="1">
      <c r="A8" s="348"/>
      <c r="B8" s="258"/>
      <c r="C8" s="259"/>
      <c r="D8" s="260"/>
      <c r="E8" s="258"/>
      <c r="F8" s="259"/>
      <c r="G8" s="260"/>
      <c r="H8" s="258"/>
      <c r="I8" s="259"/>
      <c r="J8" s="260"/>
      <c r="K8" s="258"/>
      <c r="L8" s="259"/>
      <c r="M8" s="260"/>
      <c r="N8" s="258"/>
      <c r="O8" s="261"/>
      <c r="P8" s="259"/>
      <c r="Q8" s="77"/>
    </row>
    <row r="9" spans="1:17" s="79" customFormat="1">
      <c r="A9" s="349" t="s">
        <v>262</v>
      </c>
      <c r="B9" s="258"/>
      <c r="C9" s="261"/>
      <c r="D9" s="284"/>
      <c r="E9" s="258"/>
      <c r="F9" s="261"/>
      <c r="G9" s="284"/>
      <c r="H9" s="258"/>
      <c r="I9" s="261"/>
      <c r="J9" s="284"/>
      <c r="K9" s="258"/>
      <c r="L9" s="261"/>
      <c r="M9" s="284"/>
      <c r="N9" s="258"/>
      <c r="O9" s="261"/>
      <c r="P9" s="259"/>
      <c r="Q9" s="77"/>
    </row>
    <row r="10" spans="1:17" s="77" customFormat="1">
      <c r="A10" s="350" t="s">
        <v>285</v>
      </c>
      <c r="B10" s="253">
        <v>215</v>
      </c>
      <c r="C10" s="52">
        <v>51</v>
      </c>
      <c r="D10" s="254">
        <v>266</v>
      </c>
      <c r="E10" s="253">
        <v>181</v>
      </c>
      <c r="F10" s="52">
        <v>44</v>
      </c>
      <c r="G10" s="254">
        <v>225</v>
      </c>
      <c r="H10" s="253">
        <v>32</v>
      </c>
      <c r="I10" s="52">
        <v>10</v>
      </c>
      <c r="J10" s="254">
        <v>42</v>
      </c>
      <c r="K10" s="253">
        <v>12</v>
      </c>
      <c r="L10" s="52">
        <v>4</v>
      </c>
      <c r="M10" s="254">
        <v>16</v>
      </c>
      <c r="N10" s="253">
        <f>SUM(K10,H10,E10,B10)</f>
        <v>440</v>
      </c>
      <c r="O10" s="52">
        <f>SUM(L10,I10,F10,C10)</f>
        <v>109</v>
      </c>
      <c r="P10" s="52">
        <f>SUM(N10:O10)</f>
        <v>549</v>
      </c>
    </row>
    <row r="11" spans="1:17" s="77" customFormat="1">
      <c r="A11" s="292" t="s">
        <v>286</v>
      </c>
      <c r="B11" s="253">
        <v>160</v>
      </c>
      <c r="C11" s="52">
        <v>40</v>
      </c>
      <c r="D11" s="254">
        <v>200</v>
      </c>
      <c r="E11" s="253">
        <v>224</v>
      </c>
      <c r="F11" s="52">
        <v>67</v>
      </c>
      <c r="G11" s="254">
        <v>291</v>
      </c>
      <c r="H11" s="253">
        <v>21</v>
      </c>
      <c r="I11" s="52">
        <v>7</v>
      </c>
      <c r="J11" s="254">
        <v>28</v>
      </c>
      <c r="K11" s="253">
        <v>0</v>
      </c>
      <c r="L11" s="52">
        <v>0</v>
      </c>
      <c r="M11" s="254">
        <v>0</v>
      </c>
      <c r="N11" s="253">
        <f t="shared" ref="N11:N32" si="0">SUM(K11,H11,E11,B11)</f>
        <v>405</v>
      </c>
      <c r="O11" s="52">
        <f t="shared" ref="O11:O32" si="1">SUM(L11,I11,F11,C11)</f>
        <v>114</v>
      </c>
      <c r="P11" s="52">
        <f t="shared" ref="P11:P32" si="2">SUM(N11:O11)</f>
        <v>519</v>
      </c>
    </row>
    <row r="12" spans="1:17" s="77" customFormat="1">
      <c r="A12" s="285" t="s">
        <v>142</v>
      </c>
      <c r="B12" s="253">
        <v>49</v>
      </c>
      <c r="C12" s="52">
        <v>3</v>
      </c>
      <c r="D12" s="254">
        <v>52</v>
      </c>
      <c r="E12" s="253">
        <v>46</v>
      </c>
      <c r="F12" s="52">
        <v>8</v>
      </c>
      <c r="G12" s="254">
        <v>54</v>
      </c>
      <c r="H12" s="253">
        <v>9</v>
      </c>
      <c r="I12" s="52">
        <v>0</v>
      </c>
      <c r="J12" s="254">
        <v>9</v>
      </c>
      <c r="K12" s="253">
        <v>0</v>
      </c>
      <c r="L12" s="52">
        <v>0</v>
      </c>
      <c r="M12" s="254">
        <v>0</v>
      </c>
      <c r="N12" s="253">
        <f t="shared" si="0"/>
        <v>104</v>
      </c>
      <c r="O12" s="52">
        <f t="shared" si="1"/>
        <v>11</v>
      </c>
      <c r="P12" s="52">
        <f t="shared" si="2"/>
        <v>115</v>
      </c>
    </row>
    <row r="13" spans="1:17" s="77" customFormat="1">
      <c r="A13" s="285" t="s">
        <v>192</v>
      </c>
      <c r="B13" s="253">
        <v>7</v>
      </c>
      <c r="C13" s="52">
        <v>0</v>
      </c>
      <c r="D13" s="254">
        <v>7</v>
      </c>
      <c r="E13" s="253">
        <v>10</v>
      </c>
      <c r="F13" s="52">
        <v>2</v>
      </c>
      <c r="G13" s="254">
        <v>12</v>
      </c>
      <c r="H13" s="253">
        <v>0</v>
      </c>
      <c r="I13" s="52">
        <v>0</v>
      </c>
      <c r="J13" s="254">
        <v>0</v>
      </c>
      <c r="K13" s="253">
        <v>0</v>
      </c>
      <c r="L13" s="52">
        <v>0</v>
      </c>
      <c r="M13" s="254">
        <v>0</v>
      </c>
      <c r="N13" s="253">
        <f t="shared" si="0"/>
        <v>17</v>
      </c>
      <c r="O13" s="52">
        <f t="shared" si="1"/>
        <v>2</v>
      </c>
      <c r="P13" s="52">
        <f t="shared" si="2"/>
        <v>19</v>
      </c>
    </row>
    <row r="14" spans="1:17" s="77" customFormat="1" ht="26.4">
      <c r="A14" s="285" t="s">
        <v>193</v>
      </c>
      <c r="B14" s="253">
        <v>33</v>
      </c>
      <c r="C14" s="52">
        <v>10</v>
      </c>
      <c r="D14" s="254">
        <v>43</v>
      </c>
      <c r="E14" s="253">
        <v>34</v>
      </c>
      <c r="F14" s="52">
        <v>13</v>
      </c>
      <c r="G14" s="254">
        <v>47</v>
      </c>
      <c r="H14" s="253">
        <v>0</v>
      </c>
      <c r="I14" s="52">
        <v>0</v>
      </c>
      <c r="J14" s="254">
        <v>0</v>
      </c>
      <c r="K14" s="253">
        <v>0</v>
      </c>
      <c r="L14" s="52">
        <v>0</v>
      </c>
      <c r="M14" s="254">
        <v>0</v>
      </c>
      <c r="N14" s="253">
        <f t="shared" si="0"/>
        <v>67</v>
      </c>
      <c r="O14" s="52">
        <f t="shared" si="1"/>
        <v>23</v>
      </c>
      <c r="P14" s="52">
        <f t="shared" si="2"/>
        <v>90</v>
      </c>
    </row>
    <row r="15" spans="1:17" s="77" customFormat="1" ht="26.4">
      <c r="A15" s="285" t="s">
        <v>194</v>
      </c>
      <c r="B15" s="253">
        <v>18</v>
      </c>
      <c r="C15" s="52">
        <v>2</v>
      </c>
      <c r="D15" s="254">
        <v>20</v>
      </c>
      <c r="E15" s="253">
        <v>0</v>
      </c>
      <c r="F15" s="52">
        <v>0</v>
      </c>
      <c r="G15" s="254">
        <v>0</v>
      </c>
      <c r="H15" s="253">
        <v>0</v>
      </c>
      <c r="I15" s="52">
        <v>0</v>
      </c>
      <c r="J15" s="254">
        <v>0</v>
      </c>
      <c r="K15" s="253">
        <v>0</v>
      </c>
      <c r="L15" s="52">
        <v>0</v>
      </c>
      <c r="M15" s="254">
        <v>0</v>
      </c>
      <c r="N15" s="253">
        <f t="shared" si="0"/>
        <v>18</v>
      </c>
      <c r="O15" s="52">
        <f t="shared" si="1"/>
        <v>2</v>
      </c>
      <c r="P15" s="52">
        <f t="shared" si="2"/>
        <v>20</v>
      </c>
    </row>
    <row r="16" spans="1:17" s="77" customFormat="1">
      <c r="A16" s="285" t="s">
        <v>195</v>
      </c>
      <c r="B16" s="253">
        <v>20</v>
      </c>
      <c r="C16" s="52">
        <v>3</v>
      </c>
      <c r="D16" s="254">
        <v>23</v>
      </c>
      <c r="E16" s="253">
        <v>38</v>
      </c>
      <c r="F16" s="52">
        <v>5</v>
      </c>
      <c r="G16" s="254">
        <v>43</v>
      </c>
      <c r="H16" s="253">
        <v>0</v>
      </c>
      <c r="I16" s="52">
        <v>0</v>
      </c>
      <c r="J16" s="254">
        <v>0</v>
      </c>
      <c r="K16" s="253">
        <v>0</v>
      </c>
      <c r="L16" s="52">
        <v>0</v>
      </c>
      <c r="M16" s="254">
        <v>0</v>
      </c>
      <c r="N16" s="253">
        <f t="shared" si="0"/>
        <v>58</v>
      </c>
      <c r="O16" s="52">
        <f t="shared" si="1"/>
        <v>8</v>
      </c>
      <c r="P16" s="52">
        <f t="shared" si="2"/>
        <v>66</v>
      </c>
    </row>
    <row r="17" spans="1:17" s="77" customFormat="1" ht="13.8" customHeight="1">
      <c r="A17" s="285" t="s">
        <v>196</v>
      </c>
      <c r="B17" s="253">
        <v>6</v>
      </c>
      <c r="C17" s="52">
        <v>0</v>
      </c>
      <c r="D17" s="254">
        <v>6</v>
      </c>
      <c r="E17" s="253">
        <v>0</v>
      </c>
      <c r="F17" s="52">
        <v>0</v>
      </c>
      <c r="G17" s="254">
        <v>0</v>
      </c>
      <c r="H17" s="253">
        <v>0</v>
      </c>
      <c r="I17" s="52">
        <v>0</v>
      </c>
      <c r="J17" s="254">
        <v>0</v>
      </c>
      <c r="K17" s="253">
        <v>0</v>
      </c>
      <c r="L17" s="52">
        <v>0</v>
      </c>
      <c r="M17" s="254">
        <v>0</v>
      </c>
      <c r="N17" s="253">
        <f t="shared" si="0"/>
        <v>6</v>
      </c>
      <c r="O17" s="52">
        <f t="shared" si="1"/>
        <v>0</v>
      </c>
      <c r="P17" s="52">
        <f t="shared" si="2"/>
        <v>6</v>
      </c>
    </row>
    <row r="18" spans="1:17" s="77" customFormat="1">
      <c r="A18" s="285" t="s">
        <v>197</v>
      </c>
      <c r="B18" s="253">
        <v>20</v>
      </c>
      <c r="C18" s="52">
        <v>12</v>
      </c>
      <c r="D18" s="254">
        <v>32</v>
      </c>
      <c r="E18" s="253">
        <v>10</v>
      </c>
      <c r="F18" s="52">
        <v>1</v>
      </c>
      <c r="G18" s="254">
        <v>11</v>
      </c>
      <c r="H18" s="253">
        <v>0</v>
      </c>
      <c r="I18" s="52">
        <v>0</v>
      </c>
      <c r="J18" s="254">
        <v>0</v>
      </c>
      <c r="K18" s="253">
        <v>0</v>
      </c>
      <c r="L18" s="52">
        <v>0</v>
      </c>
      <c r="M18" s="254">
        <v>0</v>
      </c>
      <c r="N18" s="253">
        <f t="shared" si="0"/>
        <v>30</v>
      </c>
      <c r="O18" s="52">
        <f t="shared" si="1"/>
        <v>13</v>
      </c>
      <c r="P18" s="52">
        <f t="shared" si="2"/>
        <v>43</v>
      </c>
    </row>
    <row r="19" spans="1:17" s="77" customFormat="1">
      <c r="A19" s="285" t="s">
        <v>198</v>
      </c>
      <c r="B19" s="253">
        <v>0</v>
      </c>
      <c r="C19" s="52">
        <v>0</v>
      </c>
      <c r="D19" s="254">
        <v>0</v>
      </c>
      <c r="E19" s="253">
        <v>7</v>
      </c>
      <c r="F19" s="52">
        <v>6</v>
      </c>
      <c r="G19" s="254">
        <v>13</v>
      </c>
      <c r="H19" s="253">
        <v>0</v>
      </c>
      <c r="I19" s="52">
        <v>0</v>
      </c>
      <c r="J19" s="254">
        <v>0</v>
      </c>
      <c r="K19" s="253">
        <v>0</v>
      </c>
      <c r="L19" s="52">
        <v>0</v>
      </c>
      <c r="M19" s="254">
        <v>0</v>
      </c>
      <c r="N19" s="253">
        <f t="shared" si="0"/>
        <v>7</v>
      </c>
      <c r="O19" s="52">
        <f t="shared" si="1"/>
        <v>6</v>
      </c>
      <c r="P19" s="52">
        <f t="shared" si="2"/>
        <v>13</v>
      </c>
    </row>
    <row r="20" spans="1:17" s="77" customFormat="1">
      <c r="A20" s="285" t="s">
        <v>199</v>
      </c>
      <c r="B20" s="253">
        <v>9</v>
      </c>
      <c r="C20" s="52">
        <v>2</v>
      </c>
      <c r="D20" s="254">
        <v>11</v>
      </c>
      <c r="E20" s="253">
        <v>0</v>
      </c>
      <c r="F20" s="52">
        <v>0</v>
      </c>
      <c r="G20" s="254">
        <v>0</v>
      </c>
      <c r="H20" s="253">
        <v>0</v>
      </c>
      <c r="I20" s="52">
        <v>0</v>
      </c>
      <c r="J20" s="254">
        <v>0</v>
      </c>
      <c r="K20" s="253">
        <v>0</v>
      </c>
      <c r="L20" s="52">
        <v>0</v>
      </c>
      <c r="M20" s="254">
        <v>0</v>
      </c>
      <c r="N20" s="253">
        <f t="shared" si="0"/>
        <v>9</v>
      </c>
      <c r="O20" s="52">
        <f t="shared" si="1"/>
        <v>2</v>
      </c>
      <c r="P20" s="52">
        <f t="shared" si="2"/>
        <v>11</v>
      </c>
    </row>
    <row r="21" spans="1:17" s="77" customFormat="1">
      <c r="A21" s="285" t="s">
        <v>146</v>
      </c>
      <c r="B21" s="253">
        <v>12</v>
      </c>
      <c r="C21" s="52">
        <v>12</v>
      </c>
      <c r="D21" s="254">
        <v>24</v>
      </c>
      <c r="E21" s="253">
        <v>17</v>
      </c>
      <c r="F21" s="52">
        <v>8</v>
      </c>
      <c r="G21" s="254">
        <v>25</v>
      </c>
      <c r="H21" s="253">
        <v>0</v>
      </c>
      <c r="I21" s="52">
        <v>0</v>
      </c>
      <c r="J21" s="254">
        <v>0</v>
      </c>
      <c r="K21" s="253">
        <v>0</v>
      </c>
      <c r="L21" s="52">
        <v>0</v>
      </c>
      <c r="M21" s="254">
        <v>0</v>
      </c>
      <c r="N21" s="253">
        <f t="shared" si="0"/>
        <v>29</v>
      </c>
      <c r="O21" s="52">
        <f t="shared" si="1"/>
        <v>20</v>
      </c>
      <c r="P21" s="52">
        <f t="shared" si="2"/>
        <v>49</v>
      </c>
    </row>
    <row r="22" spans="1:17" s="77" customFormat="1">
      <c r="A22" s="285" t="s">
        <v>200</v>
      </c>
      <c r="B22" s="253">
        <v>0</v>
      </c>
      <c r="C22" s="52">
        <v>0</v>
      </c>
      <c r="D22" s="254">
        <v>0</v>
      </c>
      <c r="E22" s="253">
        <v>2</v>
      </c>
      <c r="F22" s="52">
        <v>2</v>
      </c>
      <c r="G22" s="254">
        <v>4</v>
      </c>
      <c r="H22" s="253">
        <v>0</v>
      </c>
      <c r="I22" s="52">
        <v>0</v>
      </c>
      <c r="J22" s="254">
        <v>0</v>
      </c>
      <c r="K22" s="253">
        <v>0</v>
      </c>
      <c r="L22" s="52">
        <v>0</v>
      </c>
      <c r="M22" s="254">
        <v>0</v>
      </c>
      <c r="N22" s="253">
        <f t="shared" si="0"/>
        <v>2</v>
      </c>
      <c r="O22" s="52">
        <f t="shared" si="1"/>
        <v>2</v>
      </c>
      <c r="P22" s="52">
        <f t="shared" si="2"/>
        <v>4</v>
      </c>
    </row>
    <row r="23" spans="1:17" s="77" customFormat="1" ht="26.4">
      <c r="A23" s="285" t="s">
        <v>201</v>
      </c>
      <c r="B23" s="253">
        <v>12</v>
      </c>
      <c r="C23" s="52">
        <v>1</v>
      </c>
      <c r="D23" s="254">
        <v>13</v>
      </c>
      <c r="E23" s="253">
        <v>0</v>
      </c>
      <c r="F23" s="52">
        <v>0</v>
      </c>
      <c r="G23" s="254">
        <v>0</v>
      </c>
      <c r="H23" s="253">
        <v>0</v>
      </c>
      <c r="I23" s="52">
        <v>0</v>
      </c>
      <c r="J23" s="254">
        <v>0</v>
      </c>
      <c r="K23" s="253">
        <v>0</v>
      </c>
      <c r="L23" s="52">
        <v>0</v>
      </c>
      <c r="M23" s="254">
        <v>0</v>
      </c>
      <c r="N23" s="253">
        <f t="shared" si="0"/>
        <v>12</v>
      </c>
      <c r="O23" s="52">
        <f t="shared" si="1"/>
        <v>1</v>
      </c>
      <c r="P23" s="52">
        <f t="shared" si="2"/>
        <v>13</v>
      </c>
    </row>
    <row r="24" spans="1:17" s="77" customFormat="1">
      <c r="A24" s="285" t="s">
        <v>202</v>
      </c>
      <c r="B24" s="253">
        <v>44</v>
      </c>
      <c r="C24" s="52">
        <v>8</v>
      </c>
      <c r="D24" s="254">
        <v>52</v>
      </c>
      <c r="E24" s="253">
        <v>19</v>
      </c>
      <c r="F24" s="52">
        <v>6</v>
      </c>
      <c r="G24" s="254">
        <v>25</v>
      </c>
      <c r="H24" s="253">
        <v>7</v>
      </c>
      <c r="I24" s="52">
        <v>2</v>
      </c>
      <c r="J24" s="254">
        <v>9</v>
      </c>
      <c r="K24" s="253">
        <v>0</v>
      </c>
      <c r="L24" s="52">
        <v>0</v>
      </c>
      <c r="M24" s="254">
        <v>0</v>
      </c>
      <c r="N24" s="253">
        <f t="shared" si="0"/>
        <v>70</v>
      </c>
      <c r="O24" s="52">
        <f t="shared" si="1"/>
        <v>16</v>
      </c>
      <c r="P24" s="52">
        <f t="shared" si="2"/>
        <v>86</v>
      </c>
      <c r="Q24" s="22"/>
    </row>
    <row r="25" spans="1:17" s="77" customFormat="1" ht="15" customHeight="1">
      <c r="A25" s="285" t="s">
        <v>203</v>
      </c>
      <c r="B25" s="253">
        <v>2</v>
      </c>
      <c r="C25" s="52">
        <v>0</v>
      </c>
      <c r="D25" s="254">
        <v>2</v>
      </c>
      <c r="E25" s="253">
        <v>3</v>
      </c>
      <c r="F25" s="52">
        <v>6</v>
      </c>
      <c r="G25" s="254">
        <v>9</v>
      </c>
      <c r="H25" s="253">
        <v>0</v>
      </c>
      <c r="I25" s="52">
        <v>0</v>
      </c>
      <c r="J25" s="254">
        <v>0</v>
      </c>
      <c r="K25" s="253">
        <v>0</v>
      </c>
      <c r="L25" s="52">
        <v>0</v>
      </c>
      <c r="M25" s="254">
        <v>0</v>
      </c>
      <c r="N25" s="253">
        <f t="shared" si="0"/>
        <v>5</v>
      </c>
      <c r="O25" s="52">
        <f t="shared" si="1"/>
        <v>6</v>
      </c>
      <c r="P25" s="52">
        <f t="shared" si="2"/>
        <v>11</v>
      </c>
    </row>
    <row r="26" spans="1:17" s="77" customFormat="1">
      <c r="A26" s="285" t="s">
        <v>204</v>
      </c>
      <c r="B26" s="253">
        <v>25</v>
      </c>
      <c r="C26" s="52">
        <v>4</v>
      </c>
      <c r="D26" s="254">
        <v>29</v>
      </c>
      <c r="E26" s="253">
        <v>12</v>
      </c>
      <c r="F26" s="52">
        <v>5</v>
      </c>
      <c r="G26" s="254">
        <v>17</v>
      </c>
      <c r="H26" s="253">
        <v>12</v>
      </c>
      <c r="I26" s="52">
        <v>3</v>
      </c>
      <c r="J26" s="254">
        <v>15</v>
      </c>
      <c r="K26" s="253">
        <v>0</v>
      </c>
      <c r="L26" s="52">
        <v>0</v>
      </c>
      <c r="M26" s="254">
        <v>0</v>
      </c>
      <c r="N26" s="253">
        <f t="shared" si="0"/>
        <v>49</v>
      </c>
      <c r="O26" s="52">
        <f t="shared" si="1"/>
        <v>12</v>
      </c>
      <c r="P26" s="52">
        <f t="shared" si="2"/>
        <v>61</v>
      </c>
    </row>
    <row r="27" spans="1:17" s="77" customFormat="1">
      <c r="A27" s="285" t="s">
        <v>205</v>
      </c>
      <c r="B27" s="253">
        <v>0</v>
      </c>
      <c r="C27" s="52">
        <v>0</v>
      </c>
      <c r="D27" s="254">
        <v>0</v>
      </c>
      <c r="E27" s="253">
        <v>3</v>
      </c>
      <c r="F27" s="52">
        <v>0</v>
      </c>
      <c r="G27" s="254">
        <v>3</v>
      </c>
      <c r="H27" s="253">
        <v>0</v>
      </c>
      <c r="I27" s="52">
        <v>0</v>
      </c>
      <c r="J27" s="254">
        <v>0</v>
      </c>
      <c r="K27" s="253">
        <v>0</v>
      </c>
      <c r="L27" s="52">
        <v>0</v>
      </c>
      <c r="M27" s="254">
        <v>0</v>
      </c>
      <c r="N27" s="253">
        <f t="shared" si="0"/>
        <v>3</v>
      </c>
      <c r="O27" s="52">
        <f t="shared" si="1"/>
        <v>0</v>
      </c>
      <c r="P27" s="52">
        <f t="shared" si="2"/>
        <v>3</v>
      </c>
    </row>
    <row r="28" spans="1:17" s="22" customFormat="1">
      <c r="A28" s="285" t="s">
        <v>206</v>
      </c>
      <c r="B28" s="253">
        <v>3</v>
      </c>
      <c r="C28" s="52">
        <v>0</v>
      </c>
      <c r="D28" s="254">
        <v>3</v>
      </c>
      <c r="E28" s="253">
        <v>1</v>
      </c>
      <c r="F28" s="52">
        <v>0</v>
      </c>
      <c r="G28" s="254">
        <v>1</v>
      </c>
      <c r="H28" s="253">
        <v>0</v>
      </c>
      <c r="I28" s="52">
        <v>0</v>
      </c>
      <c r="J28" s="254">
        <v>0</v>
      </c>
      <c r="K28" s="253">
        <v>0</v>
      </c>
      <c r="L28" s="52">
        <v>0</v>
      </c>
      <c r="M28" s="254">
        <v>0</v>
      </c>
      <c r="N28" s="253">
        <f t="shared" si="0"/>
        <v>4</v>
      </c>
      <c r="O28" s="52">
        <f t="shared" si="1"/>
        <v>0</v>
      </c>
      <c r="P28" s="52">
        <f t="shared" si="2"/>
        <v>4</v>
      </c>
      <c r="Q28" s="77"/>
    </row>
    <row r="29" spans="1:17" s="77" customFormat="1">
      <c r="A29" s="285" t="s">
        <v>207</v>
      </c>
      <c r="B29" s="253">
        <v>16</v>
      </c>
      <c r="C29" s="52">
        <v>2</v>
      </c>
      <c r="D29" s="254">
        <v>18</v>
      </c>
      <c r="E29" s="253">
        <v>113</v>
      </c>
      <c r="F29" s="52">
        <v>18</v>
      </c>
      <c r="G29" s="254">
        <v>131</v>
      </c>
      <c r="H29" s="253">
        <v>17</v>
      </c>
      <c r="I29" s="52">
        <v>0</v>
      </c>
      <c r="J29" s="254">
        <v>17</v>
      </c>
      <c r="K29" s="253">
        <v>0</v>
      </c>
      <c r="L29" s="52">
        <v>0</v>
      </c>
      <c r="M29" s="254">
        <v>0</v>
      </c>
      <c r="N29" s="253">
        <f t="shared" si="0"/>
        <v>146</v>
      </c>
      <c r="O29" s="52">
        <f t="shared" si="1"/>
        <v>20</v>
      </c>
      <c r="P29" s="52">
        <f t="shared" si="2"/>
        <v>166</v>
      </c>
    </row>
    <row r="30" spans="1:17" s="77" customFormat="1">
      <c r="A30" s="285" t="s">
        <v>208</v>
      </c>
      <c r="B30" s="253">
        <v>15</v>
      </c>
      <c r="C30" s="52">
        <v>2</v>
      </c>
      <c r="D30" s="254">
        <v>17</v>
      </c>
      <c r="E30" s="253">
        <v>0</v>
      </c>
      <c r="F30" s="52">
        <v>0</v>
      </c>
      <c r="G30" s="254">
        <v>0</v>
      </c>
      <c r="H30" s="253">
        <v>0</v>
      </c>
      <c r="I30" s="52">
        <v>0</v>
      </c>
      <c r="J30" s="254">
        <v>0</v>
      </c>
      <c r="K30" s="253">
        <v>0</v>
      </c>
      <c r="L30" s="52">
        <v>0</v>
      </c>
      <c r="M30" s="254">
        <v>0</v>
      </c>
      <c r="N30" s="253">
        <f t="shared" si="0"/>
        <v>15</v>
      </c>
      <c r="O30" s="52">
        <f t="shared" si="1"/>
        <v>2</v>
      </c>
      <c r="P30" s="52">
        <f t="shared" si="2"/>
        <v>17</v>
      </c>
    </row>
    <row r="31" spans="1:17" s="77" customFormat="1">
      <c r="A31" s="285" t="s">
        <v>209</v>
      </c>
      <c r="B31" s="253">
        <v>18</v>
      </c>
      <c r="C31" s="52">
        <v>3</v>
      </c>
      <c r="D31" s="254">
        <v>21</v>
      </c>
      <c r="E31" s="253">
        <v>33</v>
      </c>
      <c r="F31" s="52">
        <v>9</v>
      </c>
      <c r="G31" s="254">
        <v>42</v>
      </c>
      <c r="H31" s="253">
        <v>4</v>
      </c>
      <c r="I31" s="52">
        <v>0</v>
      </c>
      <c r="J31" s="254">
        <v>4</v>
      </c>
      <c r="K31" s="253">
        <v>0</v>
      </c>
      <c r="L31" s="52">
        <v>0</v>
      </c>
      <c r="M31" s="254">
        <v>0</v>
      </c>
      <c r="N31" s="253">
        <f t="shared" si="0"/>
        <v>55</v>
      </c>
      <c r="O31" s="52">
        <f t="shared" si="1"/>
        <v>12</v>
      </c>
      <c r="P31" s="52">
        <f t="shared" si="2"/>
        <v>67</v>
      </c>
    </row>
    <row r="32" spans="1:17" s="77" customFormat="1">
      <c r="A32" s="285" t="s">
        <v>210</v>
      </c>
      <c r="B32" s="286">
        <v>63</v>
      </c>
      <c r="C32" s="287">
        <v>12</v>
      </c>
      <c r="D32" s="339">
        <v>75</v>
      </c>
      <c r="E32" s="286">
        <v>53</v>
      </c>
      <c r="F32" s="287">
        <v>10</v>
      </c>
      <c r="G32" s="339">
        <v>63</v>
      </c>
      <c r="H32" s="286">
        <v>7</v>
      </c>
      <c r="I32" s="287">
        <v>0</v>
      </c>
      <c r="J32" s="339">
        <v>7</v>
      </c>
      <c r="K32" s="286">
        <v>11</v>
      </c>
      <c r="L32" s="287">
        <v>2</v>
      </c>
      <c r="M32" s="339">
        <v>13</v>
      </c>
      <c r="N32" s="286">
        <f t="shared" si="0"/>
        <v>134</v>
      </c>
      <c r="O32" s="287">
        <f t="shared" si="1"/>
        <v>24</v>
      </c>
      <c r="P32" s="287">
        <f t="shared" si="2"/>
        <v>158</v>
      </c>
    </row>
    <row r="33" spans="1:16" s="22" customFormat="1">
      <c r="A33" s="288" t="s">
        <v>263</v>
      </c>
      <c r="B33" s="277">
        <f>SUM(B10:B32)</f>
        <v>747</v>
      </c>
      <c r="C33" s="66">
        <f t="shared" ref="C33:P33" si="3">SUM(C10:C32)</f>
        <v>167</v>
      </c>
      <c r="D33" s="278">
        <f t="shared" si="3"/>
        <v>914</v>
      </c>
      <c r="E33" s="277">
        <f t="shared" si="3"/>
        <v>806</v>
      </c>
      <c r="F33" s="66">
        <f t="shared" si="3"/>
        <v>210</v>
      </c>
      <c r="G33" s="278">
        <f t="shared" si="3"/>
        <v>1016</v>
      </c>
      <c r="H33" s="277">
        <f t="shared" si="3"/>
        <v>109</v>
      </c>
      <c r="I33" s="66">
        <f t="shared" si="3"/>
        <v>22</v>
      </c>
      <c r="J33" s="278">
        <f t="shared" si="3"/>
        <v>131</v>
      </c>
      <c r="K33" s="277">
        <f t="shared" si="3"/>
        <v>23</v>
      </c>
      <c r="L33" s="66">
        <f t="shared" si="3"/>
        <v>6</v>
      </c>
      <c r="M33" s="278">
        <f t="shared" si="3"/>
        <v>29</v>
      </c>
      <c r="N33" s="277">
        <f t="shared" si="3"/>
        <v>1685</v>
      </c>
      <c r="O33" s="66">
        <f t="shared" si="3"/>
        <v>405</v>
      </c>
      <c r="P33" s="66">
        <f t="shared" si="3"/>
        <v>2090</v>
      </c>
    </row>
    <row r="34" spans="1:16" s="22" customFormat="1">
      <c r="A34" s="242" t="s">
        <v>264</v>
      </c>
      <c r="B34" s="265"/>
      <c r="C34" s="145"/>
      <c r="D34" s="266"/>
      <c r="E34" s="265"/>
      <c r="F34" s="145"/>
      <c r="G34" s="266"/>
      <c r="H34" s="265"/>
      <c r="I34" s="145"/>
      <c r="J34" s="266"/>
      <c r="K34" s="265"/>
      <c r="L34" s="145"/>
      <c r="M34" s="266"/>
      <c r="N34" s="265"/>
      <c r="O34" s="145"/>
      <c r="P34" s="145"/>
    </row>
    <row r="35" spans="1:16" s="22" customFormat="1">
      <c r="A35" s="255" t="s">
        <v>59</v>
      </c>
      <c r="B35" s="265"/>
      <c r="C35" s="145"/>
      <c r="D35" s="266"/>
      <c r="E35" s="265"/>
      <c r="F35" s="145"/>
      <c r="G35" s="266"/>
      <c r="H35" s="265"/>
      <c r="I35" s="145"/>
      <c r="J35" s="266"/>
      <c r="K35" s="265"/>
      <c r="L35" s="145"/>
      <c r="M35" s="266"/>
      <c r="N35" s="265"/>
      <c r="O35" s="145"/>
      <c r="P35" s="145"/>
    </row>
    <row r="36" spans="1:16" s="77" customFormat="1" ht="12.6" customHeight="1">
      <c r="A36" s="285" t="s">
        <v>165</v>
      </c>
      <c r="B36" s="253">
        <v>10</v>
      </c>
      <c r="C36" s="52">
        <v>1</v>
      </c>
      <c r="D36" s="254">
        <v>11</v>
      </c>
      <c r="E36" s="253">
        <v>3</v>
      </c>
      <c r="F36" s="52">
        <v>0</v>
      </c>
      <c r="G36" s="254">
        <v>3</v>
      </c>
      <c r="H36" s="253">
        <v>0</v>
      </c>
      <c r="I36" s="52">
        <v>0</v>
      </c>
      <c r="J36" s="254">
        <v>0</v>
      </c>
      <c r="K36" s="253">
        <v>0</v>
      </c>
      <c r="L36" s="52">
        <v>0</v>
      </c>
      <c r="M36" s="254">
        <v>0</v>
      </c>
      <c r="N36" s="253">
        <f t="shared" ref="N36:N38" si="4">SUM(K36,H36,E36,B36)</f>
        <v>13</v>
      </c>
      <c r="O36" s="52">
        <f t="shared" ref="O36:O38" si="5">SUM(L36,I36,F36,C36)</f>
        <v>1</v>
      </c>
      <c r="P36" s="52">
        <f t="shared" ref="P36:P38" si="6">SUM(N36:O36)</f>
        <v>14</v>
      </c>
    </row>
    <row r="37" spans="1:16" s="77" customFormat="1">
      <c r="A37" s="285" t="s">
        <v>166</v>
      </c>
      <c r="B37" s="253">
        <v>15</v>
      </c>
      <c r="C37" s="52">
        <v>9</v>
      </c>
      <c r="D37" s="254">
        <v>24</v>
      </c>
      <c r="E37" s="253">
        <v>1</v>
      </c>
      <c r="F37" s="52">
        <v>1</v>
      </c>
      <c r="G37" s="254">
        <v>2</v>
      </c>
      <c r="H37" s="253">
        <v>0</v>
      </c>
      <c r="I37" s="52">
        <v>0</v>
      </c>
      <c r="J37" s="254">
        <v>0</v>
      </c>
      <c r="K37" s="253">
        <v>4</v>
      </c>
      <c r="L37" s="52">
        <v>3</v>
      </c>
      <c r="M37" s="254">
        <v>7</v>
      </c>
      <c r="N37" s="253">
        <f t="shared" si="4"/>
        <v>20</v>
      </c>
      <c r="O37" s="52">
        <f t="shared" si="5"/>
        <v>13</v>
      </c>
      <c r="P37" s="52">
        <f t="shared" si="6"/>
        <v>33</v>
      </c>
    </row>
    <row r="38" spans="1:16" s="77" customFormat="1">
      <c r="A38" s="285" t="s">
        <v>167</v>
      </c>
      <c r="B38" s="286">
        <v>31</v>
      </c>
      <c r="C38" s="287">
        <v>5</v>
      </c>
      <c r="D38" s="339">
        <v>36</v>
      </c>
      <c r="E38" s="286">
        <v>9</v>
      </c>
      <c r="F38" s="287">
        <v>3</v>
      </c>
      <c r="G38" s="339">
        <v>12</v>
      </c>
      <c r="H38" s="286">
        <v>12</v>
      </c>
      <c r="I38" s="287">
        <v>4</v>
      </c>
      <c r="J38" s="339">
        <v>16</v>
      </c>
      <c r="K38" s="286">
        <v>12</v>
      </c>
      <c r="L38" s="287">
        <v>5</v>
      </c>
      <c r="M38" s="339">
        <v>17</v>
      </c>
      <c r="N38" s="286">
        <f t="shared" si="4"/>
        <v>64</v>
      </c>
      <c r="O38" s="287">
        <f t="shared" si="5"/>
        <v>17</v>
      </c>
      <c r="P38" s="287">
        <f t="shared" si="6"/>
        <v>81</v>
      </c>
    </row>
    <row r="39" spans="1:16" s="22" customFormat="1">
      <c r="A39" s="288" t="s">
        <v>265</v>
      </c>
      <c r="B39" s="277">
        <f>SUM(B36:B38)</f>
        <v>56</v>
      </c>
      <c r="C39" s="66">
        <f t="shared" ref="C39:P39" si="7">SUM(C36:C38)</f>
        <v>15</v>
      </c>
      <c r="D39" s="278">
        <f t="shared" si="7"/>
        <v>71</v>
      </c>
      <c r="E39" s="277">
        <f t="shared" si="7"/>
        <v>13</v>
      </c>
      <c r="F39" s="66">
        <f t="shared" si="7"/>
        <v>4</v>
      </c>
      <c r="G39" s="278">
        <f t="shared" si="7"/>
        <v>17</v>
      </c>
      <c r="H39" s="277">
        <f t="shared" si="7"/>
        <v>12</v>
      </c>
      <c r="I39" s="66">
        <f t="shared" si="7"/>
        <v>4</v>
      </c>
      <c r="J39" s="278">
        <f t="shared" si="7"/>
        <v>16</v>
      </c>
      <c r="K39" s="277">
        <f t="shared" si="7"/>
        <v>16</v>
      </c>
      <c r="L39" s="66">
        <f t="shared" si="7"/>
        <v>8</v>
      </c>
      <c r="M39" s="278">
        <f t="shared" si="7"/>
        <v>24</v>
      </c>
      <c r="N39" s="277">
        <f t="shared" si="7"/>
        <v>97</v>
      </c>
      <c r="O39" s="66">
        <f t="shared" si="7"/>
        <v>31</v>
      </c>
      <c r="P39" s="66">
        <f t="shared" si="7"/>
        <v>128</v>
      </c>
    </row>
    <row r="40" spans="1:16" s="22" customFormat="1">
      <c r="A40" s="242" t="s">
        <v>142</v>
      </c>
      <c r="B40" s="265"/>
      <c r="C40" s="145"/>
      <c r="D40" s="266"/>
      <c r="E40" s="265"/>
      <c r="F40" s="145"/>
      <c r="G40" s="266"/>
      <c r="H40" s="265"/>
      <c r="I40" s="145"/>
      <c r="J40" s="266"/>
      <c r="K40" s="265"/>
      <c r="L40" s="145"/>
      <c r="M40" s="266"/>
      <c r="N40" s="265"/>
      <c r="O40" s="145"/>
      <c r="P40" s="145"/>
    </row>
    <row r="41" spans="1:16" s="22" customFormat="1">
      <c r="A41" s="255" t="s">
        <v>60</v>
      </c>
      <c r="B41" s="265"/>
      <c r="C41" s="145"/>
      <c r="D41" s="266"/>
      <c r="E41" s="265"/>
      <c r="F41" s="145"/>
      <c r="G41" s="266"/>
      <c r="H41" s="265"/>
      <c r="I41" s="145"/>
      <c r="J41" s="266"/>
      <c r="K41" s="265"/>
      <c r="L41" s="145"/>
      <c r="M41" s="266"/>
      <c r="N41" s="265"/>
      <c r="O41" s="145"/>
      <c r="P41" s="145"/>
    </row>
    <row r="42" spans="1:16" s="77" customFormat="1">
      <c r="A42" s="285" t="s">
        <v>168</v>
      </c>
      <c r="B42" s="253">
        <v>40</v>
      </c>
      <c r="C42" s="52">
        <v>7</v>
      </c>
      <c r="D42" s="254">
        <v>47</v>
      </c>
      <c r="E42" s="253">
        <v>23</v>
      </c>
      <c r="F42" s="52">
        <v>8</v>
      </c>
      <c r="G42" s="254">
        <v>31</v>
      </c>
      <c r="H42" s="253">
        <v>5</v>
      </c>
      <c r="I42" s="52">
        <v>2</v>
      </c>
      <c r="J42" s="254">
        <v>7</v>
      </c>
      <c r="K42" s="253">
        <v>0</v>
      </c>
      <c r="L42" s="52">
        <v>0</v>
      </c>
      <c r="M42" s="254">
        <v>0</v>
      </c>
      <c r="N42" s="253">
        <f t="shared" ref="N42:N43" si="8">SUM(K42,H42,E42,B42)</f>
        <v>68</v>
      </c>
      <c r="O42" s="52">
        <f t="shared" ref="O42:O43" si="9">SUM(L42,I42,F42,C42)</f>
        <v>17</v>
      </c>
      <c r="P42" s="52">
        <f t="shared" ref="P42:P43" si="10">SUM(N42:O42)</f>
        <v>85</v>
      </c>
    </row>
    <row r="43" spans="1:16" s="77" customFormat="1">
      <c r="A43" s="285" t="s">
        <v>169</v>
      </c>
      <c r="B43" s="286">
        <v>4</v>
      </c>
      <c r="C43" s="287">
        <v>1</v>
      </c>
      <c r="D43" s="339">
        <v>5</v>
      </c>
      <c r="E43" s="286">
        <v>8</v>
      </c>
      <c r="F43" s="287">
        <v>5</v>
      </c>
      <c r="G43" s="339">
        <v>13</v>
      </c>
      <c r="H43" s="286">
        <v>0</v>
      </c>
      <c r="I43" s="287">
        <v>0</v>
      </c>
      <c r="J43" s="339">
        <v>0</v>
      </c>
      <c r="K43" s="286">
        <v>0</v>
      </c>
      <c r="L43" s="287">
        <v>0</v>
      </c>
      <c r="M43" s="339">
        <v>0</v>
      </c>
      <c r="N43" s="286">
        <f t="shared" si="8"/>
        <v>12</v>
      </c>
      <c r="O43" s="287">
        <f t="shared" si="9"/>
        <v>6</v>
      </c>
      <c r="P43" s="287">
        <f t="shared" si="10"/>
        <v>18</v>
      </c>
    </row>
    <row r="44" spans="1:16" s="22" customFormat="1">
      <c r="A44" s="288" t="s">
        <v>26</v>
      </c>
      <c r="B44" s="277">
        <f>SUM(B42:B43)</f>
        <v>44</v>
      </c>
      <c r="C44" s="66">
        <f t="shared" ref="C44:P44" si="11">SUM(C42:C43)</f>
        <v>8</v>
      </c>
      <c r="D44" s="278">
        <f t="shared" si="11"/>
        <v>52</v>
      </c>
      <c r="E44" s="277">
        <f t="shared" si="11"/>
        <v>31</v>
      </c>
      <c r="F44" s="66">
        <f t="shared" si="11"/>
        <v>13</v>
      </c>
      <c r="G44" s="278">
        <f t="shared" si="11"/>
        <v>44</v>
      </c>
      <c r="H44" s="277">
        <f t="shared" si="11"/>
        <v>5</v>
      </c>
      <c r="I44" s="66">
        <f t="shared" si="11"/>
        <v>2</v>
      </c>
      <c r="J44" s="278">
        <f t="shared" si="11"/>
        <v>7</v>
      </c>
      <c r="K44" s="277">
        <f t="shared" si="11"/>
        <v>0</v>
      </c>
      <c r="L44" s="66">
        <f t="shared" si="11"/>
        <v>0</v>
      </c>
      <c r="M44" s="278">
        <f t="shared" si="11"/>
        <v>0</v>
      </c>
      <c r="N44" s="277">
        <f t="shared" si="11"/>
        <v>80</v>
      </c>
      <c r="O44" s="66">
        <f t="shared" si="11"/>
        <v>23</v>
      </c>
      <c r="P44" s="66">
        <f t="shared" si="11"/>
        <v>103</v>
      </c>
    </row>
    <row r="45" spans="1:16" s="22" customFormat="1">
      <c r="A45" s="255" t="s">
        <v>62</v>
      </c>
      <c r="B45" s="265"/>
      <c r="C45" s="145"/>
      <c r="D45" s="266"/>
      <c r="E45" s="265"/>
      <c r="F45" s="145"/>
      <c r="G45" s="266"/>
      <c r="H45" s="265"/>
      <c r="I45" s="145"/>
      <c r="J45" s="266"/>
      <c r="K45" s="265"/>
      <c r="L45" s="145"/>
      <c r="M45" s="266"/>
      <c r="N45" s="265"/>
      <c r="O45" s="145"/>
      <c r="P45" s="145"/>
    </row>
    <row r="46" spans="1:16" s="77" customFormat="1">
      <c r="A46" s="285" t="s">
        <v>170</v>
      </c>
      <c r="B46" s="286">
        <v>52</v>
      </c>
      <c r="C46" s="287">
        <v>10</v>
      </c>
      <c r="D46" s="339">
        <v>62</v>
      </c>
      <c r="E46" s="286">
        <v>58</v>
      </c>
      <c r="F46" s="287">
        <v>9</v>
      </c>
      <c r="G46" s="339">
        <v>67</v>
      </c>
      <c r="H46" s="286">
        <v>0</v>
      </c>
      <c r="I46" s="287">
        <v>0</v>
      </c>
      <c r="J46" s="339">
        <v>0</v>
      </c>
      <c r="K46" s="286">
        <v>0</v>
      </c>
      <c r="L46" s="287">
        <v>0</v>
      </c>
      <c r="M46" s="339">
        <v>0</v>
      </c>
      <c r="N46" s="286">
        <f t="shared" ref="N46" si="12">SUM(K46,H46,E46,B46)</f>
        <v>110</v>
      </c>
      <c r="O46" s="287">
        <f t="shared" ref="O46" si="13">SUM(L46,I46,F46,C46)</f>
        <v>19</v>
      </c>
      <c r="P46" s="287">
        <f t="shared" ref="P46" si="14">SUM(N46:O46)</f>
        <v>129</v>
      </c>
    </row>
    <row r="47" spans="1:16" s="22" customFormat="1">
      <c r="A47" s="288" t="s">
        <v>26</v>
      </c>
      <c r="B47" s="277">
        <f>SUM(B46)</f>
        <v>52</v>
      </c>
      <c r="C47" s="66">
        <f t="shared" ref="C47:P47" si="15">SUM(C46)</f>
        <v>10</v>
      </c>
      <c r="D47" s="278">
        <f t="shared" si="15"/>
        <v>62</v>
      </c>
      <c r="E47" s="277">
        <f t="shared" si="15"/>
        <v>58</v>
      </c>
      <c r="F47" s="66">
        <f t="shared" si="15"/>
        <v>9</v>
      </c>
      <c r="G47" s="278">
        <f t="shared" si="15"/>
        <v>67</v>
      </c>
      <c r="H47" s="277">
        <f t="shared" si="15"/>
        <v>0</v>
      </c>
      <c r="I47" s="66">
        <f t="shared" si="15"/>
        <v>0</v>
      </c>
      <c r="J47" s="278">
        <f t="shared" si="15"/>
        <v>0</v>
      </c>
      <c r="K47" s="277">
        <f t="shared" si="15"/>
        <v>0</v>
      </c>
      <c r="L47" s="66">
        <f t="shared" si="15"/>
        <v>0</v>
      </c>
      <c r="M47" s="278">
        <f t="shared" si="15"/>
        <v>0</v>
      </c>
      <c r="N47" s="277">
        <f t="shared" si="15"/>
        <v>110</v>
      </c>
      <c r="O47" s="66">
        <f t="shared" si="15"/>
        <v>19</v>
      </c>
      <c r="P47" s="66">
        <f t="shared" si="15"/>
        <v>129</v>
      </c>
    </row>
    <row r="48" spans="1:16" s="22" customFormat="1">
      <c r="A48" s="288" t="s">
        <v>314</v>
      </c>
      <c r="B48" s="265">
        <f t="shared" ref="B48" si="16">SUM(B47,B44)</f>
        <v>96</v>
      </c>
      <c r="C48" s="145">
        <f t="shared" ref="C48:P48" si="17">SUM(C47,C44)</f>
        <v>18</v>
      </c>
      <c r="D48" s="266">
        <f t="shared" si="17"/>
        <v>114</v>
      </c>
      <c r="E48" s="265">
        <f t="shared" si="17"/>
        <v>89</v>
      </c>
      <c r="F48" s="145">
        <f t="shared" si="17"/>
        <v>22</v>
      </c>
      <c r="G48" s="266">
        <f t="shared" si="17"/>
        <v>111</v>
      </c>
      <c r="H48" s="265">
        <f t="shared" si="17"/>
        <v>5</v>
      </c>
      <c r="I48" s="145">
        <f t="shared" si="17"/>
        <v>2</v>
      </c>
      <c r="J48" s="266">
        <f t="shared" si="17"/>
        <v>7</v>
      </c>
      <c r="K48" s="265">
        <f t="shared" si="17"/>
        <v>0</v>
      </c>
      <c r="L48" s="145">
        <f t="shared" si="17"/>
        <v>0</v>
      </c>
      <c r="M48" s="266">
        <f t="shared" si="17"/>
        <v>0</v>
      </c>
      <c r="N48" s="265">
        <f t="shared" si="17"/>
        <v>190</v>
      </c>
      <c r="O48" s="145">
        <f t="shared" si="17"/>
        <v>42</v>
      </c>
      <c r="P48" s="145">
        <f t="shared" si="17"/>
        <v>232</v>
      </c>
    </row>
    <row r="49" spans="1:17" s="22" customFormat="1">
      <c r="A49" s="242" t="s">
        <v>197</v>
      </c>
      <c r="B49" s="265"/>
      <c r="C49" s="145"/>
      <c r="D49" s="266"/>
      <c r="E49" s="265"/>
      <c r="F49" s="145"/>
      <c r="G49" s="266"/>
      <c r="H49" s="265"/>
      <c r="I49" s="145"/>
      <c r="J49" s="266"/>
      <c r="K49" s="265"/>
      <c r="L49" s="145"/>
      <c r="M49" s="266"/>
      <c r="N49" s="265"/>
      <c r="O49" s="145"/>
      <c r="P49" s="145"/>
    </row>
    <row r="50" spans="1:17" s="22" customFormat="1">
      <c r="A50" s="255" t="s">
        <v>61</v>
      </c>
      <c r="B50" s="265"/>
      <c r="C50" s="145"/>
      <c r="D50" s="266"/>
      <c r="E50" s="265"/>
      <c r="F50" s="145"/>
      <c r="G50" s="266"/>
      <c r="H50" s="265"/>
      <c r="I50" s="145"/>
      <c r="J50" s="266"/>
      <c r="K50" s="265"/>
      <c r="L50" s="145"/>
      <c r="M50" s="266"/>
      <c r="N50" s="265"/>
      <c r="O50" s="145"/>
      <c r="P50" s="145"/>
    </row>
    <row r="51" spans="1:17" s="77" customFormat="1">
      <c r="A51" s="285" t="s">
        <v>171</v>
      </c>
      <c r="B51" s="253">
        <v>3</v>
      </c>
      <c r="C51" s="52">
        <v>0</v>
      </c>
      <c r="D51" s="254">
        <v>3</v>
      </c>
      <c r="E51" s="253">
        <v>0</v>
      </c>
      <c r="F51" s="52">
        <v>0</v>
      </c>
      <c r="G51" s="254">
        <v>0</v>
      </c>
      <c r="H51" s="253">
        <v>0</v>
      </c>
      <c r="I51" s="52">
        <v>0</v>
      </c>
      <c r="J51" s="254">
        <v>0</v>
      </c>
      <c r="K51" s="253">
        <v>0</v>
      </c>
      <c r="L51" s="52">
        <v>0</v>
      </c>
      <c r="M51" s="254">
        <v>0</v>
      </c>
      <c r="N51" s="253">
        <f t="shared" ref="N51:N52" si="18">SUM(K51,H51,E51,B51)</f>
        <v>3</v>
      </c>
      <c r="O51" s="52">
        <f t="shared" ref="O51:O52" si="19">SUM(L51,I51,F51,C51)</f>
        <v>0</v>
      </c>
      <c r="P51" s="52">
        <f t="shared" ref="P51:P52" si="20">SUM(N51:O51)</f>
        <v>3</v>
      </c>
      <c r="Q51" s="79"/>
    </row>
    <row r="52" spans="1:17" s="77" customFormat="1">
      <c r="A52" s="285" t="s">
        <v>172</v>
      </c>
      <c r="B52" s="253">
        <v>1</v>
      </c>
      <c r="C52" s="52">
        <v>0</v>
      </c>
      <c r="D52" s="254">
        <v>1</v>
      </c>
      <c r="E52" s="253">
        <v>0</v>
      </c>
      <c r="F52" s="52">
        <v>0</v>
      </c>
      <c r="G52" s="254">
        <v>0</v>
      </c>
      <c r="H52" s="253">
        <v>0</v>
      </c>
      <c r="I52" s="52">
        <v>0</v>
      </c>
      <c r="J52" s="254">
        <v>0</v>
      </c>
      <c r="K52" s="253">
        <v>0</v>
      </c>
      <c r="L52" s="52">
        <v>0</v>
      </c>
      <c r="M52" s="254">
        <v>0</v>
      </c>
      <c r="N52" s="253">
        <f t="shared" si="18"/>
        <v>1</v>
      </c>
      <c r="O52" s="52">
        <f t="shared" si="19"/>
        <v>0</v>
      </c>
      <c r="P52" s="52">
        <f t="shared" si="20"/>
        <v>1</v>
      </c>
      <c r="Q52" s="79"/>
    </row>
    <row r="53" spans="1:17" s="22" customFormat="1" ht="26.4">
      <c r="A53" s="285" t="s">
        <v>173</v>
      </c>
      <c r="B53" s="286">
        <v>4</v>
      </c>
      <c r="C53" s="287">
        <v>2</v>
      </c>
      <c r="D53" s="339">
        <v>6</v>
      </c>
      <c r="E53" s="286">
        <v>8</v>
      </c>
      <c r="F53" s="287">
        <v>0</v>
      </c>
      <c r="G53" s="339">
        <v>8</v>
      </c>
      <c r="H53" s="286">
        <v>0</v>
      </c>
      <c r="I53" s="287">
        <v>0</v>
      </c>
      <c r="J53" s="339">
        <v>0</v>
      </c>
      <c r="K53" s="286">
        <v>0</v>
      </c>
      <c r="L53" s="287">
        <v>0</v>
      </c>
      <c r="M53" s="339">
        <v>0</v>
      </c>
      <c r="N53" s="253">
        <f t="shared" ref="N53" si="21">SUM(K53,H53,E53,B53)</f>
        <v>12</v>
      </c>
      <c r="O53" s="52">
        <f t="shared" ref="O53" si="22">SUM(L53,I53,F53,C53)</f>
        <v>2</v>
      </c>
      <c r="P53" s="52">
        <f t="shared" ref="P53" si="23">SUM(N53:O53)</f>
        <v>14</v>
      </c>
      <c r="Q53" s="83"/>
    </row>
    <row r="54" spans="1:17" s="22" customFormat="1">
      <c r="A54" s="288" t="s">
        <v>26</v>
      </c>
      <c r="B54" s="277">
        <f>SUM(B51:B53)</f>
        <v>8</v>
      </c>
      <c r="C54" s="66">
        <f t="shared" ref="C54:P54" si="24">SUM(C51:C53)</f>
        <v>2</v>
      </c>
      <c r="D54" s="278">
        <f t="shared" si="24"/>
        <v>10</v>
      </c>
      <c r="E54" s="277">
        <f t="shared" si="24"/>
        <v>8</v>
      </c>
      <c r="F54" s="66">
        <f t="shared" si="24"/>
        <v>0</v>
      </c>
      <c r="G54" s="278">
        <f t="shared" si="24"/>
        <v>8</v>
      </c>
      <c r="H54" s="277">
        <f t="shared" si="24"/>
        <v>0</v>
      </c>
      <c r="I54" s="66">
        <f t="shared" si="24"/>
        <v>0</v>
      </c>
      <c r="J54" s="278">
        <f t="shared" si="24"/>
        <v>0</v>
      </c>
      <c r="K54" s="277">
        <f t="shared" si="24"/>
        <v>0</v>
      </c>
      <c r="L54" s="66">
        <f t="shared" si="24"/>
        <v>0</v>
      </c>
      <c r="M54" s="278">
        <f t="shared" si="24"/>
        <v>0</v>
      </c>
      <c r="N54" s="277">
        <f t="shared" si="24"/>
        <v>16</v>
      </c>
      <c r="O54" s="66">
        <f t="shared" si="24"/>
        <v>2</v>
      </c>
      <c r="P54" s="66">
        <f t="shared" si="24"/>
        <v>18</v>
      </c>
      <c r="Q54" s="146"/>
    </row>
    <row r="55" spans="1:17" s="22" customFormat="1">
      <c r="A55" s="255" t="s">
        <v>62</v>
      </c>
      <c r="B55" s="265"/>
      <c r="C55" s="145"/>
      <c r="D55" s="266"/>
      <c r="E55" s="265"/>
      <c r="F55" s="145"/>
      <c r="G55" s="266"/>
      <c r="H55" s="265"/>
      <c r="I55" s="145"/>
      <c r="J55" s="266"/>
      <c r="K55" s="265"/>
      <c r="L55" s="145"/>
      <c r="M55" s="266"/>
      <c r="N55" s="265"/>
      <c r="O55" s="145"/>
      <c r="P55" s="145"/>
    </row>
    <row r="56" spans="1:17" s="79" customFormat="1">
      <c r="A56" s="285" t="s">
        <v>174</v>
      </c>
      <c r="B56" s="286">
        <v>12</v>
      </c>
      <c r="C56" s="287">
        <v>3</v>
      </c>
      <c r="D56" s="339">
        <v>15</v>
      </c>
      <c r="E56" s="286">
        <v>10</v>
      </c>
      <c r="F56" s="287">
        <v>9</v>
      </c>
      <c r="G56" s="339">
        <v>19</v>
      </c>
      <c r="H56" s="286">
        <v>0</v>
      </c>
      <c r="I56" s="287">
        <v>0</v>
      </c>
      <c r="J56" s="339">
        <v>0</v>
      </c>
      <c r="K56" s="286">
        <v>0</v>
      </c>
      <c r="L56" s="287">
        <v>0</v>
      </c>
      <c r="M56" s="339">
        <v>0</v>
      </c>
      <c r="N56" s="286">
        <f t="shared" ref="N56" si="25">SUM(K56,H56,E56,B56)</f>
        <v>22</v>
      </c>
      <c r="O56" s="287">
        <f t="shared" ref="O56" si="26">SUM(L56,I56,F56,C56)</f>
        <v>12</v>
      </c>
      <c r="P56" s="287">
        <f t="shared" ref="P56" si="27">SUM(N56:O56)</f>
        <v>34</v>
      </c>
    </row>
    <row r="57" spans="1:17" s="146" customFormat="1">
      <c r="A57" s="288" t="s">
        <v>26</v>
      </c>
      <c r="B57" s="277">
        <f>SUM(B56)</f>
        <v>12</v>
      </c>
      <c r="C57" s="66">
        <f t="shared" ref="C57:P57" si="28">SUM(C56)</f>
        <v>3</v>
      </c>
      <c r="D57" s="278">
        <f t="shared" si="28"/>
        <v>15</v>
      </c>
      <c r="E57" s="277">
        <f t="shared" si="28"/>
        <v>10</v>
      </c>
      <c r="F57" s="66">
        <f t="shared" si="28"/>
        <v>9</v>
      </c>
      <c r="G57" s="278">
        <f t="shared" si="28"/>
        <v>19</v>
      </c>
      <c r="H57" s="277">
        <f t="shared" si="28"/>
        <v>0</v>
      </c>
      <c r="I57" s="66">
        <f t="shared" si="28"/>
        <v>0</v>
      </c>
      <c r="J57" s="278">
        <f t="shared" si="28"/>
        <v>0</v>
      </c>
      <c r="K57" s="277">
        <f t="shared" si="28"/>
        <v>0</v>
      </c>
      <c r="L57" s="66">
        <f t="shared" si="28"/>
        <v>0</v>
      </c>
      <c r="M57" s="278">
        <f t="shared" si="28"/>
        <v>0</v>
      </c>
      <c r="N57" s="277">
        <f t="shared" si="28"/>
        <v>22</v>
      </c>
      <c r="O57" s="66">
        <f t="shared" si="28"/>
        <v>12</v>
      </c>
      <c r="P57" s="66">
        <f t="shared" si="28"/>
        <v>34</v>
      </c>
    </row>
    <row r="58" spans="1:17" s="22" customFormat="1">
      <c r="A58" s="288" t="s">
        <v>266</v>
      </c>
      <c r="B58" s="265">
        <f>SUM(B57,B54)</f>
        <v>20</v>
      </c>
      <c r="C58" s="145">
        <f t="shared" ref="C58:P58" si="29">SUM(C57,C54)</f>
        <v>5</v>
      </c>
      <c r="D58" s="266">
        <f t="shared" si="29"/>
        <v>25</v>
      </c>
      <c r="E58" s="265">
        <f t="shared" si="29"/>
        <v>18</v>
      </c>
      <c r="F58" s="145">
        <f t="shared" si="29"/>
        <v>9</v>
      </c>
      <c r="G58" s="266">
        <f t="shared" si="29"/>
        <v>27</v>
      </c>
      <c r="H58" s="265">
        <f t="shared" si="29"/>
        <v>0</v>
      </c>
      <c r="I58" s="145">
        <f t="shared" si="29"/>
        <v>0</v>
      </c>
      <c r="J58" s="266">
        <f t="shared" si="29"/>
        <v>0</v>
      </c>
      <c r="K58" s="265">
        <f t="shared" si="29"/>
        <v>0</v>
      </c>
      <c r="L58" s="145">
        <f t="shared" si="29"/>
        <v>0</v>
      </c>
      <c r="M58" s="266">
        <f t="shared" si="29"/>
        <v>0</v>
      </c>
      <c r="N58" s="265">
        <f t="shared" si="29"/>
        <v>38</v>
      </c>
      <c r="O58" s="145">
        <f t="shared" si="29"/>
        <v>14</v>
      </c>
      <c r="P58" s="145">
        <f t="shared" si="29"/>
        <v>52</v>
      </c>
    </row>
    <row r="59" spans="1:17" s="22" customFormat="1">
      <c r="A59" s="242" t="s">
        <v>144</v>
      </c>
      <c r="B59" s="265"/>
      <c r="C59" s="145"/>
      <c r="D59" s="266"/>
      <c r="E59" s="265"/>
      <c r="F59" s="145"/>
      <c r="G59" s="266"/>
      <c r="H59" s="265"/>
      <c r="I59" s="145"/>
      <c r="J59" s="266"/>
      <c r="K59" s="265"/>
      <c r="L59" s="145"/>
      <c r="M59" s="266"/>
      <c r="N59" s="265"/>
      <c r="O59" s="145"/>
      <c r="P59" s="145"/>
    </row>
    <row r="60" spans="1:17" s="22" customFormat="1">
      <c r="A60" s="255" t="s">
        <v>62</v>
      </c>
      <c r="B60" s="265"/>
      <c r="C60" s="145"/>
      <c r="D60" s="266"/>
      <c r="E60" s="265"/>
      <c r="F60" s="145"/>
      <c r="G60" s="266"/>
      <c r="H60" s="265"/>
      <c r="I60" s="145"/>
      <c r="J60" s="266"/>
      <c r="K60" s="265"/>
      <c r="L60" s="145"/>
      <c r="M60" s="266"/>
      <c r="N60" s="265"/>
      <c r="O60" s="145"/>
      <c r="P60" s="145"/>
    </row>
    <row r="61" spans="1:17" s="83" customFormat="1">
      <c r="A61" s="285" t="s">
        <v>175</v>
      </c>
      <c r="B61" s="286">
        <v>18</v>
      </c>
      <c r="C61" s="287">
        <v>5</v>
      </c>
      <c r="D61" s="339">
        <v>23</v>
      </c>
      <c r="E61" s="286">
        <v>48</v>
      </c>
      <c r="F61" s="287">
        <v>18</v>
      </c>
      <c r="G61" s="339">
        <v>66</v>
      </c>
      <c r="H61" s="286">
        <v>0</v>
      </c>
      <c r="I61" s="287">
        <v>0</v>
      </c>
      <c r="J61" s="339">
        <v>0</v>
      </c>
      <c r="K61" s="286">
        <v>0</v>
      </c>
      <c r="L61" s="287">
        <v>0</v>
      </c>
      <c r="M61" s="339">
        <v>0</v>
      </c>
      <c r="N61" s="286">
        <f t="shared" ref="N61" si="30">SUM(K61,H61,E61,B61)</f>
        <v>66</v>
      </c>
      <c r="O61" s="287">
        <f t="shared" ref="O61" si="31">SUM(L61,I61,F61,C61)</f>
        <v>23</v>
      </c>
      <c r="P61" s="287">
        <f t="shared" ref="P61" si="32">SUM(N61:O61)</f>
        <v>89</v>
      </c>
      <c r="Q61" s="109"/>
    </row>
    <row r="62" spans="1:17" s="146" customFormat="1" ht="15" customHeight="1">
      <c r="A62" s="288" t="s">
        <v>26</v>
      </c>
      <c r="B62" s="277">
        <f>SUM(B61)</f>
        <v>18</v>
      </c>
      <c r="C62" s="66">
        <f t="shared" ref="C62:P63" si="33">SUM(C61)</f>
        <v>5</v>
      </c>
      <c r="D62" s="278">
        <f t="shared" si="33"/>
        <v>23</v>
      </c>
      <c r="E62" s="277">
        <f t="shared" si="33"/>
        <v>48</v>
      </c>
      <c r="F62" s="66">
        <f t="shared" si="33"/>
        <v>18</v>
      </c>
      <c r="G62" s="278">
        <f t="shared" si="33"/>
        <v>66</v>
      </c>
      <c r="H62" s="277">
        <f t="shared" si="33"/>
        <v>0</v>
      </c>
      <c r="I62" s="66">
        <f t="shared" si="33"/>
        <v>0</v>
      </c>
      <c r="J62" s="278">
        <f t="shared" si="33"/>
        <v>0</v>
      </c>
      <c r="K62" s="277">
        <f t="shared" si="33"/>
        <v>0</v>
      </c>
      <c r="L62" s="66">
        <f t="shared" si="33"/>
        <v>0</v>
      </c>
      <c r="M62" s="278">
        <f t="shared" si="33"/>
        <v>0</v>
      </c>
      <c r="N62" s="277">
        <f t="shared" si="33"/>
        <v>66</v>
      </c>
      <c r="O62" s="66">
        <f t="shared" si="33"/>
        <v>23</v>
      </c>
      <c r="P62" s="66">
        <f t="shared" si="33"/>
        <v>89</v>
      </c>
    </row>
    <row r="63" spans="1:17" s="76" customFormat="1">
      <c r="A63" s="288" t="s">
        <v>267</v>
      </c>
      <c r="B63" s="269">
        <f>SUM(B62)</f>
        <v>18</v>
      </c>
      <c r="C63" s="75">
        <f t="shared" si="33"/>
        <v>5</v>
      </c>
      <c r="D63" s="268">
        <f t="shared" si="33"/>
        <v>23</v>
      </c>
      <c r="E63" s="269">
        <f t="shared" si="33"/>
        <v>48</v>
      </c>
      <c r="F63" s="75">
        <f t="shared" si="33"/>
        <v>18</v>
      </c>
      <c r="G63" s="268">
        <f t="shared" si="33"/>
        <v>66</v>
      </c>
      <c r="H63" s="269">
        <f t="shared" si="33"/>
        <v>0</v>
      </c>
      <c r="I63" s="75">
        <f t="shared" si="33"/>
        <v>0</v>
      </c>
      <c r="J63" s="268">
        <f t="shared" si="33"/>
        <v>0</v>
      </c>
      <c r="K63" s="269">
        <f t="shared" si="33"/>
        <v>0</v>
      </c>
      <c r="L63" s="75">
        <f t="shared" si="33"/>
        <v>0</v>
      </c>
      <c r="M63" s="268">
        <f t="shared" si="33"/>
        <v>0</v>
      </c>
      <c r="N63" s="269">
        <f t="shared" si="33"/>
        <v>66</v>
      </c>
      <c r="O63" s="75">
        <f t="shared" si="33"/>
        <v>23</v>
      </c>
      <c r="P63" s="75">
        <f t="shared" si="33"/>
        <v>89</v>
      </c>
      <c r="Q63" s="71"/>
    </row>
    <row r="64" spans="1:17" s="113" customFormat="1">
      <c r="A64" s="242" t="s">
        <v>146</v>
      </c>
      <c r="B64" s="269"/>
      <c r="C64" s="75"/>
      <c r="D64" s="268"/>
      <c r="E64" s="269"/>
      <c r="F64" s="75"/>
      <c r="G64" s="268"/>
      <c r="H64" s="269"/>
      <c r="I64" s="75"/>
      <c r="J64" s="268"/>
      <c r="K64" s="269"/>
      <c r="L64" s="75"/>
      <c r="M64" s="268"/>
      <c r="N64" s="269"/>
      <c r="O64" s="75"/>
      <c r="P64" s="75"/>
      <c r="Q64" s="106"/>
    </row>
    <row r="65" spans="1:17" s="113" customFormat="1">
      <c r="A65" s="255" t="s">
        <v>60</v>
      </c>
      <c r="B65" s="269"/>
      <c r="C65" s="75"/>
      <c r="D65" s="268"/>
      <c r="E65" s="269"/>
      <c r="F65" s="75"/>
      <c r="G65" s="268"/>
      <c r="H65" s="269"/>
      <c r="I65" s="75"/>
      <c r="J65" s="268"/>
      <c r="K65" s="269"/>
      <c r="L65" s="75"/>
      <c r="M65" s="268"/>
      <c r="N65" s="269"/>
      <c r="O65" s="75"/>
      <c r="P65" s="75"/>
      <c r="Q65" s="106"/>
    </row>
    <row r="66" spans="1:17" s="108" customFormat="1">
      <c r="A66" s="285" t="s">
        <v>146</v>
      </c>
      <c r="B66" s="253">
        <v>16</v>
      </c>
      <c r="C66" s="52">
        <v>8</v>
      </c>
      <c r="D66" s="254">
        <v>24</v>
      </c>
      <c r="E66" s="253">
        <v>5</v>
      </c>
      <c r="F66" s="52">
        <v>6</v>
      </c>
      <c r="G66" s="254">
        <v>11</v>
      </c>
      <c r="H66" s="253">
        <v>0</v>
      </c>
      <c r="I66" s="52">
        <v>0</v>
      </c>
      <c r="J66" s="254">
        <v>0</v>
      </c>
      <c r="K66" s="253">
        <v>0</v>
      </c>
      <c r="L66" s="52">
        <v>0</v>
      </c>
      <c r="M66" s="254">
        <v>0</v>
      </c>
      <c r="N66" s="253">
        <f t="shared" ref="N66:N67" si="34">SUM(K66,H66,E66,B66)</f>
        <v>21</v>
      </c>
      <c r="O66" s="52">
        <f t="shared" ref="O66:O67" si="35">SUM(L66,I66,F66,C66)</f>
        <v>14</v>
      </c>
      <c r="P66" s="52">
        <f t="shared" ref="P66:P67" si="36">SUM(N66:O66)</f>
        <v>35</v>
      </c>
      <c r="Q66" s="65"/>
    </row>
    <row r="67" spans="1:17">
      <c r="A67" s="285" t="s">
        <v>176</v>
      </c>
      <c r="B67" s="286">
        <v>0</v>
      </c>
      <c r="C67" s="287">
        <v>0</v>
      </c>
      <c r="D67" s="339">
        <v>0</v>
      </c>
      <c r="E67" s="286">
        <v>2</v>
      </c>
      <c r="F67" s="287">
        <v>1</v>
      </c>
      <c r="G67" s="339">
        <v>3</v>
      </c>
      <c r="H67" s="286">
        <v>0</v>
      </c>
      <c r="I67" s="287">
        <v>0</v>
      </c>
      <c r="J67" s="339">
        <v>0</v>
      </c>
      <c r="K67" s="286">
        <v>0</v>
      </c>
      <c r="L67" s="287">
        <v>0</v>
      </c>
      <c r="M67" s="339">
        <v>0</v>
      </c>
      <c r="N67" s="286">
        <f t="shared" si="34"/>
        <v>2</v>
      </c>
      <c r="O67" s="287">
        <f t="shared" si="35"/>
        <v>1</v>
      </c>
      <c r="P67" s="287">
        <f t="shared" si="36"/>
        <v>3</v>
      </c>
      <c r="Q67" s="92"/>
    </row>
    <row r="68" spans="1:17" s="146" customFormat="1">
      <c r="A68" s="288" t="s">
        <v>26</v>
      </c>
      <c r="B68" s="277">
        <f>SUM(B66:B67)</f>
        <v>16</v>
      </c>
      <c r="C68" s="66">
        <f t="shared" ref="C68:P68" si="37">SUM(C66:C67)</f>
        <v>8</v>
      </c>
      <c r="D68" s="278">
        <f t="shared" si="37"/>
        <v>24</v>
      </c>
      <c r="E68" s="277">
        <f t="shared" si="37"/>
        <v>7</v>
      </c>
      <c r="F68" s="66">
        <f t="shared" si="37"/>
        <v>7</v>
      </c>
      <c r="G68" s="278">
        <f t="shared" si="37"/>
        <v>14</v>
      </c>
      <c r="H68" s="277">
        <f t="shared" si="37"/>
        <v>0</v>
      </c>
      <c r="I68" s="66">
        <f t="shared" si="37"/>
        <v>0</v>
      </c>
      <c r="J68" s="278">
        <f t="shared" si="37"/>
        <v>0</v>
      </c>
      <c r="K68" s="277">
        <f t="shared" si="37"/>
        <v>0</v>
      </c>
      <c r="L68" s="66">
        <f t="shared" si="37"/>
        <v>0</v>
      </c>
      <c r="M68" s="278">
        <f t="shared" si="37"/>
        <v>0</v>
      </c>
      <c r="N68" s="277">
        <f t="shared" si="37"/>
        <v>23</v>
      </c>
      <c r="O68" s="66">
        <f t="shared" si="37"/>
        <v>15</v>
      </c>
      <c r="P68" s="66">
        <f t="shared" si="37"/>
        <v>38</v>
      </c>
      <c r="Q68" s="107"/>
    </row>
    <row r="69" spans="1:17" s="146" customFormat="1">
      <c r="A69" s="255" t="s">
        <v>62</v>
      </c>
      <c r="B69" s="265"/>
      <c r="C69" s="145"/>
      <c r="D69" s="266"/>
      <c r="E69" s="265"/>
      <c r="F69" s="145"/>
      <c r="G69" s="266"/>
      <c r="H69" s="265"/>
      <c r="I69" s="145"/>
      <c r="J69" s="266"/>
      <c r="K69" s="265"/>
      <c r="L69" s="145"/>
      <c r="M69" s="266"/>
      <c r="N69" s="265"/>
      <c r="O69" s="145"/>
      <c r="P69" s="145"/>
      <c r="Q69" s="107"/>
    </row>
    <row r="70" spans="1:17" s="65" customFormat="1">
      <c r="A70" s="285" t="s">
        <v>177</v>
      </c>
      <c r="B70" s="286">
        <v>19</v>
      </c>
      <c r="C70" s="287">
        <v>16</v>
      </c>
      <c r="D70" s="339">
        <v>35</v>
      </c>
      <c r="E70" s="286">
        <v>24</v>
      </c>
      <c r="F70" s="287">
        <v>15</v>
      </c>
      <c r="G70" s="339">
        <v>39</v>
      </c>
      <c r="H70" s="286">
        <v>2</v>
      </c>
      <c r="I70" s="287">
        <v>3</v>
      </c>
      <c r="J70" s="339">
        <v>5</v>
      </c>
      <c r="K70" s="286">
        <v>0</v>
      </c>
      <c r="L70" s="287">
        <v>0</v>
      </c>
      <c r="M70" s="339">
        <v>0</v>
      </c>
      <c r="N70" s="286">
        <f t="shared" ref="N70" si="38">SUM(K70,H70,E70,B70)</f>
        <v>45</v>
      </c>
      <c r="O70" s="287">
        <f t="shared" ref="O70" si="39">SUM(L70,I70,F70,C70)</f>
        <v>34</v>
      </c>
      <c r="P70" s="287">
        <f t="shared" ref="P70" si="40">SUM(N70:O70)</f>
        <v>79</v>
      </c>
      <c r="Q70" s="71"/>
    </row>
    <row r="71" spans="1:17" s="107" customFormat="1">
      <c r="A71" s="288" t="s">
        <v>26</v>
      </c>
      <c r="B71" s="277">
        <f>SUM(B70)</f>
        <v>19</v>
      </c>
      <c r="C71" s="66">
        <f t="shared" ref="C71:P71" si="41">SUM(C70)</f>
        <v>16</v>
      </c>
      <c r="D71" s="278">
        <f t="shared" si="41"/>
        <v>35</v>
      </c>
      <c r="E71" s="277">
        <f t="shared" si="41"/>
        <v>24</v>
      </c>
      <c r="F71" s="66">
        <f t="shared" si="41"/>
        <v>15</v>
      </c>
      <c r="G71" s="278">
        <f t="shared" si="41"/>
        <v>39</v>
      </c>
      <c r="H71" s="277">
        <f t="shared" si="41"/>
        <v>2</v>
      </c>
      <c r="I71" s="66">
        <f t="shared" si="41"/>
        <v>3</v>
      </c>
      <c r="J71" s="278">
        <f t="shared" si="41"/>
        <v>5</v>
      </c>
      <c r="K71" s="277">
        <f t="shared" si="41"/>
        <v>0</v>
      </c>
      <c r="L71" s="66">
        <f t="shared" si="41"/>
        <v>0</v>
      </c>
      <c r="M71" s="278">
        <f t="shared" si="41"/>
        <v>0</v>
      </c>
      <c r="N71" s="277">
        <f t="shared" si="41"/>
        <v>45</v>
      </c>
      <c r="O71" s="66">
        <f t="shared" si="41"/>
        <v>34</v>
      </c>
      <c r="P71" s="66">
        <f t="shared" si="41"/>
        <v>79</v>
      </c>
      <c r="Q71" s="72"/>
    </row>
    <row r="72" spans="1:17" s="72" customFormat="1">
      <c r="A72" s="288" t="s">
        <v>268</v>
      </c>
      <c r="B72" s="265">
        <f>SUM(B71,B68)</f>
        <v>35</v>
      </c>
      <c r="C72" s="145">
        <f t="shared" ref="C72:P72" si="42">SUM(C71,C68)</f>
        <v>24</v>
      </c>
      <c r="D72" s="266">
        <f t="shared" si="42"/>
        <v>59</v>
      </c>
      <c r="E72" s="265">
        <f t="shared" si="42"/>
        <v>31</v>
      </c>
      <c r="F72" s="145">
        <f t="shared" si="42"/>
        <v>22</v>
      </c>
      <c r="G72" s="266">
        <f t="shared" si="42"/>
        <v>53</v>
      </c>
      <c r="H72" s="265">
        <f t="shared" si="42"/>
        <v>2</v>
      </c>
      <c r="I72" s="145">
        <f t="shared" si="42"/>
        <v>3</v>
      </c>
      <c r="J72" s="266">
        <f t="shared" si="42"/>
        <v>5</v>
      </c>
      <c r="K72" s="265">
        <f t="shared" si="42"/>
        <v>0</v>
      </c>
      <c r="L72" s="145">
        <f t="shared" si="42"/>
        <v>0</v>
      </c>
      <c r="M72" s="266">
        <f t="shared" si="42"/>
        <v>0</v>
      </c>
      <c r="N72" s="265">
        <f t="shared" si="42"/>
        <v>68</v>
      </c>
      <c r="O72" s="145">
        <f t="shared" si="42"/>
        <v>49</v>
      </c>
      <c r="P72" s="145">
        <f t="shared" si="42"/>
        <v>117</v>
      </c>
    </row>
    <row r="73" spans="1:17" s="65" customFormat="1">
      <c r="A73" s="242" t="s">
        <v>138</v>
      </c>
      <c r="B73" s="253"/>
      <c r="C73" s="52"/>
      <c r="D73" s="254"/>
      <c r="E73" s="253"/>
      <c r="F73" s="52"/>
      <c r="G73" s="254"/>
      <c r="H73" s="253"/>
      <c r="I73" s="52"/>
      <c r="J73" s="254"/>
      <c r="K73" s="253"/>
      <c r="L73" s="52"/>
      <c r="M73" s="254"/>
      <c r="N73" s="253"/>
      <c r="O73" s="52"/>
      <c r="P73" s="52"/>
      <c r="Q73" s="71"/>
    </row>
    <row r="74" spans="1:17" s="65" customFormat="1">
      <c r="A74" s="255" t="s">
        <v>60</v>
      </c>
      <c r="B74" s="253"/>
      <c r="C74" s="52"/>
      <c r="D74" s="254"/>
      <c r="E74" s="253"/>
      <c r="F74" s="52"/>
      <c r="G74" s="254"/>
      <c r="H74" s="253"/>
      <c r="I74" s="52"/>
      <c r="J74" s="254"/>
      <c r="K74" s="253"/>
      <c r="L74" s="52"/>
      <c r="M74" s="254"/>
      <c r="N74" s="253"/>
      <c r="O74" s="52"/>
      <c r="P74" s="52"/>
      <c r="Q74" s="71"/>
    </row>
    <row r="75" spans="1:17" s="71" customFormat="1">
      <c r="A75" s="285" t="s">
        <v>178</v>
      </c>
      <c r="B75" s="253">
        <v>15</v>
      </c>
      <c r="C75" s="52">
        <v>1</v>
      </c>
      <c r="D75" s="254">
        <v>16</v>
      </c>
      <c r="E75" s="253">
        <v>4</v>
      </c>
      <c r="F75" s="52">
        <v>0</v>
      </c>
      <c r="G75" s="254">
        <v>4</v>
      </c>
      <c r="H75" s="253">
        <v>0</v>
      </c>
      <c r="I75" s="52">
        <v>0</v>
      </c>
      <c r="J75" s="254">
        <v>0</v>
      </c>
      <c r="K75" s="253">
        <v>0</v>
      </c>
      <c r="L75" s="52">
        <v>0</v>
      </c>
      <c r="M75" s="254">
        <v>0</v>
      </c>
      <c r="N75" s="253">
        <f t="shared" ref="N75:N80" si="43">SUM(K75,H75,E75,B75)</f>
        <v>19</v>
      </c>
      <c r="O75" s="52">
        <f t="shared" ref="O75:O80" si="44">SUM(L75,I75,F75,C75)</f>
        <v>1</v>
      </c>
      <c r="P75" s="52">
        <f t="shared" ref="P75:P80" si="45">SUM(N75:O75)</f>
        <v>20</v>
      </c>
      <c r="Q75" s="65"/>
    </row>
    <row r="76" spans="1:17" s="71" customFormat="1">
      <c r="A76" s="285" t="s">
        <v>179</v>
      </c>
      <c r="B76" s="253">
        <v>0</v>
      </c>
      <c r="C76" s="52">
        <v>0</v>
      </c>
      <c r="D76" s="254">
        <v>0</v>
      </c>
      <c r="E76" s="253">
        <v>20</v>
      </c>
      <c r="F76" s="52">
        <v>3</v>
      </c>
      <c r="G76" s="254">
        <v>23</v>
      </c>
      <c r="H76" s="253">
        <v>0</v>
      </c>
      <c r="I76" s="52">
        <v>0</v>
      </c>
      <c r="J76" s="254">
        <v>0</v>
      </c>
      <c r="K76" s="253">
        <v>0</v>
      </c>
      <c r="L76" s="52">
        <v>0</v>
      </c>
      <c r="M76" s="254">
        <v>0</v>
      </c>
      <c r="N76" s="253">
        <f t="shared" si="43"/>
        <v>20</v>
      </c>
      <c r="O76" s="52">
        <f t="shared" si="44"/>
        <v>3</v>
      </c>
      <c r="P76" s="52">
        <f t="shared" si="45"/>
        <v>23</v>
      </c>
      <c r="Q76" s="108"/>
    </row>
    <row r="77" spans="1:17" s="71" customFormat="1">
      <c r="A77" s="285" t="s">
        <v>180</v>
      </c>
      <c r="B77" s="253">
        <v>2</v>
      </c>
      <c r="C77" s="52">
        <v>0</v>
      </c>
      <c r="D77" s="254">
        <v>2</v>
      </c>
      <c r="E77" s="253">
        <v>14</v>
      </c>
      <c r="F77" s="52">
        <v>0</v>
      </c>
      <c r="G77" s="254">
        <v>14</v>
      </c>
      <c r="H77" s="253">
        <v>3</v>
      </c>
      <c r="I77" s="52">
        <v>0</v>
      </c>
      <c r="J77" s="254">
        <v>3</v>
      </c>
      <c r="K77" s="253">
        <v>0</v>
      </c>
      <c r="L77" s="52">
        <v>0</v>
      </c>
      <c r="M77" s="254">
        <v>0</v>
      </c>
      <c r="N77" s="253">
        <f t="shared" si="43"/>
        <v>19</v>
      </c>
      <c r="O77" s="52">
        <f t="shared" si="44"/>
        <v>0</v>
      </c>
      <c r="P77" s="52">
        <f t="shared" si="45"/>
        <v>19</v>
      </c>
      <c r="Q77" s="108"/>
    </row>
    <row r="78" spans="1:17" s="71" customFormat="1">
      <c r="A78" s="285" t="s">
        <v>181</v>
      </c>
      <c r="B78" s="253">
        <v>0</v>
      </c>
      <c r="C78" s="52">
        <v>0</v>
      </c>
      <c r="D78" s="254">
        <v>0</v>
      </c>
      <c r="E78" s="253">
        <v>13</v>
      </c>
      <c r="F78" s="52">
        <v>0</v>
      </c>
      <c r="G78" s="254">
        <v>13</v>
      </c>
      <c r="H78" s="253">
        <v>0</v>
      </c>
      <c r="I78" s="52">
        <v>0</v>
      </c>
      <c r="J78" s="254">
        <v>0</v>
      </c>
      <c r="K78" s="253">
        <v>0</v>
      </c>
      <c r="L78" s="52">
        <v>0</v>
      </c>
      <c r="M78" s="254">
        <v>0</v>
      </c>
      <c r="N78" s="253">
        <f t="shared" si="43"/>
        <v>13</v>
      </c>
      <c r="O78" s="52">
        <f t="shared" si="44"/>
        <v>0</v>
      </c>
      <c r="P78" s="52">
        <f t="shared" si="45"/>
        <v>13</v>
      </c>
      <c r="Q78" s="65"/>
    </row>
    <row r="79" spans="1:17" s="65" customFormat="1">
      <c r="A79" s="285" t="s">
        <v>182</v>
      </c>
      <c r="B79" s="253">
        <v>15</v>
      </c>
      <c r="C79" s="52">
        <v>4</v>
      </c>
      <c r="D79" s="254">
        <v>19</v>
      </c>
      <c r="E79" s="253">
        <v>6</v>
      </c>
      <c r="F79" s="52">
        <v>1</v>
      </c>
      <c r="G79" s="254">
        <v>7</v>
      </c>
      <c r="H79" s="253">
        <v>0</v>
      </c>
      <c r="I79" s="52">
        <v>0</v>
      </c>
      <c r="J79" s="254">
        <v>0</v>
      </c>
      <c r="K79" s="253">
        <v>0</v>
      </c>
      <c r="L79" s="52">
        <v>0</v>
      </c>
      <c r="M79" s="254">
        <v>0</v>
      </c>
      <c r="N79" s="253">
        <f t="shared" si="43"/>
        <v>21</v>
      </c>
      <c r="O79" s="52">
        <f t="shared" si="44"/>
        <v>5</v>
      </c>
      <c r="P79" s="52">
        <f t="shared" si="45"/>
        <v>26</v>
      </c>
    </row>
    <row r="80" spans="1:17">
      <c r="A80" s="285" t="s">
        <v>183</v>
      </c>
      <c r="B80" s="286">
        <v>11</v>
      </c>
      <c r="C80" s="287">
        <v>0</v>
      </c>
      <c r="D80" s="339">
        <v>11</v>
      </c>
      <c r="E80" s="286">
        <v>6</v>
      </c>
      <c r="F80" s="287">
        <v>0</v>
      </c>
      <c r="G80" s="339">
        <v>6</v>
      </c>
      <c r="H80" s="286">
        <v>0</v>
      </c>
      <c r="I80" s="287">
        <v>0</v>
      </c>
      <c r="J80" s="339">
        <v>0</v>
      </c>
      <c r="K80" s="286">
        <v>0</v>
      </c>
      <c r="L80" s="287">
        <v>0</v>
      </c>
      <c r="M80" s="339">
        <v>0</v>
      </c>
      <c r="N80" s="286">
        <f t="shared" si="43"/>
        <v>17</v>
      </c>
      <c r="O80" s="287">
        <f t="shared" si="44"/>
        <v>0</v>
      </c>
      <c r="P80" s="287">
        <f t="shared" si="45"/>
        <v>17</v>
      </c>
      <c r="Q80" s="92"/>
    </row>
    <row r="81" spans="1:17" s="146" customFormat="1">
      <c r="A81" s="288" t="s">
        <v>26</v>
      </c>
      <c r="B81" s="277">
        <f>SUM(B75:B80)</f>
        <v>43</v>
      </c>
      <c r="C81" s="66">
        <f t="shared" ref="C81:P81" si="46">SUM(C75:C80)</f>
        <v>5</v>
      </c>
      <c r="D81" s="278">
        <f t="shared" si="46"/>
        <v>48</v>
      </c>
      <c r="E81" s="277">
        <f t="shared" si="46"/>
        <v>63</v>
      </c>
      <c r="F81" s="66">
        <f t="shared" si="46"/>
        <v>4</v>
      </c>
      <c r="G81" s="278">
        <f t="shared" si="46"/>
        <v>67</v>
      </c>
      <c r="H81" s="277">
        <f t="shared" si="46"/>
        <v>3</v>
      </c>
      <c r="I81" s="66">
        <f t="shared" si="46"/>
        <v>0</v>
      </c>
      <c r="J81" s="278">
        <f t="shared" si="46"/>
        <v>3</v>
      </c>
      <c r="K81" s="277">
        <f t="shared" si="46"/>
        <v>0</v>
      </c>
      <c r="L81" s="66">
        <f t="shared" si="46"/>
        <v>0</v>
      </c>
      <c r="M81" s="278">
        <f t="shared" si="46"/>
        <v>0</v>
      </c>
      <c r="N81" s="277">
        <f t="shared" si="46"/>
        <v>109</v>
      </c>
      <c r="O81" s="66">
        <f t="shared" si="46"/>
        <v>9</v>
      </c>
      <c r="P81" s="66">
        <f t="shared" si="46"/>
        <v>118</v>
      </c>
      <c r="Q81" s="107"/>
    </row>
    <row r="82" spans="1:17" s="146" customFormat="1">
      <c r="A82" s="255" t="s">
        <v>62</v>
      </c>
      <c r="B82" s="265"/>
      <c r="C82" s="145"/>
      <c r="D82" s="266"/>
      <c r="E82" s="265"/>
      <c r="F82" s="145"/>
      <c r="G82" s="266"/>
      <c r="H82" s="265"/>
      <c r="I82" s="145"/>
      <c r="J82" s="266"/>
      <c r="K82" s="265"/>
      <c r="L82" s="145"/>
      <c r="M82" s="266"/>
      <c r="N82" s="265"/>
      <c r="O82" s="145"/>
      <c r="P82" s="145"/>
      <c r="Q82" s="107"/>
    </row>
    <row r="83" spans="1:17" s="65" customFormat="1">
      <c r="A83" s="285" t="s">
        <v>184</v>
      </c>
      <c r="B83" s="253">
        <v>4</v>
      </c>
      <c r="C83" s="52">
        <v>0</v>
      </c>
      <c r="D83" s="254">
        <v>4</v>
      </c>
      <c r="E83" s="253">
        <v>14</v>
      </c>
      <c r="F83" s="52">
        <v>0</v>
      </c>
      <c r="G83" s="254">
        <v>14</v>
      </c>
      <c r="H83" s="253">
        <v>2</v>
      </c>
      <c r="I83" s="52">
        <v>0</v>
      </c>
      <c r="J83" s="254">
        <v>2</v>
      </c>
      <c r="K83" s="253">
        <v>0</v>
      </c>
      <c r="L83" s="52">
        <v>0</v>
      </c>
      <c r="M83" s="254">
        <v>0</v>
      </c>
      <c r="N83" s="253">
        <f t="shared" ref="N83:N87" si="47">SUM(K83,H83,E83,B83)</f>
        <v>20</v>
      </c>
      <c r="O83" s="52">
        <f t="shared" ref="O83:O87" si="48">SUM(L83,I83,F83,C83)</f>
        <v>0</v>
      </c>
      <c r="P83" s="52">
        <f t="shared" ref="P83:P87" si="49">SUM(N83:O83)</f>
        <v>20</v>
      </c>
    </row>
    <row r="84" spans="1:17" s="65" customFormat="1">
      <c r="A84" s="285" t="s">
        <v>185</v>
      </c>
      <c r="B84" s="253">
        <v>48</v>
      </c>
      <c r="C84" s="52">
        <v>1</v>
      </c>
      <c r="D84" s="254">
        <v>49</v>
      </c>
      <c r="E84" s="253">
        <v>31</v>
      </c>
      <c r="F84" s="52">
        <v>0</v>
      </c>
      <c r="G84" s="254">
        <v>31</v>
      </c>
      <c r="H84" s="253">
        <v>5</v>
      </c>
      <c r="I84" s="52">
        <v>0</v>
      </c>
      <c r="J84" s="254">
        <v>5</v>
      </c>
      <c r="K84" s="253">
        <v>0</v>
      </c>
      <c r="L84" s="52">
        <v>0</v>
      </c>
      <c r="M84" s="254">
        <v>0</v>
      </c>
      <c r="N84" s="253">
        <f t="shared" si="47"/>
        <v>84</v>
      </c>
      <c r="O84" s="52">
        <f t="shared" si="48"/>
        <v>1</v>
      </c>
      <c r="P84" s="52">
        <f t="shared" si="49"/>
        <v>85</v>
      </c>
      <c r="Q84" s="108"/>
    </row>
    <row r="85" spans="1:17" s="65" customFormat="1">
      <c r="A85" s="285" t="s">
        <v>186</v>
      </c>
      <c r="B85" s="253">
        <v>0</v>
      </c>
      <c r="C85" s="52">
        <v>0</v>
      </c>
      <c r="D85" s="254">
        <v>0</v>
      </c>
      <c r="E85" s="253">
        <v>26</v>
      </c>
      <c r="F85" s="52">
        <v>1</v>
      </c>
      <c r="G85" s="254">
        <v>27</v>
      </c>
      <c r="H85" s="253">
        <v>4</v>
      </c>
      <c r="I85" s="52">
        <v>0</v>
      </c>
      <c r="J85" s="254">
        <v>4</v>
      </c>
      <c r="K85" s="253">
        <v>0</v>
      </c>
      <c r="L85" s="52">
        <v>0</v>
      </c>
      <c r="M85" s="254">
        <v>0</v>
      </c>
      <c r="N85" s="253">
        <f t="shared" si="47"/>
        <v>30</v>
      </c>
      <c r="O85" s="52">
        <f t="shared" si="48"/>
        <v>1</v>
      </c>
      <c r="P85" s="52">
        <f t="shared" si="49"/>
        <v>31</v>
      </c>
      <c r="Q85" s="108"/>
    </row>
    <row r="86" spans="1:17" s="65" customFormat="1">
      <c r="A86" s="285" t="s">
        <v>187</v>
      </c>
      <c r="B86" s="253">
        <v>0</v>
      </c>
      <c r="C86" s="52">
        <v>0</v>
      </c>
      <c r="D86" s="254">
        <v>0</v>
      </c>
      <c r="E86" s="253">
        <v>29</v>
      </c>
      <c r="F86" s="52">
        <v>0</v>
      </c>
      <c r="G86" s="254">
        <v>29</v>
      </c>
      <c r="H86" s="253">
        <v>0</v>
      </c>
      <c r="I86" s="52">
        <v>0</v>
      </c>
      <c r="J86" s="254">
        <v>0</v>
      </c>
      <c r="K86" s="253">
        <v>0</v>
      </c>
      <c r="L86" s="52">
        <v>0</v>
      </c>
      <c r="M86" s="254">
        <v>0</v>
      </c>
      <c r="N86" s="253">
        <f t="shared" si="47"/>
        <v>29</v>
      </c>
      <c r="O86" s="52">
        <f t="shared" si="48"/>
        <v>0</v>
      </c>
      <c r="P86" s="52">
        <f t="shared" si="49"/>
        <v>29</v>
      </c>
      <c r="Q86" s="108"/>
    </row>
    <row r="87" spans="1:17" s="92" customFormat="1">
      <c r="A87" s="285" t="s">
        <v>188</v>
      </c>
      <c r="B87" s="286">
        <v>5</v>
      </c>
      <c r="C87" s="287">
        <v>0</v>
      </c>
      <c r="D87" s="339">
        <v>5</v>
      </c>
      <c r="E87" s="286">
        <v>8</v>
      </c>
      <c r="F87" s="287">
        <v>0</v>
      </c>
      <c r="G87" s="339">
        <v>8</v>
      </c>
      <c r="H87" s="286">
        <v>1</v>
      </c>
      <c r="I87" s="287">
        <v>0</v>
      </c>
      <c r="J87" s="339">
        <v>1</v>
      </c>
      <c r="K87" s="286">
        <v>0</v>
      </c>
      <c r="L87" s="287">
        <v>0</v>
      </c>
      <c r="M87" s="339">
        <v>0</v>
      </c>
      <c r="N87" s="286">
        <f t="shared" si="47"/>
        <v>14</v>
      </c>
      <c r="O87" s="287">
        <f t="shared" si="48"/>
        <v>0</v>
      </c>
      <c r="P87" s="287">
        <f t="shared" si="49"/>
        <v>14</v>
      </c>
      <c r="Q87" s="109"/>
    </row>
    <row r="88" spans="1:17" s="146" customFormat="1">
      <c r="A88" s="288" t="s">
        <v>26</v>
      </c>
      <c r="B88" s="277">
        <f>SUM(B83:B87)</f>
        <v>57</v>
      </c>
      <c r="C88" s="66">
        <f t="shared" ref="C88:P88" si="50">SUM(C83:C87)</f>
        <v>1</v>
      </c>
      <c r="D88" s="278">
        <f t="shared" si="50"/>
        <v>58</v>
      </c>
      <c r="E88" s="277">
        <f t="shared" si="50"/>
        <v>108</v>
      </c>
      <c r="F88" s="66">
        <f t="shared" si="50"/>
        <v>1</v>
      </c>
      <c r="G88" s="278">
        <f t="shared" si="50"/>
        <v>109</v>
      </c>
      <c r="H88" s="277">
        <f t="shared" si="50"/>
        <v>12</v>
      </c>
      <c r="I88" s="66">
        <f t="shared" si="50"/>
        <v>0</v>
      </c>
      <c r="J88" s="278">
        <f t="shared" si="50"/>
        <v>12</v>
      </c>
      <c r="K88" s="277">
        <f t="shared" si="50"/>
        <v>0</v>
      </c>
      <c r="L88" s="66">
        <f t="shared" si="50"/>
        <v>0</v>
      </c>
      <c r="M88" s="278">
        <f t="shared" si="50"/>
        <v>0</v>
      </c>
      <c r="N88" s="277">
        <f t="shared" si="50"/>
        <v>177</v>
      </c>
      <c r="O88" s="66">
        <f t="shared" si="50"/>
        <v>2</v>
      </c>
      <c r="P88" s="66">
        <f t="shared" si="50"/>
        <v>179</v>
      </c>
    </row>
    <row r="89" spans="1:17" s="22" customFormat="1">
      <c r="A89" s="288" t="s">
        <v>189</v>
      </c>
      <c r="B89" s="265">
        <f>SUM(B88,B81)</f>
        <v>100</v>
      </c>
      <c r="C89" s="145">
        <f t="shared" ref="C89:P89" si="51">SUM(C88,C81)</f>
        <v>6</v>
      </c>
      <c r="D89" s="266">
        <f t="shared" si="51"/>
        <v>106</v>
      </c>
      <c r="E89" s="265">
        <f t="shared" si="51"/>
        <v>171</v>
      </c>
      <c r="F89" s="145">
        <f t="shared" si="51"/>
        <v>5</v>
      </c>
      <c r="G89" s="266">
        <f t="shared" si="51"/>
        <v>176</v>
      </c>
      <c r="H89" s="265">
        <f t="shared" si="51"/>
        <v>15</v>
      </c>
      <c r="I89" s="145">
        <f t="shared" si="51"/>
        <v>0</v>
      </c>
      <c r="J89" s="266">
        <f t="shared" si="51"/>
        <v>15</v>
      </c>
      <c r="K89" s="265">
        <f t="shared" si="51"/>
        <v>0</v>
      </c>
      <c r="L89" s="145">
        <f t="shared" si="51"/>
        <v>0</v>
      </c>
      <c r="M89" s="266">
        <f t="shared" si="51"/>
        <v>0</v>
      </c>
      <c r="N89" s="265">
        <f t="shared" si="51"/>
        <v>286</v>
      </c>
      <c r="O89" s="145">
        <f t="shared" si="51"/>
        <v>11</v>
      </c>
      <c r="P89" s="145">
        <f t="shared" si="51"/>
        <v>297</v>
      </c>
    </row>
    <row r="90" spans="1:17" s="22" customFormat="1">
      <c r="A90" s="242" t="s">
        <v>155</v>
      </c>
      <c r="B90" s="265"/>
      <c r="C90" s="145"/>
      <c r="D90" s="266"/>
      <c r="E90" s="265"/>
      <c r="F90" s="145"/>
      <c r="G90" s="266"/>
      <c r="H90" s="265"/>
      <c r="I90" s="145"/>
      <c r="J90" s="266"/>
      <c r="K90" s="265"/>
      <c r="L90" s="145"/>
      <c r="M90" s="266"/>
      <c r="N90" s="265"/>
      <c r="O90" s="145"/>
      <c r="P90" s="145"/>
    </row>
    <row r="91" spans="1:17" s="22" customFormat="1">
      <c r="A91" s="255" t="s">
        <v>62</v>
      </c>
      <c r="B91" s="265"/>
      <c r="C91" s="145"/>
      <c r="D91" s="266"/>
      <c r="E91" s="265"/>
      <c r="F91" s="145"/>
      <c r="G91" s="266"/>
      <c r="H91" s="265"/>
      <c r="I91" s="145"/>
      <c r="J91" s="266"/>
      <c r="K91" s="265"/>
      <c r="L91" s="145"/>
      <c r="M91" s="266"/>
      <c r="N91" s="265"/>
      <c r="O91" s="145"/>
      <c r="P91" s="145"/>
    </row>
    <row r="92" spans="1:17" s="108" customFormat="1">
      <c r="A92" s="285" t="s">
        <v>190</v>
      </c>
      <c r="B92" s="253">
        <v>4</v>
      </c>
      <c r="C92" s="52">
        <v>1</v>
      </c>
      <c r="D92" s="254">
        <v>5</v>
      </c>
      <c r="E92" s="253">
        <v>0</v>
      </c>
      <c r="F92" s="52">
        <v>0</v>
      </c>
      <c r="G92" s="254">
        <v>0</v>
      </c>
      <c r="H92" s="253">
        <v>0</v>
      </c>
      <c r="I92" s="52">
        <v>0</v>
      </c>
      <c r="J92" s="254">
        <v>0</v>
      </c>
      <c r="K92" s="253">
        <v>0</v>
      </c>
      <c r="L92" s="52">
        <v>0</v>
      </c>
      <c r="M92" s="254">
        <v>0</v>
      </c>
      <c r="N92" s="253">
        <f t="shared" ref="N92:N93" si="52">SUM(K92,H92,E92,B92)</f>
        <v>4</v>
      </c>
      <c r="O92" s="52">
        <f t="shared" ref="O92:O93" si="53">SUM(L92,I92,F92,C92)</f>
        <v>1</v>
      </c>
      <c r="P92" s="52">
        <f t="shared" ref="P92:P93" si="54">SUM(N92:O92)</f>
        <v>5</v>
      </c>
    </row>
    <row r="93" spans="1:17">
      <c r="A93" s="285" t="s">
        <v>191</v>
      </c>
      <c r="B93" s="286">
        <v>4</v>
      </c>
      <c r="C93" s="287">
        <v>3</v>
      </c>
      <c r="D93" s="339">
        <v>7</v>
      </c>
      <c r="E93" s="286">
        <v>5</v>
      </c>
      <c r="F93" s="287">
        <v>3</v>
      </c>
      <c r="G93" s="339">
        <v>8</v>
      </c>
      <c r="H93" s="286">
        <v>0</v>
      </c>
      <c r="I93" s="287">
        <v>0</v>
      </c>
      <c r="J93" s="339">
        <v>0</v>
      </c>
      <c r="K93" s="286">
        <v>0</v>
      </c>
      <c r="L93" s="287">
        <v>0</v>
      </c>
      <c r="M93" s="339">
        <v>0</v>
      </c>
      <c r="N93" s="286">
        <f t="shared" si="52"/>
        <v>9</v>
      </c>
      <c r="O93" s="287">
        <f t="shared" si="53"/>
        <v>6</v>
      </c>
      <c r="P93" s="287">
        <f t="shared" si="54"/>
        <v>15</v>
      </c>
      <c r="Q93" s="109"/>
    </row>
    <row r="94" spans="1:17" s="146" customFormat="1">
      <c r="A94" s="288" t="s">
        <v>26</v>
      </c>
      <c r="B94" s="277">
        <f>SUM(B92:B93)</f>
        <v>8</v>
      </c>
      <c r="C94" s="66">
        <f t="shared" ref="C94:P94" si="55">SUM(C92:C93)</f>
        <v>4</v>
      </c>
      <c r="D94" s="278">
        <f t="shared" si="55"/>
        <v>12</v>
      </c>
      <c r="E94" s="277">
        <f t="shared" si="55"/>
        <v>5</v>
      </c>
      <c r="F94" s="66">
        <f t="shared" si="55"/>
        <v>3</v>
      </c>
      <c r="G94" s="278">
        <f t="shared" si="55"/>
        <v>8</v>
      </c>
      <c r="H94" s="277">
        <f t="shared" si="55"/>
        <v>0</v>
      </c>
      <c r="I94" s="66">
        <f t="shared" si="55"/>
        <v>0</v>
      </c>
      <c r="J94" s="278">
        <f t="shared" si="55"/>
        <v>0</v>
      </c>
      <c r="K94" s="277">
        <f t="shared" si="55"/>
        <v>0</v>
      </c>
      <c r="L94" s="66">
        <f t="shared" si="55"/>
        <v>0</v>
      </c>
      <c r="M94" s="278">
        <f t="shared" si="55"/>
        <v>0</v>
      </c>
      <c r="N94" s="277">
        <f t="shared" si="55"/>
        <v>13</v>
      </c>
      <c r="O94" s="66">
        <f t="shared" si="55"/>
        <v>7</v>
      </c>
      <c r="P94" s="66">
        <f t="shared" si="55"/>
        <v>20</v>
      </c>
    </row>
    <row r="95" spans="1:17" s="22" customFormat="1">
      <c r="A95" s="288" t="s">
        <v>269</v>
      </c>
      <c r="B95" s="265">
        <f>SUM(B94)</f>
        <v>8</v>
      </c>
      <c r="C95" s="145">
        <f t="shared" ref="C95:P95" si="56">SUM(C94)</f>
        <v>4</v>
      </c>
      <c r="D95" s="266">
        <f t="shared" si="56"/>
        <v>12</v>
      </c>
      <c r="E95" s="265">
        <f t="shared" si="56"/>
        <v>5</v>
      </c>
      <c r="F95" s="145">
        <f t="shared" si="56"/>
        <v>3</v>
      </c>
      <c r="G95" s="266">
        <f t="shared" si="56"/>
        <v>8</v>
      </c>
      <c r="H95" s="265">
        <f t="shared" si="56"/>
        <v>0</v>
      </c>
      <c r="I95" s="145">
        <f t="shared" si="56"/>
        <v>0</v>
      </c>
      <c r="J95" s="266">
        <f t="shared" si="56"/>
        <v>0</v>
      </c>
      <c r="K95" s="265">
        <f t="shared" si="56"/>
        <v>0</v>
      </c>
      <c r="L95" s="145">
        <f t="shared" si="56"/>
        <v>0</v>
      </c>
      <c r="M95" s="266">
        <f t="shared" si="56"/>
        <v>0</v>
      </c>
      <c r="N95" s="265">
        <f t="shared" si="56"/>
        <v>13</v>
      </c>
      <c r="O95" s="145">
        <f t="shared" si="56"/>
        <v>7</v>
      </c>
      <c r="P95" s="145">
        <f t="shared" si="56"/>
        <v>20</v>
      </c>
    </row>
    <row r="96" spans="1:17" s="22" customFormat="1">
      <c r="A96" s="320" t="s">
        <v>161</v>
      </c>
      <c r="B96" s="265">
        <f t="shared" ref="B96:P96" si="57">SUM(B95,B89,B72,B63,B58,B48,B39,B33)</f>
        <v>1080</v>
      </c>
      <c r="C96" s="145">
        <f t="shared" si="57"/>
        <v>244</v>
      </c>
      <c r="D96" s="266">
        <f t="shared" si="57"/>
        <v>1324</v>
      </c>
      <c r="E96" s="265">
        <f t="shared" si="57"/>
        <v>1181</v>
      </c>
      <c r="F96" s="145">
        <f t="shared" si="57"/>
        <v>293</v>
      </c>
      <c r="G96" s="266">
        <f t="shared" si="57"/>
        <v>1474</v>
      </c>
      <c r="H96" s="265">
        <f t="shared" si="57"/>
        <v>143</v>
      </c>
      <c r="I96" s="145">
        <f t="shared" si="57"/>
        <v>31</v>
      </c>
      <c r="J96" s="266">
        <f t="shared" si="57"/>
        <v>174</v>
      </c>
      <c r="K96" s="265">
        <f t="shared" si="57"/>
        <v>39</v>
      </c>
      <c r="L96" s="145">
        <f t="shared" si="57"/>
        <v>14</v>
      </c>
      <c r="M96" s="266">
        <f t="shared" si="57"/>
        <v>53</v>
      </c>
      <c r="N96" s="265">
        <f t="shared" si="57"/>
        <v>2443</v>
      </c>
      <c r="O96" s="145">
        <f t="shared" si="57"/>
        <v>582</v>
      </c>
      <c r="P96" s="145">
        <f t="shared" si="57"/>
        <v>3025</v>
      </c>
    </row>
    <row r="97" spans="1:17">
      <c r="A97" s="252"/>
      <c r="B97" s="253"/>
      <c r="C97" s="52"/>
      <c r="D97" s="254"/>
      <c r="E97" s="253"/>
      <c r="F97" s="52"/>
      <c r="G97" s="254"/>
      <c r="H97" s="253"/>
      <c r="I97" s="52"/>
      <c r="J97" s="254"/>
      <c r="K97" s="253"/>
      <c r="L97" s="52"/>
      <c r="M97" s="254"/>
      <c r="N97" s="253"/>
      <c r="O97" s="52"/>
      <c r="P97" s="52"/>
      <c r="Q97" s="109"/>
    </row>
    <row r="98" spans="1:17" s="108" customFormat="1">
      <c r="A98" s="321" t="s">
        <v>288</v>
      </c>
      <c r="B98" s="253"/>
      <c r="C98" s="52"/>
      <c r="D98" s="254"/>
      <c r="E98" s="253"/>
      <c r="F98" s="52"/>
      <c r="G98" s="254"/>
      <c r="H98" s="253"/>
      <c r="I98" s="52"/>
      <c r="J98" s="254"/>
      <c r="K98" s="253"/>
      <c r="L98" s="52"/>
      <c r="M98" s="254"/>
      <c r="N98" s="253"/>
      <c r="O98" s="52"/>
      <c r="P98" s="52"/>
    </row>
    <row r="99" spans="1:17" s="108" customFormat="1">
      <c r="A99" s="255" t="s">
        <v>59</v>
      </c>
      <c r="B99" s="253"/>
      <c r="C99" s="52"/>
      <c r="D99" s="254"/>
      <c r="E99" s="253"/>
      <c r="F99" s="52"/>
      <c r="G99" s="254"/>
      <c r="H99" s="253"/>
      <c r="I99" s="52"/>
      <c r="J99" s="254"/>
      <c r="K99" s="253"/>
      <c r="L99" s="52"/>
      <c r="M99" s="254"/>
      <c r="N99" s="253"/>
      <c r="O99" s="52"/>
      <c r="P99" s="52"/>
    </row>
    <row r="100" spans="1:17" s="108" customFormat="1">
      <c r="A100" s="285" t="s">
        <v>211</v>
      </c>
      <c r="B100" s="253">
        <v>26</v>
      </c>
      <c r="C100" s="52">
        <v>1</v>
      </c>
      <c r="D100" s="254">
        <v>27</v>
      </c>
      <c r="E100" s="253">
        <v>12</v>
      </c>
      <c r="F100" s="52">
        <v>4</v>
      </c>
      <c r="G100" s="254">
        <v>16</v>
      </c>
      <c r="H100" s="253">
        <v>0</v>
      </c>
      <c r="I100" s="52">
        <v>0</v>
      </c>
      <c r="J100" s="254">
        <v>0</v>
      </c>
      <c r="K100" s="253">
        <v>0</v>
      </c>
      <c r="L100" s="52">
        <v>0</v>
      </c>
      <c r="M100" s="254">
        <v>0</v>
      </c>
      <c r="N100" s="253">
        <f t="shared" ref="N100:N108" si="58">SUM(K100,H100,E100,B100)</f>
        <v>38</v>
      </c>
      <c r="O100" s="52">
        <f t="shared" ref="O100:O108" si="59">SUM(L100,I100,F100,C100)</f>
        <v>5</v>
      </c>
      <c r="P100" s="52">
        <f t="shared" ref="P100:P108" si="60">SUM(N100:O100)</f>
        <v>43</v>
      </c>
    </row>
    <row r="101" spans="1:17" s="108" customFormat="1">
      <c r="A101" s="285" t="s">
        <v>212</v>
      </c>
      <c r="B101" s="253">
        <v>8</v>
      </c>
      <c r="C101" s="52">
        <v>2</v>
      </c>
      <c r="D101" s="254">
        <v>10</v>
      </c>
      <c r="E101" s="253">
        <v>1</v>
      </c>
      <c r="F101" s="52">
        <v>1</v>
      </c>
      <c r="G101" s="254">
        <v>2</v>
      </c>
      <c r="H101" s="253">
        <v>1</v>
      </c>
      <c r="I101" s="52">
        <v>2</v>
      </c>
      <c r="J101" s="254">
        <v>3</v>
      </c>
      <c r="K101" s="253">
        <v>0</v>
      </c>
      <c r="L101" s="52">
        <v>0</v>
      </c>
      <c r="M101" s="254">
        <v>0</v>
      </c>
      <c r="N101" s="253">
        <f t="shared" si="58"/>
        <v>10</v>
      </c>
      <c r="O101" s="52">
        <f t="shared" si="59"/>
        <v>5</v>
      </c>
      <c r="P101" s="52">
        <f t="shared" si="60"/>
        <v>15</v>
      </c>
    </row>
    <row r="102" spans="1:17" s="108" customFormat="1">
      <c r="A102" s="285" t="s">
        <v>213</v>
      </c>
      <c r="B102" s="253">
        <v>4</v>
      </c>
      <c r="C102" s="52">
        <v>3</v>
      </c>
      <c r="D102" s="254">
        <v>7</v>
      </c>
      <c r="E102" s="253">
        <v>0</v>
      </c>
      <c r="F102" s="52">
        <v>0</v>
      </c>
      <c r="G102" s="254">
        <v>0</v>
      </c>
      <c r="H102" s="253">
        <v>0</v>
      </c>
      <c r="I102" s="52">
        <v>0</v>
      </c>
      <c r="J102" s="254">
        <v>0</v>
      </c>
      <c r="K102" s="253">
        <v>0</v>
      </c>
      <c r="L102" s="52">
        <v>0</v>
      </c>
      <c r="M102" s="254">
        <v>0</v>
      </c>
      <c r="N102" s="253">
        <f t="shared" si="58"/>
        <v>4</v>
      </c>
      <c r="O102" s="52">
        <f t="shared" si="59"/>
        <v>3</v>
      </c>
      <c r="P102" s="52">
        <f t="shared" si="60"/>
        <v>7</v>
      </c>
    </row>
    <row r="103" spans="1:17" s="108" customFormat="1">
      <c r="A103" s="285" t="s">
        <v>214</v>
      </c>
      <c r="B103" s="253">
        <v>0</v>
      </c>
      <c r="C103" s="52">
        <v>0</v>
      </c>
      <c r="D103" s="254">
        <v>0</v>
      </c>
      <c r="E103" s="253">
        <v>1</v>
      </c>
      <c r="F103" s="52">
        <v>1</v>
      </c>
      <c r="G103" s="254">
        <v>2</v>
      </c>
      <c r="H103" s="253">
        <v>0</v>
      </c>
      <c r="I103" s="52">
        <v>0</v>
      </c>
      <c r="J103" s="254">
        <v>0</v>
      </c>
      <c r="K103" s="253">
        <v>0</v>
      </c>
      <c r="L103" s="52">
        <v>0</v>
      </c>
      <c r="M103" s="254">
        <v>0</v>
      </c>
      <c r="N103" s="253">
        <f t="shared" si="58"/>
        <v>1</v>
      </c>
      <c r="O103" s="52">
        <f t="shared" si="59"/>
        <v>1</v>
      </c>
      <c r="P103" s="52">
        <f t="shared" si="60"/>
        <v>2</v>
      </c>
    </row>
    <row r="104" spans="1:17" s="108" customFormat="1">
      <c r="A104" s="285" t="s">
        <v>166</v>
      </c>
      <c r="B104" s="253">
        <v>26</v>
      </c>
      <c r="C104" s="52">
        <v>18</v>
      </c>
      <c r="D104" s="254">
        <v>44</v>
      </c>
      <c r="E104" s="253">
        <v>3</v>
      </c>
      <c r="F104" s="52">
        <v>3</v>
      </c>
      <c r="G104" s="254">
        <v>6</v>
      </c>
      <c r="H104" s="253">
        <v>3</v>
      </c>
      <c r="I104" s="52">
        <v>4</v>
      </c>
      <c r="J104" s="254">
        <v>7</v>
      </c>
      <c r="K104" s="253">
        <v>13</v>
      </c>
      <c r="L104" s="52">
        <v>6</v>
      </c>
      <c r="M104" s="254">
        <v>19</v>
      </c>
      <c r="N104" s="253">
        <f t="shared" si="58"/>
        <v>45</v>
      </c>
      <c r="O104" s="52">
        <f t="shared" si="59"/>
        <v>31</v>
      </c>
      <c r="P104" s="52">
        <f t="shared" si="60"/>
        <v>76</v>
      </c>
    </row>
    <row r="105" spans="1:17" s="108" customFormat="1">
      <c r="A105" s="285" t="s">
        <v>215</v>
      </c>
      <c r="B105" s="253">
        <v>0</v>
      </c>
      <c r="C105" s="52">
        <v>0</v>
      </c>
      <c r="D105" s="254">
        <v>0</v>
      </c>
      <c r="E105" s="253">
        <v>0</v>
      </c>
      <c r="F105" s="52">
        <v>1</v>
      </c>
      <c r="G105" s="254">
        <v>1</v>
      </c>
      <c r="H105" s="253">
        <v>0</v>
      </c>
      <c r="I105" s="52">
        <v>0</v>
      </c>
      <c r="J105" s="254">
        <v>0</v>
      </c>
      <c r="K105" s="253">
        <v>0</v>
      </c>
      <c r="L105" s="52">
        <v>0</v>
      </c>
      <c r="M105" s="254">
        <v>0</v>
      </c>
      <c r="N105" s="253">
        <f t="shared" si="58"/>
        <v>0</v>
      </c>
      <c r="O105" s="52">
        <f t="shared" si="59"/>
        <v>1</v>
      </c>
      <c r="P105" s="52">
        <f t="shared" si="60"/>
        <v>1</v>
      </c>
    </row>
    <row r="106" spans="1:17" s="108" customFormat="1">
      <c r="A106" s="285" t="s">
        <v>216</v>
      </c>
      <c r="B106" s="253">
        <v>0</v>
      </c>
      <c r="C106" s="52">
        <v>0</v>
      </c>
      <c r="D106" s="254">
        <v>0</v>
      </c>
      <c r="E106" s="253">
        <v>0</v>
      </c>
      <c r="F106" s="52">
        <v>1</v>
      </c>
      <c r="G106" s="254">
        <v>1</v>
      </c>
      <c r="H106" s="253">
        <v>0</v>
      </c>
      <c r="I106" s="52">
        <v>0</v>
      </c>
      <c r="J106" s="254">
        <v>0</v>
      </c>
      <c r="K106" s="253">
        <v>0</v>
      </c>
      <c r="L106" s="52">
        <v>0</v>
      </c>
      <c r="M106" s="254">
        <v>0</v>
      </c>
      <c r="N106" s="253">
        <f t="shared" si="58"/>
        <v>0</v>
      </c>
      <c r="O106" s="52">
        <f t="shared" si="59"/>
        <v>1</v>
      </c>
      <c r="P106" s="52">
        <f t="shared" si="60"/>
        <v>1</v>
      </c>
    </row>
    <row r="107" spans="1:17" s="108" customFormat="1">
      <c r="A107" s="285" t="s">
        <v>217</v>
      </c>
      <c r="B107" s="253">
        <v>23</v>
      </c>
      <c r="C107" s="52">
        <v>6</v>
      </c>
      <c r="D107" s="254">
        <v>29</v>
      </c>
      <c r="E107" s="253">
        <v>13</v>
      </c>
      <c r="F107" s="52">
        <v>4</v>
      </c>
      <c r="G107" s="254">
        <v>17</v>
      </c>
      <c r="H107" s="253">
        <v>5</v>
      </c>
      <c r="I107" s="52">
        <v>3</v>
      </c>
      <c r="J107" s="254">
        <v>8</v>
      </c>
      <c r="K107" s="253">
        <v>8</v>
      </c>
      <c r="L107" s="52">
        <v>0</v>
      </c>
      <c r="M107" s="254">
        <v>8</v>
      </c>
      <c r="N107" s="253">
        <f t="shared" si="58"/>
        <v>49</v>
      </c>
      <c r="O107" s="52">
        <f t="shared" si="59"/>
        <v>13</v>
      </c>
      <c r="P107" s="52">
        <f t="shared" si="60"/>
        <v>62</v>
      </c>
    </row>
    <row r="108" spans="1:17" s="108" customFormat="1">
      <c r="A108" s="285" t="s">
        <v>218</v>
      </c>
      <c r="B108" s="286">
        <v>19</v>
      </c>
      <c r="C108" s="287">
        <v>3</v>
      </c>
      <c r="D108" s="339">
        <v>22</v>
      </c>
      <c r="E108" s="286">
        <v>17</v>
      </c>
      <c r="F108" s="287">
        <v>3</v>
      </c>
      <c r="G108" s="339">
        <v>20</v>
      </c>
      <c r="H108" s="286">
        <v>12</v>
      </c>
      <c r="I108" s="287">
        <v>0</v>
      </c>
      <c r="J108" s="339">
        <v>12</v>
      </c>
      <c r="K108" s="286">
        <v>7</v>
      </c>
      <c r="L108" s="287">
        <v>0</v>
      </c>
      <c r="M108" s="339">
        <v>7</v>
      </c>
      <c r="N108" s="286">
        <f t="shared" si="58"/>
        <v>55</v>
      </c>
      <c r="O108" s="287">
        <f t="shared" si="59"/>
        <v>6</v>
      </c>
      <c r="P108" s="287">
        <f t="shared" si="60"/>
        <v>61</v>
      </c>
    </row>
    <row r="109" spans="1:17" s="146" customFormat="1">
      <c r="A109" s="288" t="s">
        <v>26</v>
      </c>
      <c r="B109" s="277">
        <f>SUM(B100:B108)</f>
        <v>106</v>
      </c>
      <c r="C109" s="66">
        <f t="shared" ref="C109:P109" si="61">SUM(C100:C108)</f>
        <v>33</v>
      </c>
      <c r="D109" s="278">
        <f t="shared" si="61"/>
        <v>139</v>
      </c>
      <c r="E109" s="277">
        <f t="shared" si="61"/>
        <v>47</v>
      </c>
      <c r="F109" s="66">
        <f t="shared" si="61"/>
        <v>18</v>
      </c>
      <c r="G109" s="278">
        <f t="shared" si="61"/>
        <v>65</v>
      </c>
      <c r="H109" s="277">
        <f t="shared" si="61"/>
        <v>21</v>
      </c>
      <c r="I109" s="66">
        <f t="shared" si="61"/>
        <v>9</v>
      </c>
      <c r="J109" s="278">
        <f t="shared" si="61"/>
        <v>30</v>
      </c>
      <c r="K109" s="277">
        <f t="shared" si="61"/>
        <v>28</v>
      </c>
      <c r="L109" s="66">
        <f t="shared" si="61"/>
        <v>6</v>
      </c>
      <c r="M109" s="278">
        <f t="shared" si="61"/>
        <v>34</v>
      </c>
      <c r="N109" s="277">
        <f t="shared" si="61"/>
        <v>202</v>
      </c>
      <c r="O109" s="66">
        <f t="shared" si="61"/>
        <v>66</v>
      </c>
      <c r="P109" s="66">
        <f t="shared" si="61"/>
        <v>268</v>
      </c>
    </row>
    <row r="110" spans="1:17" s="146" customFormat="1">
      <c r="A110" s="255" t="s">
        <v>60</v>
      </c>
      <c r="B110" s="265"/>
      <c r="C110" s="145"/>
      <c r="D110" s="266"/>
      <c r="E110" s="265"/>
      <c r="F110" s="145"/>
      <c r="G110" s="266"/>
      <c r="H110" s="265"/>
      <c r="I110" s="145"/>
      <c r="J110" s="266"/>
      <c r="K110" s="265"/>
      <c r="L110" s="145"/>
      <c r="M110" s="266"/>
      <c r="N110" s="265"/>
      <c r="O110" s="145"/>
      <c r="P110" s="145"/>
    </row>
    <row r="111" spans="1:17" s="108" customFormat="1">
      <c r="A111" s="285" t="s">
        <v>219</v>
      </c>
      <c r="B111" s="253">
        <v>2</v>
      </c>
      <c r="C111" s="52">
        <v>0</v>
      </c>
      <c r="D111" s="254">
        <v>2</v>
      </c>
      <c r="E111" s="253">
        <v>7</v>
      </c>
      <c r="F111" s="52">
        <v>2</v>
      </c>
      <c r="G111" s="254">
        <v>9</v>
      </c>
      <c r="H111" s="253">
        <v>0</v>
      </c>
      <c r="I111" s="52">
        <v>0</v>
      </c>
      <c r="J111" s="254">
        <v>0</v>
      </c>
      <c r="K111" s="253">
        <v>0</v>
      </c>
      <c r="L111" s="52">
        <v>0</v>
      </c>
      <c r="M111" s="254">
        <v>0</v>
      </c>
      <c r="N111" s="253">
        <f t="shared" ref="N111:N126" si="62">SUM(K111,H111,E111,B111)</f>
        <v>9</v>
      </c>
      <c r="O111" s="52">
        <f t="shared" ref="O111:O126" si="63">SUM(L111,I111,F111,C111)</f>
        <v>2</v>
      </c>
      <c r="P111" s="52">
        <f t="shared" ref="P111:P126" si="64">SUM(N111:O111)</f>
        <v>11</v>
      </c>
    </row>
    <row r="112" spans="1:17" s="108" customFormat="1">
      <c r="A112" s="285" t="s">
        <v>220</v>
      </c>
      <c r="B112" s="253">
        <v>0</v>
      </c>
      <c r="C112" s="52">
        <v>0</v>
      </c>
      <c r="D112" s="254">
        <v>0</v>
      </c>
      <c r="E112" s="253">
        <v>4</v>
      </c>
      <c r="F112" s="52">
        <v>0</v>
      </c>
      <c r="G112" s="254">
        <v>4</v>
      </c>
      <c r="H112" s="253">
        <v>0</v>
      </c>
      <c r="I112" s="52">
        <v>0</v>
      </c>
      <c r="J112" s="254">
        <v>0</v>
      </c>
      <c r="K112" s="253">
        <v>0</v>
      </c>
      <c r="L112" s="52">
        <v>0</v>
      </c>
      <c r="M112" s="254">
        <v>0</v>
      </c>
      <c r="N112" s="253">
        <f t="shared" si="62"/>
        <v>4</v>
      </c>
      <c r="O112" s="52">
        <f t="shared" si="63"/>
        <v>0</v>
      </c>
      <c r="P112" s="52">
        <f t="shared" si="64"/>
        <v>4</v>
      </c>
    </row>
    <row r="113" spans="1:16" s="108" customFormat="1">
      <c r="A113" s="285" t="s">
        <v>221</v>
      </c>
      <c r="B113" s="253">
        <v>11</v>
      </c>
      <c r="C113" s="52">
        <v>0</v>
      </c>
      <c r="D113" s="254">
        <v>11</v>
      </c>
      <c r="E113" s="253">
        <v>6</v>
      </c>
      <c r="F113" s="52">
        <v>1</v>
      </c>
      <c r="G113" s="254">
        <v>7</v>
      </c>
      <c r="H113" s="253">
        <v>0</v>
      </c>
      <c r="I113" s="52">
        <v>0</v>
      </c>
      <c r="J113" s="254">
        <v>0</v>
      </c>
      <c r="K113" s="253">
        <v>0</v>
      </c>
      <c r="L113" s="52">
        <v>0</v>
      </c>
      <c r="M113" s="254">
        <v>0</v>
      </c>
      <c r="N113" s="253">
        <f t="shared" si="62"/>
        <v>17</v>
      </c>
      <c r="O113" s="52">
        <f t="shared" si="63"/>
        <v>1</v>
      </c>
      <c r="P113" s="52">
        <f t="shared" si="64"/>
        <v>18</v>
      </c>
    </row>
    <row r="114" spans="1:16" s="108" customFormat="1">
      <c r="A114" s="285" t="s">
        <v>181</v>
      </c>
      <c r="B114" s="253">
        <v>0</v>
      </c>
      <c r="C114" s="52">
        <v>0</v>
      </c>
      <c r="D114" s="254">
        <v>0</v>
      </c>
      <c r="E114" s="253">
        <v>10</v>
      </c>
      <c r="F114" s="52">
        <v>0</v>
      </c>
      <c r="G114" s="254">
        <v>10</v>
      </c>
      <c r="H114" s="253">
        <v>0</v>
      </c>
      <c r="I114" s="52">
        <v>0</v>
      </c>
      <c r="J114" s="254">
        <v>0</v>
      </c>
      <c r="K114" s="253">
        <v>0</v>
      </c>
      <c r="L114" s="52">
        <v>0</v>
      </c>
      <c r="M114" s="254">
        <v>0</v>
      </c>
      <c r="N114" s="253">
        <f t="shared" si="62"/>
        <v>10</v>
      </c>
      <c r="O114" s="52">
        <f t="shared" si="63"/>
        <v>0</v>
      </c>
      <c r="P114" s="52">
        <f t="shared" si="64"/>
        <v>10</v>
      </c>
    </row>
    <row r="115" spans="1:16" s="108" customFormat="1">
      <c r="A115" s="285" t="s">
        <v>222</v>
      </c>
      <c r="B115" s="253">
        <v>23</v>
      </c>
      <c r="C115" s="52">
        <v>3</v>
      </c>
      <c r="D115" s="254">
        <v>26</v>
      </c>
      <c r="E115" s="253">
        <v>18</v>
      </c>
      <c r="F115" s="52">
        <v>4</v>
      </c>
      <c r="G115" s="254">
        <v>22</v>
      </c>
      <c r="H115" s="253">
        <v>0</v>
      </c>
      <c r="I115" s="52">
        <v>0</v>
      </c>
      <c r="J115" s="254">
        <v>0</v>
      </c>
      <c r="K115" s="253">
        <v>0</v>
      </c>
      <c r="L115" s="52">
        <v>0</v>
      </c>
      <c r="M115" s="254">
        <v>0</v>
      </c>
      <c r="N115" s="253">
        <f t="shared" si="62"/>
        <v>41</v>
      </c>
      <c r="O115" s="52">
        <f t="shared" si="63"/>
        <v>7</v>
      </c>
      <c r="P115" s="52">
        <f t="shared" si="64"/>
        <v>48</v>
      </c>
    </row>
    <row r="116" spans="1:16" s="108" customFormat="1">
      <c r="A116" s="285" t="s">
        <v>223</v>
      </c>
      <c r="B116" s="253">
        <v>39</v>
      </c>
      <c r="C116" s="52">
        <v>10</v>
      </c>
      <c r="D116" s="254">
        <v>49</v>
      </c>
      <c r="E116" s="253">
        <v>60</v>
      </c>
      <c r="F116" s="52">
        <v>14</v>
      </c>
      <c r="G116" s="254">
        <v>74</v>
      </c>
      <c r="H116" s="253">
        <v>2</v>
      </c>
      <c r="I116" s="52">
        <v>0</v>
      </c>
      <c r="J116" s="254">
        <v>2</v>
      </c>
      <c r="K116" s="253">
        <v>0</v>
      </c>
      <c r="L116" s="52">
        <v>0</v>
      </c>
      <c r="M116" s="254">
        <v>0</v>
      </c>
      <c r="N116" s="253">
        <f t="shared" si="62"/>
        <v>101</v>
      </c>
      <c r="O116" s="52">
        <f t="shared" si="63"/>
        <v>24</v>
      </c>
      <c r="P116" s="52">
        <f t="shared" si="64"/>
        <v>125</v>
      </c>
    </row>
    <row r="117" spans="1:16" s="108" customFormat="1">
      <c r="A117" s="285" t="s">
        <v>224</v>
      </c>
      <c r="B117" s="253">
        <v>4</v>
      </c>
      <c r="C117" s="52">
        <v>0</v>
      </c>
      <c r="D117" s="254">
        <v>4</v>
      </c>
      <c r="E117" s="253">
        <v>5</v>
      </c>
      <c r="F117" s="52">
        <v>0</v>
      </c>
      <c r="G117" s="254">
        <v>5</v>
      </c>
      <c r="H117" s="253">
        <v>0</v>
      </c>
      <c r="I117" s="52">
        <v>0</v>
      </c>
      <c r="J117" s="254">
        <v>0</v>
      </c>
      <c r="K117" s="253">
        <v>0</v>
      </c>
      <c r="L117" s="52">
        <v>0</v>
      </c>
      <c r="M117" s="254">
        <v>0</v>
      </c>
      <c r="N117" s="253">
        <f t="shared" si="62"/>
        <v>9</v>
      </c>
      <c r="O117" s="52">
        <f t="shared" si="63"/>
        <v>0</v>
      </c>
      <c r="P117" s="52">
        <f t="shared" si="64"/>
        <v>9</v>
      </c>
    </row>
    <row r="118" spans="1:16" s="108" customFormat="1">
      <c r="A118" s="285" t="s">
        <v>225</v>
      </c>
      <c r="B118" s="253">
        <v>0</v>
      </c>
      <c r="C118" s="52">
        <v>0</v>
      </c>
      <c r="D118" s="254">
        <v>0</v>
      </c>
      <c r="E118" s="253">
        <v>1</v>
      </c>
      <c r="F118" s="52">
        <v>0</v>
      </c>
      <c r="G118" s="254">
        <v>1</v>
      </c>
      <c r="H118" s="253">
        <v>0</v>
      </c>
      <c r="I118" s="52">
        <v>0</v>
      </c>
      <c r="J118" s="254">
        <v>0</v>
      </c>
      <c r="K118" s="253">
        <v>0</v>
      </c>
      <c r="L118" s="52">
        <v>0</v>
      </c>
      <c r="M118" s="254">
        <v>0</v>
      </c>
      <c r="N118" s="253">
        <f t="shared" si="62"/>
        <v>1</v>
      </c>
      <c r="O118" s="52">
        <f t="shared" si="63"/>
        <v>0</v>
      </c>
      <c r="P118" s="52">
        <f t="shared" si="64"/>
        <v>1</v>
      </c>
    </row>
    <row r="119" spans="1:16" s="108" customFormat="1">
      <c r="A119" s="285" t="s">
        <v>226</v>
      </c>
      <c r="B119" s="253">
        <v>0</v>
      </c>
      <c r="C119" s="52">
        <v>0</v>
      </c>
      <c r="D119" s="254">
        <v>0</v>
      </c>
      <c r="E119" s="253">
        <v>3</v>
      </c>
      <c r="F119" s="52">
        <v>0</v>
      </c>
      <c r="G119" s="254">
        <v>3</v>
      </c>
      <c r="H119" s="253">
        <v>0</v>
      </c>
      <c r="I119" s="52">
        <v>0</v>
      </c>
      <c r="J119" s="254">
        <v>0</v>
      </c>
      <c r="K119" s="253">
        <v>0</v>
      </c>
      <c r="L119" s="52">
        <v>0</v>
      </c>
      <c r="M119" s="254">
        <v>0</v>
      </c>
      <c r="N119" s="253">
        <f t="shared" si="62"/>
        <v>3</v>
      </c>
      <c r="O119" s="52">
        <f t="shared" si="63"/>
        <v>0</v>
      </c>
      <c r="P119" s="52">
        <f t="shared" si="64"/>
        <v>3</v>
      </c>
    </row>
    <row r="120" spans="1:16" s="108" customFormat="1">
      <c r="A120" s="285" t="s">
        <v>227</v>
      </c>
      <c r="B120" s="253">
        <v>40</v>
      </c>
      <c r="C120" s="52">
        <v>2</v>
      </c>
      <c r="D120" s="254">
        <v>42</v>
      </c>
      <c r="E120" s="253">
        <v>33</v>
      </c>
      <c r="F120" s="52">
        <v>5</v>
      </c>
      <c r="G120" s="254">
        <v>38</v>
      </c>
      <c r="H120" s="253">
        <v>7</v>
      </c>
      <c r="I120" s="52">
        <v>1</v>
      </c>
      <c r="J120" s="254">
        <v>8</v>
      </c>
      <c r="K120" s="253">
        <v>0</v>
      </c>
      <c r="L120" s="52">
        <v>0</v>
      </c>
      <c r="M120" s="254">
        <v>0</v>
      </c>
      <c r="N120" s="253">
        <f t="shared" si="62"/>
        <v>80</v>
      </c>
      <c r="O120" s="52">
        <f t="shared" si="63"/>
        <v>8</v>
      </c>
      <c r="P120" s="52">
        <f t="shared" si="64"/>
        <v>88</v>
      </c>
    </row>
    <row r="121" spans="1:16" s="108" customFormat="1">
      <c r="A121" s="285" t="s">
        <v>228</v>
      </c>
      <c r="B121" s="253">
        <v>0</v>
      </c>
      <c r="C121" s="52">
        <v>0</v>
      </c>
      <c r="D121" s="254">
        <v>0</v>
      </c>
      <c r="E121" s="253">
        <v>4</v>
      </c>
      <c r="F121" s="52">
        <v>0</v>
      </c>
      <c r="G121" s="254">
        <v>4</v>
      </c>
      <c r="H121" s="253">
        <v>0</v>
      </c>
      <c r="I121" s="52">
        <v>0</v>
      </c>
      <c r="J121" s="254">
        <v>0</v>
      </c>
      <c r="K121" s="253">
        <v>0</v>
      </c>
      <c r="L121" s="52">
        <v>0</v>
      </c>
      <c r="M121" s="254">
        <v>0</v>
      </c>
      <c r="N121" s="253">
        <f t="shared" si="62"/>
        <v>4</v>
      </c>
      <c r="O121" s="52">
        <f t="shared" si="63"/>
        <v>0</v>
      </c>
      <c r="P121" s="52">
        <f t="shared" si="64"/>
        <v>4</v>
      </c>
    </row>
    <row r="122" spans="1:16" s="108" customFormat="1">
      <c r="A122" s="285" t="s">
        <v>229</v>
      </c>
      <c r="B122" s="253">
        <v>0</v>
      </c>
      <c r="C122" s="52">
        <v>0</v>
      </c>
      <c r="D122" s="254">
        <v>0</v>
      </c>
      <c r="E122" s="253">
        <v>3</v>
      </c>
      <c r="F122" s="52">
        <v>0</v>
      </c>
      <c r="G122" s="254">
        <v>3</v>
      </c>
      <c r="H122" s="253">
        <v>0</v>
      </c>
      <c r="I122" s="52">
        <v>0</v>
      </c>
      <c r="J122" s="254">
        <v>0</v>
      </c>
      <c r="K122" s="253">
        <v>0</v>
      </c>
      <c r="L122" s="52">
        <v>0</v>
      </c>
      <c r="M122" s="254">
        <v>0</v>
      </c>
      <c r="N122" s="253">
        <f t="shared" si="62"/>
        <v>3</v>
      </c>
      <c r="O122" s="52">
        <f t="shared" si="63"/>
        <v>0</v>
      </c>
      <c r="P122" s="52">
        <f t="shared" si="64"/>
        <v>3</v>
      </c>
    </row>
    <row r="123" spans="1:16" s="108" customFormat="1">
      <c r="A123" s="285" t="s">
        <v>230</v>
      </c>
      <c r="B123" s="253">
        <v>25</v>
      </c>
      <c r="C123" s="52">
        <v>6</v>
      </c>
      <c r="D123" s="254">
        <v>31</v>
      </c>
      <c r="E123" s="253">
        <v>27</v>
      </c>
      <c r="F123" s="52">
        <v>5</v>
      </c>
      <c r="G123" s="254">
        <v>32</v>
      </c>
      <c r="H123" s="253">
        <v>0</v>
      </c>
      <c r="I123" s="52">
        <v>0</v>
      </c>
      <c r="J123" s="254">
        <v>0</v>
      </c>
      <c r="K123" s="253">
        <v>0</v>
      </c>
      <c r="L123" s="52">
        <v>0</v>
      </c>
      <c r="M123" s="254">
        <v>0</v>
      </c>
      <c r="N123" s="253">
        <f t="shared" si="62"/>
        <v>52</v>
      </c>
      <c r="O123" s="52">
        <f t="shared" si="63"/>
        <v>11</v>
      </c>
      <c r="P123" s="52">
        <f t="shared" si="64"/>
        <v>63</v>
      </c>
    </row>
    <row r="124" spans="1:16" s="108" customFormat="1">
      <c r="A124" s="285" t="s">
        <v>231</v>
      </c>
      <c r="B124" s="253">
        <v>0</v>
      </c>
      <c r="C124" s="52">
        <v>0</v>
      </c>
      <c r="D124" s="254">
        <v>0</v>
      </c>
      <c r="E124" s="253">
        <v>3</v>
      </c>
      <c r="F124" s="52">
        <v>2</v>
      </c>
      <c r="G124" s="254">
        <v>5</v>
      </c>
      <c r="H124" s="253">
        <v>0</v>
      </c>
      <c r="I124" s="52">
        <v>0</v>
      </c>
      <c r="J124" s="254">
        <v>0</v>
      </c>
      <c r="K124" s="253">
        <v>0</v>
      </c>
      <c r="L124" s="52">
        <v>0</v>
      </c>
      <c r="M124" s="254">
        <v>0</v>
      </c>
      <c r="N124" s="253">
        <f t="shared" si="62"/>
        <v>3</v>
      </c>
      <c r="O124" s="52">
        <f t="shared" si="63"/>
        <v>2</v>
      </c>
      <c r="P124" s="52">
        <f t="shared" si="64"/>
        <v>5</v>
      </c>
    </row>
    <row r="125" spans="1:16" s="108" customFormat="1">
      <c r="A125" s="285" t="s">
        <v>232</v>
      </c>
      <c r="B125" s="253">
        <v>11</v>
      </c>
      <c r="C125" s="52">
        <v>9</v>
      </c>
      <c r="D125" s="254">
        <v>20</v>
      </c>
      <c r="E125" s="253">
        <v>10</v>
      </c>
      <c r="F125" s="52">
        <v>13</v>
      </c>
      <c r="G125" s="254">
        <v>23</v>
      </c>
      <c r="H125" s="253">
        <v>0</v>
      </c>
      <c r="I125" s="52">
        <v>0</v>
      </c>
      <c r="J125" s="254">
        <v>0</v>
      </c>
      <c r="K125" s="253">
        <v>0</v>
      </c>
      <c r="L125" s="52">
        <v>0</v>
      </c>
      <c r="M125" s="254">
        <v>0</v>
      </c>
      <c r="N125" s="253">
        <f t="shared" si="62"/>
        <v>21</v>
      </c>
      <c r="O125" s="52">
        <f t="shared" si="63"/>
        <v>22</v>
      </c>
      <c r="P125" s="52">
        <f t="shared" si="64"/>
        <v>43</v>
      </c>
    </row>
    <row r="126" spans="1:16" s="108" customFormat="1">
      <c r="A126" s="285" t="s">
        <v>233</v>
      </c>
      <c r="B126" s="286">
        <v>25</v>
      </c>
      <c r="C126" s="287">
        <v>4</v>
      </c>
      <c r="D126" s="339">
        <v>29</v>
      </c>
      <c r="E126" s="286">
        <v>52</v>
      </c>
      <c r="F126" s="287">
        <v>15</v>
      </c>
      <c r="G126" s="339">
        <v>67</v>
      </c>
      <c r="H126" s="286">
        <v>0</v>
      </c>
      <c r="I126" s="287">
        <v>0</v>
      </c>
      <c r="J126" s="339">
        <v>0</v>
      </c>
      <c r="K126" s="286">
        <v>0</v>
      </c>
      <c r="L126" s="287">
        <v>0</v>
      </c>
      <c r="M126" s="339">
        <v>0</v>
      </c>
      <c r="N126" s="286">
        <f t="shared" si="62"/>
        <v>77</v>
      </c>
      <c r="O126" s="287">
        <f t="shared" si="63"/>
        <v>19</v>
      </c>
      <c r="P126" s="287">
        <f t="shared" si="64"/>
        <v>96</v>
      </c>
    </row>
    <row r="127" spans="1:16" s="146" customFormat="1">
      <c r="A127" s="288" t="s">
        <v>26</v>
      </c>
      <c r="B127" s="277">
        <f>SUM(B111:B126)</f>
        <v>180</v>
      </c>
      <c r="C127" s="66">
        <f t="shared" ref="C127:P127" si="65">SUM(C111:C126)</f>
        <v>34</v>
      </c>
      <c r="D127" s="278">
        <f t="shared" si="65"/>
        <v>214</v>
      </c>
      <c r="E127" s="277">
        <f t="shared" si="65"/>
        <v>246</v>
      </c>
      <c r="F127" s="66">
        <f t="shared" si="65"/>
        <v>61</v>
      </c>
      <c r="G127" s="278">
        <f t="shared" si="65"/>
        <v>307</v>
      </c>
      <c r="H127" s="277">
        <f t="shared" si="65"/>
        <v>9</v>
      </c>
      <c r="I127" s="66">
        <f t="shared" si="65"/>
        <v>1</v>
      </c>
      <c r="J127" s="278">
        <f t="shared" si="65"/>
        <v>10</v>
      </c>
      <c r="K127" s="277">
        <f t="shared" si="65"/>
        <v>0</v>
      </c>
      <c r="L127" s="66">
        <f t="shared" si="65"/>
        <v>0</v>
      </c>
      <c r="M127" s="278">
        <f t="shared" si="65"/>
        <v>0</v>
      </c>
      <c r="N127" s="277">
        <f t="shared" si="65"/>
        <v>435</v>
      </c>
      <c r="O127" s="66">
        <f t="shared" si="65"/>
        <v>96</v>
      </c>
      <c r="P127" s="66">
        <f t="shared" si="65"/>
        <v>531</v>
      </c>
    </row>
    <row r="128" spans="1:16" s="146" customFormat="1">
      <c r="A128" s="255" t="s">
        <v>61</v>
      </c>
      <c r="B128" s="265"/>
      <c r="C128" s="145"/>
      <c r="D128" s="266"/>
      <c r="E128" s="265"/>
      <c r="F128" s="145"/>
      <c r="G128" s="266"/>
      <c r="H128" s="265"/>
      <c r="I128" s="145"/>
      <c r="J128" s="266"/>
      <c r="K128" s="265"/>
      <c r="L128" s="145"/>
      <c r="M128" s="266"/>
      <c r="N128" s="265"/>
      <c r="O128" s="145"/>
      <c r="P128" s="145"/>
    </row>
    <row r="129" spans="1:16" s="108" customFormat="1">
      <c r="A129" s="285" t="s">
        <v>234</v>
      </c>
      <c r="B129" s="253">
        <v>3</v>
      </c>
      <c r="C129" s="52">
        <v>1</v>
      </c>
      <c r="D129" s="254">
        <v>4</v>
      </c>
      <c r="E129" s="253">
        <v>0</v>
      </c>
      <c r="F129" s="52">
        <v>0</v>
      </c>
      <c r="G129" s="254">
        <v>0</v>
      </c>
      <c r="H129" s="253">
        <v>0</v>
      </c>
      <c r="I129" s="52">
        <v>0</v>
      </c>
      <c r="J129" s="254">
        <v>0</v>
      </c>
      <c r="K129" s="253">
        <v>0</v>
      </c>
      <c r="L129" s="52">
        <v>0</v>
      </c>
      <c r="M129" s="254">
        <v>0</v>
      </c>
      <c r="N129" s="253">
        <f t="shared" ref="N129:N130" si="66">SUM(K129,H129,E129,B129)</f>
        <v>3</v>
      </c>
      <c r="O129" s="52">
        <f t="shared" ref="O129:O130" si="67">SUM(L129,I129,F129,C129)</f>
        <v>1</v>
      </c>
      <c r="P129" s="52">
        <f t="shared" ref="P129:P130" si="68">SUM(N129:O129)</f>
        <v>4</v>
      </c>
    </row>
    <row r="130" spans="1:16" s="108" customFormat="1">
      <c r="A130" s="285" t="s">
        <v>235</v>
      </c>
      <c r="B130" s="286">
        <v>4</v>
      </c>
      <c r="C130" s="287">
        <v>5</v>
      </c>
      <c r="D130" s="339">
        <v>9</v>
      </c>
      <c r="E130" s="286">
        <v>0</v>
      </c>
      <c r="F130" s="287">
        <v>0</v>
      </c>
      <c r="G130" s="339">
        <v>0</v>
      </c>
      <c r="H130" s="286">
        <v>0</v>
      </c>
      <c r="I130" s="287">
        <v>0</v>
      </c>
      <c r="J130" s="339">
        <v>0</v>
      </c>
      <c r="K130" s="286">
        <v>0</v>
      </c>
      <c r="L130" s="287">
        <v>0</v>
      </c>
      <c r="M130" s="339">
        <v>0</v>
      </c>
      <c r="N130" s="286">
        <f t="shared" si="66"/>
        <v>4</v>
      </c>
      <c r="O130" s="287">
        <f t="shared" si="67"/>
        <v>5</v>
      </c>
      <c r="P130" s="287">
        <f t="shared" si="68"/>
        <v>9</v>
      </c>
    </row>
    <row r="131" spans="1:16" s="146" customFormat="1">
      <c r="A131" s="288" t="s">
        <v>26</v>
      </c>
      <c r="B131" s="277">
        <f>SUM(B129:B130)</f>
        <v>7</v>
      </c>
      <c r="C131" s="66">
        <f t="shared" ref="C131:P131" si="69">SUM(C129:C130)</f>
        <v>6</v>
      </c>
      <c r="D131" s="278">
        <f t="shared" si="69"/>
        <v>13</v>
      </c>
      <c r="E131" s="277">
        <f t="shared" si="69"/>
        <v>0</v>
      </c>
      <c r="F131" s="66">
        <f t="shared" si="69"/>
        <v>0</v>
      </c>
      <c r="G131" s="278">
        <f t="shared" si="69"/>
        <v>0</v>
      </c>
      <c r="H131" s="277">
        <f t="shared" si="69"/>
        <v>0</v>
      </c>
      <c r="I131" s="66">
        <f t="shared" si="69"/>
        <v>0</v>
      </c>
      <c r="J131" s="278">
        <f t="shared" si="69"/>
        <v>0</v>
      </c>
      <c r="K131" s="277">
        <f t="shared" si="69"/>
        <v>0</v>
      </c>
      <c r="L131" s="66">
        <f t="shared" si="69"/>
        <v>0</v>
      </c>
      <c r="M131" s="278">
        <f t="shared" si="69"/>
        <v>0</v>
      </c>
      <c r="N131" s="277">
        <f t="shared" si="69"/>
        <v>7</v>
      </c>
      <c r="O131" s="66">
        <f t="shared" si="69"/>
        <v>6</v>
      </c>
      <c r="P131" s="66">
        <f t="shared" si="69"/>
        <v>13</v>
      </c>
    </row>
    <row r="132" spans="1:16" s="146" customFormat="1">
      <c r="A132" s="255" t="s">
        <v>62</v>
      </c>
      <c r="B132" s="265"/>
      <c r="C132" s="145"/>
      <c r="D132" s="266"/>
      <c r="E132" s="265"/>
      <c r="F132" s="145"/>
      <c r="G132" s="266"/>
      <c r="H132" s="265"/>
      <c r="I132" s="145"/>
      <c r="J132" s="266"/>
      <c r="K132" s="265"/>
      <c r="L132" s="145"/>
      <c r="M132" s="266"/>
      <c r="N132" s="265"/>
      <c r="O132" s="145"/>
      <c r="P132" s="145"/>
    </row>
    <row r="133" spans="1:16" s="108" customFormat="1">
      <c r="A133" s="285" t="s">
        <v>236</v>
      </c>
      <c r="B133" s="253">
        <v>2</v>
      </c>
      <c r="C133" s="52">
        <v>0</v>
      </c>
      <c r="D133" s="254">
        <v>2</v>
      </c>
      <c r="E133" s="253">
        <v>18</v>
      </c>
      <c r="F133" s="52">
        <v>1</v>
      </c>
      <c r="G133" s="254">
        <v>19</v>
      </c>
      <c r="H133" s="253">
        <v>0</v>
      </c>
      <c r="I133" s="52">
        <v>0</v>
      </c>
      <c r="J133" s="254">
        <v>0</v>
      </c>
      <c r="K133" s="253">
        <v>0</v>
      </c>
      <c r="L133" s="52">
        <v>0</v>
      </c>
      <c r="M133" s="254">
        <v>0</v>
      </c>
      <c r="N133" s="253">
        <f t="shared" ref="N133:N164" si="70">SUM(K133,H133,E133,B133)</f>
        <v>20</v>
      </c>
      <c r="O133" s="52">
        <f t="shared" ref="O133:O164" si="71">SUM(L133,I133,F133,C133)</f>
        <v>1</v>
      </c>
      <c r="P133" s="52">
        <f t="shared" ref="P133:P164" si="72">SUM(N133:O133)</f>
        <v>21</v>
      </c>
    </row>
    <row r="134" spans="1:16" s="108" customFormat="1">
      <c r="A134" s="285" t="s">
        <v>184</v>
      </c>
      <c r="B134" s="253">
        <v>0</v>
      </c>
      <c r="C134" s="52">
        <v>0</v>
      </c>
      <c r="D134" s="254">
        <v>0</v>
      </c>
      <c r="E134" s="253">
        <v>9</v>
      </c>
      <c r="F134" s="52">
        <v>0</v>
      </c>
      <c r="G134" s="254">
        <v>9</v>
      </c>
      <c r="H134" s="253">
        <v>1</v>
      </c>
      <c r="I134" s="52">
        <v>0</v>
      </c>
      <c r="J134" s="254">
        <v>1</v>
      </c>
      <c r="K134" s="253">
        <v>0</v>
      </c>
      <c r="L134" s="52">
        <v>0</v>
      </c>
      <c r="M134" s="254">
        <v>0</v>
      </c>
      <c r="N134" s="253">
        <f t="shared" si="70"/>
        <v>10</v>
      </c>
      <c r="O134" s="52">
        <f t="shared" si="71"/>
        <v>0</v>
      </c>
      <c r="P134" s="52">
        <f t="shared" si="72"/>
        <v>10</v>
      </c>
    </row>
    <row r="135" spans="1:16" s="108" customFormat="1">
      <c r="A135" s="285" t="s">
        <v>237</v>
      </c>
      <c r="B135" s="253">
        <v>1</v>
      </c>
      <c r="C135" s="52">
        <v>2</v>
      </c>
      <c r="D135" s="254">
        <v>3</v>
      </c>
      <c r="E135" s="253">
        <v>0</v>
      </c>
      <c r="F135" s="52">
        <v>0</v>
      </c>
      <c r="G135" s="254">
        <v>0</v>
      </c>
      <c r="H135" s="253">
        <v>0</v>
      </c>
      <c r="I135" s="52">
        <v>0</v>
      </c>
      <c r="J135" s="254">
        <v>0</v>
      </c>
      <c r="K135" s="253">
        <v>0</v>
      </c>
      <c r="L135" s="52">
        <v>0</v>
      </c>
      <c r="M135" s="254">
        <v>0</v>
      </c>
      <c r="N135" s="253">
        <f t="shared" si="70"/>
        <v>1</v>
      </c>
      <c r="O135" s="52">
        <f t="shared" si="71"/>
        <v>2</v>
      </c>
      <c r="P135" s="52">
        <f t="shared" si="72"/>
        <v>3</v>
      </c>
    </row>
    <row r="136" spans="1:16" s="108" customFormat="1">
      <c r="A136" s="285" t="s">
        <v>238</v>
      </c>
      <c r="B136" s="253">
        <v>0</v>
      </c>
      <c r="C136" s="52">
        <v>0</v>
      </c>
      <c r="D136" s="254">
        <v>0</v>
      </c>
      <c r="E136" s="253">
        <v>23</v>
      </c>
      <c r="F136" s="52">
        <v>11</v>
      </c>
      <c r="G136" s="254">
        <v>34</v>
      </c>
      <c r="H136" s="253">
        <v>0</v>
      </c>
      <c r="I136" s="52">
        <v>0</v>
      </c>
      <c r="J136" s="254">
        <v>0</v>
      </c>
      <c r="K136" s="253">
        <v>0</v>
      </c>
      <c r="L136" s="52">
        <v>0</v>
      </c>
      <c r="M136" s="254">
        <v>0</v>
      </c>
      <c r="N136" s="253">
        <f t="shared" si="70"/>
        <v>23</v>
      </c>
      <c r="O136" s="52">
        <f t="shared" si="71"/>
        <v>11</v>
      </c>
      <c r="P136" s="52">
        <f t="shared" si="72"/>
        <v>34</v>
      </c>
    </row>
    <row r="137" spans="1:16" s="108" customFormat="1">
      <c r="A137" s="285" t="s">
        <v>239</v>
      </c>
      <c r="B137" s="253">
        <v>44</v>
      </c>
      <c r="C137" s="52">
        <v>0</v>
      </c>
      <c r="D137" s="254">
        <v>44</v>
      </c>
      <c r="E137" s="253">
        <v>23</v>
      </c>
      <c r="F137" s="52">
        <v>0</v>
      </c>
      <c r="G137" s="254">
        <v>23</v>
      </c>
      <c r="H137" s="253">
        <v>0</v>
      </c>
      <c r="I137" s="52">
        <v>0</v>
      </c>
      <c r="J137" s="254">
        <v>0</v>
      </c>
      <c r="K137" s="253">
        <v>0</v>
      </c>
      <c r="L137" s="52">
        <v>0</v>
      </c>
      <c r="M137" s="254">
        <v>0</v>
      </c>
      <c r="N137" s="253">
        <f t="shared" si="70"/>
        <v>67</v>
      </c>
      <c r="O137" s="52">
        <f t="shared" si="71"/>
        <v>0</v>
      </c>
      <c r="P137" s="52">
        <f t="shared" si="72"/>
        <v>67</v>
      </c>
    </row>
    <row r="138" spans="1:16" s="108" customFormat="1">
      <c r="A138" s="285" t="s">
        <v>240</v>
      </c>
      <c r="B138" s="253">
        <v>4</v>
      </c>
      <c r="C138" s="52">
        <v>0</v>
      </c>
      <c r="D138" s="254">
        <v>4</v>
      </c>
      <c r="E138" s="253">
        <v>0</v>
      </c>
      <c r="F138" s="52">
        <v>0</v>
      </c>
      <c r="G138" s="254">
        <v>0</v>
      </c>
      <c r="H138" s="253">
        <v>0</v>
      </c>
      <c r="I138" s="52">
        <v>0</v>
      </c>
      <c r="J138" s="254">
        <v>0</v>
      </c>
      <c r="K138" s="253">
        <v>0</v>
      </c>
      <c r="L138" s="52">
        <v>0</v>
      </c>
      <c r="M138" s="254">
        <v>0</v>
      </c>
      <c r="N138" s="253">
        <f t="shared" si="70"/>
        <v>4</v>
      </c>
      <c r="O138" s="52">
        <f t="shared" si="71"/>
        <v>0</v>
      </c>
      <c r="P138" s="52">
        <f t="shared" si="72"/>
        <v>4</v>
      </c>
    </row>
    <row r="139" spans="1:16" s="108" customFormat="1">
      <c r="A139" s="285" t="s">
        <v>186</v>
      </c>
      <c r="B139" s="253">
        <v>0</v>
      </c>
      <c r="C139" s="52">
        <v>0</v>
      </c>
      <c r="D139" s="254">
        <v>0</v>
      </c>
      <c r="E139" s="253">
        <v>21</v>
      </c>
      <c r="F139" s="52">
        <v>1</v>
      </c>
      <c r="G139" s="254">
        <v>22</v>
      </c>
      <c r="H139" s="253">
        <v>2</v>
      </c>
      <c r="I139" s="52">
        <v>0</v>
      </c>
      <c r="J139" s="254">
        <v>2</v>
      </c>
      <c r="K139" s="253">
        <v>0</v>
      </c>
      <c r="L139" s="52">
        <v>0</v>
      </c>
      <c r="M139" s="254">
        <v>0</v>
      </c>
      <c r="N139" s="253">
        <f t="shared" si="70"/>
        <v>23</v>
      </c>
      <c r="O139" s="52">
        <f t="shared" si="71"/>
        <v>1</v>
      </c>
      <c r="P139" s="52">
        <f t="shared" si="72"/>
        <v>24</v>
      </c>
    </row>
    <row r="140" spans="1:16" s="108" customFormat="1">
      <c r="A140" s="285" t="s">
        <v>241</v>
      </c>
      <c r="B140" s="253">
        <v>0</v>
      </c>
      <c r="C140" s="52">
        <v>0</v>
      </c>
      <c r="D140" s="254">
        <v>0</v>
      </c>
      <c r="E140" s="253">
        <v>16</v>
      </c>
      <c r="F140" s="52">
        <v>0</v>
      </c>
      <c r="G140" s="254">
        <v>16</v>
      </c>
      <c r="H140" s="253">
        <v>1</v>
      </c>
      <c r="I140" s="52">
        <v>0</v>
      </c>
      <c r="J140" s="254">
        <v>1</v>
      </c>
      <c r="K140" s="253">
        <v>0</v>
      </c>
      <c r="L140" s="52">
        <v>0</v>
      </c>
      <c r="M140" s="254">
        <v>0</v>
      </c>
      <c r="N140" s="253">
        <f t="shared" si="70"/>
        <v>17</v>
      </c>
      <c r="O140" s="52">
        <f t="shared" si="71"/>
        <v>0</v>
      </c>
      <c r="P140" s="52">
        <f t="shared" si="72"/>
        <v>17</v>
      </c>
    </row>
    <row r="141" spans="1:16" s="108" customFormat="1">
      <c r="A141" s="285" t="s">
        <v>242</v>
      </c>
      <c r="B141" s="253">
        <v>70</v>
      </c>
      <c r="C141" s="52">
        <v>12</v>
      </c>
      <c r="D141" s="254">
        <v>82</v>
      </c>
      <c r="E141" s="253">
        <v>148</v>
      </c>
      <c r="F141" s="52">
        <v>43</v>
      </c>
      <c r="G141" s="254">
        <v>191</v>
      </c>
      <c r="H141" s="253">
        <v>0</v>
      </c>
      <c r="I141" s="52">
        <v>0</v>
      </c>
      <c r="J141" s="254">
        <v>0</v>
      </c>
      <c r="K141" s="253">
        <v>0</v>
      </c>
      <c r="L141" s="52">
        <v>0</v>
      </c>
      <c r="M141" s="254">
        <v>0</v>
      </c>
      <c r="N141" s="253">
        <f t="shared" si="70"/>
        <v>218</v>
      </c>
      <c r="O141" s="52">
        <f t="shared" si="71"/>
        <v>55</v>
      </c>
      <c r="P141" s="52">
        <f t="shared" si="72"/>
        <v>273</v>
      </c>
    </row>
    <row r="142" spans="1:16" s="108" customFormat="1">
      <c r="A142" s="285" t="s">
        <v>243</v>
      </c>
      <c r="B142" s="253">
        <v>0</v>
      </c>
      <c r="C142" s="52">
        <v>0</v>
      </c>
      <c r="D142" s="254">
        <v>0</v>
      </c>
      <c r="E142" s="253">
        <v>16</v>
      </c>
      <c r="F142" s="52">
        <v>11</v>
      </c>
      <c r="G142" s="254">
        <v>27</v>
      </c>
      <c r="H142" s="253">
        <v>0</v>
      </c>
      <c r="I142" s="52">
        <v>0</v>
      </c>
      <c r="J142" s="254">
        <v>0</v>
      </c>
      <c r="K142" s="253">
        <v>0</v>
      </c>
      <c r="L142" s="52">
        <v>0</v>
      </c>
      <c r="M142" s="254">
        <v>0</v>
      </c>
      <c r="N142" s="253">
        <f t="shared" si="70"/>
        <v>16</v>
      </c>
      <c r="O142" s="52">
        <f t="shared" si="71"/>
        <v>11</v>
      </c>
      <c r="P142" s="52">
        <f t="shared" si="72"/>
        <v>27</v>
      </c>
    </row>
    <row r="143" spans="1:16" s="108" customFormat="1">
      <c r="A143" s="285" t="s">
        <v>244</v>
      </c>
      <c r="B143" s="253">
        <v>0</v>
      </c>
      <c r="C143" s="52">
        <v>0</v>
      </c>
      <c r="D143" s="254">
        <v>0</v>
      </c>
      <c r="E143" s="253">
        <v>25</v>
      </c>
      <c r="F143" s="52">
        <v>1</v>
      </c>
      <c r="G143" s="254">
        <v>26</v>
      </c>
      <c r="H143" s="253">
        <v>0</v>
      </c>
      <c r="I143" s="52">
        <v>0</v>
      </c>
      <c r="J143" s="254">
        <v>0</v>
      </c>
      <c r="K143" s="253">
        <v>0</v>
      </c>
      <c r="L143" s="52">
        <v>0</v>
      </c>
      <c r="M143" s="254">
        <v>0</v>
      </c>
      <c r="N143" s="253">
        <f t="shared" si="70"/>
        <v>25</v>
      </c>
      <c r="O143" s="52">
        <f t="shared" si="71"/>
        <v>1</v>
      </c>
      <c r="P143" s="52">
        <f t="shared" si="72"/>
        <v>26</v>
      </c>
    </row>
    <row r="144" spans="1:16" s="108" customFormat="1">
      <c r="A144" s="285" t="s">
        <v>245</v>
      </c>
      <c r="B144" s="253">
        <v>0</v>
      </c>
      <c r="C144" s="52">
        <v>0</v>
      </c>
      <c r="D144" s="254">
        <v>0</v>
      </c>
      <c r="E144" s="253">
        <v>11</v>
      </c>
      <c r="F144" s="52">
        <v>1</v>
      </c>
      <c r="G144" s="254">
        <v>12</v>
      </c>
      <c r="H144" s="253">
        <v>0</v>
      </c>
      <c r="I144" s="52">
        <v>0</v>
      </c>
      <c r="J144" s="254">
        <v>0</v>
      </c>
      <c r="K144" s="253">
        <v>0</v>
      </c>
      <c r="L144" s="52">
        <v>0</v>
      </c>
      <c r="M144" s="254">
        <v>0</v>
      </c>
      <c r="N144" s="253">
        <f t="shared" si="70"/>
        <v>11</v>
      </c>
      <c r="O144" s="52">
        <f t="shared" si="71"/>
        <v>1</v>
      </c>
      <c r="P144" s="52">
        <f t="shared" si="72"/>
        <v>12</v>
      </c>
    </row>
    <row r="145" spans="1:16" s="108" customFormat="1">
      <c r="A145" s="285" t="s">
        <v>246</v>
      </c>
      <c r="B145" s="253">
        <v>1</v>
      </c>
      <c r="C145" s="52">
        <v>0</v>
      </c>
      <c r="D145" s="254">
        <v>1</v>
      </c>
      <c r="E145" s="253">
        <v>0</v>
      </c>
      <c r="F145" s="52">
        <v>0</v>
      </c>
      <c r="G145" s="254">
        <v>0</v>
      </c>
      <c r="H145" s="253">
        <v>0</v>
      </c>
      <c r="I145" s="52">
        <v>0</v>
      </c>
      <c r="J145" s="254">
        <v>0</v>
      </c>
      <c r="K145" s="253">
        <v>0</v>
      </c>
      <c r="L145" s="52">
        <v>0</v>
      </c>
      <c r="M145" s="254">
        <v>0</v>
      </c>
      <c r="N145" s="253">
        <f t="shared" si="70"/>
        <v>1</v>
      </c>
      <c r="O145" s="52">
        <f t="shared" si="71"/>
        <v>0</v>
      </c>
      <c r="P145" s="52">
        <f t="shared" si="72"/>
        <v>1</v>
      </c>
    </row>
    <row r="146" spans="1:16" s="108" customFormat="1">
      <c r="A146" s="285" t="s">
        <v>247</v>
      </c>
      <c r="B146" s="253">
        <v>2</v>
      </c>
      <c r="C146" s="52">
        <v>2</v>
      </c>
      <c r="D146" s="254">
        <v>4</v>
      </c>
      <c r="E146" s="253">
        <v>0</v>
      </c>
      <c r="F146" s="52">
        <v>0</v>
      </c>
      <c r="G146" s="254">
        <v>0</v>
      </c>
      <c r="H146" s="253">
        <v>0</v>
      </c>
      <c r="I146" s="52">
        <v>0</v>
      </c>
      <c r="J146" s="254">
        <v>0</v>
      </c>
      <c r="K146" s="253">
        <v>0</v>
      </c>
      <c r="L146" s="52">
        <v>0</v>
      </c>
      <c r="M146" s="254">
        <v>0</v>
      </c>
      <c r="N146" s="253">
        <f t="shared" si="70"/>
        <v>2</v>
      </c>
      <c r="O146" s="52">
        <f t="shared" si="71"/>
        <v>2</v>
      </c>
      <c r="P146" s="52">
        <f t="shared" si="72"/>
        <v>4</v>
      </c>
    </row>
    <row r="147" spans="1:16" s="108" customFormat="1">
      <c r="A147" s="285" t="s">
        <v>248</v>
      </c>
      <c r="B147" s="253">
        <v>0</v>
      </c>
      <c r="C147" s="52">
        <v>1</v>
      </c>
      <c r="D147" s="254">
        <v>1</v>
      </c>
      <c r="E147" s="253">
        <v>0</v>
      </c>
      <c r="F147" s="52">
        <v>0</v>
      </c>
      <c r="G147" s="254">
        <v>0</v>
      </c>
      <c r="H147" s="253">
        <v>0</v>
      </c>
      <c r="I147" s="52">
        <v>0</v>
      </c>
      <c r="J147" s="254">
        <v>0</v>
      </c>
      <c r="K147" s="253">
        <v>0</v>
      </c>
      <c r="L147" s="52">
        <v>0</v>
      </c>
      <c r="M147" s="254">
        <v>0</v>
      </c>
      <c r="N147" s="253">
        <f t="shared" si="70"/>
        <v>0</v>
      </c>
      <c r="O147" s="52">
        <f t="shared" si="71"/>
        <v>1</v>
      </c>
      <c r="P147" s="52">
        <f t="shared" si="72"/>
        <v>1</v>
      </c>
    </row>
    <row r="148" spans="1:16" s="108" customFormat="1">
      <c r="A148" s="285" t="s">
        <v>249</v>
      </c>
      <c r="B148" s="253">
        <v>3</v>
      </c>
      <c r="C148" s="52">
        <v>0</v>
      </c>
      <c r="D148" s="254">
        <v>3</v>
      </c>
      <c r="E148" s="253">
        <v>2</v>
      </c>
      <c r="F148" s="52">
        <v>0</v>
      </c>
      <c r="G148" s="254">
        <v>2</v>
      </c>
      <c r="H148" s="253">
        <v>0</v>
      </c>
      <c r="I148" s="52">
        <v>0</v>
      </c>
      <c r="J148" s="254">
        <v>0</v>
      </c>
      <c r="K148" s="253">
        <v>0</v>
      </c>
      <c r="L148" s="52">
        <v>0</v>
      </c>
      <c r="M148" s="254">
        <v>0</v>
      </c>
      <c r="N148" s="253">
        <f t="shared" si="70"/>
        <v>5</v>
      </c>
      <c r="O148" s="52">
        <f t="shared" si="71"/>
        <v>0</v>
      </c>
      <c r="P148" s="52">
        <f t="shared" si="72"/>
        <v>5</v>
      </c>
    </row>
    <row r="149" spans="1:16" s="108" customFormat="1">
      <c r="A149" s="285" t="s">
        <v>250</v>
      </c>
      <c r="B149" s="253">
        <v>6</v>
      </c>
      <c r="C149" s="52">
        <v>6</v>
      </c>
      <c r="D149" s="254">
        <v>12</v>
      </c>
      <c r="E149" s="253">
        <v>10</v>
      </c>
      <c r="F149" s="52">
        <v>12</v>
      </c>
      <c r="G149" s="254">
        <v>22</v>
      </c>
      <c r="H149" s="253">
        <v>0</v>
      </c>
      <c r="I149" s="52">
        <v>0</v>
      </c>
      <c r="J149" s="254">
        <v>0</v>
      </c>
      <c r="K149" s="253">
        <v>0</v>
      </c>
      <c r="L149" s="52">
        <v>0</v>
      </c>
      <c r="M149" s="254">
        <v>0</v>
      </c>
      <c r="N149" s="253">
        <f t="shared" si="70"/>
        <v>16</v>
      </c>
      <c r="O149" s="52">
        <f t="shared" si="71"/>
        <v>18</v>
      </c>
      <c r="P149" s="52">
        <f t="shared" si="72"/>
        <v>34</v>
      </c>
    </row>
    <row r="150" spans="1:16" s="108" customFormat="1">
      <c r="A150" s="285" t="s">
        <v>175</v>
      </c>
      <c r="B150" s="253">
        <v>5</v>
      </c>
      <c r="C150" s="52">
        <v>1</v>
      </c>
      <c r="D150" s="254">
        <v>6</v>
      </c>
      <c r="E150" s="253">
        <v>22</v>
      </c>
      <c r="F150" s="52">
        <v>5</v>
      </c>
      <c r="G150" s="254">
        <v>27</v>
      </c>
      <c r="H150" s="253">
        <v>0</v>
      </c>
      <c r="I150" s="52">
        <v>0</v>
      </c>
      <c r="J150" s="254">
        <v>0</v>
      </c>
      <c r="K150" s="253">
        <v>0</v>
      </c>
      <c r="L150" s="52">
        <v>0</v>
      </c>
      <c r="M150" s="254">
        <v>0</v>
      </c>
      <c r="N150" s="253">
        <f t="shared" si="70"/>
        <v>27</v>
      </c>
      <c r="O150" s="52">
        <f t="shared" si="71"/>
        <v>6</v>
      </c>
      <c r="P150" s="52">
        <f t="shared" si="72"/>
        <v>33</v>
      </c>
    </row>
    <row r="151" spans="1:16" s="108" customFormat="1">
      <c r="A151" s="285" t="s">
        <v>251</v>
      </c>
      <c r="B151" s="253">
        <v>10</v>
      </c>
      <c r="C151" s="52">
        <v>1</v>
      </c>
      <c r="D151" s="254">
        <v>11</v>
      </c>
      <c r="E151" s="253">
        <v>8</v>
      </c>
      <c r="F151" s="52">
        <v>5</v>
      </c>
      <c r="G151" s="254">
        <v>13</v>
      </c>
      <c r="H151" s="253">
        <v>0</v>
      </c>
      <c r="I151" s="52">
        <v>0</v>
      </c>
      <c r="J151" s="254">
        <v>0</v>
      </c>
      <c r="K151" s="253">
        <v>0</v>
      </c>
      <c r="L151" s="52">
        <v>0</v>
      </c>
      <c r="M151" s="254">
        <v>0</v>
      </c>
      <c r="N151" s="253">
        <f t="shared" si="70"/>
        <v>18</v>
      </c>
      <c r="O151" s="52">
        <f t="shared" si="71"/>
        <v>6</v>
      </c>
      <c r="P151" s="52">
        <f t="shared" si="72"/>
        <v>24</v>
      </c>
    </row>
    <row r="152" spans="1:16" s="108" customFormat="1">
      <c r="A152" s="285" t="s">
        <v>252</v>
      </c>
      <c r="B152" s="253">
        <v>0</v>
      </c>
      <c r="C152" s="52">
        <v>0</v>
      </c>
      <c r="D152" s="254">
        <v>0</v>
      </c>
      <c r="E152" s="253">
        <v>4</v>
      </c>
      <c r="F152" s="52">
        <v>2</v>
      </c>
      <c r="G152" s="254">
        <v>6</v>
      </c>
      <c r="H152" s="253">
        <v>0</v>
      </c>
      <c r="I152" s="52">
        <v>0</v>
      </c>
      <c r="J152" s="254">
        <v>0</v>
      </c>
      <c r="K152" s="253">
        <v>0</v>
      </c>
      <c r="L152" s="52">
        <v>0</v>
      </c>
      <c r="M152" s="254">
        <v>0</v>
      </c>
      <c r="N152" s="253">
        <f t="shared" si="70"/>
        <v>4</v>
      </c>
      <c r="O152" s="52">
        <f t="shared" si="71"/>
        <v>2</v>
      </c>
      <c r="P152" s="52">
        <f t="shared" si="72"/>
        <v>6</v>
      </c>
    </row>
    <row r="153" spans="1:16" s="108" customFormat="1">
      <c r="A153" s="285" t="s">
        <v>253</v>
      </c>
      <c r="B153" s="253">
        <v>14</v>
      </c>
      <c r="C153" s="52">
        <v>3</v>
      </c>
      <c r="D153" s="254">
        <v>17</v>
      </c>
      <c r="E153" s="253">
        <v>20</v>
      </c>
      <c r="F153" s="52">
        <v>4</v>
      </c>
      <c r="G153" s="254">
        <v>24</v>
      </c>
      <c r="H153" s="253">
        <v>0</v>
      </c>
      <c r="I153" s="52">
        <v>0</v>
      </c>
      <c r="J153" s="254">
        <v>0</v>
      </c>
      <c r="K153" s="253">
        <v>0</v>
      </c>
      <c r="L153" s="52">
        <v>0</v>
      </c>
      <c r="M153" s="254">
        <v>0</v>
      </c>
      <c r="N153" s="253">
        <f t="shared" si="70"/>
        <v>34</v>
      </c>
      <c r="O153" s="52">
        <f t="shared" si="71"/>
        <v>7</v>
      </c>
      <c r="P153" s="52">
        <f t="shared" si="72"/>
        <v>41</v>
      </c>
    </row>
    <row r="154" spans="1:16" s="108" customFormat="1">
      <c r="A154" s="285" t="s">
        <v>191</v>
      </c>
      <c r="B154" s="253">
        <v>3</v>
      </c>
      <c r="C154" s="52">
        <v>2</v>
      </c>
      <c r="D154" s="254">
        <v>5</v>
      </c>
      <c r="E154" s="253">
        <v>0</v>
      </c>
      <c r="F154" s="52">
        <v>0</v>
      </c>
      <c r="G154" s="254">
        <v>0</v>
      </c>
      <c r="H154" s="253">
        <v>0</v>
      </c>
      <c r="I154" s="52">
        <v>0</v>
      </c>
      <c r="J154" s="254">
        <v>0</v>
      </c>
      <c r="K154" s="253">
        <v>0</v>
      </c>
      <c r="L154" s="52">
        <v>0</v>
      </c>
      <c r="M154" s="254">
        <v>0</v>
      </c>
      <c r="N154" s="253">
        <f t="shared" si="70"/>
        <v>3</v>
      </c>
      <c r="O154" s="52">
        <f t="shared" si="71"/>
        <v>2</v>
      </c>
      <c r="P154" s="52">
        <f t="shared" si="72"/>
        <v>5</v>
      </c>
    </row>
    <row r="155" spans="1:16" s="108" customFormat="1">
      <c r="A155" s="285" t="s">
        <v>254</v>
      </c>
      <c r="B155" s="253">
        <v>0</v>
      </c>
      <c r="C155" s="52">
        <v>0</v>
      </c>
      <c r="D155" s="254">
        <v>0</v>
      </c>
      <c r="E155" s="253">
        <v>16</v>
      </c>
      <c r="F155" s="52">
        <v>0</v>
      </c>
      <c r="G155" s="254">
        <v>16</v>
      </c>
      <c r="H155" s="253">
        <v>0</v>
      </c>
      <c r="I155" s="52">
        <v>0</v>
      </c>
      <c r="J155" s="254">
        <v>0</v>
      </c>
      <c r="K155" s="253">
        <v>0</v>
      </c>
      <c r="L155" s="52">
        <v>0</v>
      </c>
      <c r="M155" s="254">
        <v>0</v>
      </c>
      <c r="N155" s="253">
        <f t="shared" si="70"/>
        <v>16</v>
      </c>
      <c r="O155" s="52">
        <f t="shared" si="71"/>
        <v>0</v>
      </c>
      <c r="P155" s="52">
        <f t="shared" si="72"/>
        <v>16</v>
      </c>
    </row>
    <row r="156" spans="1:16" s="108" customFormat="1">
      <c r="A156" s="285" t="s">
        <v>255</v>
      </c>
      <c r="B156" s="253">
        <v>0</v>
      </c>
      <c r="C156" s="52">
        <v>0</v>
      </c>
      <c r="D156" s="254">
        <v>0</v>
      </c>
      <c r="E156" s="253">
        <v>2</v>
      </c>
      <c r="F156" s="52">
        <v>0</v>
      </c>
      <c r="G156" s="254">
        <v>2</v>
      </c>
      <c r="H156" s="253">
        <v>0</v>
      </c>
      <c r="I156" s="52">
        <v>0</v>
      </c>
      <c r="J156" s="254">
        <v>0</v>
      </c>
      <c r="K156" s="253">
        <v>0</v>
      </c>
      <c r="L156" s="52">
        <v>0</v>
      </c>
      <c r="M156" s="254">
        <v>0</v>
      </c>
      <c r="N156" s="253">
        <f t="shared" si="70"/>
        <v>2</v>
      </c>
      <c r="O156" s="52">
        <f t="shared" si="71"/>
        <v>0</v>
      </c>
      <c r="P156" s="52">
        <f t="shared" si="72"/>
        <v>2</v>
      </c>
    </row>
    <row r="157" spans="1:16" s="108" customFormat="1">
      <c r="A157" s="285" t="s">
        <v>256</v>
      </c>
      <c r="B157" s="253">
        <v>3</v>
      </c>
      <c r="C157" s="52">
        <v>1</v>
      </c>
      <c r="D157" s="254">
        <v>4</v>
      </c>
      <c r="E157" s="253">
        <v>8</v>
      </c>
      <c r="F157" s="52">
        <v>2</v>
      </c>
      <c r="G157" s="254">
        <v>10</v>
      </c>
      <c r="H157" s="253">
        <v>2</v>
      </c>
      <c r="I157" s="52">
        <v>0</v>
      </c>
      <c r="J157" s="254">
        <v>2</v>
      </c>
      <c r="K157" s="253">
        <v>0</v>
      </c>
      <c r="L157" s="52">
        <v>0</v>
      </c>
      <c r="M157" s="254">
        <v>0</v>
      </c>
      <c r="N157" s="253">
        <f t="shared" si="70"/>
        <v>13</v>
      </c>
      <c r="O157" s="52">
        <f t="shared" si="71"/>
        <v>3</v>
      </c>
      <c r="P157" s="52">
        <f t="shared" si="72"/>
        <v>16</v>
      </c>
    </row>
    <row r="158" spans="1:16" s="108" customFormat="1">
      <c r="A158" s="285" t="s">
        <v>257</v>
      </c>
      <c r="B158" s="253">
        <v>3</v>
      </c>
      <c r="C158" s="52">
        <v>0</v>
      </c>
      <c r="D158" s="254">
        <v>3</v>
      </c>
      <c r="E158" s="253">
        <v>0</v>
      </c>
      <c r="F158" s="52">
        <v>0</v>
      </c>
      <c r="G158" s="254">
        <v>0</v>
      </c>
      <c r="H158" s="253">
        <v>0</v>
      </c>
      <c r="I158" s="52">
        <v>0</v>
      </c>
      <c r="J158" s="254">
        <v>0</v>
      </c>
      <c r="K158" s="253">
        <v>0</v>
      </c>
      <c r="L158" s="52">
        <v>0</v>
      </c>
      <c r="M158" s="254">
        <v>0</v>
      </c>
      <c r="N158" s="253">
        <f t="shared" si="70"/>
        <v>3</v>
      </c>
      <c r="O158" s="52">
        <f t="shared" si="71"/>
        <v>0</v>
      </c>
      <c r="P158" s="52">
        <f t="shared" si="72"/>
        <v>3</v>
      </c>
    </row>
    <row r="159" spans="1:16" s="108" customFormat="1">
      <c r="A159" s="285" t="s">
        <v>258</v>
      </c>
      <c r="B159" s="253">
        <v>21</v>
      </c>
      <c r="C159" s="52">
        <v>2</v>
      </c>
      <c r="D159" s="254">
        <v>23</v>
      </c>
      <c r="E159" s="253">
        <v>6</v>
      </c>
      <c r="F159" s="52">
        <v>2</v>
      </c>
      <c r="G159" s="254">
        <v>8</v>
      </c>
      <c r="H159" s="253">
        <v>0</v>
      </c>
      <c r="I159" s="52">
        <v>0</v>
      </c>
      <c r="J159" s="254">
        <v>0</v>
      </c>
      <c r="K159" s="253">
        <v>0</v>
      </c>
      <c r="L159" s="52">
        <v>0</v>
      </c>
      <c r="M159" s="254">
        <v>0</v>
      </c>
      <c r="N159" s="253">
        <f t="shared" si="70"/>
        <v>27</v>
      </c>
      <c r="O159" s="52">
        <f t="shared" si="71"/>
        <v>4</v>
      </c>
      <c r="P159" s="52">
        <f t="shared" si="72"/>
        <v>31</v>
      </c>
    </row>
    <row r="160" spans="1:16" s="108" customFormat="1">
      <c r="A160" s="285" t="s">
        <v>259</v>
      </c>
      <c r="B160" s="253">
        <v>10</v>
      </c>
      <c r="C160" s="52">
        <v>3</v>
      </c>
      <c r="D160" s="254">
        <v>13</v>
      </c>
      <c r="E160" s="253">
        <v>0</v>
      </c>
      <c r="F160" s="52">
        <v>0</v>
      </c>
      <c r="G160" s="254">
        <v>0</v>
      </c>
      <c r="H160" s="253">
        <v>0</v>
      </c>
      <c r="I160" s="52">
        <v>0</v>
      </c>
      <c r="J160" s="254">
        <v>0</v>
      </c>
      <c r="K160" s="253">
        <v>0</v>
      </c>
      <c r="L160" s="52">
        <v>0</v>
      </c>
      <c r="M160" s="254">
        <v>0</v>
      </c>
      <c r="N160" s="253">
        <f t="shared" si="70"/>
        <v>10</v>
      </c>
      <c r="O160" s="52">
        <f t="shared" si="71"/>
        <v>3</v>
      </c>
      <c r="P160" s="52">
        <f t="shared" si="72"/>
        <v>13</v>
      </c>
    </row>
    <row r="161" spans="1:17" s="108" customFormat="1">
      <c r="A161" s="285" t="s">
        <v>260</v>
      </c>
      <c r="B161" s="253">
        <v>0</v>
      </c>
      <c r="C161" s="52">
        <v>0</v>
      </c>
      <c r="D161" s="254">
        <v>0</v>
      </c>
      <c r="E161" s="253">
        <v>5</v>
      </c>
      <c r="F161" s="52">
        <v>10</v>
      </c>
      <c r="G161" s="254">
        <v>15</v>
      </c>
      <c r="H161" s="253">
        <v>0</v>
      </c>
      <c r="I161" s="52">
        <v>0</v>
      </c>
      <c r="J161" s="254">
        <v>0</v>
      </c>
      <c r="K161" s="253">
        <v>0</v>
      </c>
      <c r="L161" s="52">
        <v>0</v>
      </c>
      <c r="M161" s="254">
        <v>0</v>
      </c>
      <c r="N161" s="253">
        <f t="shared" si="70"/>
        <v>5</v>
      </c>
      <c r="O161" s="52">
        <f t="shared" si="71"/>
        <v>10</v>
      </c>
      <c r="P161" s="52">
        <f t="shared" si="72"/>
        <v>15</v>
      </c>
    </row>
    <row r="162" spans="1:17" s="108" customFormat="1">
      <c r="A162" s="285" t="s">
        <v>261</v>
      </c>
      <c r="B162" s="286">
        <v>19</v>
      </c>
      <c r="C162" s="287">
        <v>10</v>
      </c>
      <c r="D162" s="339">
        <v>29</v>
      </c>
      <c r="E162" s="286">
        <v>18</v>
      </c>
      <c r="F162" s="287">
        <v>19</v>
      </c>
      <c r="G162" s="339">
        <v>37</v>
      </c>
      <c r="H162" s="286">
        <v>0</v>
      </c>
      <c r="I162" s="287">
        <v>0</v>
      </c>
      <c r="J162" s="339">
        <v>0</v>
      </c>
      <c r="K162" s="286">
        <v>0</v>
      </c>
      <c r="L162" s="287">
        <v>0</v>
      </c>
      <c r="M162" s="339">
        <v>0</v>
      </c>
      <c r="N162" s="286">
        <f t="shared" si="70"/>
        <v>37</v>
      </c>
      <c r="O162" s="287">
        <f t="shared" si="71"/>
        <v>29</v>
      </c>
      <c r="P162" s="287">
        <f t="shared" si="72"/>
        <v>66</v>
      </c>
    </row>
    <row r="163" spans="1:17" s="146" customFormat="1">
      <c r="A163" s="288" t="s">
        <v>26</v>
      </c>
      <c r="B163" s="277">
        <f>SUM(B133:B162)</f>
        <v>221</v>
      </c>
      <c r="C163" s="66">
        <f t="shared" ref="C163:P163" si="73">SUM(C133:C162)</f>
        <v>46</v>
      </c>
      <c r="D163" s="278">
        <f t="shared" si="73"/>
        <v>267</v>
      </c>
      <c r="E163" s="277">
        <f t="shared" si="73"/>
        <v>431</v>
      </c>
      <c r="F163" s="66">
        <f t="shared" si="73"/>
        <v>130</v>
      </c>
      <c r="G163" s="278">
        <f t="shared" si="73"/>
        <v>561</v>
      </c>
      <c r="H163" s="277">
        <f t="shared" si="73"/>
        <v>6</v>
      </c>
      <c r="I163" s="66">
        <f t="shared" si="73"/>
        <v>0</v>
      </c>
      <c r="J163" s="278">
        <f t="shared" si="73"/>
        <v>6</v>
      </c>
      <c r="K163" s="277">
        <f t="shared" si="73"/>
        <v>0</v>
      </c>
      <c r="L163" s="66">
        <f t="shared" si="73"/>
        <v>0</v>
      </c>
      <c r="M163" s="278">
        <f t="shared" si="73"/>
        <v>0</v>
      </c>
      <c r="N163" s="277">
        <f>SUM(N133:N162)</f>
        <v>658</v>
      </c>
      <c r="O163" s="66">
        <f t="shared" si="73"/>
        <v>176</v>
      </c>
      <c r="P163" s="66">
        <f t="shared" si="73"/>
        <v>834</v>
      </c>
    </row>
    <row r="164" spans="1:17">
      <c r="A164" s="83" t="s">
        <v>284</v>
      </c>
      <c r="B164" s="253">
        <v>1</v>
      </c>
      <c r="C164" s="52">
        <v>1</v>
      </c>
      <c r="D164" s="254">
        <v>2</v>
      </c>
      <c r="E164" s="253">
        <v>0</v>
      </c>
      <c r="F164" s="52">
        <v>0</v>
      </c>
      <c r="G164" s="254">
        <v>0</v>
      </c>
      <c r="H164" s="253">
        <v>0</v>
      </c>
      <c r="I164" s="52">
        <v>0</v>
      </c>
      <c r="J164" s="254">
        <v>0</v>
      </c>
      <c r="K164" s="253">
        <v>0</v>
      </c>
      <c r="L164" s="52">
        <v>0</v>
      </c>
      <c r="M164" s="254">
        <v>0</v>
      </c>
      <c r="N164" s="253">
        <f t="shared" si="70"/>
        <v>1</v>
      </c>
      <c r="O164" s="52">
        <f t="shared" si="71"/>
        <v>1</v>
      </c>
      <c r="P164" s="52">
        <f t="shared" si="72"/>
        <v>2</v>
      </c>
      <c r="Q164" s="109"/>
    </row>
    <row r="165" spans="1:17" s="146" customFormat="1">
      <c r="A165" s="319" t="s">
        <v>289</v>
      </c>
      <c r="B165" s="277">
        <f t="shared" ref="B165:P165" si="74">SUM(B164,B163,B131,B127,B109)</f>
        <v>515</v>
      </c>
      <c r="C165" s="66">
        <f t="shared" si="74"/>
        <v>120</v>
      </c>
      <c r="D165" s="278">
        <f t="shared" si="74"/>
        <v>635</v>
      </c>
      <c r="E165" s="277">
        <f t="shared" si="74"/>
        <v>724</v>
      </c>
      <c r="F165" s="66">
        <f t="shared" si="74"/>
        <v>209</v>
      </c>
      <c r="G165" s="278">
        <f t="shared" si="74"/>
        <v>933</v>
      </c>
      <c r="H165" s="277">
        <f t="shared" si="74"/>
        <v>36</v>
      </c>
      <c r="I165" s="66">
        <f t="shared" si="74"/>
        <v>10</v>
      </c>
      <c r="J165" s="278">
        <f t="shared" si="74"/>
        <v>46</v>
      </c>
      <c r="K165" s="277">
        <f t="shared" si="74"/>
        <v>28</v>
      </c>
      <c r="L165" s="66">
        <f t="shared" si="74"/>
        <v>6</v>
      </c>
      <c r="M165" s="278">
        <f t="shared" si="74"/>
        <v>34</v>
      </c>
      <c r="N165" s="277">
        <f t="shared" si="74"/>
        <v>1303</v>
      </c>
      <c r="O165" s="66">
        <f t="shared" si="74"/>
        <v>345</v>
      </c>
      <c r="P165" s="66">
        <f t="shared" si="74"/>
        <v>1648</v>
      </c>
    </row>
    <row r="166" spans="1:17" s="22" customFormat="1" ht="4.2" customHeight="1">
      <c r="A166" s="288"/>
      <c r="B166" s="265"/>
      <c r="C166" s="145"/>
      <c r="D166" s="266"/>
      <c r="E166" s="265"/>
      <c r="F166" s="145"/>
      <c r="G166" s="266"/>
      <c r="H166" s="265"/>
      <c r="I166" s="145"/>
      <c r="J166" s="266"/>
      <c r="K166" s="265"/>
      <c r="L166" s="145"/>
      <c r="M166" s="266"/>
      <c r="N166" s="265"/>
      <c r="O166" s="145"/>
      <c r="P166" s="145"/>
    </row>
    <row r="167" spans="1:17" s="22" customFormat="1">
      <c r="A167" s="288" t="s">
        <v>277</v>
      </c>
      <c r="B167" s="265">
        <f t="shared" ref="B167:P167" si="75">SUM(B165:B166,B96)</f>
        <v>1595</v>
      </c>
      <c r="C167" s="145">
        <f t="shared" si="75"/>
        <v>364</v>
      </c>
      <c r="D167" s="266">
        <f t="shared" si="75"/>
        <v>1959</v>
      </c>
      <c r="E167" s="265">
        <f t="shared" si="75"/>
        <v>1905</v>
      </c>
      <c r="F167" s="145">
        <f t="shared" si="75"/>
        <v>502</v>
      </c>
      <c r="G167" s="266">
        <f t="shared" si="75"/>
        <v>2407</v>
      </c>
      <c r="H167" s="265">
        <f t="shared" si="75"/>
        <v>179</v>
      </c>
      <c r="I167" s="145">
        <f t="shared" si="75"/>
        <v>41</v>
      </c>
      <c r="J167" s="266">
        <f t="shared" si="75"/>
        <v>220</v>
      </c>
      <c r="K167" s="265">
        <f t="shared" si="75"/>
        <v>67</v>
      </c>
      <c r="L167" s="145">
        <f t="shared" si="75"/>
        <v>20</v>
      </c>
      <c r="M167" s="266">
        <f t="shared" si="75"/>
        <v>87</v>
      </c>
      <c r="N167" s="265">
        <f t="shared" si="75"/>
        <v>3746</v>
      </c>
      <c r="O167" s="145">
        <f t="shared" si="75"/>
        <v>927</v>
      </c>
      <c r="P167" s="145">
        <f t="shared" si="75"/>
        <v>4673</v>
      </c>
    </row>
    <row r="168" spans="1:17">
      <c r="B168" s="308"/>
      <c r="C168" s="83"/>
      <c r="D168" s="79"/>
      <c r="E168" s="83"/>
      <c r="F168" s="83"/>
      <c r="G168" s="79"/>
      <c r="H168" s="83"/>
      <c r="I168" s="83"/>
      <c r="J168" s="79"/>
      <c r="K168" s="83"/>
      <c r="L168" s="83"/>
      <c r="M168" s="79"/>
      <c r="N168" s="83"/>
      <c r="O168" s="83"/>
      <c r="P168" s="79"/>
    </row>
    <row r="169" spans="1:17" ht="25.2" customHeight="1">
      <c r="A169" s="367" t="s">
        <v>290</v>
      </c>
      <c r="B169" s="367"/>
      <c r="C169" s="367"/>
      <c r="D169" s="367"/>
      <c r="E169" s="367"/>
      <c r="F169" s="367"/>
      <c r="G169" s="367"/>
      <c r="H169" s="367"/>
      <c r="I169" s="367"/>
      <c r="J169" s="367"/>
      <c r="K169" s="367"/>
      <c r="L169" s="367"/>
      <c r="M169" s="367"/>
      <c r="N169" s="367"/>
      <c r="O169" s="367"/>
      <c r="P169" s="367"/>
      <c r="Q169" s="307"/>
    </row>
    <row r="170" spans="1:17">
      <c r="A170" s="134" t="s">
        <v>283</v>
      </c>
      <c r="B170" s="92"/>
      <c r="C170" s="65"/>
      <c r="D170" s="92"/>
      <c r="E170" s="92"/>
      <c r="F170" s="65"/>
      <c r="G170" s="92"/>
      <c r="H170" s="92"/>
      <c r="I170" s="65"/>
      <c r="J170" s="92"/>
      <c r="K170" s="92"/>
      <c r="L170" s="65"/>
      <c r="M170" s="92"/>
      <c r="N170" s="92"/>
      <c r="O170" s="65"/>
      <c r="P170" s="92"/>
      <c r="Q170" s="92"/>
    </row>
    <row r="171" spans="1:17">
      <c r="A171" s="134"/>
      <c r="B171" s="92"/>
      <c r="C171" s="65"/>
      <c r="D171" s="92"/>
      <c r="E171" s="92"/>
      <c r="F171" s="65"/>
      <c r="G171" s="92"/>
      <c r="H171" s="92"/>
      <c r="I171" s="65"/>
      <c r="J171" s="92"/>
      <c r="K171" s="92"/>
      <c r="L171" s="65"/>
      <c r="M171" s="92"/>
      <c r="N171" s="92"/>
      <c r="O171" s="65"/>
      <c r="P171" s="92"/>
      <c r="Q171" s="92"/>
    </row>
    <row r="172" spans="1:17">
      <c r="A172" s="134" t="s">
        <v>44</v>
      </c>
      <c r="B172" s="248"/>
    </row>
    <row r="173" spans="1:17">
      <c r="A173" s="134" t="s">
        <v>315</v>
      </c>
      <c r="B173" s="248"/>
    </row>
    <row r="174" spans="1:17">
      <c r="A174" s="134" t="s">
        <v>316</v>
      </c>
      <c r="B174" s="248"/>
    </row>
    <row r="176" spans="1:17">
      <c r="A176" s="239"/>
    </row>
    <row r="177" spans="1:1">
      <c r="A177" s="71"/>
    </row>
    <row r="178" spans="1:1">
      <c r="A178" s="239"/>
    </row>
    <row r="179" spans="1:1">
      <c r="A179" s="239"/>
    </row>
    <row r="180" spans="1:1">
      <c r="A180" s="239"/>
    </row>
  </sheetData>
  <mergeCells count="9">
    <mergeCell ref="A169:P169"/>
    <mergeCell ref="A3:Q3"/>
    <mergeCell ref="A2:Q2"/>
    <mergeCell ref="B5:D5"/>
    <mergeCell ref="E5:G5"/>
    <mergeCell ref="H5:J5"/>
    <mergeCell ref="K5:M5"/>
    <mergeCell ref="N5:P5"/>
    <mergeCell ref="A5:A6"/>
  </mergeCells>
  <phoneticPr fontId="9" type="noConversion"/>
  <pageMargins left="0.19685039370078741" right="0.19685039370078741" top="0.39370078740157483" bottom="0.39370078740157483" header="0.31496062992125984" footer="0.31496062992125984"/>
  <pageSetup paperSize="9" scale="80" orientation="landscape" r:id="rId1"/>
  <headerFoot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D7D6E-3480-4299-860C-664B9EBC32A3}">
  <dimension ref="A1:S177"/>
  <sheetViews>
    <sheetView zoomScaleNormal="100" workbookViewId="0"/>
  </sheetViews>
  <sheetFormatPr defaultRowHeight="13.2"/>
  <cols>
    <col min="1" max="1" width="43.33203125" style="109" customWidth="1"/>
    <col min="2" max="3" width="8" style="109" customWidth="1"/>
    <col min="4" max="5" width="9.21875" style="109" customWidth="1"/>
    <col min="6" max="9" width="6.88671875" style="109" customWidth="1"/>
    <col min="10" max="10" width="8.33203125" style="109" customWidth="1"/>
    <col min="11" max="11" width="9.77734375" style="109" customWidth="1"/>
    <col min="12" max="13" width="9.6640625" style="109" customWidth="1"/>
    <col min="14" max="18" width="6.88671875" style="109" customWidth="1"/>
    <col min="19" max="19" width="8.88671875" style="109" customWidth="1"/>
    <col min="20" max="16384" width="8.88671875" style="109"/>
  </cols>
  <sheetData>
    <row r="1" spans="1:19" s="92" customFormat="1">
      <c r="A1" s="76" t="s">
        <v>1</v>
      </c>
      <c r="C1" s="65"/>
      <c r="E1" s="65"/>
      <c r="G1" s="65"/>
      <c r="I1" s="65"/>
      <c r="K1" s="65"/>
      <c r="M1" s="65"/>
      <c r="O1" s="65"/>
      <c r="Q1" s="65"/>
    </row>
    <row r="2" spans="1:19" s="92" customFormat="1" ht="12">
      <c r="A2" s="366" t="s">
        <v>45</v>
      </c>
      <c r="B2" s="366"/>
      <c r="C2" s="366"/>
      <c r="D2" s="366"/>
      <c r="E2" s="366"/>
      <c r="F2" s="366"/>
      <c r="G2" s="366"/>
      <c r="H2" s="366"/>
      <c r="I2" s="366"/>
      <c r="J2" s="366"/>
      <c r="K2" s="366"/>
      <c r="L2" s="366"/>
      <c r="M2" s="366"/>
      <c r="N2" s="366"/>
      <c r="O2" s="366"/>
      <c r="P2" s="366"/>
      <c r="Q2" s="366"/>
      <c r="R2" s="366"/>
      <c r="S2" s="218"/>
    </row>
    <row r="3" spans="1:19" s="92" customFormat="1" ht="12">
      <c r="A3" s="366" t="s">
        <v>320</v>
      </c>
      <c r="B3" s="366"/>
      <c r="C3" s="366"/>
      <c r="D3" s="366"/>
      <c r="E3" s="366"/>
      <c r="F3" s="366"/>
      <c r="G3" s="366"/>
      <c r="H3" s="366"/>
      <c r="I3" s="366"/>
      <c r="J3" s="366"/>
      <c r="K3" s="366"/>
      <c r="L3" s="366"/>
      <c r="M3" s="366"/>
      <c r="N3" s="366"/>
      <c r="O3" s="366"/>
      <c r="P3" s="366"/>
      <c r="Q3" s="366"/>
      <c r="R3" s="366"/>
      <c r="S3" s="218"/>
    </row>
    <row r="4" spans="1:19" s="92" customFormat="1" ht="12" thickBot="1">
      <c r="A4" s="65"/>
      <c r="C4" s="65"/>
      <c r="E4" s="65"/>
      <c r="G4" s="65"/>
      <c r="I4" s="65"/>
      <c r="K4" s="65"/>
      <c r="M4" s="65"/>
      <c r="O4" s="65"/>
      <c r="Q4" s="65"/>
    </row>
    <row r="5" spans="1:19" s="92" customFormat="1" ht="12.75" customHeight="1">
      <c r="A5" s="96"/>
      <c r="B5" s="115" t="s">
        <v>66</v>
      </c>
      <c r="C5" s="116"/>
      <c r="D5" s="115" t="s">
        <v>68</v>
      </c>
      <c r="E5" s="116"/>
      <c r="F5" s="115" t="s">
        <v>69</v>
      </c>
      <c r="G5" s="116"/>
      <c r="H5" s="115" t="s">
        <v>70</v>
      </c>
      <c r="I5" s="116"/>
      <c r="J5" s="115" t="s">
        <v>71</v>
      </c>
      <c r="K5" s="116"/>
      <c r="L5" s="115" t="s">
        <v>72</v>
      </c>
      <c r="M5" s="116"/>
      <c r="N5" s="368" t="s">
        <v>73</v>
      </c>
      <c r="O5" s="369"/>
      <c r="P5" s="132"/>
      <c r="Q5" s="133"/>
      <c r="R5" s="133"/>
      <c r="S5" s="183"/>
    </row>
    <row r="6" spans="1:19" s="65" customFormat="1" ht="11.4">
      <c r="B6" s="207" t="s">
        <v>74</v>
      </c>
      <c r="C6" s="208"/>
      <c r="D6" s="207" t="s">
        <v>76</v>
      </c>
      <c r="E6" s="154"/>
      <c r="F6" s="207" t="s">
        <v>77</v>
      </c>
      <c r="G6" s="208"/>
      <c r="H6" s="207" t="s">
        <v>78</v>
      </c>
      <c r="I6" s="208"/>
      <c r="J6" s="207" t="s">
        <v>270</v>
      </c>
      <c r="K6" s="208"/>
      <c r="L6" s="207" t="s">
        <v>80</v>
      </c>
      <c r="M6" s="120"/>
      <c r="N6" s="119" t="s">
        <v>282</v>
      </c>
      <c r="O6" s="120"/>
      <c r="P6" s="122" t="s">
        <v>81</v>
      </c>
      <c r="Q6" s="123"/>
      <c r="R6" s="123"/>
      <c r="S6" s="88"/>
    </row>
    <row r="7" spans="1:19" s="65" customFormat="1" ht="11.4">
      <c r="A7" s="356"/>
      <c r="B7" s="243" t="s">
        <v>82</v>
      </c>
      <c r="C7" s="211"/>
      <c r="D7" s="243" t="s">
        <v>84</v>
      </c>
      <c r="E7" s="123"/>
      <c r="F7" s="243" t="s">
        <v>83</v>
      </c>
      <c r="G7" s="211"/>
      <c r="H7" s="243" t="s">
        <v>83</v>
      </c>
      <c r="I7" s="211"/>
      <c r="J7" s="243" t="s">
        <v>271</v>
      </c>
      <c r="K7" s="211"/>
      <c r="L7" s="363" t="s">
        <v>86</v>
      </c>
      <c r="M7" s="364"/>
      <c r="N7" s="245"/>
      <c r="O7" s="210"/>
      <c r="P7" s="111"/>
      <c r="S7" s="88"/>
    </row>
    <row r="8" spans="1:19" s="92" customFormat="1" ht="11.4">
      <c r="A8" s="65"/>
      <c r="B8" s="126"/>
      <c r="C8" s="127"/>
      <c r="D8" s="126" t="s">
        <v>87</v>
      </c>
      <c r="E8" s="127"/>
      <c r="F8" s="244"/>
      <c r="G8" s="65"/>
      <c r="H8" s="244"/>
      <c r="I8" s="65"/>
      <c r="J8" s="126" t="s">
        <v>88</v>
      </c>
      <c r="K8" s="127"/>
      <c r="L8" s="360" t="s">
        <v>83</v>
      </c>
      <c r="M8" s="362"/>
      <c r="N8" s="126"/>
      <c r="O8" s="127"/>
      <c r="P8" s="111"/>
      <c r="Q8" s="65"/>
      <c r="R8" s="65"/>
      <c r="S8" s="183"/>
    </row>
    <row r="9" spans="1:19" s="129" customFormat="1" ht="12.75" customHeight="1">
      <c r="A9" s="128"/>
      <c r="B9" s="97" t="s">
        <v>29</v>
      </c>
      <c r="C9" s="98" t="s">
        <v>30</v>
      </c>
      <c r="D9" s="97" t="s">
        <v>29</v>
      </c>
      <c r="E9" s="98" t="s">
        <v>30</v>
      </c>
      <c r="F9" s="97" t="s">
        <v>29</v>
      </c>
      <c r="G9" s="98" t="s">
        <v>30</v>
      </c>
      <c r="H9" s="97" t="s">
        <v>29</v>
      </c>
      <c r="I9" s="98" t="s">
        <v>30</v>
      </c>
      <c r="J9" s="97" t="s">
        <v>29</v>
      </c>
      <c r="K9" s="98" t="s">
        <v>30</v>
      </c>
      <c r="L9" s="97" t="s">
        <v>29</v>
      </c>
      <c r="M9" s="98" t="s">
        <v>30</v>
      </c>
      <c r="N9" s="97" t="s">
        <v>29</v>
      </c>
      <c r="O9" s="98" t="s">
        <v>30</v>
      </c>
      <c r="P9" s="97" t="s">
        <v>29</v>
      </c>
      <c r="Q9" s="98" t="s">
        <v>30</v>
      </c>
      <c r="R9" s="98" t="s">
        <v>31</v>
      </c>
    </row>
    <row r="10" spans="1:19" s="83" customFormat="1">
      <c r="A10" s="351" t="s">
        <v>281</v>
      </c>
      <c r="B10" s="289"/>
      <c r="C10" s="290"/>
      <c r="D10" s="272"/>
      <c r="E10" s="273"/>
      <c r="F10" s="272"/>
      <c r="G10" s="273"/>
      <c r="H10" s="272"/>
      <c r="I10" s="273"/>
      <c r="J10" s="272"/>
      <c r="K10" s="273"/>
      <c r="L10" s="272"/>
      <c r="M10" s="273"/>
      <c r="N10" s="272"/>
      <c r="O10" s="273"/>
      <c r="P10" s="274"/>
      <c r="Q10" s="275"/>
      <c r="R10" s="275"/>
    </row>
    <row r="11" spans="1:19" s="83" customFormat="1">
      <c r="A11" s="352"/>
      <c r="B11" s="257"/>
      <c r="C11" s="247"/>
      <c r="D11" s="246"/>
      <c r="E11" s="247"/>
      <c r="F11" s="246"/>
      <c r="G11" s="247"/>
      <c r="H11" s="79"/>
      <c r="I11" s="79"/>
      <c r="J11" s="246"/>
      <c r="K11" s="247"/>
      <c r="L11" s="79"/>
      <c r="M11" s="79"/>
      <c r="N11" s="246"/>
      <c r="O11" s="247"/>
      <c r="P11" s="79"/>
      <c r="Q11" s="79"/>
      <c r="R11" s="79"/>
    </row>
    <row r="12" spans="1:19">
      <c r="A12" s="353" t="s">
        <v>262</v>
      </c>
      <c r="B12" s="291"/>
      <c r="C12" s="254"/>
      <c r="D12" s="253"/>
      <c r="E12" s="254"/>
      <c r="F12" s="253"/>
      <c r="G12" s="254"/>
      <c r="H12" s="144"/>
      <c r="I12" s="144"/>
      <c r="J12" s="253"/>
      <c r="K12" s="254"/>
      <c r="L12" s="144"/>
      <c r="M12" s="144"/>
      <c r="N12" s="291"/>
      <c r="O12" s="254"/>
      <c r="P12" s="144"/>
      <c r="Q12" s="144"/>
      <c r="R12" s="144"/>
    </row>
    <row r="13" spans="1:19">
      <c r="A13" s="354" t="s">
        <v>285</v>
      </c>
      <c r="B13" s="291">
        <v>0</v>
      </c>
      <c r="C13" s="254">
        <v>0</v>
      </c>
      <c r="D13" s="253">
        <v>30</v>
      </c>
      <c r="E13" s="254">
        <v>7</v>
      </c>
      <c r="F13" s="253">
        <v>7</v>
      </c>
      <c r="G13" s="254">
        <v>4</v>
      </c>
      <c r="H13" s="144">
        <v>2</v>
      </c>
      <c r="I13" s="144">
        <v>0</v>
      </c>
      <c r="J13" s="253">
        <v>2</v>
      </c>
      <c r="K13" s="254">
        <v>1</v>
      </c>
      <c r="L13" s="144">
        <v>399</v>
      </c>
      <c r="M13" s="144">
        <v>97</v>
      </c>
      <c r="N13" s="291">
        <v>0</v>
      </c>
      <c r="O13" s="254">
        <v>0</v>
      </c>
      <c r="P13" s="144">
        <f t="shared" ref="P13:P35" si="0">SUM(N13,L13,J13,H13,F13,D13,B13)</f>
        <v>440</v>
      </c>
      <c r="Q13" s="144">
        <f t="shared" ref="Q13:Q35" si="1">SUM(O13,M13,K13,I13,G13,E13,C13)</f>
        <v>109</v>
      </c>
      <c r="R13" s="144">
        <f t="shared" ref="R13:R35" si="2">SUM(P13:Q13)</f>
        <v>549</v>
      </c>
      <c r="S13" s="144"/>
    </row>
    <row r="14" spans="1:19">
      <c r="A14" s="355" t="s">
        <v>286</v>
      </c>
      <c r="B14" s="291">
        <v>0</v>
      </c>
      <c r="C14" s="254">
        <v>0</v>
      </c>
      <c r="D14" s="253">
        <v>75</v>
      </c>
      <c r="E14" s="254">
        <v>6</v>
      </c>
      <c r="F14" s="253">
        <v>14</v>
      </c>
      <c r="G14" s="254">
        <v>10</v>
      </c>
      <c r="H14" s="144">
        <v>0</v>
      </c>
      <c r="I14" s="144">
        <v>2</v>
      </c>
      <c r="J14" s="253">
        <v>9</v>
      </c>
      <c r="K14" s="254">
        <v>4</v>
      </c>
      <c r="L14" s="144">
        <v>307</v>
      </c>
      <c r="M14" s="144">
        <v>92</v>
      </c>
      <c r="N14" s="291">
        <v>0</v>
      </c>
      <c r="O14" s="254">
        <v>0</v>
      </c>
      <c r="P14" s="144">
        <f t="shared" si="0"/>
        <v>405</v>
      </c>
      <c r="Q14" s="144">
        <f t="shared" si="1"/>
        <v>114</v>
      </c>
      <c r="R14" s="144">
        <f t="shared" si="2"/>
        <v>519</v>
      </c>
      <c r="S14" s="144"/>
    </row>
    <row r="15" spans="1:19">
      <c r="A15" s="355" t="s">
        <v>142</v>
      </c>
      <c r="B15" s="291">
        <v>0</v>
      </c>
      <c r="C15" s="254">
        <v>0</v>
      </c>
      <c r="D15" s="253">
        <v>4</v>
      </c>
      <c r="E15" s="254">
        <v>0</v>
      </c>
      <c r="F15" s="253">
        <v>9</v>
      </c>
      <c r="G15" s="254">
        <v>2</v>
      </c>
      <c r="H15" s="144">
        <v>0</v>
      </c>
      <c r="I15" s="144">
        <v>0</v>
      </c>
      <c r="J15" s="253">
        <v>0</v>
      </c>
      <c r="K15" s="254">
        <v>0</v>
      </c>
      <c r="L15" s="144">
        <v>91</v>
      </c>
      <c r="M15" s="144">
        <v>9</v>
      </c>
      <c r="N15" s="291">
        <v>0</v>
      </c>
      <c r="O15" s="254">
        <v>0</v>
      </c>
      <c r="P15" s="144">
        <f t="shared" si="0"/>
        <v>104</v>
      </c>
      <c r="Q15" s="144">
        <f t="shared" si="1"/>
        <v>11</v>
      </c>
      <c r="R15" s="144">
        <f t="shared" si="2"/>
        <v>115</v>
      </c>
      <c r="S15" s="144"/>
    </row>
    <row r="16" spans="1:19">
      <c r="A16" s="285" t="s">
        <v>192</v>
      </c>
      <c r="B16" s="291">
        <v>0</v>
      </c>
      <c r="C16" s="254">
        <v>0</v>
      </c>
      <c r="D16" s="253">
        <v>0</v>
      </c>
      <c r="E16" s="254">
        <v>0</v>
      </c>
      <c r="F16" s="253">
        <v>2</v>
      </c>
      <c r="G16" s="254">
        <v>2</v>
      </c>
      <c r="H16" s="144">
        <v>0</v>
      </c>
      <c r="I16" s="144">
        <v>0</v>
      </c>
      <c r="J16" s="253">
        <v>0</v>
      </c>
      <c r="K16" s="254">
        <v>0</v>
      </c>
      <c r="L16" s="144">
        <v>15</v>
      </c>
      <c r="M16" s="144">
        <v>0</v>
      </c>
      <c r="N16" s="291">
        <v>0</v>
      </c>
      <c r="O16" s="254">
        <v>0</v>
      </c>
      <c r="P16" s="144">
        <f t="shared" si="0"/>
        <v>17</v>
      </c>
      <c r="Q16" s="144">
        <f t="shared" si="1"/>
        <v>2</v>
      </c>
      <c r="R16" s="144">
        <f t="shared" si="2"/>
        <v>19</v>
      </c>
      <c r="S16" s="144"/>
    </row>
    <row r="17" spans="1:19" ht="26.4">
      <c r="A17" s="285" t="s">
        <v>193</v>
      </c>
      <c r="B17" s="291">
        <v>0</v>
      </c>
      <c r="C17" s="254">
        <v>0</v>
      </c>
      <c r="D17" s="253">
        <v>1</v>
      </c>
      <c r="E17" s="254">
        <v>0</v>
      </c>
      <c r="F17" s="253">
        <v>19</v>
      </c>
      <c r="G17" s="254">
        <v>5</v>
      </c>
      <c r="H17" s="144">
        <v>2</v>
      </c>
      <c r="I17" s="144">
        <v>3</v>
      </c>
      <c r="J17" s="253">
        <v>3</v>
      </c>
      <c r="K17" s="254">
        <v>0</v>
      </c>
      <c r="L17" s="144">
        <v>42</v>
      </c>
      <c r="M17" s="144">
        <v>15</v>
      </c>
      <c r="N17" s="291">
        <v>0</v>
      </c>
      <c r="O17" s="254">
        <v>0</v>
      </c>
      <c r="P17" s="144">
        <f t="shared" si="0"/>
        <v>67</v>
      </c>
      <c r="Q17" s="144">
        <f t="shared" si="1"/>
        <v>23</v>
      </c>
      <c r="R17" s="144">
        <f t="shared" si="2"/>
        <v>90</v>
      </c>
      <c r="S17" s="144"/>
    </row>
    <row r="18" spans="1:19" ht="26.4">
      <c r="A18" s="285" t="s">
        <v>194</v>
      </c>
      <c r="B18" s="291">
        <v>0</v>
      </c>
      <c r="C18" s="254">
        <v>0</v>
      </c>
      <c r="D18" s="253">
        <v>0</v>
      </c>
      <c r="E18" s="254">
        <v>0</v>
      </c>
      <c r="F18" s="253">
        <v>0</v>
      </c>
      <c r="G18" s="254">
        <v>0</v>
      </c>
      <c r="H18" s="144">
        <v>0</v>
      </c>
      <c r="I18" s="144">
        <v>0</v>
      </c>
      <c r="J18" s="253">
        <v>0</v>
      </c>
      <c r="K18" s="254">
        <v>0</v>
      </c>
      <c r="L18" s="144">
        <v>18</v>
      </c>
      <c r="M18" s="144">
        <v>2</v>
      </c>
      <c r="N18" s="291">
        <v>0</v>
      </c>
      <c r="O18" s="254">
        <v>0</v>
      </c>
      <c r="P18" s="144">
        <f t="shared" si="0"/>
        <v>18</v>
      </c>
      <c r="Q18" s="144">
        <f t="shared" si="1"/>
        <v>2</v>
      </c>
      <c r="R18" s="144">
        <f t="shared" si="2"/>
        <v>20</v>
      </c>
      <c r="S18" s="144"/>
    </row>
    <row r="19" spans="1:19">
      <c r="A19" s="285" t="s">
        <v>195</v>
      </c>
      <c r="B19" s="291">
        <v>0</v>
      </c>
      <c r="C19" s="340">
        <v>0</v>
      </c>
      <c r="D19" s="253">
        <v>7</v>
      </c>
      <c r="E19" s="340">
        <v>3</v>
      </c>
      <c r="F19" s="253">
        <v>0</v>
      </c>
      <c r="G19" s="340">
        <v>0</v>
      </c>
      <c r="H19" s="144">
        <v>0</v>
      </c>
      <c r="I19" s="144">
        <v>0</v>
      </c>
      <c r="J19" s="253">
        <v>0</v>
      </c>
      <c r="K19" s="340">
        <v>0</v>
      </c>
      <c r="L19" s="144">
        <v>51</v>
      </c>
      <c r="M19" s="144">
        <v>5</v>
      </c>
      <c r="N19" s="291">
        <v>0</v>
      </c>
      <c r="O19" s="340">
        <v>0</v>
      </c>
      <c r="P19" s="144">
        <f t="shared" si="0"/>
        <v>58</v>
      </c>
      <c r="Q19" s="144">
        <f t="shared" si="1"/>
        <v>8</v>
      </c>
      <c r="R19" s="144">
        <f t="shared" si="2"/>
        <v>66</v>
      </c>
      <c r="S19" s="144"/>
    </row>
    <row r="20" spans="1:19">
      <c r="A20" s="285" t="s">
        <v>196</v>
      </c>
      <c r="B20" s="291">
        <v>0</v>
      </c>
      <c r="C20" s="340">
        <v>0</v>
      </c>
      <c r="D20" s="253">
        <v>0</v>
      </c>
      <c r="E20" s="340">
        <v>0</v>
      </c>
      <c r="F20" s="253">
        <v>0</v>
      </c>
      <c r="G20" s="340">
        <v>0</v>
      </c>
      <c r="H20" s="144">
        <v>0</v>
      </c>
      <c r="I20" s="144">
        <v>0</v>
      </c>
      <c r="J20" s="253">
        <v>0</v>
      </c>
      <c r="K20" s="340">
        <v>0</v>
      </c>
      <c r="L20" s="144">
        <v>6</v>
      </c>
      <c r="M20" s="144">
        <v>0</v>
      </c>
      <c r="N20" s="291">
        <v>0</v>
      </c>
      <c r="O20" s="340">
        <v>0</v>
      </c>
      <c r="P20" s="144">
        <f t="shared" si="0"/>
        <v>6</v>
      </c>
      <c r="Q20" s="144">
        <f t="shared" si="1"/>
        <v>0</v>
      </c>
      <c r="R20" s="144">
        <f t="shared" si="2"/>
        <v>6</v>
      </c>
      <c r="S20" s="144"/>
    </row>
    <row r="21" spans="1:19">
      <c r="A21" s="285" t="s">
        <v>197</v>
      </c>
      <c r="B21" s="291">
        <v>0</v>
      </c>
      <c r="C21" s="254">
        <v>0</v>
      </c>
      <c r="D21" s="253">
        <v>3</v>
      </c>
      <c r="E21" s="254">
        <v>1</v>
      </c>
      <c r="F21" s="253">
        <v>1</v>
      </c>
      <c r="G21" s="254">
        <v>1</v>
      </c>
      <c r="H21" s="144">
        <v>0</v>
      </c>
      <c r="I21" s="144">
        <v>0</v>
      </c>
      <c r="J21" s="253">
        <v>0</v>
      </c>
      <c r="K21" s="254">
        <v>0</v>
      </c>
      <c r="L21" s="144">
        <v>26</v>
      </c>
      <c r="M21" s="144">
        <v>11</v>
      </c>
      <c r="N21" s="291">
        <v>0</v>
      </c>
      <c r="O21" s="254">
        <v>0</v>
      </c>
      <c r="P21" s="144">
        <f t="shared" si="0"/>
        <v>30</v>
      </c>
      <c r="Q21" s="144">
        <f t="shared" si="1"/>
        <v>13</v>
      </c>
      <c r="R21" s="144">
        <f t="shared" si="2"/>
        <v>43</v>
      </c>
      <c r="S21" s="144"/>
    </row>
    <row r="22" spans="1:19">
      <c r="A22" s="285" t="s">
        <v>198</v>
      </c>
      <c r="B22" s="291">
        <v>0</v>
      </c>
      <c r="C22" s="254">
        <v>0</v>
      </c>
      <c r="D22" s="253">
        <v>0</v>
      </c>
      <c r="E22" s="254">
        <v>0</v>
      </c>
      <c r="F22" s="253">
        <v>0</v>
      </c>
      <c r="G22" s="254">
        <v>0</v>
      </c>
      <c r="H22" s="144">
        <v>0</v>
      </c>
      <c r="I22" s="144">
        <v>0</v>
      </c>
      <c r="J22" s="253">
        <v>0</v>
      </c>
      <c r="K22" s="254">
        <v>0</v>
      </c>
      <c r="L22" s="144">
        <v>7</v>
      </c>
      <c r="M22" s="144">
        <v>6</v>
      </c>
      <c r="N22" s="291">
        <v>0</v>
      </c>
      <c r="O22" s="254">
        <v>0</v>
      </c>
      <c r="P22" s="144">
        <f t="shared" si="0"/>
        <v>7</v>
      </c>
      <c r="Q22" s="144">
        <f t="shared" si="1"/>
        <v>6</v>
      </c>
      <c r="R22" s="144">
        <f t="shared" si="2"/>
        <v>13</v>
      </c>
      <c r="S22" s="144"/>
    </row>
    <row r="23" spans="1:19">
      <c r="A23" s="285" t="s">
        <v>199</v>
      </c>
      <c r="B23" s="291">
        <v>0</v>
      </c>
      <c r="C23" s="254">
        <v>0</v>
      </c>
      <c r="D23" s="253">
        <v>0</v>
      </c>
      <c r="E23" s="254">
        <v>0</v>
      </c>
      <c r="F23" s="253">
        <v>0</v>
      </c>
      <c r="G23" s="254">
        <v>0</v>
      </c>
      <c r="H23" s="144">
        <v>0</v>
      </c>
      <c r="I23" s="144">
        <v>0</v>
      </c>
      <c r="J23" s="253">
        <v>0</v>
      </c>
      <c r="K23" s="254">
        <v>0</v>
      </c>
      <c r="L23" s="144">
        <v>9</v>
      </c>
      <c r="M23" s="144">
        <v>2</v>
      </c>
      <c r="N23" s="291">
        <v>0</v>
      </c>
      <c r="O23" s="254">
        <v>0</v>
      </c>
      <c r="P23" s="144">
        <f t="shared" si="0"/>
        <v>9</v>
      </c>
      <c r="Q23" s="144">
        <f t="shared" si="1"/>
        <v>2</v>
      </c>
      <c r="R23" s="144">
        <f t="shared" si="2"/>
        <v>11</v>
      </c>
      <c r="S23" s="144"/>
    </row>
    <row r="24" spans="1:19">
      <c r="A24" s="285" t="s">
        <v>146</v>
      </c>
      <c r="B24" s="291">
        <v>0</v>
      </c>
      <c r="C24" s="254">
        <v>0</v>
      </c>
      <c r="D24" s="253">
        <v>2</v>
      </c>
      <c r="E24" s="254">
        <v>0</v>
      </c>
      <c r="F24" s="253">
        <v>2</v>
      </c>
      <c r="G24" s="254">
        <v>1</v>
      </c>
      <c r="H24" s="144">
        <v>1</v>
      </c>
      <c r="I24" s="144">
        <v>0</v>
      </c>
      <c r="J24" s="253">
        <v>0</v>
      </c>
      <c r="K24" s="254">
        <v>0</v>
      </c>
      <c r="L24" s="144">
        <v>24</v>
      </c>
      <c r="M24" s="144">
        <v>19</v>
      </c>
      <c r="N24" s="291">
        <v>0</v>
      </c>
      <c r="O24" s="254">
        <v>0</v>
      </c>
      <c r="P24" s="144">
        <f t="shared" si="0"/>
        <v>29</v>
      </c>
      <c r="Q24" s="144">
        <f t="shared" si="1"/>
        <v>20</v>
      </c>
      <c r="R24" s="144">
        <f t="shared" si="2"/>
        <v>49</v>
      </c>
      <c r="S24" s="144"/>
    </row>
    <row r="25" spans="1:19">
      <c r="A25" s="285" t="s">
        <v>200</v>
      </c>
      <c r="B25" s="291">
        <v>0</v>
      </c>
      <c r="C25" s="254">
        <v>0</v>
      </c>
      <c r="D25" s="253">
        <v>0</v>
      </c>
      <c r="E25" s="254">
        <v>0</v>
      </c>
      <c r="F25" s="253">
        <v>0</v>
      </c>
      <c r="G25" s="254">
        <v>0</v>
      </c>
      <c r="H25" s="144">
        <v>2</v>
      </c>
      <c r="I25" s="144">
        <v>2</v>
      </c>
      <c r="J25" s="253">
        <v>0</v>
      </c>
      <c r="K25" s="254">
        <v>0</v>
      </c>
      <c r="L25" s="144">
        <v>0</v>
      </c>
      <c r="M25" s="144">
        <v>0</v>
      </c>
      <c r="N25" s="291">
        <v>0</v>
      </c>
      <c r="O25" s="254">
        <v>0</v>
      </c>
      <c r="P25" s="144">
        <f t="shared" si="0"/>
        <v>2</v>
      </c>
      <c r="Q25" s="144">
        <f t="shared" si="1"/>
        <v>2</v>
      </c>
      <c r="R25" s="144">
        <f t="shared" si="2"/>
        <v>4</v>
      </c>
      <c r="S25" s="144"/>
    </row>
    <row r="26" spans="1:19" ht="26.4">
      <c r="A26" s="285" t="s">
        <v>201</v>
      </c>
      <c r="B26" s="291">
        <v>0</v>
      </c>
      <c r="C26" s="254">
        <v>0</v>
      </c>
      <c r="D26" s="253">
        <v>12</v>
      </c>
      <c r="E26" s="254">
        <v>1</v>
      </c>
      <c r="F26" s="253">
        <v>0</v>
      </c>
      <c r="G26" s="254">
        <v>0</v>
      </c>
      <c r="H26" s="144">
        <v>0</v>
      </c>
      <c r="I26" s="144">
        <v>0</v>
      </c>
      <c r="J26" s="253">
        <v>0</v>
      </c>
      <c r="K26" s="254">
        <v>0</v>
      </c>
      <c r="L26" s="144">
        <v>0</v>
      </c>
      <c r="M26" s="144">
        <v>0</v>
      </c>
      <c r="N26" s="291">
        <v>0</v>
      </c>
      <c r="O26" s="254">
        <v>0</v>
      </c>
      <c r="P26" s="144">
        <f t="shared" si="0"/>
        <v>12</v>
      </c>
      <c r="Q26" s="144">
        <f t="shared" si="1"/>
        <v>1</v>
      </c>
      <c r="R26" s="144">
        <f t="shared" si="2"/>
        <v>13</v>
      </c>
      <c r="S26" s="144"/>
    </row>
    <row r="27" spans="1:19">
      <c r="A27" s="285" t="s">
        <v>202</v>
      </c>
      <c r="B27" s="291">
        <v>0</v>
      </c>
      <c r="C27" s="254">
        <v>0</v>
      </c>
      <c r="D27" s="253">
        <v>22</v>
      </c>
      <c r="E27" s="254">
        <v>2</v>
      </c>
      <c r="F27" s="253">
        <v>0</v>
      </c>
      <c r="G27" s="254">
        <v>0</v>
      </c>
      <c r="H27" s="144">
        <v>0</v>
      </c>
      <c r="I27" s="144">
        <v>0</v>
      </c>
      <c r="J27" s="253">
        <v>5</v>
      </c>
      <c r="K27" s="254">
        <v>4</v>
      </c>
      <c r="L27" s="144">
        <v>43</v>
      </c>
      <c r="M27" s="144">
        <v>10</v>
      </c>
      <c r="N27" s="291">
        <v>0</v>
      </c>
      <c r="O27" s="254">
        <v>0</v>
      </c>
      <c r="P27" s="144">
        <f t="shared" si="0"/>
        <v>70</v>
      </c>
      <c r="Q27" s="144">
        <f t="shared" si="1"/>
        <v>16</v>
      </c>
      <c r="R27" s="144">
        <f t="shared" si="2"/>
        <v>86</v>
      </c>
      <c r="S27" s="144"/>
    </row>
    <row r="28" spans="1:19">
      <c r="A28" s="285" t="s">
        <v>203</v>
      </c>
      <c r="B28" s="291">
        <v>0</v>
      </c>
      <c r="C28" s="254">
        <v>0</v>
      </c>
      <c r="D28" s="253">
        <v>2</v>
      </c>
      <c r="E28" s="254">
        <v>1</v>
      </c>
      <c r="F28" s="253">
        <v>0</v>
      </c>
      <c r="G28" s="254">
        <v>0</v>
      </c>
      <c r="H28" s="144">
        <v>0</v>
      </c>
      <c r="I28" s="144">
        <v>0</v>
      </c>
      <c r="J28" s="253">
        <v>0</v>
      </c>
      <c r="K28" s="254">
        <v>0</v>
      </c>
      <c r="L28" s="144">
        <v>3</v>
      </c>
      <c r="M28" s="144">
        <v>5</v>
      </c>
      <c r="N28" s="291">
        <v>0</v>
      </c>
      <c r="O28" s="254">
        <v>0</v>
      </c>
      <c r="P28" s="144">
        <f t="shared" si="0"/>
        <v>5</v>
      </c>
      <c r="Q28" s="144">
        <f t="shared" si="1"/>
        <v>6</v>
      </c>
      <c r="R28" s="144">
        <f t="shared" si="2"/>
        <v>11</v>
      </c>
      <c r="S28" s="144"/>
    </row>
    <row r="29" spans="1:19">
      <c r="A29" s="285" t="s">
        <v>204</v>
      </c>
      <c r="B29" s="291">
        <v>0</v>
      </c>
      <c r="C29" s="254">
        <v>0</v>
      </c>
      <c r="D29" s="253">
        <v>1</v>
      </c>
      <c r="E29" s="254">
        <v>0</v>
      </c>
      <c r="F29" s="253">
        <v>0</v>
      </c>
      <c r="G29" s="254">
        <v>0</v>
      </c>
      <c r="H29" s="144">
        <v>0</v>
      </c>
      <c r="I29" s="144">
        <v>0</v>
      </c>
      <c r="J29" s="253">
        <v>0</v>
      </c>
      <c r="K29" s="254">
        <v>0</v>
      </c>
      <c r="L29" s="144">
        <v>48</v>
      </c>
      <c r="M29" s="144">
        <v>12</v>
      </c>
      <c r="N29" s="291">
        <v>0</v>
      </c>
      <c r="O29" s="254">
        <v>0</v>
      </c>
      <c r="P29" s="144">
        <f t="shared" si="0"/>
        <v>49</v>
      </c>
      <c r="Q29" s="144">
        <f t="shared" si="1"/>
        <v>12</v>
      </c>
      <c r="R29" s="144">
        <f t="shared" si="2"/>
        <v>61</v>
      </c>
      <c r="S29" s="144"/>
    </row>
    <row r="30" spans="1:19">
      <c r="A30" s="285" t="s">
        <v>205</v>
      </c>
      <c r="B30" s="291">
        <v>0</v>
      </c>
      <c r="C30" s="254">
        <v>0</v>
      </c>
      <c r="D30" s="253">
        <v>0</v>
      </c>
      <c r="E30" s="254">
        <v>0</v>
      </c>
      <c r="F30" s="253">
        <v>0</v>
      </c>
      <c r="G30" s="254">
        <v>0</v>
      </c>
      <c r="H30" s="144">
        <v>0</v>
      </c>
      <c r="I30" s="144">
        <v>0</v>
      </c>
      <c r="J30" s="253">
        <v>0</v>
      </c>
      <c r="K30" s="254">
        <v>0</v>
      </c>
      <c r="L30" s="144">
        <v>3</v>
      </c>
      <c r="M30" s="144">
        <v>0</v>
      </c>
      <c r="N30" s="291">
        <v>0</v>
      </c>
      <c r="O30" s="254">
        <v>0</v>
      </c>
      <c r="P30" s="144">
        <f t="shared" si="0"/>
        <v>3</v>
      </c>
      <c r="Q30" s="144">
        <f t="shared" si="1"/>
        <v>0</v>
      </c>
      <c r="R30" s="144">
        <f t="shared" si="2"/>
        <v>3</v>
      </c>
      <c r="S30" s="144"/>
    </row>
    <row r="31" spans="1:19">
      <c r="A31" s="285" t="s">
        <v>206</v>
      </c>
      <c r="B31" s="291">
        <v>0</v>
      </c>
      <c r="C31" s="254">
        <v>0</v>
      </c>
      <c r="D31" s="253">
        <v>3</v>
      </c>
      <c r="E31" s="254">
        <v>0</v>
      </c>
      <c r="F31" s="253">
        <v>0</v>
      </c>
      <c r="G31" s="254">
        <v>0</v>
      </c>
      <c r="H31" s="144">
        <v>0</v>
      </c>
      <c r="I31" s="144">
        <v>0</v>
      </c>
      <c r="J31" s="253">
        <v>0</v>
      </c>
      <c r="K31" s="254">
        <v>0</v>
      </c>
      <c r="L31" s="144">
        <v>1</v>
      </c>
      <c r="M31" s="144">
        <v>0</v>
      </c>
      <c r="N31" s="291">
        <v>0</v>
      </c>
      <c r="O31" s="254">
        <v>0</v>
      </c>
      <c r="P31" s="144">
        <f t="shared" si="0"/>
        <v>4</v>
      </c>
      <c r="Q31" s="144">
        <f t="shared" si="1"/>
        <v>0</v>
      </c>
      <c r="R31" s="144">
        <f t="shared" si="2"/>
        <v>4</v>
      </c>
      <c r="S31" s="144"/>
    </row>
    <row r="32" spans="1:19">
      <c r="A32" s="285" t="s">
        <v>207</v>
      </c>
      <c r="B32" s="291">
        <v>0</v>
      </c>
      <c r="C32" s="254">
        <v>0</v>
      </c>
      <c r="D32" s="253">
        <v>27</v>
      </c>
      <c r="E32" s="254">
        <v>3</v>
      </c>
      <c r="F32" s="253">
        <v>0</v>
      </c>
      <c r="G32" s="254">
        <v>0</v>
      </c>
      <c r="H32" s="144">
        <v>0</v>
      </c>
      <c r="I32" s="144">
        <v>0</v>
      </c>
      <c r="J32" s="253">
        <v>0</v>
      </c>
      <c r="K32" s="254">
        <v>0</v>
      </c>
      <c r="L32" s="144">
        <v>119</v>
      </c>
      <c r="M32" s="144">
        <v>17</v>
      </c>
      <c r="N32" s="291">
        <v>0</v>
      </c>
      <c r="O32" s="254">
        <v>0</v>
      </c>
      <c r="P32" s="144">
        <f t="shared" si="0"/>
        <v>146</v>
      </c>
      <c r="Q32" s="144">
        <f t="shared" si="1"/>
        <v>20</v>
      </c>
      <c r="R32" s="144">
        <f t="shared" si="2"/>
        <v>166</v>
      </c>
      <c r="S32" s="144"/>
    </row>
    <row r="33" spans="1:19">
      <c r="A33" s="285" t="s">
        <v>208</v>
      </c>
      <c r="B33" s="291">
        <v>0</v>
      </c>
      <c r="C33" s="254">
        <v>0</v>
      </c>
      <c r="D33" s="253">
        <v>0</v>
      </c>
      <c r="E33" s="254">
        <v>0</v>
      </c>
      <c r="F33" s="253">
        <v>0</v>
      </c>
      <c r="G33" s="254">
        <v>0</v>
      </c>
      <c r="H33" s="144">
        <v>0</v>
      </c>
      <c r="I33" s="144">
        <v>0</v>
      </c>
      <c r="J33" s="253">
        <v>0</v>
      </c>
      <c r="K33" s="254">
        <v>0</v>
      </c>
      <c r="L33" s="144">
        <v>15</v>
      </c>
      <c r="M33" s="144">
        <v>2</v>
      </c>
      <c r="N33" s="291">
        <v>0</v>
      </c>
      <c r="O33" s="254">
        <v>0</v>
      </c>
      <c r="P33" s="144">
        <f t="shared" si="0"/>
        <v>15</v>
      </c>
      <c r="Q33" s="144">
        <f t="shared" si="1"/>
        <v>2</v>
      </c>
      <c r="R33" s="144">
        <f t="shared" si="2"/>
        <v>17</v>
      </c>
      <c r="S33" s="144"/>
    </row>
    <row r="34" spans="1:19">
      <c r="A34" s="285" t="s">
        <v>209</v>
      </c>
      <c r="B34" s="291">
        <v>0</v>
      </c>
      <c r="C34" s="254">
        <v>0</v>
      </c>
      <c r="D34" s="253">
        <v>6</v>
      </c>
      <c r="E34" s="254">
        <v>1</v>
      </c>
      <c r="F34" s="253">
        <v>0</v>
      </c>
      <c r="G34" s="254">
        <v>1</v>
      </c>
      <c r="H34" s="144">
        <v>0</v>
      </c>
      <c r="I34" s="144">
        <v>0</v>
      </c>
      <c r="J34" s="253">
        <v>0</v>
      </c>
      <c r="K34" s="254">
        <v>0</v>
      </c>
      <c r="L34" s="144">
        <v>49</v>
      </c>
      <c r="M34" s="144">
        <v>10</v>
      </c>
      <c r="N34" s="291">
        <v>0</v>
      </c>
      <c r="O34" s="254">
        <v>0</v>
      </c>
      <c r="P34" s="144">
        <f t="shared" si="0"/>
        <v>55</v>
      </c>
      <c r="Q34" s="144">
        <f t="shared" si="1"/>
        <v>12</v>
      </c>
      <c r="R34" s="144">
        <f t="shared" si="2"/>
        <v>67</v>
      </c>
      <c r="S34" s="144"/>
    </row>
    <row r="35" spans="1:19">
      <c r="A35" s="285" t="s">
        <v>210</v>
      </c>
      <c r="B35" s="291">
        <v>0</v>
      </c>
      <c r="C35" s="254">
        <v>0</v>
      </c>
      <c r="D35" s="253">
        <v>9</v>
      </c>
      <c r="E35" s="254">
        <v>0</v>
      </c>
      <c r="F35" s="253">
        <v>0</v>
      </c>
      <c r="G35" s="254">
        <v>0</v>
      </c>
      <c r="H35" s="144">
        <v>0</v>
      </c>
      <c r="I35" s="144">
        <v>0</v>
      </c>
      <c r="J35" s="253">
        <v>0</v>
      </c>
      <c r="K35" s="254">
        <v>0</v>
      </c>
      <c r="L35" s="144">
        <v>125</v>
      </c>
      <c r="M35" s="144">
        <v>24</v>
      </c>
      <c r="N35" s="291">
        <v>0</v>
      </c>
      <c r="O35" s="254">
        <v>0</v>
      </c>
      <c r="P35" s="144">
        <f t="shared" si="0"/>
        <v>134</v>
      </c>
      <c r="Q35" s="144">
        <f t="shared" si="1"/>
        <v>24</v>
      </c>
      <c r="R35" s="144">
        <f t="shared" si="2"/>
        <v>158</v>
      </c>
      <c r="S35" s="144"/>
    </row>
    <row r="36" spans="1:19" s="146" customFormat="1">
      <c r="A36" s="288" t="s">
        <v>263</v>
      </c>
      <c r="B36" s="148">
        <f t="shared" ref="B36:R36" si="3">SUM(B13:B35)</f>
        <v>0</v>
      </c>
      <c r="C36" s="293">
        <f t="shared" si="3"/>
        <v>0</v>
      </c>
      <c r="D36" s="294">
        <f t="shared" si="3"/>
        <v>204</v>
      </c>
      <c r="E36" s="293">
        <f t="shared" si="3"/>
        <v>25</v>
      </c>
      <c r="F36" s="294">
        <f t="shared" si="3"/>
        <v>54</v>
      </c>
      <c r="G36" s="293">
        <f t="shared" si="3"/>
        <v>26</v>
      </c>
      <c r="H36" s="149">
        <f t="shared" si="3"/>
        <v>7</v>
      </c>
      <c r="I36" s="149">
        <f t="shared" si="3"/>
        <v>7</v>
      </c>
      <c r="J36" s="294">
        <f t="shared" si="3"/>
        <v>19</v>
      </c>
      <c r="K36" s="293">
        <f t="shared" si="3"/>
        <v>9</v>
      </c>
      <c r="L36" s="149">
        <f t="shared" si="3"/>
        <v>1401</v>
      </c>
      <c r="M36" s="149">
        <f t="shared" si="3"/>
        <v>338</v>
      </c>
      <c r="N36" s="148">
        <f t="shared" si="3"/>
        <v>0</v>
      </c>
      <c r="O36" s="293">
        <f t="shared" si="3"/>
        <v>0</v>
      </c>
      <c r="P36" s="149">
        <f t="shared" si="3"/>
        <v>1685</v>
      </c>
      <c r="Q36" s="149">
        <f t="shared" si="3"/>
        <v>405</v>
      </c>
      <c r="R36" s="149">
        <f t="shared" si="3"/>
        <v>2090</v>
      </c>
      <c r="S36" s="144"/>
    </row>
    <row r="37" spans="1:19">
      <c r="A37" s="242" t="s">
        <v>264</v>
      </c>
      <c r="B37" s="291"/>
      <c r="C37" s="254"/>
      <c r="D37" s="253"/>
      <c r="E37" s="254"/>
      <c r="F37" s="253"/>
      <c r="G37" s="254"/>
      <c r="H37" s="144"/>
      <c r="I37" s="144"/>
      <c r="J37" s="253"/>
      <c r="K37" s="254"/>
      <c r="L37" s="144"/>
      <c r="M37" s="144"/>
      <c r="N37" s="291"/>
      <c r="O37" s="254"/>
      <c r="P37" s="144"/>
      <c r="Q37" s="144"/>
      <c r="R37" s="144"/>
      <c r="S37" s="144"/>
    </row>
    <row r="38" spans="1:19">
      <c r="A38" s="255" t="s">
        <v>59</v>
      </c>
      <c r="B38" s="291"/>
      <c r="C38" s="254"/>
      <c r="D38" s="253"/>
      <c r="E38" s="254"/>
      <c r="F38" s="253"/>
      <c r="G38" s="254"/>
      <c r="H38" s="144"/>
      <c r="I38" s="144"/>
      <c r="J38" s="253"/>
      <c r="K38" s="254"/>
      <c r="L38" s="144"/>
      <c r="M38" s="144"/>
      <c r="N38" s="291"/>
      <c r="O38" s="254"/>
      <c r="P38" s="144"/>
      <c r="Q38" s="144"/>
      <c r="R38" s="144"/>
      <c r="S38" s="144"/>
    </row>
    <row r="39" spans="1:19">
      <c r="A39" s="285" t="s">
        <v>165</v>
      </c>
      <c r="B39" s="291">
        <v>0</v>
      </c>
      <c r="C39" s="254">
        <v>0</v>
      </c>
      <c r="D39" s="253">
        <v>0</v>
      </c>
      <c r="E39" s="254">
        <v>0</v>
      </c>
      <c r="F39" s="253">
        <v>2</v>
      </c>
      <c r="G39" s="254">
        <v>0</v>
      </c>
      <c r="H39" s="144">
        <v>0</v>
      </c>
      <c r="I39" s="144">
        <v>0</v>
      </c>
      <c r="J39" s="253">
        <v>0</v>
      </c>
      <c r="K39" s="254">
        <v>0</v>
      </c>
      <c r="L39" s="144">
        <v>11</v>
      </c>
      <c r="M39" s="144">
        <v>1</v>
      </c>
      <c r="N39" s="291">
        <v>0</v>
      </c>
      <c r="O39" s="254">
        <v>0</v>
      </c>
      <c r="P39" s="144">
        <f>SUM(N39,L39,J39,H39,F39,D39,B39)</f>
        <v>13</v>
      </c>
      <c r="Q39" s="144">
        <f>SUM(O39,M39,K39,I39,G39,E39,C39)</f>
        <v>1</v>
      </c>
      <c r="R39" s="144">
        <f>SUM(P39:Q39)</f>
        <v>14</v>
      </c>
      <c r="S39" s="144"/>
    </row>
    <row r="40" spans="1:19">
      <c r="A40" s="285" t="s">
        <v>166</v>
      </c>
      <c r="B40" s="291">
        <v>0</v>
      </c>
      <c r="C40" s="254">
        <v>0</v>
      </c>
      <c r="D40" s="253">
        <v>7</v>
      </c>
      <c r="E40" s="254">
        <v>0</v>
      </c>
      <c r="F40" s="253">
        <v>1</v>
      </c>
      <c r="G40" s="254">
        <v>1</v>
      </c>
      <c r="H40" s="144">
        <v>0</v>
      </c>
      <c r="I40" s="144">
        <v>0</v>
      </c>
      <c r="J40" s="253">
        <v>0</v>
      </c>
      <c r="K40" s="254">
        <v>0</v>
      </c>
      <c r="L40" s="144">
        <v>12</v>
      </c>
      <c r="M40" s="144">
        <v>12</v>
      </c>
      <c r="N40" s="291">
        <v>0</v>
      </c>
      <c r="O40" s="254">
        <v>0</v>
      </c>
      <c r="P40" s="144">
        <f t="shared" ref="P40:P41" si="4">SUM(N40,L40,J40,H40,F40,D40,B40)</f>
        <v>20</v>
      </c>
      <c r="Q40" s="144">
        <f t="shared" ref="Q40:Q41" si="5">SUM(O40,M40,K40,I40,G40,E40,C40)</f>
        <v>13</v>
      </c>
      <c r="R40" s="144">
        <f t="shared" ref="R40:R41" si="6">SUM(P40:Q40)</f>
        <v>33</v>
      </c>
      <c r="S40" s="144"/>
    </row>
    <row r="41" spans="1:19">
      <c r="A41" s="285" t="s">
        <v>167</v>
      </c>
      <c r="B41" s="291">
        <v>0</v>
      </c>
      <c r="C41" s="254">
        <v>0</v>
      </c>
      <c r="D41" s="253">
        <v>2</v>
      </c>
      <c r="E41" s="254">
        <v>0</v>
      </c>
      <c r="F41" s="253">
        <v>0</v>
      </c>
      <c r="G41" s="254">
        <v>0</v>
      </c>
      <c r="H41" s="144">
        <v>0</v>
      </c>
      <c r="I41" s="144">
        <v>0</v>
      </c>
      <c r="J41" s="253">
        <v>0</v>
      </c>
      <c r="K41" s="254">
        <v>0</v>
      </c>
      <c r="L41" s="144">
        <v>62</v>
      </c>
      <c r="M41" s="144">
        <v>17</v>
      </c>
      <c r="N41" s="291">
        <v>0</v>
      </c>
      <c r="O41" s="254">
        <v>0</v>
      </c>
      <c r="P41" s="144">
        <f t="shared" si="4"/>
        <v>64</v>
      </c>
      <c r="Q41" s="144">
        <f t="shared" si="5"/>
        <v>17</v>
      </c>
      <c r="R41" s="144">
        <f t="shared" si="6"/>
        <v>81</v>
      </c>
      <c r="S41" s="144"/>
    </row>
    <row r="42" spans="1:19" s="146" customFormat="1">
      <c r="A42" s="288" t="s">
        <v>265</v>
      </c>
      <c r="B42" s="148">
        <f>SUM(B39:B41)</f>
        <v>0</v>
      </c>
      <c r="C42" s="293">
        <f t="shared" ref="C42:R42" si="7">SUM(C39:C41)</f>
        <v>0</v>
      </c>
      <c r="D42" s="294">
        <f t="shared" si="7"/>
        <v>9</v>
      </c>
      <c r="E42" s="293">
        <f t="shared" si="7"/>
        <v>0</v>
      </c>
      <c r="F42" s="294">
        <f t="shared" si="7"/>
        <v>3</v>
      </c>
      <c r="G42" s="293">
        <f t="shared" si="7"/>
        <v>1</v>
      </c>
      <c r="H42" s="149">
        <f t="shared" si="7"/>
        <v>0</v>
      </c>
      <c r="I42" s="149">
        <f t="shared" si="7"/>
        <v>0</v>
      </c>
      <c r="J42" s="294">
        <f t="shared" si="7"/>
        <v>0</v>
      </c>
      <c r="K42" s="293">
        <f t="shared" si="7"/>
        <v>0</v>
      </c>
      <c r="L42" s="149">
        <f t="shared" si="7"/>
        <v>85</v>
      </c>
      <c r="M42" s="149">
        <f t="shared" si="7"/>
        <v>30</v>
      </c>
      <c r="N42" s="148">
        <f>SUM(N39:N41)</f>
        <v>0</v>
      </c>
      <c r="O42" s="293">
        <f t="shared" ref="O42" si="8">SUM(O39:O41)</f>
        <v>0</v>
      </c>
      <c r="P42" s="149">
        <f t="shared" si="7"/>
        <v>97</v>
      </c>
      <c r="Q42" s="149">
        <f t="shared" si="7"/>
        <v>31</v>
      </c>
      <c r="R42" s="149">
        <f t="shared" si="7"/>
        <v>128</v>
      </c>
      <c r="S42" s="144"/>
    </row>
    <row r="43" spans="1:19">
      <c r="A43" s="242" t="s">
        <v>142</v>
      </c>
      <c r="B43" s="291"/>
      <c r="C43" s="254"/>
      <c r="D43" s="253"/>
      <c r="E43" s="254"/>
      <c r="F43" s="253"/>
      <c r="G43" s="254"/>
      <c r="H43" s="144"/>
      <c r="I43" s="144"/>
      <c r="J43" s="253"/>
      <c r="K43" s="254"/>
      <c r="L43" s="144"/>
      <c r="M43" s="144"/>
      <c r="N43" s="291"/>
      <c r="O43" s="254"/>
      <c r="P43" s="144"/>
      <c r="Q43" s="144"/>
      <c r="R43" s="144"/>
      <c r="S43" s="144"/>
    </row>
    <row r="44" spans="1:19">
      <c r="A44" s="255" t="s">
        <v>60</v>
      </c>
      <c r="B44" s="291"/>
      <c r="C44" s="254"/>
      <c r="D44" s="253"/>
      <c r="E44" s="254"/>
      <c r="F44" s="253"/>
      <c r="G44" s="254"/>
      <c r="H44" s="144"/>
      <c r="I44" s="144"/>
      <c r="J44" s="253"/>
      <c r="K44" s="254"/>
      <c r="L44" s="144"/>
      <c r="M44" s="144"/>
      <c r="N44" s="291"/>
      <c r="O44" s="254"/>
      <c r="P44" s="144"/>
      <c r="Q44" s="144"/>
      <c r="R44" s="144"/>
      <c r="S44" s="144"/>
    </row>
    <row r="45" spans="1:19">
      <c r="A45" s="285" t="s">
        <v>168</v>
      </c>
      <c r="B45" s="291">
        <v>0</v>
      </c>
      <c r="C45" s="254">
        <v>0</v>
      </c>
      <c r="D45" s="253">
        <v>1</v>
      </c>
      <c r="E45" s="254">
        <v>1</v>
      </c>
      <c r="F45" s="253">
        <v>4</v>
      </c>
      <c r="G45" s="254">
        <v>1</v>
      </c>
      <c r="H45" s="144">
        <v>0</v>
      </c>
      <c r="I45" s="144">
        <v>0</v>
      </c>
      <c r="J45" s="253">
        <v>1</v>
      </c>
      <c r="K45" s="254">
        <v>0</v>
      </c>
      <c r="L45" s="144">
        <v>62</v>
      </c>
      <c r="M45" s="144">
        <v>15</v>
      </c>
      <c r="N45" s="291">
        <v>0</v>
      </c>
      <c r="O45" s="254">
        <v>0</v>
      </c>
      <c r="P45" s="144">
        <f t="shared" ref="P45:P46" si="9">SUM(N45,L45,J45,H45,F45,D45,B45)</f>
        <v>68</v>
      </c>
      <c r="Q45" s="144">
        <f t="shared" ref="Q45:Q46" si="10">SUM(O45,M45,K45,I45,G45,E45,C45)</f>
        <v>17</v>
      </c>
      <c r="R45" s="144">
        <f t="shared" ref="R45:R46" si="11">SUM(P45:Q45)</f>
        <v>85</v>
      </c>
      <c r="S45" s="144"/>
    </row>
    <row r="46" spans="1:19">
      <c r="A46" s="285" t="s">
        <v>169</v>
      </c>
      <c r="B46" s="291">
        <v>0</v>
      </c>
      <c r="C46" s="254">
        <v>0</v>
      </c>
      <c r="D46" s="253">
        <v>0</v>
      </c>
      <c r="E46" s="254">
        <v>0</v>
      </c>
      <c r="F46" s="253">
        <v>1</v>
      </c>
      <c r="G46" s="254">
        <v>1</v>
      </c>
      <c r="H46" s="144">
        <v>0</v>
      </c>
      <c r="I46" s="144">
        <v>0</v>
      </c>
      <c r="J46" s="253">
        <v>0</v>
      </c>
      <c r="K46" s="254">
        <v>0</v>
      </c>
      <c r="L46" s="144">
        <v>11</v>
      </c>
      <c r="M46" s="144">
        <v>5</v>
      </c>
      <c r="N46" s="291">
        <v>0</v>
      </c>
      <c r="O46" s="254">
        <v>0</v>
      </c>
      <c r="P46" s="144">
        <f t="shared" si="9"/>
        <v>12</v>
      </c>
      <c r="Q46" s="144">
        <f t="shared" si="10"/>
        <v>6</v>
      </c>
      <c r="R46" s="144">
        <f t="shared" si="11"/>
        <v>18</v>
      </c>
      <c r="S46" s="144"/>
    </row>
    <row r="47" spans="1:19" s="146" customFormat="1">
      <c r="A47" s="288" t="s">
        <v>26</v>
      </c>
      <c r="B47" s="148">
        <f>SUM(B45:B46)</f>
        <v>0</v>
      </c>
      <c r="C47" s="293">
        <f t="shared" ref="C47:R47" si="12">SUM(C45:C46)</f>
        <v>0</v>
      </c>
      <c r="D47" s="294">
        <f t="shared" si="12"/>
        <v>1</v>
      </c>
      <c r="E47" s="293">
        <f t="shared" si="12"/>
        <v>1</v>
      </c>
      <c r="F47" s="294">
        <f t="shared" si="12"/>
        <v>5</v>
      </c>
      <c r="G47" s="293">
        <f t="shared" si="12"/>
        <v>2</v>
      </c>
      <c r="H47" s="149">
        <f t="shared" si="12"/>
        <v>0</v>
      </c>
      <c r="I47" s="149">
        <f t="shared" si="12"/>
        <v>0</v>
      </c>
      <c r="J47" s="294">
        <f t="shared" si="12"/>
        <v>1</v>
      </c>
      <c r="K47" s="293">
        <f t="shared" si="12"/>
        <v>0</v>
      </c>
      <c r="L47" s="149">
        <f t="shared" si="12"/>
        <v>73</v>
      </c>
      <c r="M47" s="149">
        <f t="shared" si="12"/>
        <v>20</v>
      </c>
      <c r="N47" s="148">
        <f>SUM(N45:N46)</f>
        <v>0</v>
      </c>
      <c r="O47" s="293">
        <f t="shared" ref="O47" si="13">SUM(O45:O46)</f>
        <v>0</v>
      </c>
      <c r="P47" s="149">
        <f t="shared" si="12"/>
        <v>80</v>
      </c>
      <c r="Q47" s="149">
        <f t="shared" si="12"/>
        <v>23</v>
      </c>
      <c r="R47" s="149">
        <f t="shared" si="12"/>
        <v>103</v>
      </c>
      <c r="S47" s="144"/>
    </row>
    <row r="48" spans="1:19">
      <c r="A48" s="255" t="s">
        <v>62</v>
      </c>
      <c r="B48" s="291">
        <f>SUM(B45:B46)</f>
        <v>0</v>
      </c>
      <c r="C48" s="276"/>
      <c r="D48" s="253"/>
      <c r="E48" s="254"/>
      <c r="F48" s="253"/>
      <c r="G48" s="254"/>
      <c r="H48" s="144"/>
      <c r="I48" s="144"/>
      <c r="J48" s="253"/>
      <c r="K48" s="254"/>
      <c r="L48" s="144"/>
      <c r="M48" s="144"/>
      <c r="N48" s="291">
        <f>SUM(N45:N46)</f>
        <v>0</v>
      </c>
      <c r="O48" s="276"/>
      <c r="P48" s="144"/>
      <c r="Q48" s="144"/>
      <c r="R48" s="144"/>
      <c r="S48" s="144"/>
    </row>
    <row r="49" spans="1:19">
      <c r="A49" s="285" t="s">
        <v>170</v>
      </c>
      <c r="B49" s="291">
        <v>0</v>
      </c>
      <c r="C49" s="254">
        <v>0</v>
      </c>
      <c r="D49" s="253">
        <v>5</v>
      </c>
      <c r="E49" s="254">
        <v>0</v>
      </c>
      <c r="F49" s="253">
        <v>12</v>
      </c>
      <c r="G49" s="254">
        <v>4</v>
      </c>
      <c r="H49" s="144">
        <v>0</v>
      </c>
      <c r="I49" s="144">
        <v>0</v>
      </c>
      <c r="J49" s="253">
        <v>0</v>
      </c>
      <c r="K49" s="254">
        <v>0</v>
      </c>
      <c r="L49" s="144">
        <v>93</v>
      </c>
      <c r="M49" s="144">
        <v>15</v>
      </c>
      <c r="N49" s="291">
        <v>0</v>
      </c>
      <c r="O49" s="254">
        <v>0</v>
      </c>
      <c r="P49" s="144">
        <f t="shared" ref="P49" si="14">SUM(N49,L49,J49,H49,F49,D49,B49)</f>
        <v>110</v>
      </c>
      <c r="Q49" s="144">
        <f t="shared" ref="Q49" si="15">SUM(O49,M49,K49,I49,G49,E49,C49)</f>
        <v>19</v>
      </c>
      <c r="R49" s="144">
        <f t="shared" ref="R49" si="16">SUM(P49:Q49)</f>
        <v>129</v>
      </c>
      <c r="S49" s="144"/>
    </row>
    <row r="50" spans="1:19" s="146" customFormat="1">
      <c r="A50" s="288" t="s">
        <v>26</v>
      </c>
      <c r="B50" s="148">
        <f>SUM(B49)</f>
        <v>0</v>
      </c>
      <c r="C50" s="293">
        <f t="shared" ref="C50:R50" si="17">SUM(C49)</f>
        <v>0</v>
      </c>
      <c r="D50" s="294">
        <f t="shared" si="17"/>
        <v>5</v>
      </c>
      <c r="E50" s="293">
        <f t="shared" si="17"/>
        <v>0</v>
      </c>
      <c r="F50" s="294">
        <f t="shared" si="17"/>
        <v>12</v>
      </c>
      <c r="G50" s="293">
        <f t="shared" si="17"/>
        <v>4</v>
      </c>
      <c r="H50" s="149">
        <f t="shared" si="17"/>
        <v>0</v>
      </c>
      <c r="I50" s="149">
        <f t="shared" si="17"/>
        <v>0</v>
      </c>
      <c r="J50" s="294">
        <f t="shared" si="17"/>
        <v>0</v>
      </c>
      <c r="K50" s="293">
        <f t="shared" si="17"/>
        <v>0</v>
      </c>
      <c r="L50" s="149">
        <f t="shared" si="17"/>
        <v>93</v>
      </c>
      <c r="M50" s="149">
        <f t="shared" si="17"/>
        <v>15</v>
      </c>
      <c r="N50" s="148">
        <f>SUM(N49)</f>
        <v>0</v>
      </c>
      <c r="O50" s="293">
        <f t="shared" ref="O50" si="18">SUM(O49)</f>
        <v>0</v>
      </c>
      <c r="P50" s="149">
        <f t="shared" si="17"/>
        <v>110</v>
      </c>
      <c r="Q50" s="149">
        <f t="shared" si="17"/>
        <v>19</v>
      </c>
      <c r="R50" s="149">
        <f t="shared" si="17"/>
        <v>129</v>
      </c>
      <c r="S50" s="144"/>
    </row>
    <row r="51" spans="1:19" s="146" customFormat="1">
      <c r="A51" s="288" t="s">
        <v>314</v>
      </c>
      <c r="B51" s="295">
        <f>SUM(B50,B47)</f>
        <v>0</v>
      </c>
      <c r="C51" s="266">
        <f t="shared" ref="C51:R51" si="19">SUM(C50,C47)</f>
        <v>0</v>
      </c>
      <c r="D51" s="265">
        <f t="shared" si="19"/>
        <v>6</v>
      </c>
      <c r="E51" s="266">
        <f t="shared" si="19"/>
        <v>1</v>
      </c>
      <c r="F51" s="265">
        <f t="shared" si="19"/>
        <v>17</v>
      </c>
      <c r="G51" s="266">
        <f t="shared" si="19"/>
        <v>6</v>
      </c>
      <c r="H51" s="270">
        <f t="shared" si="19"/>
        <v>0</v>
      </c>
      <c r="I51" s="270">
        <f t="shared" si="19"/>
        <v>0</v>
      </c>
      <c r="J51" s="265">
        <f t="shared" si="19"/>
        <v>1</v>
      </c>
      <c r="K51" s="266">
        <f t="shared" si="19"/>
        <v>0</v>
      </c>
      <c r="L51" s="270">
        <f t="shared" si="19"/>
        <v>166</v>
      </c>
      <c r="M51" s="270">
        <f t="shared" si="19"/>
        <v>35</v>
      </c>
      <c r="N51" s="295">
        <f>SUM(N50,N47)</f>
        <v>0</v>
      </c>
      <c r="O51" s="266">
        <f t="shared" ref="O51" si="20">SUM(O50,O47)</f>
        <v>0</v>
      </c>
      <c r="P51" s="270">
        <f t="shared" si="19"/>
        <v>190</v>
      </c>
      <c r="Q51" s="270">
        <f t="shared" si="19"/>
        <v>42</v>
      </c>
      <c r="R51" s="270">
        <f t="shared" si="19"/>
        <v>232</v>
      </c>
      <c r="S51" s="144"/>
    </row>
    <row r="52" spans="1:19">
      <c r="A52" s="242" t="s">
        <v>197</v>
      </c>
      <c r="B52" s="291"/>
      <c r="C52" s="276"/>
      <c r="D52" s="253"/>
      <c r="E52" s="254"/>
      <c r="F52" s="253"/>
      <c r="G52" s="254"/>
      <c r="H52" s="144"/>
      <c r="I52" s="144"/>
      <c r="J52" s="253"/>
      <c r="K52" s="254"/>
      <c r="L52" s="144"/>
      <c r="M52" s="144"/>
      <c r="N52" s="291"/>
      <c r="O52" s="276"/>
      <c r="P52" s="144"/>
      <c r="Q52" s="144"/>
      <c r="R52" s="144"/>
      <c r="S52" s="144"/>
    </row>
    <row r="53" spans="1:19">
      <c r="A53" s="255" t="s">
        <v>61</v>
      </c>
      <c r="B53" s="291"/>
      <c r="C53" s="276"/>
      <c r="D53" s="253"/>
      <c r="E53" s="254"/>
      <c r="F53" s="253"/>
      <c r="G53" s="254"/>
      <c r="H53" s="144"/>
      <c r="I53" s="144"/>
      <c r="J53" s="253"/>
      <c r="K53" s="254"/>
      <c r="L53" s="144"/>
      <c r="M53" s="144"/>
      <c r="N53" s="291"/>
      <c r="O53" s="276"/>
      <c r="P53" s="144"/>
      <c r="Q53" s="144"/>
      <c r="R53" s="144"/>
      <c r="S53" s="144"/>
    </row>
    <row r="54" spans="1:19">
      <c r="A54" s="285" t="s">
        <v>171</v>
      </c>
      <c r="B54" s="291">
        <v>0</v>
      </c>
      <c r="C54" s="254">
        <v>0</v>
      </c>
      <c r="D54" s="253">
        <v>0</v>
      </c>
      <c r="E54" s="254">
        <v>0</v>
      </c>
      <c r="F54" s="253">
        <v>0</v>
      </c>
      <c r="G54" s="254">
        <v>0</v>
      </c>
      <c r="H54" s="144">
        <v>0</v>
      </c>
      <c r="I54" s="144">
        <v>0</v>
      </c>
      <c r="J54" s="253">
        <v>0</v>
      </c>
      <c r="K54" s="254">
        <v>0</v>
      </c>
      <c r="L54" s="144">
        <v>3</v>
      </c>
      <c r="M54" s="144">
        <v>0</v>
      </c>
      <c r="N54" s="291">
        <v>0</v>
      </c>
      <c r="O54" s="254">
        <v>0</v>
      </c>
      <c r="P54" s="144">
        <f t="shared" ref="P54:P56" si="21">SUM(N54,L54,J54,H54,F54,D54,B54)</f>
        <v>3</v>
      </c>
      <c r="Q54" s="144">
        <f t="shared" ref="Q54:Q56" si="22">SUM(O54,M54,K54,I54,G54,E54,C54)</f>
        <v>0</v>
      </c>
      <c r="R54" s="144">
        <f t="shared" ref="R54:R56" si="23">SUM(P54:Q54)</f>
        <v>3</v>
      </c>
      <c r="S54" s="144"/>
    </row>
    <row r="55" spans="1:19">
      <c r="A55" s="285" t="s">
        <v>172</v>
      </c>
      <c r="B55" s="291">
        <v>0</v>
      </c>
      <c r="C55" s="254">
        <v>0</v>
      </c>
      <c r="D55" s="253">
        <v>0</v>
      </c>
      <c r="E55" s="254">
        <v>0</v>
      </c>
      <c r="F55" s="253">
        <v>0</v>
      </c>
      <c r="G55" s="254">
        <v>0</v>
      </c>
      <c r="H55" s="144">
        <v>0</v>
      </c>
      <c r="I55" s="144">
        <v>0</v>
      </c>
      <c r="J55" s="253">
        <v>0</v>
      </c>
      <c r="K55" s="254">
        <v>0</v>
      </c>
      <c r="L55" s="144">
        <v>1</v>
      </c>
      <c r="M55" s="144">
        <v>0</v>
      </c>
      <c r="N55" s="291">
        <v>0</v>
      </c>
      <c r="O55" s="254">
        <v>0</v>
      </c>
      <c r="P55" s="144">
        <f t="shared" si="21"/>
        <v>1</v>
      </c>
      <c r="Q55" s="144">
        <f t="shared" si="22"/>
        <v>0</v>
      </c>
      <c r="R55" s="144">
        <f t="shared" si="23"/>
        <v>1</v>
      </c>
      <c r="S55" s="144"/>
    </row>
    <row r="56" spans="1:19" ht="14.4" customHeight="1">
      <c r="A56" s="285" t="s">
        <v>173</v>
      </c>
      <c r="B56" s="291">
        <v>0</v>
      </c>
      <c r="C56" s="254">
        <v>0</v>
      </c>
      <c r="D56" s="253">
        <v>0</v>
      </c>
      <c r="E56" s="254">
        <v>0</v>
      </c>
      <c r="F56" s="253">
        <v>1</v>
      </c>
      <c r="G56" s="254">
        <v>0</v>
      </c>
      <c r="H56" s="144">
        <v>0</v>
      </c>
      <c r="I56" s="144">
        <v>0</v>
      </c>
      <c r="J56" s="253">
        <v>0</v>
      </c>
      <c r="K56" s="254">
        <v>0</v>
      </c>
      <c r="L56" s="144">
        <v>11</v>
      </c>
      <c r="M56" s="144">
        <v>2</v>
      </c>
      <c r="N56" s="291">
        <v>0</v>
      </c>
      <c r="O56" s="254">
        <v>0</v>
      </c>
      <c r="P56" s="144">
        <f t="shared" si="21"/>
        <v>12</v>
      </c>
      <c r="Q56" s="144">
        <f t="shared" si="22"/>
        <v>2</v>
      </c>
      <c r="R56" s="144">
        <f t="shared" si="23"/>
        <v>14</v>
      </c>
      <c r="S56" s="144"/>
    </row>
    <row r="57" spans="1:19" s="146" customFormat="1">
      <c r="A57" s="288" t="s">
        <v>26</v>
      </c>
      <c r="B57" s="148">
        <f>SUM(B54:B56)</f>
        <v>0</v>
      </c>
      <c r="C57" s="293">
        <f t="shared" ref="C57:R57" si="24">SUM(C54:C56)</f>
        <v>0</v>
      </c>
      <c r="D57" s="294">
        <f t="shared" si="24"/>
        <v>0</v>
      </c>
      <c r="E57" s="293">
        <f t="shared" si="24"/>
        <v>0</v>
      </c>
      <c r="F57" s="294">
        <f t="shared" si="24"/>
        <v>1</v>
      </c>
      <c r="G57" s="293">
        <f t="shared" si="24"/>
        <v>0</v>
      </c>
      <c r="H57" s="149">
        <f t="shared" si="24"/>
        <v>0</v>
      </c>
      <c r="I57" s="149">
        <f t="shared" si="24"/>
        <v>0</v>
      </c>
      <c r="J57" s="294">
        <f t="shared" si="24"/>
        <v>0</v>
      </c>
      <c r="K57" s="293">
        <f t="shared" si="24"/>
        <v>0</v>
      </c>
      <c r="L57" s="149">
        <f t="shared" si="24"/>
        <v>15</v>
      </c>
      <c r="M57" s="149">
        <f t="shared" si="24"/>
        <v>2</v>
      </c>
      <c r="N57" s="148">
        <f>SUM(N54:N56)</f>
        <v>0</v>
      </c>
      <c r="O57" s="293">
        <f t="shared" ref="O57" si="25">SUM(O54:O56)</f>
        <v>0</v>
      </c>
      <c r="P57" s="149">
        <f t="shared" si="24"/>
        <v>16</v>
      </c>
      <c r="Q57" s="149">
        <f t="shared" si="24"/>
        <v>2</v>
      </c>
      <c r="R57" s="149">
        <f t="shared" si="24"/>
        <v>18</v>
      </c>
      <c r="S57" s="144"/>
    </row>
    <row r="58" spans="1:19">
      <c r="A58" s="255" t="s">
        <v>62</v>
      </c>
      <c r="B58" s="291"/>
      <c r="C58" s="254"/>
      <c r="D58" s="253"/>
      <c r="E58" s="254"/>
      <c r="F58" s="253"/>
      <c r="G58" s="254"/>
      <c r="H58" s="144"/>
      <c r="I58" s="144"/>
      <c r="J58" s="253"/>
      <c r="K58" s="254"/>
      <c r="L58" s="144"/>
      <c r="M58" s="144"/>
      <c r="N58" s="291"/>
      <c r="O58" s="254"/>
      <c r="P58" s="144"/>
      <c r="Q58" s="144"/>
      <c r="R58" s="144"/>
      <c r="S58" s="144"/>
    </row>
    <row r="59" spans="1:19">
      <c r="A59" s="285" t="s">
        <v>174</v>
      </c>
      <c r="B59" s="291">
        <v>0</v>
      </c>
      <c r="C59" s="254">
        <v>0</v>
      </c>
      <c r="D59" s="253">
        <v>0</v>
      </c>
      <c r="E59" s="254">
        <v>0</v>
      </c>
      <c r="F59" s="253">
        <v>2</v>
      </c>
      <c r="G59" s="254">
        <v>1</v>
      </c>
      <c r="H59" s="144">
        <v>0</v>
      </c>
      <c r="I59" s="144">
        <v>0</v>
      </c>
      <c r="J59" s="253">
        <v>0</v>
      </c>
      <c r="K59" s="254">
        <v>0</v>
      </c>
      <c r="L59" s="144">
        <v>20</v>
      </c>
      <c r="M59" s="144">
        <v>11</v>
      </c>
      <c r="N59" s="291">
        <v>0</v>
      </c>
      <c r="O59" s="254">
        <v>0</v>
      </c>
      <c r="P59" s="144">
        <f t="shared" ref="P59" si="26">SUM(N59,L59,J59,H59,F59,D59,B59)</f>
        <v>22</v>
      </c>
      <c r="Q59" s="144">
        <f t="shared" ref="Q59" si="27">SUM(O59,M59,K59,I59,G59,E59,C59)</f>
        <v>12</v>
      </c>
      <c r="R59" s="144">
        <f t="shared" ref="R59" si="28">SUM(P59:Q59)</f>
        <v>34</v>
      </c>
      <c r="S59" s="144"/>
    </row>
    <row r="60" spans="1:19" s="146" customFormat="1">
      <c r="A60" s="288" t="s">
        <v>26</v>
      </c>
      <c r="B60" s="148">
        <f>SUM(B59)</f>
        <v>0</v>
      </c>
      <c r="C60" s="293">
        <f t="shared" ref="C60:R60" si="29">SUM(C59)</f>
        <v>0</v>
      </c>
      <c r="D60" s="294">
        <f t="shared" si="29"/>
        <v>0</v>
      </c>
      <c r="E60" s="293">
        <f t="shared" si="29"/>
        <v>0</v>
      </c>
      <c r="F60" s="294">
        <f t="shared" si="29"/>
        <v>2</v>
      </c>
      <c r="G60" s="293">
        <f t="shared" si="29"/>
        <v>1</v>
      </c>
      <c r="H60" s="149">
        <f t="shared" si="29"/>
        <v>0</v>
      </c>
      <c r="I60" s="149">
        <f t="shared" si="29"/>
        <v>0</v>
      </c>
      <c r="J60" s="294">
        <f t="shared" si="29"/>
        <v>0</v>
      </c>
      <c r="K60" s="293">
        <f t="shared" si="29"/>
        <v>0</v>
      </c>
      <c r="L60" s="149">
        <f t="shared" si="29"/>
        <v>20</v>
      </c>
      <c r="M60" s="149">
        <f t="shared" si="29"/>
        <v>11</v>
      </c>
      <c r="N60" s="148">
        <f>SUM(N59)</f>
        <v>0</v>
      </c>
      <c r="O60" s="293">
        <f t="shared" ref="O60" si="30">SUM(O59)</f>
        <v>0</v>
      </c>
      <c r="P60" s="149">
        <f t="shared" si="29"/>
        <v>22</v>
      </c>
      <c r="Q60" s="149">
        <f t="shared" si="29"/>
        <v>12</v>
      </c>
      <c r="R60" s="149">
        <f t="shared" si="29"/>
        <v>34</v>
      </c>
      <c r="S60" s="144"/>
    </row>
    <row r="61" spans="1:19" s="146" customFormat="1">
      <c r="A61" s="288" t="s">
        <v>266</v>
      </c>
      <c r="B61" s="295">
        <f>SUM(B60,B57)</f>
        <v>0</v>
      </c>
      <c r="C61" s="266">
        <f t="shared" ref="C61:R61" si="31">SUM(C60,C57)</f>
        <v>0</v>
      </c>
      <c r="D61" s="265">
        <f t="shared" si="31"/>
        <v>0</v>
      </c>
      <c r="E61" s="266">
        <f t="shared" si="31"/>
        <v>0</v>
      </c>
      <c r="F61" s="265">
        <f t="shared" si="31"/>
        <v>3</v>
      </c>
      <c r="G61" s="266">
        <f t="shared" si="31"/>
        <v>1</v>
      </c>
      <c r="H61" s="270">
        <f t="shared" si="31"/>
        <v>0</v>
      </c>
      <c r="I61" s="270">
        <f t="shared" si="31"/>
        <v>0</v>
      </c>
      <c r="J61" s="265">
        <f t="shared" si="31"/>
        <v>0</v>
      </c>
      <c r="K61" s="266">
        <f t="shared" si="31"/>
        <v>0</v>
      </c>
      <c r="L61" s="270">
        <f t="shared" si="31"/>
        <v>35</v>
      </c>
      <c r="M61" s="270">
        <f t="shared" si="31"/>
        <v>13</v>
      </c>
      <c r="N61" s="295">
        <f>SUM(N60,N57)</f>
        <v>0</v>
      </c>
      <c r="O61" s="266">
        <f t="shared" ref="O61" si="32">SUM(O60,O57)</f>
        <v>0</v>
      </c>
      <c r="P61" s="270">
        <f t="shared" si="31"/>
        <v>38</v>
      </c>
      <c r="Q61" s="270">
        <f t="shared" si="31"/>
        <v>14</v>
      </c>
      <c r="R61" s="270">
        <f t="shared" si="31"/>
        <v>52</v>
      </c>
      <c r="S61" s="144"/>
    </row>
    <row r="62" spans="1:19" s="146" customFormat="1">
      <c r="A62" s="242" t="s">
        <v>144</v>
      </c>
      <c r="B62" s="295"/>
      <c r="C62" s="266"/>
      <c r="D62" s="265"/>
      <c r="E62" s="266"/>
      <c r="F62" s="265"/>
      <c r="G62" s="266"/>
      <c r="H62" s="270"/>
      <c r="I62" s="270"/>
      <c r="J62" s="265"/>
      <c r="K62" s="266"/>
      <c r="L62" s="270"/>
      <c r="M62" s="270"/>
      <c r="N62" s="295"/>
      <c r="O62" s="266"/>
      <c r="P62" s="270"/>
      <c r="Q62" s="270"/>
      <c r="R62" s="270"/>
      <c r="S62" s="144"/>
    </row>
    <row r="63" spans="1:19" s="146" customFormat="1">
      <c r="A63" s="255" t="s">
        <v>62</v>
      </c>
      <c r="B63" s="295"/>
      <c r="C63" s="266"/>
      <c r="D63" s="265"/>
      <c r="E63" s="266"/>
      <c r="F63" s="265"/>
      <c r="G63" s="266"/>
      <c r="H63" s="270"/>
      <c r="I63" s="270"/>
      <c r="J63" s="265"/>
      <c r="K63" s="266"/>
      <c r="L63" s="270"/>
      <c r="M63" s="270"/>
      <c r="N63" s="295"/>
      <c r="O63" s="266"/>
      <c r="P63" s="270"/>
      <c r="Q63" s="270"/>
      <c r="R63" s="270"/>
      <c r="S63" s="144"/>
    </row>
    <row r="64" spans="1:19">
      <c r="A64" s="285" t="s">
        <v>175</v>
      </c>
      <c r="B64" s="291">
        <v>0</v>
      </c>
      <c r="C64" s="254">
        <v>0</v>
      </c>
      <c r="D64" s="253">
        <v>11</v>
      </c>
      <c r="E64" s="254">
        <v>5</v>
      </c>
      <c r="F64" s="253">
        <v>0</v>
      </c>
      <c r="G64" s="254">
        <v>0</v>
      </c>
      <c r="H64" s="144">
        <v>0</v>
      </c>
      <c r="I64" s="144">
        <v>0</v>
      </c>
      <c r="J64" s="253">
        <v>0</v>
      </c>
      <c r="K64" s="254">
        <v>0</v>
      </c>
      <c r="L64" s="144">
        <v>55</v>
      </c>
      <c r="M64" s="144">
        <v>18</v>
      </c>
      <c r="N64" s="291">
        <v>0</v>
      </c>
      <c r="O64" s="254">
        <v>0</v>
      </c>
      <c r="P64" s="144">
        <f t="shared" ref="P64" si="33">SUM(N64,L64,J64,H64,F64,D64,B64)</f>
        <v>66</v>
      </c>
      <c r="Q64" s="144">
        <f t="shared" ref="Q64" si="34">SUM(O64,M64,K64,I64,G64,E64,C64)</f>
        <v>23</v>
      </c>
      <c r="R64" s="144">
        <f t="shared" ref="R64" si="35">SUM(P64:Q64)</f>
        <v>89</v>
      </c>
      <c r="S64" s="144"/>
    </row>
    <row r="65" spans="1:19" s="146" customFormat="1">
      <c r="A65" s="288" t="s">
        <v>26</v>
      </c>
      <c r="B65" s="148">
        <f>SUM(B64)</f>
        <v>0</v>
      </c>
      <c r="C65" s="293">
        <f t="shared" ref="C65:R66" si="36">SUM(C64)</f>
        <v>0</v>
      </c>
      <c r="D65" s="294">
        <f t="shared" si="36"/>
        <v>11</v>
      </c>
      <c r="E65" s="293">
        <f t="shared" si="36"/>
        <v>5</v>
      </c>
      <c r="F65" s="294">
        <f t="shared" si="36"/>
        <v>0</v>
      </c>
      <c r="G65" s="293">
        <f t="shared" si="36"/>
        <v>0</v>
      </c>
      <c r="H65" s="149">
        <f t="shared" si="36"/>
        <v>0</v>
      </c>
      <c r="I65" s="149">
        <f t="shared" si="36"/>
        <v>0</v>
      </c>
      <c r="J65" s="294">
        <f t="shared" si="36"/>
        <v>0</v>
      </c>
      <c r="K65" s="293">
        <f t="shared" si="36"/>
        <v>0</v>
      </c>
      <c r="L65" s="149">
        <f t="shared" si="36"/>
        <v>55</v>
      </c>
      <c r="M65" s="149">
        <f t="shared" si="36"/>
        <v>18</v>
      </c>
      <c r="N65" s="148">
        <f>SUM(N64)</f>
        <v>0</v>
      </c>
      <c r="O65" s="293">
        <f t="shared" ref="O65" si="37">SUM(O64)</f>
        <v>0</v>
      </c>
      <c r="P65" s="149">
        <f t="shared" si="36"/>
        <v>66</v>
      </c>
      <c r="Q65" s="149">
        <f t="shared" si="36"/>
        <v>23</v>
      </c>
      <c r="R65" s="149">
        <f t="shared" si="36"/>
        <v>89</v>
      </c>
      <c r="S65" s="144"/>
    </row>
    <row r="66" spans="1:19" s="146" customFormat="1">
      <c r="A66" s="288" t="s">
        <v>267</v>
      </c>
      <c r="B66" s="148">
        <f>SUM(B65)</f>
        <v>0</v>
      </c>
      <c r="C66" s="293">
        <f t="shared" si="36"/>
        <v>0</v>
      </c>
      <c r="D66" s="294">
        <f t="shared" si="36"/>
        <v>11</v>
      </c>
      <c r="E66" s="293">
        <f t="shared" si="36"/>
        <v>5</v>
      </c>
      <c r="F66" s="294">
        <f t="shared" si="36"/>
        <v>0</v>
      </c>
      <c r="G66" s="293">
        <f t="shared" si="36"/>
        <v>0</v>
      </c>
      <c r="H66" s="149">
        <f t="shared" si="36"/>
        <v>0</v>
      </c>
      <c r="I66" s="149">
        <f t="shared" si="36"/>
        <v>0</v>
      </c>
      <c r="J66" s="294">
        <f t="shared" si="36"/>
        <v>0</v>
      </c>
      <c r="K66" s="293">
        <f t="shared" si="36"/>
        <v>0</v>
      </c>
      <c r="L66" s="149">
        <f t="shared" si="36"/>
        <v>55</v>
      </c>
      <c r="M66" s="149">
        <f t="shared" si="36"/>
        <v>18</v>
      </c>
      <c r="N66" s="148">
        <f>SUM(N65)</f>
        <v>0</v>
      </c>
      <c r="O66" s="293">
        <f t="shared" ref="O66" si="38">SUM(O65)</f>
        <v>0</v>
      </c>
      <c r="P66" s="149">
        <f t="shared" si="36"/>
        <v>66</v>
      </c>
      <c r="Q66" s="149">
        <f t="shared" si="36"/>
        <v>23</v>
      </c>
      <c r="R66" s="149">
        <f t="shared" si="36"/>
        <v>89</v>
      </c>
      <c r="S66" s="144"/>
    </row>
    <row r="67" spans="1:19">
      <c r="A67" s="242" t="s">
        <v>146</v>
      </c>
      <c r="B67" s="291"/>
      <c r="C67" s="254"/>
      <c r="D67" s="253"/>
      <c r="E67" s="254"/>
      <c r="F67" s="253"/>
      <c r="G67" s="254"/>
      <c r="H67" s="144"/>
      <c r="I67" s="144"/>
      <c r="J67" s="253"/>
      <c r="K67" s="254"/>
      <c r="L67" s="144"/>
      <c r="M67" s="144"/>
      <c r="N67" s="291"/>
      <c r="O67" s="254"/>
      <c r="P67" s="144"/>
      <c r="Q67" s="144"/>
      <c r="R67" s="144"/>
      <c r="S67" s="144"/>
    </row>
    <row r="68" spans="1:19">
      <c r="A68" s="255" t="s">
        <v>60</v>
      </c>
      <c r="B68" s="291"/>
      <c r="C68" s="254"/>
      <c r="D68" s="253"/>
      <c r="E68" s="254"/>
      <c r="F68" s="253"/>
      <c r="G68" s="254"/>
      <c r="H68" s="144"/>
      <c r="I68" s="144"/>
      <c r="J68" s="253"/>
      <c r="K68" s="254"/>
      <c r="L68" s="144"/>
      <c r="M68" s="144"/>
      <c r="N68" s="291"/>
      <c r="O68" s="254"/>
      <c r="P68" s="144"/>
      <c r="Q68" s="144"/>
      <c r="R68" s="144"/>
      <c r="S68" s="144"/>
    </row>
    <row r="69" spans="1:19">
      <c r="A69" s="285" t="s">
        <v>146</v>
      </c>
      <c r="B69" s="291">
        <v>0</v>
      </c>
      <c r="C69" s="254">
        <v>0</v>
      </c>
      <c r="D69" s="253">
        <v>4</v>
      </c>
      <c r="E69" s="254">
        <v>2</v>
      </c>
      <c r="F69" s="253">
        <v>0</v>
      </c>
      <c r="G69" s="254">
        <v>0</v>
      </c>
      <c r="H69" s="144">
        <v>0</v>
      </c>
      <c r="I69" s="144">
        <v>0</v>
      </c>
      <c r="J69" s="253">
        <v>0</v>
      </c>
      <c r="K69" s="254">
        <v>0</v>
      </c>
      <c r="L69" s="144">
        <v>17</v>
      </c>
      <c r="M69" s="144">
        <v>12</v>
      </c>
      <c r="N69" s="291">
        <v>0</v>
      </c>
      <c r="O69" s="254">
        <v>0</v>
      </c>
      <c r="P69" s="144">
        <f t="shared" ref="P69:P70" si="39">SUM(N69,L69,J69,H69,F69,D69,B69)</f>
        <v>21</v>
      </c>
      <c r="Q69" s="144">
        <f t="shared" ref="Q69:Q70" si="40">SUM(O69,M69,K69,I69,G69,E69,C69)</f>
        <v>14</v>
      </c>
      <c r="R69" s="144">
        <f t="shared" ref="R69:R70" si="41">SUM(P69:Q69)</f>
        <v>35</v>
      </c>
      <c r="S69" s="144"/>
    </row>
    <row r="70" spans="1:19">
      <c r="A70" s="285" t="s">
        <v>176</v>
      </c>
      <c r="B70" s="291">
        <v>0</v>
      </c>
      <c r="C70" s="254">
        <v>0</v>
      </c>
      <c r="D70" s="253">
        <v>0</v>
      </c>
      <c r="E70" s="254">
        <v>0</v>
      </c>
      <c r="F70" s="253">
        <v>2</v>
      </c>
      <c r="G70" s="254">
        <v>1</v>
      </c>
      <c r="H70" s="144">
        <v>0</v>
      </c>
      <c r="I70" s="144">
        <v>0</v>
      </c>
      <c r="J70" s="253">
        <v>0</v>
      </c>
      <c r="K70" s="254">
        <v>0</v>
      </c>
      <c r="L70" s="144">
        <v>0</v>
      </c>
      <c r="M70" s="144">
        <v>0</v>
      </c>
      <c r="N70" s="291">
        <v>0</v>
      </c>
      <c r="O70" s="254">
        <v>0</v>
      </c>
      <c r="P70" s="144">
        <f t="shared" si="39"/>
        <v>2</v>
      </c>
      <c r="Q70" s="144">
        <f t="shared" si="40"/>
        <v>1</v>
      </c>
      <c r="R70" s="144">
        <f t="shared" si="41"/>
        <v>3</v>
      </c>
      <c r="S70" s="144"/>
    </row>
    <row r="71" spans="1:19" s="146" customFormat="1">
      <c r="A71" s="288" t="s">
        <v>26</v>
      </c>
      <c r="B71" s="148">
        <f>SUM(B69:B70)</f>
        <v>0</v>
      </c>
      <c r="C71" s="293">
        <f t="shared" ref="C71:R71" si="42">SUM(C69:C70)</f>
        <v>0</v>
      </c>
      <c r="D71" s="294">
        <f t="shared" si="42"/>
        <v>4</v>
      </c>
      <c r="E71" s="293">
        <f t="shared" si="42"/>
        <v>2</v>
      </c>
      <c r="F71" s="294">
        <f t="shared" si="42"/>
        <v>2</v>
      </c>
      <c r="G71" s="293">
        <f t="shared" si="42"/>
        <v>1</v>
      </c>
      <c r="H71" s="149">
        <f t="shared" si="42"/>
        <v>0</v>
      </c>
      <c r="I71" s="149">
        <f t="shared" si="42"/>
        <v>0</v>
      </c>
      <c r="J71" s="294">
        <f t="shared" si="42"/>
        <v>0</v>
      </c>
      <c r="K71" s="293">
        <f t="shared" si="42"/>
        <v>0</v>
      </c>
      <c r="L71" s="149">
        <f t="shared" si="42"/>
        <v>17</v>
      </c>
      <c r="M71" s="149">
        <f t="shared" si="42"/>
        <v>12</v>
      </c>
      <c r="N71" s="148">
        <f>SUM(N69:N70)</f>
        <v>0</v>
      </c>
      <c r="O71" s="293">
        <f t="shared" ref="O71" si="43">SUM(O69:O70)</f>
        <v>0</v>
      </c>
      <c r="P71" s="149">
        <f t="shared" si="42"/>
        <v>23</v>
      </c>
      <c r="Q71" s="149">
        <f t="shared" si="42"/>
        <v>15</v>
      </c>
      <c r="R71" s="149">
        <f t="shared" si="42"/>
        <v>38</v>
      </c>
      <c r="S71" s="144"/>
    </row>
    <row r="72" spans="1:19" s="146" customFormat="1">
      <c r="A72" s="255" t="s">
        <v>62</v>
      </c>
      <c r="B72" s="295"/>
      <c r="C72" s="266"/>
      <c r="D72" s="265"/>
      <c r="E72" s="266"/>
      <c r="F72" s="265"/>
      <c r="G72" s="266"/>
      <c r="H72" s="270"/>
      <c r="I72" s="270"/>
      <c r="J72" s="265"/>
      <c r="K72" s="266"/>
      <c r="L72" s="270"/>
      <c r="M72" s="270"/>
      <c r="N72" s="295"/>
      <c r="O72" s="266"/>
      <c r="P72" s="270"/>
      <c r="Q72" s="270"/>
      <c r="R72" s="270"/>
      <c r="S72" s="144"/>
    </row>
    <row r="73" spans="1:19">
      <c r="A73" s="285" t="s">
        <v>177</v>
      </c>
      <c r="B73" s="291">
        <v>0</v>
      </c>
      <c r="C73" s="254">
        <v>0</v>
      </c>
      <c r="D73" s="253">
        <v>8</v>
      </c>
      <c r="E73" s="254">
        <v>4</v>
      </c>
      <c r="F73" s="253">
        <v>7</v>
      </c>
      <c r="G73" s="254">
        <v>3</v>
      </c>
      <c r="H73" s="144">
        <v>0</v>
      </c>
      <c r="I73" s="144">
        <v>0</v>
      </c>
      <c r="J73" s="253">
        <v>0</v>
      </c>
      <c r="K73" s="254">
        <v>0</v>
      </c>
      <c r="L73" s="144">
        <v>30</v>
      </c>
      <c r="M73" s="144">
        <v>27</v>
      </c>
      <c r="N73" s="291">
        <v>0</v>
      </c>
      <c r="O73" s="254">
        <v>0</v>
      </c>
      <c r="P73" s="144">
        <f t="shared" ref="P73" si="44">SUM(N73,L73,J73,H73,F73,D73,B73)</f>
        <v>45</v>
      </c>
      <c r="Q73" s="144">
        <f t="shared" ref="Q73" si="45">SUM(O73,M73,K73,I73,G73,E73,C73)</f>
        <v>34</v>
      </c>
      <c r="R73" s="144">
        <f t="shared" ref="R73" si="46">SUM(P73:Q73)</f>
        <v>79</v>
      </c>
      <c r="S73" s="144"/>
    </row>
    <row r="74" spans="1:19" s="146" customFormat="1">
      <c r="A74" s="288" t="s">
        <v>26</v>
      </c>
      <c r="B74" s="148">
        <f>SUM(B73)</f>
        <v>0</v>
      </c>
      <c r="C74" s="293">
        <f t="shared" ref="C74:R74" si="47">SUM(C73)</f>
        <v>0</v>
      </c>
      <c r="D74" s="294">
        <f t="shared" si="47"/>
        <v>8</v>
      </c>
      <c r="E74" s="293">
        <f t="shared" si="47"/>
        <v>4</v>
      </c>
      <c r="F74" s="294">
        <f t="shared" si="47"/>
        <v>7</v>
      </c>
      <c r="G74" s="293">
        <f t="shared" si="47"/>
        <v>3</v>
      </c>
      <c r="H74" s="149">
        <f t="shared" si="47"/>
        <v>0</v>
      </c>
      <c r="I74" s="149">
        <f t="shared" si="47"/>
        <v>0</v>
      </c>
      <c r="J74" s="294">
        <f t="shared" si="47"/>
        <v>0</v>
      </c>
      <c r="K74" s="293">
        <f t="shared" si="47"/>
        <v>0</v>
      </c>
      <c r="L74" s="149">
        <f t="shared" si="47"/>
        <v>30</v>
      </c>
      <c r="M74" s="149">
        <f t="shared" si="47"/>
        <v>27</v>
      </c>
      <c r="N74" s="148">
        <f>SUM(N73)</f>
        <v>0</v>
      </c>
      <c r="O74" s="293">
        <f t="shared" ref="O74" si="48">SUM(O73)</f>
        <v>0</v>
      </c>
      <c r="P74" s="149">
        <f t="shared" si="47"/>
        <v>45</v>
      </c>
      <c r="Q74" s="149">
        <f t="shared" si="47"/>
        <v>34</v>
      </c>
      <c r="R74" s="149">
        <f t="shared" si="47"/>
        <v>79</v>
      </c>
      <c r="S74" s="144"/>
    </row>
    <row r="75" spans="1:19" s="146" customFormat="1">
      <c r="A75" s="288" t="s">
        <v>268</v>
      </c>
      <c r="B75" s="295">
        <f>SUM(B74,B71)</f>
        <v>0</v>
      </c>
      <c r="C75" s="266">
        <f t="shared" ref="C75:R75" si="49">SUM(C74,C71)</f>
        <v>0</v>
      </c>
      <c r="D75" s="265">
        <f t="shared" si="49"/>
        <v>12</v>
      </c>
      <c r="E75" s="266">
        <f t="shared" si="49"/>
        <v>6</v>
      </c>
      <c r="F75" s="265">
        <f t="shared" si="49"/>
        <v>9</v>
      </c>
      <c r="G75" s="266">
        <f t="shared" si="49"/>
        <v>4</v>
      </c>
      <c r="H75" s="270">
        <f t="shared" si="49"/>
        <v>0</v>
      </c>
      <c r="I75" s="270">
        <f t="shared" si="49"/>
        <v>0</v>
      </c>
      <c r="J75" s="265">
        <f t="shared" si="49"/>
        <v>0</v>
      </c>
      <c r="K75" s="266">
        <f t="shared" si="49"/>
        <v>0</v>
      </c>
      <c r="L75" s="270">
        <f t="shared" si="49"/>
        <v>47</v>
      </c>
      <c r="M75" s="270">
        <f t="shared" si="49"/>
        <v>39</v>
      </c>
      <c r="N75" s="295">
        <f>SUM(N74,N71)</f>
        <v>0</v>
      </c>
      <c r="O75" s="266">
        <f t="shared" ref="O75" si="50">SUM(O74,O71)</f>
        <v>0</v>
      </c>
      <c r="P75" s="270">
        <f t="shared" si="49"/>
        <v>68</v>
      </c>
      <c r="Q75" s="270">
        <f t="shared" si="49"/>
        <v>49</v>
      </c>
      <c r="R75" s="270">
        <f t="shared" si="49"/>
        <v>117</v>
      </c>
      <c r="S75" s="144"/>
    </row>
    <row r="76" spans="1:19" s="146" customFormat="1">
      <c r="A76" s="242" t="s">
        <v>138</v>
      </c>
      <c r="B76" s="295"/>
      <c r="C76" s="266"/>
      <c r="D76" s="265"/>
      <c r="E76" s="266"/>
      <c r="F76" s="265"/>
      <c r="G76" s="266"/>
      <c r="H76" s="270"/>
      <c r="I76" s="270"/>
      <c r="J76" s="265"/>
      <c r="K76" s="266"/>
      <c r="L76" s="270"/>
      <c r="M76" s="270"/>
      <c r="N76" s="295"/>
      <c r="O76" s="266"/>
      <c r="P76" s="270"/>
      <c r="Q76" s="270"/>
      <c r="R76" s="270"/>
      <c r="S76" s="144"/>
    </row>
    <row r="77" spans="1:19" s="146" customFormat="1">
      <c r="A77" s="255" t="s">
        <v>60</v>
      </c>
      <c r="B77" s="295"/>
      <c r="C77" s="266"/>
      <c r="D77" s="265"/>
      <c r="E77" s="266"/>
      <c r="F77" s="265"/>
      <c r="G77" s="266"/>
      <c r="H77" s="270"/>
      <c r="I77" s="270"/>
      <c r="J77" s="265"/>
      <c r="K77" s="266"/>
      <c r="L77" s="270"/>
      <c r="M77" s="270"/>
      <c r="N77" s="295"/>
      <c r="O77" s="266"/>
      <c r="P77" s="270"/>
      <c r="Q77" s="270"/>
      <c r="R77" s="270"/>
      <c r="S77" s="144"/>
    </row>
    <row r="78" spans="1:19">
      <c r="A78" s="285" t="s">
        <v>178</v>
      </c>
      <c r="B78" s="291">
        <v>0</v>
      </c>
      <c r="C78" s="254">
        <v>0</v>
      </c>
      <c r="D78" s="253">
        <v>1</v>
      </c>
      <c r="E78" s="254">
        <v>0</v>
      </c>
      <c r="F78" s="253">
        <v>0</v>
      </c>
      <c r="G78" s="254">
        <v>0</v>
      </c>
      <c r="H78" s="144">
        <v>0</v>
      </c>
      <c r="I78" s="144">
        <v>0</v>
      </c>
      <c r="J78" s="253">
        <v>0</v>
      </c>
      <c r="K78" s="254">
        <v>0</v>
      </c>
      <c r="L78" s="144">
        <v>18</v>
      </c>
      <c r="M78" s="144">
        <v>1</v>
      </c>
      <c r="N78" s="291">
        <v>0</v>
      </c>
      <c r="O78" s="254">
        <v>0</v>
      </c>
      <c r="P78" s="144">
        <f t="shared" ref="P78:P83" si="51">SUM(N78,L78,J78,H78,F78,D78,B78)</f>
        <v>19</v>
      </c>
      <c r="Q78" s="144">
        <f t="shared" ref="Q78:Q83" si="52">SUM(O78,M78,K78,I78,G78,E78,C78)</f>
        <v>1</v>
      </c>
      <c r="R78" s="144">
        <f t="shared" ref="R78:R83" si="53">SUM(P78:Q78)</f>
        <v>20</v>
      </c>
      <c r="S78" s="144"/>
    </row>
    <row r="79" spans="1:19">
      <c r="A79" s="285" t="s">
        <v>179</v>
      </c>
      <c r="B79" s="291">
        <v>0</v>
      </c>
      <c r="C79" s="254">
        <v>0</v>
      </c>
      <c r="D79" s="253">
        <v>1</v>
      </c>
      <c r="E79" s="254">
        <v>1</v>
      </c>
      <c r="F79" s="253">
        <v>0</v>
      </c>
      <c r="G79" s="254">
        <v>0</v>
      </c>
      <c r="H79" s="144">
        <v>0</v>
      </c>
      <c r="I79" s="144">
        <v>0</v>
      </c>
      <c r="J79" s="253">
        <v>0</v>
      </c>
      <c r="K79" s="254">
        <v>0</v>
      </c>
      <c r="L79" s="144">
        <v>19</v>
      </c>
      <c r="M79" s="144">
        <v>2</v>
      </c>
      <c r="N79" s="291">
        <v>0</v>
      </c>
      <c r="O79" s="254">
        <v>0</v>
      </c>
      <c r="P79" s="144">
        <f t="shared" si="51"/>
        <v>20</v>
      </c>
      <c r="Q79" s="144">
        <f t="shared" si="52"/>
        <v>3</v>
      </c>
      <c r="R79" s="144">
        <f t="shared" si="53"/>
        <v>23</v>
      </c>
      <c r="S79" s="144"/>
    </row>
    <row r="80" spans="1:19">
      <c r="A80" s="285" t="s">
        <v>180</v>
      </c>
      <c r="B80" s="291">
        <v>0</v>
      </c>
      <c r="C80" s="254">
        <v>0</v>
      </c>
      <c r="D80" s="253">
        <v>0</v>
      </c>
      <c r="E80" s="254">
        <v>0</v>
      </c>
      <c r="F80" s="253">
        <v>0</v>
      </c>
      <c r="G80" s="254">
        <v>0</v>
      </c>
      <c r="H80" s="144">
        <v>0</v>
      </c>
      <c r="I80" s="144">
        <v>0</v>
      </c>
      <c r="J80" s="253">
        <v>0</v>
      </c>
      <c r="K80" s="254">
        <v>0</v>
      </c>
      <c r="L80" s="144">
        <v>19</v>
      </c>
      <c r="M80" s="144">
        <v>0</v>
      </c>
      <c r="N80" s="291">
        <v>0</v>
      </c>
      <c r="O80" s="254">
        <v>0</v>
      </c>
      <c r="P80" s="144">
        <f t="shared" si="51"/>
        <v>19</v>
      </c>
      <c r="Q80" s="144">
        <f t="shared" si="52"/>
        <v>0</v>
      </c>
      <c r="R80" s="144">
        <f t="shared" si="53"/>
        <v>19</v>
      </c>
      <c r="S80" s="144"/>
    </row>
    <row r="81" spans="1:19">
      <c r="A81" s="285" t="s">
        <v>181</v>
      </c>
      <c r="B81" s="291">
        <v>0</v>
      </c>
      <c r="C81" s="254">
        <v>0</v>
      </c>
      <c r="D81" s="253">
        <v>5</v>
      </c>
      <c r="E81" s="254">
        <v>0</v>
      </c>
      <c r="F81" s="253">
        <v>0</v>
      </c>
      <c r="G81" s="254">
        <v>0</v>
      </c>
      <c r="H81" s="144">
        <v>0</v>
      </c>
      <c r="I81" s="144">
        <v>0</v>
      </c>
      <c r="J81" s="253">
        <v>0</v>
      </c>
      <c r="K81" s="254">
        <v>0</v>
      </c>
      <c r="L81" s="144">
        <v>8</v>
      </c>
      <c r="M81" s="144">
        <v>0</v>
      </c>
      <c r="N81" s="291">
        <v>0</v>
      </c>
      <c r="O81" s="254">
        <v>0</v>
      </c>
      <c r="P81" s="144">
        <f t="shared" si="51"/>
        <v>13</v>
      </c>
      <c r="Q81" s="144">
        <f t="shared" si="52"/>
        <v>0</v>
      </c>
      <c r="R81" s="144">
        <f t="shared" si="53"/>
        <v>13</v>
      </c>
      <c r="S81" s="144"/>
    </row>
    <row r="82" spans="1:19">
      <c r="A82" s="285" t="s">
        <v>182</v>
      </c>
      <c r="B82" s="291">
        <v>0</v>
      </c>
      <c r="C82" s="254">
        <v>0</v>
      </c>
      <c r="D82" s="253">
        <v>1</v>
      </c>
      <c r="E82" s="254">
        <v>0</v>
      </c>
      <c r="F82" s="253">
        <v>0</v>
      </c>
      <c r="G82" s="254">
        <v>0</v>
      </c>
      <c r="H82" s="144">
        <v>0</v>
      </c>
      <c r="I82" s="144">
        <v>0</v>
      </c>
      <c r="J82" s="253">
        <v>0</v>
      </c>
      <c r="K82" s="254">
        <v>0</v>
      </c>
      <c r="L82" s="144">
        <v>20</v>
      </c>
      <c r="M82" s="144">
        <v>5</v>
      </c>
      <c r="N82" s="291">
        <v>0</v>
      </c>
      <c r="O82" s="254">
        <v>0</v>
      </c>
      <c r="P82" s="144">
        <f t="shared" si="51"/>
        <v>21</v>
      </c>
      <c r="Q82" s="144">
        <f t="shared" si="52"/>
        <v>5</v>
      </c>
      <c r="R82" s="144">
        <f t="shared" si="53"/>
        <v>26</v>
      </c>
      <c r="S82" s="144"/>
    </row>
    <row r="83" spans="1:19">
      <c r="A83" s="285" t="s">
        <v>183</v>
      </c>
      <c r="B83" s="291">
        <v>0</v>
      </c>
      <c r="C83" s="254">
        <v>0</v>
      </c>
      <c r="D83" s="253">
        <v>0</v>
      </c>
      <c r="E83" s="254">
        <v>0</v>
      </c>
      <c r="F83" s="253">
        <v>0</v>
      </c>
      <c r="G83" s="254">
        <v>0</v>
      </c>
      <c r="H83" s="144">
        <v>0</v>
      </c>
      <c r="I83" s="144">
        <v>0</v>
      </c>
      <c r="J83" s="253">
        <v>0</v>
      </c>
      <c r="K83" s="254">
        <v>0</v>
      </c>
      <c r="L83" s="144">
        <v>17</v>
      </c>
      <c r="M83" s="144">
        <v>0</v>
      </c>
      <c r="N83" s="291">
        <v>0</v>
      </c>
      <c r="O83" s="254">
        <v>0</v>
      </c>
      <c r="P83" s="144">
        <f t="shared" si="51"/>
        <v>17</v>
      </c>
      <c r="Q83" s="144">
        <f t="shared" si="52"/>
        <v>0</v>
      </c>
      <c r="R83" s="144">
        <f t="shared" si="53"/>
        <v>17</v>
      </c>
      <c r="S83" s="144"/>
    </row>
    <row r="84" spans="1:19" s="146" customFormat="1">
      <c r="A84" s="288" t="s">
        <v>26</v>
      </c>
      <c r="B84" s="148">
        <f>SUM(B78:B83)</f>
        <v>0</v>
      </c>
      <c r="C84" s="293">
        <f t="shared" ref="C84:R84" si="54">SUM(C78:C83)</f>
        <v>0</v>
      </c>
      <c r="D84" s="294">
        <f t="shared" si="54"/>
        <v>8</v>
      </c>
      <c r="E84" s="293">
        <f t="shared" si="54"/>
        <v>1</v>
      </c>
      <c r="F84" s="294">
        <f t="shared" si="54"/>
        <v>0</v>
      </c>
      <c r="G84" s="293">
        <f t="shared" si="54"/>
        <v>0</v>
      </c>
      <c r="H84" s="149">
        <f t="shared" si="54"/>
        <v>0</v>
      </c>
      <c r="I84" s="149">
        <f t="shared" si="54"/>
        <v>0</v>
      </c>
      <c r="J84" s="294">
        <f t="shared" si="54"/>
        <v>0</v>
      </c>
      <c r="K84" s="293">
        <f t="shared" si="54"/>
        <v>0</v>
      </c>
      <c r="L84" s="149">
        <f t="shared" si="54"/>
        <v>101</v>
      </c>
      <c r="M84" s="149">
        <f t="shared" si="54"/>
        <v>8</v>
      </c>
      <c r="N84" s="148">
        <f>SUM(N78:N83)</f>
        <v>0</v>
      </c>
      <c r="O84" s="293">
        <f t="shared" ref="O84" si="55">SUM(O78:O83)</f>
        <v>0</v>
      </c>
      <c r="P84" s="149">
        <f t="shared" si="54"/>
        <v>109</v>
      </c>
      <c r="Q84" s="149">
        <f t="shared" si="54"/>
        <v>9</v>
      </c>
      <c r="R84" s="149">
        <f t="shared" si="54"/>
        <v>118</v>
      </c>
      <c r="S84" s="144"/>
    </row>
    <row r="85" spans="1:19" s="146" customFormat="1">
      <c r="A85" s="255" t="s">
        <v>62</v>
      </c>
      <c r="B85" s="295"/>
      <c r="C85" s="266"/>
      <c r="D85" s="265"/>
      <c r="E85" s="266"/>
      <c r="F85" s="265"/>
      <c r="G85" s="266"/>
      <c r="H85" s="270"/>
      <c r="I85" s="270"/>
      <c r="J85" s="265"/>
      <c r="K85" s="266"/>
      <c r="L85" s="270"/>
      <c r="M85" s="270"/>
      <c r="N85" s="295"/>
      <c r="O85" s="266"/>
      <c r="P85" s="270"/>
      <c r="Q85" s="270"/>
      <c r="R85" s="270"/>
      <c r="S85" s="144"/>
    </row>
    <row r="86" spans="1:19">
      <c r="A86" s="285" t="s">
        <v>184</v>
      </c>
      <c r="B86" s="291">
        <v>0</v>
      </c>
      <c r="C86" s="254">
        <v>0</v>
      </c>
      <c r="D86" s="253">
        <v>8</v>
      </c>
      <c r="E86" s="254">
        <v>0</v>
      </c>
      <c r="F86" s="253">
        <v>0</v>
      </c>
      <c r="G86" s="254">
        <v>0</v>
      </c>
      <c r="H86" s="144">
        <v>0</v>
      </c>
      <c r="I86" s="144">
        <v>0</v>
      </c>
      <c r="J86" s="253">
        <v>0</v>
      </c>
      <c r="K86" s="254">
        <v>0</v>
      </c>
      <c r="L86" s="144">
        <v>12</v>
      </c>
      <c r="M86" s="144">
        <v>0</v>
      </c>
      <c r="N86" s="291">
        <v>0</v>
      </c>
      <c r="O86" s="254">
        <v>0</v>
      </c>
      <c r="P86" s="144">
        <f t="shared" ref="P86:P90" si="56">SUM(N86,L86,J86,H86,F86,D86,B86)</f>
        <v>20</v>
      </c>
      <c r="Q86" s="144">
        <f t="shared" ref="Q86:Q90" si="57">SUM(O86,M86,K86,I86,G86,E86,C86)</f>
        <v>0</v>
      </c>
      <c r="R86" s="144">
        <f t="shared" ref="R86:R90" si="58">SUM(P86:Q86)</f>
        <v>20</v>
      </c>
      <c r="S86" s="144"/>
    </row>
    <row r="87" spans="1:19">
      <c r="A87" s="285" t="s">
        <v>185</v>
      </c>
      <c r="B87" s="291">
        <v>0</v>
      </c>
      <c r="C87" s="254">
        <v>0</v>
      </c>
      <c r="D87" s="253">
        <v>19</v>
      </c>
      <c r="E87" s="254">
        <v>0</v>
      </c>
      <c r="F87" s="253">
        <v>0</v>
      </c>
      <c r="G87" s="254">
        <v>0</v>
      </c>
      <c r="H87" s="144">
        <v>0</v>
      </c>
      <c r="I87" s="144">
        <v>0</v>
      </c>
      <c r="J87" s="253">
        <v>0</v>
      </c>
      <c r="K87" s="254">
        <v>0</v>
      </c>
      <c r="L87" s="144">
        <v>65</v>
      </c>
      <c r="M87" s="144">
        <v>1</v>
      </c>
      <c r="N87" s="291">
        <v>0</v>
      </c>
      <c r="O87" s="254">
        <v>0</v>
      </c>
      <c r="P87" s="144">
        <f t="shared" si="56"/>
        <v>84</v>
      </c>
      <c r="Q87" s="144">
        <f t="shared" si="57"/>
        <v>1</v>
      </c>
      <c r="R87" s="144">
        <f t="shared" si="58"/>
        <v>85</v>
      </c>
      <c r="S87" s="144"/>
    </row>
    <row r="88" spans="1:19">
      <c r="A88" s="285" t="s">
        <v>186</v>
      </c>
      <c r="B88" s="291">
        <v>0</v>
      </c>
      <c r="C88" s="254">
        <v>0</v>
      </c>
      <c r="D88" s="253">
        <v>7</v>
      </c>
      <c r="E88" s="254">
        <v>0</v>
      </c>
      <c r="F88" s="253">
        <v>0</v>
      </c>
      <c r="G88" s="254">
        <v>0</v>
      </c>
      <c r="H88" s="144">
        <v>0</v>
      </c>
      <c r="I88" s="144">
        <v>0</v>
      </c>
      <c r="J88" s="253">
        <v>0</v>
      </c>
      <c r="K88" s="254">
        <v>0</v>
      </c>
      <c r="L88" s="144">
        <v>23</v>
      </c>
      <c r="M88" s="144">
        <v>1</v>
      </c>
      <c r="N88" s="291">
        <v>0</v>
      </c>
      <c r="O88" s="254">
        <v>0</v>
      </c>
      <c r="P88" s="144">
        <f t="shared" si="56"/>
        <v>30</v>
      </c>
      <c r="Q88" s="144">
        <f t="shared" si="57"/>
        <v>1</v>
      </c>
      <c r="R88" s="144">
        <f t="shared" si="58"/>
        <v>31</v>
      </c>
      <c r="S88" s="144"/>
    </row>
    <row r="89" spans="1:19">
      <c r="A89" s="285" t="s">
        <v>187</v>
      </c>
      <c r="B89" s="291">
        <v>0</v>
      </c>
      <c r="C89" s="254">
        <v>0</v>
      </c>
      <c r="D89" s="253">
        <v>9</v>
      </c>
      <c r="E89" s="254">
        <v>0</v>
      </c>
      <c r="F89" s="253">
        <v>0</v>
      </c>
      <c r="G89" s="254">
        <v>0</v>
      </c>
      <c r="H89" s="144">
        <v>0</v>
      </c>
      <c r="I89" s="144">
        <v>0</v>
      </c>
      <c r="J89" s="253">
        <v>0</v>
      </c>
      <c r="K89" s="254">
        <v>0</v>
      </c>
      <c r="L89" s="144">
        <v>20</v>
      </c>
      <c r="M89" s="144">
        <v>0</v>
      </c>
      <c r="N89" s="291">
        <v>0</v>
      </c>
      <c r="O89" s="254">
        <v>0</v>
      </c>
      <c r="P89" s="144">
        <f t="shared" si="56"/>
        <v>29</v>
      </c>
      <c r="Q89" s="144">
        <f t="shared" si="57"/>
        <v>0</v>
      </c>
      <c r="R89" s="144">
        <f t="shared" si="58"/>
        <v>29</v>
      </c>
      <c r="S89" s="144"/>
    </row>
    <row r="90" spans="1:19">
      <c r="A90" s="285" t="s">
        <v>188</v>
      </c>
      <c r="B90" s="291">
        <v>0</v>
      </c>
      <c r="C90" s="254">
        <v>0</v>
      </c>
      <c r="D90" s="253">
        <v>5</v>
      </c>
      <c r="E90" s="254">
        <v>0</v>
      </c>
      <c r="F90" s="253">
        <v>0</v>
      </c>
      <c r="G90" s="254">
        <v>0</v>
      </c>
      <c r="H90" s="144">
        <v>0</v>
      </c>
      <c r="I90" s="144">
        <v>0</v>
      </c>
      <c r="J90" s="253">
        <v>0</v>
      </c>
      <c r="K90" s="254">
        <v>0</v>
      </c>
      <c r="L90" s="144">
        <v>9</v>
      </c>
      <c r="M90" s="144">
        <v>0</v>
      </c>
      <c r="N90" s="291">
        <v>0</v>
      </c>
      <c r="O90" s="254">
        <v>0</v>
      </c>
      <c r="P90" s="144">
        <f t="shared" si="56"/>
        <v>14</v>
      </c>
      <c r="Q90" s="144">
        <f t="shared" si="57"/>
        <v>0</v>
      </c>
      <c r="R90" s="144">
        <f t="shared" si="58"/>
        <v>14</v>
      </c>
      <c r="S90" s="144"/>
    </row>
    <row r="91" spans="1:19" s="146" customFormat="1">
      <c r="A91" s="288" t="s">
        <v>26</v>
      </c>
      <c r="B91" s="148">
        <f>SUM(B86:B90)</f>
        <v>0</v>
      </c>
      <c r="C91" s="293">
        <f t="shared" ref="C91:R91" si="59">SUM(C86:C90)</f>
        <v>0</v>
      </c>
      <c r="D91" s="294">
        <f t="shared" si="59"/>
        <v>48</v>
      </c>
      <c r="E91" s="293">
        <f t="shared" si="59"/>
        <v>0</v>
      </c>
      <c r="F91" s="294">
        <f t="shared" si="59"/>
        <v>0</v>
      </c>
      <c r="G91" s="293">
        <f t="shared" si="59"/>
        <v>0</v>
      </c>
      <c r="H91" s="149">
        <f t="shared" si="59"/>
        <v>0</v>
      </c>
      <c r="I91" s="149">
        <f t="shared" si="59"/>
        <v>0</v>
      </c>
      <c r="J91" s="294">
        <f t="shared" si="59"/>
        <v>0</v>
      </c>
      <c r="K91" s="293">
        <f t="shared" si="59"/>
        <v>0</v>
      </c>
      <c r="L91" s="149">
        <f t="shared" si="59"/>
        <v>129</v>
      </c>
      <c r="M91" s="149">
        <f t="shared" si="59"/>
        <v>2</v>
      </c>
      <c r="N91" s="148">
        <f>SUM(N86:N90)</f>
        <v>0</v>
      </c>
      <c r="O91" s="293">
        <f t="shared" ref="O91" si="60">SUM(O86:O90)</f>
        <v>0</v>
      </c>
      <c r="P91" s="149">
        <f t="shared" si="59"/>
        <v>177</v>
      </c>
      <c r="Q91" s="149">
        <f t="shared" si="59"/>
        <v>2</v>
      </c>
      <c r="R91" s="149">
        <f t="shared" si="59"/>
        <v>179</v>
      </c>
      <c r="S91" s="144"/>
    </row>
    <row r="92" spans="1:19" s="146" customFormat="1">
      <c r="A92" s="288" t="s">
        <v>189</v>
      </c>
      <c r="B92" s="295">
        <f>SUM(B91,B84)</f>
        <v>0</v>
      </c>
      <c r="C92" s="266">
        <f t="shared" ref="C92:R92" si="61">SUM(C91,C84)</f>
        <v>0</v>
      </c>
      <c r="D92" s="265">
        <f t="shared" si="61"/>
        <v>56</v>
      </c>
      <c r="E92" s="266">
        <f t="shared" si="61"/>
        <v>1</v>
      </c>
      <c r="F92" s="265">
        <f t="shared" si="61"/>
        <v>0</v>
      </c>
      <c r="G92" s="266">
        <f t="shared" si="61"/>
        <v>0</v>
      </c>
      <c r="H92" s="270">
        <f t="shared" si="61"/>
        <v>0</v>
      </c>
      <c r="I92" s="270">
        <f t="shared" si="61"/>
        <v>0</v>
      </c>
      <c r="J92" s="265">
        <f t="shared" si="61"/>
        <v>0</v>
      </c>
      <c r="K92" s="266">
        <f t="shared" si="61"/>
        <v>0</v>
      </c>
      <c r="L92" s="270">
        <f t="shared" si="61"/>
        <v>230</v>
      </c>
      <c r="M92" s="270">
        <f t="shared" si="61"/>
        <v>10</v>
      </c>
      <c r="N92" s="295">
        <f>SUM(N91,N84)</f>
        <v>0</v>
      </c>
      <c r="O92" s="266">
        <f t="shared" ref="O92" si="62">SUM(O91,O84)</f>
        <v>0</v>
      </c>
      <c r="P92" s="270">
        <f t="shared" si="61"/>
        <v>286</v>
      </c>
      <c r="Q92" s="270">
        <f t="shared" si="61"/>
        <v>11</v>
      </c>
      <c r="R92" s="270">
        <f t="shared" si="61"/>
        <v>297</v>
      </c>
      <c r="S92" s="144"/>
    </row>
    <row r="93" spans="1:19" s="146" customFormat="1">
      <c r="A93" s="242" t="s">
        <v>155</v>
      </c>
      <c r="B93" s="295"/>
      <c r="C93" s="266"/>
      <c r="D93" s="265"/>
      <c r="E93" s="266"/>
      <c r="F93" s="265"/>
      <c r="G93" s="266"/>
      <c r="H93" s="270"/>
      <c r="I93" s="270"/>
      <c r="J93" s="265"/>
      <c r="K93" s="266"/>
      <c r="L93" s="270"/>
      <c r="M93" s="270"/>
      <c r="N93" s="295"/>
      <c r="O93" s="266"/>
      <c r="P93" s="270"/>
      <c r="Q93" s="270"/>
      <c r="R93" s="270"/>
      <c r="S93" s="144"/>
    </row>
    <row r="94" spans="1:19" s="146" customFormat="1">
      <c r="A94" s="255" t="s">
        <v>62</v>
      </c>
      <c r="B94" s="295"/>
      <c r="C94" s="266"/>
      <c r="D94" s="265"/>
      <c r="E94" s="266"/>
      <c r="F94" s="265"/>
      <c r="G94" s="266"/>
      <c r="H94" s="270"/>
      <c r="I94" s="270"/>
      <c r="J94" s="265"/>
      <c r="K94" s="266"/>
      <c r="L94" s="270"/>
      <c r="M94" s="270"/>
      <c r="N94" s="295"/>
      <c r="O94" s="266"/>
      <c r="P94" s="270"/>
      <c r="Q94" s="270"/>
      <c r="R94" s="270"/>
      <c r="S94" s="144"/>
    </row>
    <row r="95" spans="1:19">
      <c r="A95" s="285" t="s">
        <v>190</v>
      </c>
      <c r="B95" s="291">
        <v>0</v>
      </c>
      <c r="C95" s="254">
        <v>0</v>
      </c>
      <c r="D95" s="253">
        <v>0</v>
      </c>
      <c r="E95" s="254">
        <v>0</v>
      </c>
      <c r="F95" s="253">
        <v>0</v>
      </c>
      <c r="G95" s="254">
        <v>0</v>
      </c>
      <c r="H95" s="144">
        <v>0</v>
      </c>
      <c r="I95" s="144">
        <v>0</v>
      </c>
      <c r="J95" s="253">
        <v>0</v>
      </c>
      <c r="K95" s="254">
        <v>0</v>
      </c>
      <c r="L95" s="144">
        <v>4</v>
      </c>
      <c r="M95" s="144">
        <v>1</v>
      </c>
      <c r="N95" s="291">
        <v>0</v>
      </c>
      <c r="O95" s="254">
        <v>0</v>
      </c>
      <c r="P95" s="144">
        <f t="shared" ref="P95:P96" si="63">SUM(N95,L95,J95,H95,F95,D95,B95)</f>
        <v>4</v>
      </c>
      <c r="Q95" s="144">
        <f t="shared" ref="Q95:Q96" si="64">SUM(O95,M95,K95,I95,G95,E95,C95)</f>
        <v>1</v>
      </c>
      <c r="R95" s="144">
        <f t="shared" ref="R95:R96" si="65">SUM(P95:Q95)</f>
        <v>5</v>
      </c>
      <c r="S95" s="144"/>
    </row>
    <row r="96" spans="1:19">
      <c r="A96" s="285" t="s">
        <v>191</v>
      </c>
      <c r="B96" s="291">
        <v>0</v>
      </c>
      <c r="C96" s="254">
        <v>0</v>
      </c>
      <c r="D96" s="253">
        <v>1</v>
      </c>
      <c r="E96" s="254">
        <v>0</v>
      </c>
      <c r="F96" s="253">
        <v>0</v>
      </c>
      <c r="G96" s="254">
        <v>0</v>
      </c>
      <c r="H96" s="144">
        <v>0</v>
      </c>
      <c r="I96" s="144">
        <v>0</v>
      </c>
      <c r="J96" s="253">
        <v>0</v>
      </c>
      <c r="K96" s="254">
        <v>0</v>
      </c>
      <c r="L96" s="144">
        <v>8</v>
      </c>
      <c r="M96" s="144">
        <v>6</v>
      </c>
      <c r="N96" s="291">
        <v>0</v>
      </c>
      <c r="O96" s="254">
        <v>0</v>
      </c>
      <c r="P96" s="144">
        <f t="shared" si="63"/>
        <v>9</v>
      </c>
      <c r="Q96" s="144">
        <f t="shared" si="64"/>
        <v>6</v>
      </c>
      <c r="R96" s="144">
        <f t="shared" si="65"/>
        <v>15</v>
      </c>
      <c r="S96" s="144"/>
    </row>
    <row r="97" spans="1:19" s="146" customFormat="1">
      <c r="A97" s="288" t="s">
        <v>26</v>
      </c>
      <c r="B97" s="148">
        <f>SUM(B95:B96)</f>
        <v>0</v>
      </c>
      <c r="C97" s="293">
        <f t="shared" ref="C97:R97" si="66">SUM(C95:C96)</f>
        <v>0</v>
      </c>
      <c r="D97" s="294">
        <f t="shared" si="66"/>
        <v>1</v>
      </c>
      <c r="E97" s="293">
        <f t="shared" si="66"/>
        <v>0</v>
      </c>
      <c r="F97" s="294">
        <f t="shared" si="66"/>
        <v>0</v>
      </c>
      <c r="G97" s="293">
        <f t="shared" si="66"/>
        <v>0</v>
      </c>
      <c r="H97" s="149">
        <f t="shared" si="66"/>
        <v>0</v>
      </c>
      <c r="I97" s="149">
        <f t="shared" si="66"/>
        <v>0</v>
      </c>
      <c r="J97" s="294">
        <f t="shared" si="66"/>
        <v>0</v>
      </c>
      <c r="K97" s="293">
        <f t="shared" si="66"/>
        <v>0</v>
      </c>
      <c r="L97" s="149">
        <f t="shared" si="66"/>
        <v>12</v>
      </c>
      <c r="M97" s="149">
        <f t="shared" si="66"/>
        <v>7</v>
      </c>
      <c r="N97" s="148">
        <f>SUM(N95:N96)</f>
        <v>0</v>
      </c>
      <c r="O97" s="293">
        <f t="shared" ref="O97" si="67">SUM(O95:O96)</f>
        <v>0</v>
      </c>
      <c r="P97" s="149">
        <f t="shared" si="66"/>
        <v>13</v>
      </c>
      <c r="Q97" s="149">
        <f t="shared" si="66"/>
        <v>7</v>
      </c>
      <c r="R97" s="149">
        <f t="shared" si="66"/>
        <v>20</v>
      </c>
      <c r="S97" s="144"/>
    </row>
    <row r="98" spans="1:19" s="146" customFormat="1">
      <c r="A98" s="288" t="s">
        <v>269</v>
      </c>
      <c r="B98" s="148">
        <f>SUM(B97)</f>
        <v>0</v>
      </c>
      <c r="C98" s="293">
        <f t="shared" ref="C98:R98" si="68">SUM(C97)</f>
        <v>0</v>
      </c>
      <c r="D98" s="294">
        <f t="shared" si="68"/>
        <v>1</v>
      </c>
      <c r="E98" s="293">
        <f t="shared" si="68"/>
        <v>0</v>
      </c>
      <c r="F98" s="294">
        <f t="shared" si="68"/>
        <v>0</v>
      </c>
      <c r="G98" s="293">
        <f t="shared" si="68"/>
        <v>0</v>
      </c>
      <c r="H98" s="149">
        <f t="shared" si="68"/>
        <v>0</v>
      </c>
      <c r="I98" s="149">
        <f t="shared" si="68"/>
        <v>0</v>
      </c>
      <c r="J98" s="294">
        <f t="shared" si="68"/>
        <v>0</v>
      </c>
      <c r="K98" s="293">
        <f t="shared" si="68"/>
        <v>0</v>
      </c>
      <c r="L98" s="149">
        <f t="shared" si="68"/>
        <v>12</v>
      </c>
      <c r="M98" s="149">
        <f t="shared" si="68"/>
        <v>7</v>
      </c>
      <c r="N98" s="148">
        <f>SUM(N97)</f>
        <v>0</v>
      </c>
      <c r="O98" s="293">
        <f t="shared" ref="O98" si="69">SUM(O97)</f>
        <v>0</v>
      </c>
      <c r="P98" s="149">
        <f t="shared" si="68"/>
        <v>13</v>
      </c>
      <c r="Q98" s="149">
        <f t="shared" si="68"/>
        <v>7</v>
      </c>
      <c r="R98" s="149">
        <f t="shared" si="68"/>
        <v>20</v>
      </c>
      <c r="S98" s="144"/>
    </row>
    <row r="99" spans="1:19" s="146" customFormat="1">
      <c r="A99" s="320" t="s">
        <v>161</v>
      </c>
      <c r="B99" s="295">
        <f t="shared" ref="B99:R99" si="70">SUM(B97,B92,B75,B65,B61,B51,B42,B36)</f>
        <v>0</v>
      </c>
      <c r="C99" s="266">
        <f t="shared" si="70"/>
        <v>0</v>
      </c>
      <c r="D99" s="265">
        <f t="shared" si="70"/>
        <v>299</v>
      </c>
      <c r="E99" s="266">
        <f t="shared" si="70"/>
        <v>38</v>
      </c>
      <c r="F99" s="265">
        <f t="shared" si="70"/>
        <v>86</v>
      </c>
      <c r="G99" s="266">
        <f t="shared" si="70"/>
        <v>38</v>
      </c>
      <c r="H99" s="145">
        <f t="shared" si="70"/>
        <v>7</v>
      </c>
      <c r="I99" s="145">
        <f t="shared" si="70"/>
        <v>7</v>
      </c>
      <c r="J99" s="265">
        <f t="shared" si="70"/>
        <v>20</v>
      </c>
      <c r="K99" s="266">
        <f t="shared" si="70"/>
        <v>9</v>
      </c>
      <c r="L99" s="145">
        <f t="shared" si="70"/>
        <v>2031</v>
      </c>
      <c r="M99" s="145">
        <f t="shared" si="70"/>
        <v>490</v>
      </c>
      <c r="N99" s="295">
        <f t="shared" si="70"/>
        <v>0</v>
      </c>
      <c r="O99" s="266">
        <f t="shared" si="70"/>
        <v>0</v>
      </c>
      <c r="P99" s="145">
        <f t="shared" si="70"/>
        <v>2443</v>
      </c>
      <c r="Q99" s="145">
        <f t="shared" si="70"/>
        <v>582</v>
      </c>
      <c r="R99" s="145">
        <f t="shared" si="70"/>
        <v>3025</v>
      </c>
      <c r="S99" s="144"/>
    </row>
    <row r="100" spans="1:19">
      <c r="A100" s="252"/>
      <c r="B100" s="291"/>
      <c r="C100" s="254"/>
      <c r="D100" s="253"/>
      <c r="E100" s="254"/>
      <c r="F100" s="253"/>
      <c r="G100" s="254"/>
      <c r="H100" s="144"/>
      <c r="I100" s="144"/>
      <c r="J100" s="253"/>
      <c r="K100" s="254"/>
      <c r="L100" s="144"/>
      <c r="M100" s="144"/>
      <c r="N100" s="291"/>
      <c r="O100" s="254"/>
      <c r="P100" s="144"/>
      <c r="Q100" s="144"/>
      <c r="R100" s="144"/>
      <c r="S100" s="144"/>
    </row>
    <row r="101" spans="1:19">
      <c r="A101" s="321" t="s">
        <v>288</v>
      </c>
      <c r="B101" s="291"/>
      <c r="C101" s="254"/>
      <c r="D101" s="253"/>
      <c r="E101" s="254"/>
      <c r="F101" s="253"/>
      <c r="G101" s="254"/>
      <c r="H101" s="144"/>
      <c r="I101" s="144"/>
      <c r="J101" s="253"/>
      <c r="K101" s="254"/>
      <c r="L101" s="144"/>
      <c r="M101" s="144"/>
      <c r="N101" s="291"/>
      <c r="O101" s="254"/>
      <c r="P101" s="144"/>
      <c r="Q101" s="144"/>
      <c r="R101" s="144"/>
      <c r="S101" s="144"/>
    </row>
    <row r="102" spans="1:19">
      <c r="A102" s="255" t="s">
        <v>59</v>
      </c>
      <c r="B102" s="291"/>
      <c r="C102" s="254"/>
      <c r="D102" s="253"/>
      <c r="E102" s="254"/>
      <c r="F102" s="253"/>
      <c r="G102" s="254"/>
      <c r="H102" s="144"/>
      <c r="I102" s="144"/>
      <c r="J102" s="253"/>
      <c r="K102" s="254"/>
      <c r="L102" s="144"/>
      <c r="M102" s="144"/>
      <c r="N102" s="291"/>
      <c r="O102" s="254"/>
      <c r="P102" s="144"/>
      <c r="Q102" s="144"/>
      <c r="R102" s="144"/>
      <c r="S102" s="144"/>
    </row>
    <row r="103" spans="1:19">
      <c r="A103" s="285" t="s">
        <v>211</v>
      </c>
      <c r="B103" s="291">
        <v>0</v>
      </c>
      <c r="C103" s="254">
        <v>0</v>
      </c>
      <c r="D103" s="253">
        <v>2</v>
      </c>
      <c r="E103" s="254">
        <v>0</v>
      </c>
      <c r="F103" s="253">
        <v>3</v>
      </c>
      <c r="G103" s="254">
        <v>1</v>
      </c>
      <c r="H103" s="144">
        <v>0</v>
      </c>
      <c r="I103" s="144">
        <v>0</v>
      </c>
      <c r="J103" s="253">
        <v>0</v>
      </c>
      <c r="K103" s="254">
        <v>0</v>
      </c>
      <c r="L103" s="144">
        <v>33</v>
      </c>
      <c r="M103" s="144">
        <v>4</v>
      </c>
      <c r="N103" s="291">
        <v>0</v>
      </c>
      <c r="O103" s="254">
        <v>0</v>
      </c>
      <c r="P103" s="144">
        <f t="shared" ref="P103:P111" si="71">SUM(N103,L103,J103,H103,F103,D103,B103)</f>
        <v>38</v>
      </c>
      <c r="Q103" s="144">
        <f t="shared" ref="Q103:Q111" si="72">SUM(O103,M103,K103,I103,G103,E103,C103)</f>
        <v>5</v>
      </c>
      <c r="R103" s="144">
        <f t="shared" ref="R103:R111" si="73">SUM(P103:Q103)</f>
        <v>43</v>
      </c>
      <c r="S103" s="144"/>
    </row>
    <row r="104" spans="1:19">
      <c r="A104" s="285" t="s">
        <v>212</v>
      </c>
      <c r="B104" s="291">
        <v>0</v>
      </c>
      <c r="C104" s="254">
        <v>0</v>
      </c>
      <c r="D104" s="253">
        <v>0</v>
      </c>
      <c r="E104" s="254">
        <v>0</v>
      </c>
      <c r="F104" s="253">
        <v>1</v>
      </c>
      <c r="G104" s="254">
        <v>1</v>
      </c>
      <c r="H104" s="144">
        <v>0</v>
      </c>
      <c r="I104" s="144">
        <v>0</v>
      </c>
      <c r="J104" s="253">
        <v>0</v>
      </c>
      <c r="K104" s="254">
        <v>0</v>
      </c>
      <c r="L104" s="144">
        <v>9</v>
      </c>
      <c r="M104" s="144">
        <v>4</v>
      </c>
      <c r="N104" s="291">
        <v>0</v>
      </c>
      <c r="O104" s="254">
        <v>0</v>
      </c>
      <c r="P104" s="144">
        <f t="shared" si="71"/>
        <v>10</v>
      </c>
      <c r="Q104" s="144">
        <f t="shared" si="72"/>
        <v>5</v>
      </c>
      <c r="R104" s="144">
        <f t="shared" si="73"/>
        <v>15</v>
      </c>
      <c r="S104" s="144"/>
    </row>
    <row r="105" spans="1:19">
      <c r="A105" s="285" t="s">
        <v>213</v>
      </c>
      <c r="B105" s="291">
        <v>0</v>
      </c>
      <c r="C105" s="254">
        <v>0</v>
      </c>
      <c r="D105" s="253">
        <v>0</v>
      </c>
      <c r="E105" s="254">
        <v>0</v>
      </c>
      <c r="F105" s="253">
        <v>0</v>
      </c>
      <c r="G105" s="254">
        <v>0</v>
      </c>
      <c r="H105" s="144">
        <v>0</v>
      </c>
      <c r="I105" s="144">
        <v>0</v>
      </c>
      <c r="J105" s="253">
        <v>0</v>
      </c>
      <c r="K105" s="254">
        <v>0</v>
      </c>
      <c r="L105" s="144">
        <v>4</v>
      </c>
      <c r="M105" s="144">
        <v>3</v>
      </c>
      <c r="N105" s="291">
        <v>0</v>
      </c>
      <c r="O105" s="254">
        <v>0</v>
      </c>
      <c r="P105" s="144">
        <f t="shared" si="71"/>
        <v>4</v>
      </c>
      <c r="Q105" s="144">
        <f t="shared" si="72"/>
        <v>3</v>
      </c>
      <c r="R105" s="144">
        <f t="shared" si="73"/>
        <v>7</v>
      </c>
      <c r="S105" s="144"/>
    </row>
    <row r="106" spans="1:19">
      <c r="A106" s="285" t="s">
        <v>214</v>
      </c>
      <c r="B106" s="291">
        <v>0</v>
      </c>
      <c r="C106" s="254">
        <v>0</v>
      </c>
      <c r="D106" s="253">
        <v>0</v>
      </c>
      <c r="E106" s="254">
        <v>0</v>
      </c>
      <c r="F106" s="253">
        <v>0</v>
      </c>
      <c r="G106" s="254">
        <v>0</v>
      </c>
      <c r="H106" s="144">
        <v>0</v>
      </c>
      <c r="I106" s="144">
        <v>0</v>
      </c>
      <c r="J106" s="253">
        <v>0</v>
      </c>
      <c r="K106" s="254">
        <v>0</v>
      </c>
      <c r="L106" s="144">
        <v>1</v>
      </c>
      <c r="M106" s="144">
        <v>1</v>
      </c>
      <c r="N106" s="291">
        <v>0</v>
      </c>
      <c r="O106" s="254">
        <v>0</v>
      </c>
      <c r="P106" s="144">
        <f t="shared" si="71"/>
        <v>1</v>
      </c>
      <c r="Q106" s="144">
        <f t="shared" si="72"/>
        <v>1</v>
      </c>
      <c r="R106" s="144">
        <f t="shared" si="73"/>
        <v>2</v>
      </c>
      <c r="S106" s="144"/>
    </row>
    <row r="107" spans="1:19">
      <c r="A107" s="285" t="s">
        <v>166</v>
      </c>
      <c r="B107" s="291">
        <v>0</v>
      </c>
      <c r="C107" s="254">
        <v>0</v>
      </c>
      <c r="D107" s="253">
        <v>0</v>
      </c>
      <c r="E107" s="254">
        <v>2</v>
      </c>
      <c r="F107" s="253">
        <v>3</v>
      </c>
      <c r="G107" s="254">
        <v>2</v>
      </c>
      <c r="H107" s="144">
        <v>0</v>
      </c>
      <c r="I107" s="144">
        <v>0</v>
      </c>
      <c r="J107" s="253">
        <v>0</v>
      </c>
      <c r="K107" s="254">
        <v>0</v>
      </c>
      <c r="L107" s="144">
        <v>42</v>
      </c>
      <c r="M107" s="144">
        <v>27</v>
      </c>
      <c r="N107" s="291">
        <v>0</v>
      </c>
      <c r="O107" s="254">
        <v>0</v>
      </c>
      <c r="P107" s="144">
        <f t="shared" si="71"/>
        <v>45</v>
      </c>
      <c r="Q107" s="144">
        <f t="shared" si="72"/>
        <v>31</v>
      </c>
      <c r="R107" s="144">
        <f t="shared" si="73"/>
        <v>76</v>
      </c>
      <c r="S107" s="144"/>
    </row>
    <row r="108" spans="1:19">
      <c r="A108" s="285" t="s">
        <v>215</v>
      </c>
      <c r="B108" s="291">
        <v>0</v>
      </c>
      <c r="C108" s="254">
        <v>0</v>
      </c>
      <c r="D108" s="253">
        <v>0</v>
      </c>
      <c r="E108" s="254">
        <v>0</v>
      </c>
      <c r="F108" s="253">
        <v>0</v>
      </c>
      <c r="G108" s="254">
        <v>1</v>
      </c>
      <c r="H108" s="144">
        <v>0</v>
      </c>
      <c r="I108" s="144">
        <v>0</v>
      </c>
      <c r="J108" s="253">
        <v>0</v>
      </c>
      <c r="K108" s="254">
        <v>0</v>
      </c>
      <c r="L108" s="144">
        <v>0</v>
      </c>
      <c r="M108" s="144">
        <v>0</v>
      </c>
      <c r="N108" s="291">
        <v>0</v>
      </c>
      <c r="O108" s="254">
        <v>0</v>
      </c>
      <c r="P108" s="144">
        <f t="shared" si="71"/>
        <v>0</v>
      </c>
      <c r="Q108" s="144">
        <f t="shared" si="72"/>
        <v>1</v>
      </c>
      <c r="R108" s="144">
        <f t="shared" si="73"/>
        <v>1</v>
      </c>
      <c r="S108" s="144"/>
    </row>
    <row r="109" spans="1:19">
      <c r="A109" s="285" t="s">
        <v>216</v>
      </c>
      <c r="B109" s="291">
        <v>0</v>
      </c>
      <c r="C109" s="254">
        <v>0</v>
      </c>
      <c r="D109" s="253">
        <v>0</v>
      </c>
      <c r="E109" s="254">
        <v>0</v>
      </c>
      <c r="F109" s="253">
        <v>0</v>
      </c>
      <c r="G109" s="254">
        <v>1</v>
      </c>
      <c r="H109" s="144">
        <v>0</v>
      </c>
      <c r="I109" s="144">
        <v>0</v>
      </c>
      <c r="J109" s="253">
        <v>0</v>
      </c>
      <c r="K109" s="254">
        <v>0</v>
      </c>
      <c r="L109" s="144">
        <v>0</v>
      </c>
      <c r="M109" s="144">
        <v>0</v>
      </c>
      <c r="N109" s="291">
        <v>0</v>
      </c>
      <c r="O109" s="254">
        <v>0</v>
      </c>
      <c r="P109" s="144">
        <f t="shared" si="71"/>
        <v>0</v>
      </c>
      <c r="Q109" s="144">
        <f t="shared" si="72"/>
        <v>1</v>
      </c>
      <c r="R109" s="144">
        <f t="shared" si="73"/>
        <v>1</v>
      </c>
      <c r="S109" s="144"/>
    </row>
    <row r="110" spans="1:19">
      <c r="A110" s="285" t="s">
        <v>217</v>
      </c>
      <c r="B110" s="291">
        <v>0</v>
      </c>
      <c r="C110" s="254">
        <v>0</v>
      </c>
      <c r="D110" s="253">
        <v>4</v>
      </c>
      <c r="E110" s="254">
        <v>0</v>
      </c>
      <c r="F110" s="253">
        <v>0</v>
      </c>
      <c r="G110" s="254">
        <v>0</v>
      </c>
      <c r="H110" s="144">
        <v>0</v>
      </c>
      <c r="I110" s="144">
        <v>0</v>
      </c>
      <c r="J110" s="253">
        <v>1</v>
      </c>
      <c r="K110" s="254">
        <v>0</v>
      </c>
      <c r="L110" s="144">
        <v>44</v>
      </c>
      <c r="M110" s="144">
        <v>13</v>
      </c>
      <c r="N110" s="291">
        <v>0</v>
      </c>
      <c r="O110" s="254">
        <v>0</v>
      </c>
      <c r="P110" s="144">
        <f t="shared" si="71"/>
        <v>49</v>
      </c>
      <c r="Q110" s="144">
        <f t="shared" si="72"/>
        <v>13</v>
      </c>
      <c r="R110" s="144">
        <f t="shared" si="73"/>
        <v>62</v>
      </c>
      <c r="S110" s="144"/>
    </row>
    <row r="111" spans="1:19">
      <c r="A111" s="285" t="s">
        <v>218</v>
      </c>
      <c r="B111" s="291">
        <v>0</v>
      </c>
      <c r="C111" s="254">
        <v>0</v>
      </c>
      <c r="D111" s="253">
        <v>2</v>
      </c>
      <c r="E111" s="254">
        <v>0</v>
      </c>
      <c r="F111" s="253">
        <v>0</v>
      </c>
      <c r="G111" s="254">
        <v>0</v>
      </c>
      <c r="H111" s="144">
        <v>0</v>
      </c>
      <c r="I111" s="144">
        <v>0</v>
      </c>
      <c r="J111" s="253">
        <v>0</v>
      </c>
      <c r="K111" s="254">
        <v>0</v>
      </c>
      <c r="L111" s="144">
        <v>53</v>
      </c>
      <c r="M111" s="144">
        <v>6</v>
      </c>
      <c r="N111" s="291">
        <v>0</v>
      </c>
      <c r="O111" s="254">
        <v>0</v>
      </c>
      <c r="P111" s="144">
        <f t="shared" si="71"/>
        <v>55</v>
      </c>
      <c r="Q111" s="144">
        <f t="shared" si="72"/>
        <v>6</v>
      </c>
      <c r="R111" s="144">
        <f t="shared" si="73"/>
        <v>61</v>
      </c>
      <c r="S111" s="144"/>
    </row>
    <row r="112" spans="1:19" s="146" customFormat="1">
      <c r="A112" s="288" t="s">
        <v>26</v>
      </c>
      <c r="B112" s="148">
        <f>SUM(B103:B111)</f>
        <v>0</v>
      </c>
      <c r="C112" s="293">
        <f t="shared" ref="C112:R112" si="74">SUM(C103:C111)</f>
        <v>0</v>
      </c>
      <c r="D112" s="294">
        <f t="shared" si="74"/>
        <v>8</v>
      </c>
      <c r="E112" s="293">
        <f t="shared" si="74"/>
        <v>2</v>
      </c>
      <c r="F112" s="294">
        <f t="shared" si="74"/>
        <v>7</v>
      </c>
      <c r="G112" s="293">
        <f t="shared" si="74"/>
        <v>6</v>
      </c>
      <c r="H112" s="149">
        <f t="shared" si="74"/>
        <v>0</v>
      </c>
      <c r="I112" s="149">
        <f t="shared" si="74"/>
        <v>0</v>
      </c>
      <c r="J112" s="294">
        <f t="shared" si="74"/>
        <v>1</v>
      </c>
      <c r="K112" s="293">
        <f t="shared" si="74"/>
        <v>0</v>
      </c>
      <c r="L112" s="149">
        <f t="shared" si="74"/>
        <v>186</v>
      </c>
      <c r="M112" s="149">
        <f t="shared" si="74"/>
        <v>58</v>
      </c>
      <c r="N112" s="148">
        <f>SUM(N103:N111)</f>
        <v>0</v>
      </c>
      <c r="O112" s="293">
        <f t="shared" ref="O112" si="75">SUM(O103:O111)</f>
        <v>0</v>
      </c>
      <c r="P112" s="149">
        <f t="shared" si="74"/>
        <v>202</v>
      </c>
      <c r="Q112" s="149">
        <f t="shared" si="74"/>
        <v>66</v>
      </c>
      <c r="R112" s="149">
        <f t="shared" si="74"/>
        <v>268</v>
      </c>
      <c r="S112" s="144"/>
    </row>
    <row r="113" spans="1:19" s="146" customFormat="1">
      <c r="A113" s="255" t="s">
        <v>60</v>
      </c>
      <c r="B113" s="295"/>
      <c r="C113" s="266"/>
      <c r="D113" s="265"/>
      <c r="E113" s="266"/>
      <c r="F113" s="265"/>
      <c r="G113" s="266"/>
      <c r="H113" s="270"/>
      <c r="I113" s="270"/>
      <c r="J113" s="265"/>
      <c r="K113" s="266"/>
      <c r="L113" s="270"/>
      <c r="M113" s="270"/>
      <c r="N113" s="295"/>
      <c r="O113" s="266"/>
      <c r="P113" s="270"/>
      <c r="Q113" s="270"/>
      <c r="R113" s="270"/>
      <c r="S113" s="144"/>
    </row>
    <row r="114" spans="1:19">
      <c r="A114" s="285" t="s">
        <v>219</v>
      </c>
      <c r="B114" s="291">
        <v>0</v>
      </c>
      <c r="C114" s="254">
        <v>0</v>
      </c>
      <c r="D114" s="253">
        <v>0</v>
      </c>
      <c r="E114" s="254">
        <v>0</v>
      </c>
      <c r="F114" s="253">
        <v>0</v>
      </c>
      <c r="G114" s="254">
        <v>0</v>
      </c>
      <c r="H114" s="144">
        <v>0</v>
      </c>
      <c r="I114" s="144">
        <v>0</v>
      </c>
      <c r="J114" s="253">
        <v>0</v>
      </c>
      <c r="K114" s="254">
        <v>0</v>
      </c>
      <c r="L114" s="144">
        <v>9</v>
      </c>
      <c r="M114" s="144">
        <v>2</v>
      </c>
      <c r="N114" s="291">
        <v>0</v>
      </c>
      <c r="O114" s="254">
        <v>0</v>
      </c>
      <c r="P114" s="144">
        <f t="shared" ref="P114:P129" si="76">SUM(N114,L114,J114,H114,F114,D114,B114)</f>
        <v>9</v>
      </c>
      <c r="Q114" s="144">
        <f t="shared" ref="Q114:Q129" si="77">SUM(O114,M114,K114,I114,G114,E114,C114)</f>
        <v>2</v>
      </c>
      <c r="R114" s="144">
        <f t="shared" ref="R114:R129" si="78">SUM(P114:Q114)</f>
        <v>11</v>
      </c>
      <c r="S114" s="144"/>
    </row>
    <row r="115" spans="1:19">
      <c r="A115" s="285" t="s">
        <v>220</v>
      </c>
      <c r="B115" s="291">
        <v>0</v>
      </c>
      <c r="C115" s="254">
        <v>0</v>
      </c>
      <c r="D115" s="253">
        <v>0</v>
      </c>
      <c r="E115" s="254">
        <v>0</v>
      </c>
      <c r="F115" s="253">
        <v>0</v>
      </c>
      <c r="G115" s="254">
        <v>0</v>
      </c>
      <c r="H115" s="144">
        <v>0</v>
      </c>
      <c r="I115" s="144">
        <v>0</v>
      </c>
      <c r="J115" s="253">
        <v>0</v>
      </c>
      <c r="K115" s="254">
        <v>0</v>
      </c>
      <c r="L115" s="144">
        <v>4</v>
      </c>
      <c r="M115" s="144">
        <v>0</v>
      </c>
      <c r="N115" s="291">
        <v>0</v>
      </c>
      <c r="O115" s="254">
        <v>0</v>
      </c>
      <c r="P115" s="144">
        <f t="shared" si="76"/>
        <v>4</v>
      </c>
      <c r="Q115" s="144">
        <f t="shared" si="77"/>
        <v>0</v>
      </c>
      <c r="R115" s="144">
        <f t="shared" si="78"/>
        <v>4</v>
      </c>
      <c r="S115" s="144"/>
    </row>
    <row r="116" spans="1:19">
      <c r="A116" s="285" t="s">
        <v>221</v>
      </c>
      <c r="B116" s="291">
        <v>0</v>
      </c>
      <c r="C116" s="254">
        <v>0</v>
      </c>
      <c r="D116" s="253">
        <v>0</v>
      </c>
      <c r="E116" s="254">
        <v>0</v>
      </c>
      <c r="F116" s="253">
        <v>0</v>
      </c>
      <c r="G116" s="254">
        <v>0</v>
      </c>
      <c r="H116" s="144">
        <v>0</v>
      </c>
      <c r="I116" s="144">
        <v>0</v>
      </c>
      <c r="J116" s="253">
        <v>0</v>
      </c>
      <c r="K116" s="254">
        <v>0</v>
      </c>
      <c r="L116" s="144">
        <v>17</v>
      </c>
      <c r="M116" s="144">
        <v>1</v>
      </c>
      <c r="N116" s="291">
        <v>0</v>
      </c>
      <c r="O116" s="254">
        <v>0</v>
      </c>
      <c r="P116" s="144">
        <f t="shared" si="76"/>
        <v>17</v>
      </c>
      <c r="Q116" s="144">
        <f t="shared" si="77"/>
        <v>1</v>
      </c>
      <c r="R116" s="144">
        <f t="shared" si="78"/>
        <v>18</v>
      </c>
      <c r="S116" s="144"/>
    </row>
    <row r="117" spans="1:19">
      <c r="A117" s="285" t="s">
        <v>181</v>
      </c>
      <c r="B117" s="291">
        <v>0</v>
      </c>
      <c r="C117" s="254">
        <v>0</v>
      </c>
      <c r="D117" s="253">
        <v>0</v>
      </c>
      <c r="E117" s="254">
        <v>0</v>
      </c>
      <c r="F117" s="253">
        <v>0</v>
      </c>
      <c r="G117" s="254">
        <v>0</v>
      </c>
      <c r="H117" s="144">
        <v>0</v>
      </c>
      <c r="I117" s="144">
        <v>0</v>
      </c>
      <c r="J117" s="253">
        <v>0</v>
      </c>
      <c r="K117" s="254">
        <v>0</v>
      </c>
      <c r="L117" s="144">
        <v>10</v>
      </c>
      <c r="M117" s="144">
        <v>0</v>
      </c>
      <c r="N117" s="291">
        <v>0</v>
      </c>
      <c r="O117" s="254">
        <v>0</v>
      </c>
      <c r="P117" s="144">
        <f t="shared" si="76"/>
        <v>10</v>
      </c>
      <c r="Q117" s="144">
        <f t="shared" si="77"/>
        <v>0</v>
      </c>
      <c r="R117" s="144">
        <f t="shared" si="78"/>
        <v>10</v>
      </c>
      <c r="S117" s="144"/>
    </row>
    <row r="118" spans="1:19">
      <c r="A118" s="285" t="s">
        <v>222</v>
      </c>
      <c r="B118" s="291">
        <v>0</v>
      </c>
      <c r="C118" s="254">
        <v>0</v>
      </c>
      <c r="D118" s="253">
        <v>2</v>
      </c>
      <c r="E118" s="254">
        <v>1</v>
      </c>
      <c r="F118" s="253">
        <v>2</v>
      </c>
      <c r="G118" s="254">
        <v>0</v>
      </c>
      <c r="H118" s="144">
        <v>0</v>
      </c>
      <c r="I118" s="144">
        <v>0</v>
      </c>
      <c r="J118" s="253">
        <v>0</v>
      </c>
      <c r="K118" s="254">
        <v>0</v>
      </c>
      <c r="L118" s="144">
        <v>37</v>
      </c>
      <c r="M118" s="144">
        <v>6</v>
      </c>
      <c r="N118" s="291">
        <v>0</v>
      </c>
      <c r="O118" s="254">
        <v>0</v>
      </c>
      <c r="P118" s="144">
        <f t="shared" si="76"/>
        <v>41</v>
      </c>
      <c r="Q118" s="144">
        <f t="shared" si="77"/>
        <v>7</v>
      </c>
      <c r="R118" s="144">
        <f t="shared" si="78"/>
        <v>48</v>
      </c>
      <c r="S118" s="144"/>
    </row>
    <row r="119" spans="1:19">
      <c r="A119" s="285" t="s">
        <v>223</v>
      </c>
      <c r="B119" s="291">
        <v>0</v>
      </c>
      <c r="C119" s="254">
        <v>0</v>
      </c>
      <c r="D119" s="253">
        <v>1</v>
      </c>
      <c r="E119" s="254">
        <v>0</v>
      </c>
      <c r="F119" s="253">
        <v>3</v>
      </c>
      <c r="G119" s="254">
        <v>2</v>
      </c>
      <c r="H119" s="144">
        <v>0</v>
      </c>
      <c r="I119" s="144">
        <v>0</v>
      </c>
      <c r="J119" s="253">
        <v>0</v>
      </c>
      <c r="K119" s="254">
        <v>0</v>
      </c>
      <c r="L119" s="144">
        <v>97</v>
      </c>
      <c r="M119" s="144">
        <v>22</v>
      </c>
      <c r="N119" s="291">
        <v>0</v>
      </c>
      <c r="O119" s="254">
        <v>0</v>
      </c>
      <c r="P119" s="144">
        <f t="shared" si="76"/>
        <v>101</v>
      </c>
      <c r="Q119" s="144">
        <f t="shared" si="77"/>
        <v>24</v>
      </c>
      <c r="R119" s="144">
        <f t="shared" si="78"/>
        <v>125</v>
      </c>
      <c r="S119" s="144"/>
    </row>
    <row r="120" spans="1:19">
      <c r="A120" s="285" t="s">
        <v>224</v>
      </c>
      <c r="B120" s="291">
        <v>0</v>
      </c>
      <c r="C120" s="254">
        <v>0</v>
      </c>
      <c r="D120" s="253">
        <v>0</v>
      </c>
      <c r="E120" s="254">
        <v>0</v>
      </c>
      <c r="F120" s="253">
        <v>0</v>
      </c>
      <c r="G120" s="254">
        <v>0</v>
      </c>
      <c r="H120" s="144">
        <v>0</v>
      </c>
      <c r="I120" s="144">
        <v>0</v>
      </c>
      <c r="J120" s="253">
        <v>0</v>
      </c>
      <c r="K120" s="254">
        <v>0</v>
      </c>
      <c r="L120" s="144">
        <v>9</v>
      </c>
      <c r="M120" s="144">
        <v>0</v>
      </c>
      <c r="N120" s="291">
        <v>0</v>
      </c>
      <c r="O120" s="254">
        <v>0</v>
      </c>
      <c r="P120" s="144">
        <f t="shared" si="76"/>
        <v>9</v>
      </c>
      <c r="Q120" s="144">
        <f t="shared" si="77"/>
        <v>0</v>
      </c>
      <c r="R120" s="144">
        <f t="shared" si="78"/>
        <v>9</v>
      </c>
      <c r="S120" s="144"/>
    </row>
    <row r="121" spans="1:19">
      <c r="A121" s="285" t="s">
        <v>225</v>
      </c>
      <c r="B121" s="291">
        <v>0</v>
      </c>
      <c r="C121" s="254">
        <v>0</v>
      </c>
      <c r="D121" s="253">
        <v>0</v>
      </c>
      <c r="E121" s="254">
        <v>0</v>
      </c>
      <c r="F121" s="253">
        <v>0</v>
      </c>
      <c r="G121" s="254">
        <v>0</v>
      </c>
      <c r="H121" s="144">
        <v>0</v>
      </c>
      <c r="I121" s="144">
        <v>0</v>
      </c>
      <c r="J121" s="253">
        <v>0</v>
      </c>
      <c r="K121" s="254">
        <v>0</v>
      </c>
      <c r="L121" s="144">
        <v>1</v>
      </c>
      <c r="M121" s="144">
        <v>0</v>
      </c>
      <c r="N121" s="291">
        <v>0</v>
      </c>
      <c r="O121" s="254">
        <v>0</v>
      </c>
      <c r="P121" s="144">
        <f t="shared" si="76"/>
        <v>1</v>
      </c>
      <c r="Q121" s="144">
        <f t="shared" si="77"/>
        <v>0</v>
      </c>
      <c r="R121" s="144">
        <f t="shared" si="78"/>
        <v>1</v>
      </c>
      <c r="S121" s="144"/>
    </row>
    <row r="122" spans="1:19">
      <c r="A122" s="285" t="s">
        <v>226</v>
      </c>
      <c r="B122" s="291">
        <v>0</v>
      </c>
      <c r="C122" s="254">
        <v>0</v>
      </c>
      <c r="D122" s="253">
        <v>0</v>
      </c>
      <c r="E122" s="254">
        <v>0</v>
      </c>
      <c r="F122" s="253">
        <v>0</v>
      </c>
      <c r="G122" s="254">
        <v>0</v>
      </c>
      <c r="H122" s="144">
        <v>0</v>
      </c>
      <c r="I122" s="144">
        <v>0</v>
      </c>
      <c r="J122" s="253">
        <v>0</v>
      </c>
      <c r="K122" s="254">
        <v>0</v>
      </c>
      <c r="L122" s="144">
        <v>3</v>
      </c>
      <c r="M122" s="144">
        <v>0</v>
      </c>
      <c r="N122" s="291">
        <v>0</v>
      </c>
      <c r="O122" s="254">
        <v>0</v>
      </c>
      <c r="P122" s="144">
        <f t="shared" si="76"/>
        <v>3</v>
      </c>
      <c r="Q122" s="144">
        <f t="shared" si="77"/>
        <v>0</v>
      </c>
      <c r="R122" s="144">
        <f t="shared" si="78"/>
        <v>3</v>
      </c>
      <c r="S122" s="144"/>
    </row>
    <row r="123" spans="1:19">
      <c r="A123" s="285" t="s">
        <v>227</v>
      </c>
      <c r="B123" s="291">
        <v>0</v>
      </c>
      <c r="C123" s="254">
        <v>0</v>
      </c>
      <c r="D123" s="253">
        <v>1</v>
      </c>
      <c r="E123" s="254">
        <v>0</v>
      </c>
      <c r="F123" s="253">
        <v>2</v>
      </c>
      <c r="G123" s="254">
        <v>0</v>
      </c>
      <c r="H123" s="144">
        <v>0</v>
      </c>
      <c r="I123" s="144">
        <v>0</v>
      </c>
      <c r="J123" s="253">
        <v>1</v>
      </c>
      <c r="K123" s="254">
        <v>0</v>
      </c>
      <c r="L123" s="144">
        <v>76</v>
      </c>
      <c r="M123" s="144">
        <v>8</v>
      </c>
      <c r="N123" s="291">
        <v>0</v>
      </c>
      <c r="O123" s="254">
        <v>0</v>
      </c>
      <c r="P123" s="144">
        <f t="shared" si="76"/>
        <v>80</v>
      </c>
      <c r="Q123" s="144">
        <f t="shared" si="77"/>
        <v>8</v>
      </c>
      <c r="R123" s="144">
        <f t="shared" si="78"/>
        <v>88</v>
      </c>
      <c r="S123" s="144"/>
    </row>
    <row r="124" spans="1:19">
      <c r="A124" s="285" t="s">
        <v>228</v>
      </c>
      <c r="B124" s="291">
        <v>0</v>
      </c>
      <c r="C124" s="254">
        <v>0</v>
      </c>
      <c r="D124" s="253">
        <v>1</v>
      </c>
      <c r="E124" s="254">
        <v>0</v>
      </c>
      <c r="F124" s="253">
        <v>0</v>
      </c>
      <c r="G124" s="254">
        <v>0</v>
      </c>
      <c r="H124" s="144">
        <v>0</v>
      </c>
      <c r="I124" s="144">
        <v>0</v>
      </c>
      <c r="J124" s="253">
        <v>0</v>
      </c>
      <c r="K124" s="254">
        <v>0</v>
      </c>
      <c r="L124" s="144">
        <v>3</v>
      </c>
      <c r="M124" s="144">
        <v>0</v>
      </c>
      <c r="N124" s="291">
        <v>0</v>
      </c>
      <c r="O124" s="254">
        <v>0</v>
      </c>
      <c r="P124" s="144">
        <f t="shared" si="76"/>
        <v>4</v>
      </c>
      <c r="Q124" s="144">
        <f t="shared" si="77"/>
        <v>0</v>
      </c>
      <c r="R124" s="144">
        <f t="shared" si="78"/>
        <v>4</v>
      </c>
      <c r="S124" s="144"/>
    </row>
    <row r="125" spans="1:19">
      <c r="A125" s="285" t="s">
        <v>229</v>
      </c>
      <c r="B125" s="291">
        <v>0</v>
      </c>
      <c r="C125" s="254">
        <v>0</v>
      </c>
      <c r="D125" s="253">
        <v>1</v>
      </c>
      <c r="E125" s="254">
        <v>0</v>
      </c>
      <c r="F125" s="253">
        <v>0</v>
      </c>
      <c r="G125" s="254">
        <v>0</v>
      </c>
      <c r="H125" s="144">
        <v>0</v>
      </c>
      <c r="I125" s="144">
        <v>0</v>
      </c>
      <c r="J125" s="253">
        <v>0</v>
      </c>
      <c r="K125" s="254">
        <v>0</v>
      </c>
      <c r="L125" s="144">
        <v>2</v>
      </c>
      <c r="M125" s="144">
        <v>0</v>
      </c>
      <c r="N125" s="291">
        <v>0</v>
      </c>
      <c r="O125" s="254">
        <v>0</v>
      </c>
      <c r="P125" s="144">
        <f t="shared" si="76"/>
        <v>3</v>
      </c>
      <c r="Q125" s="144">
        <f t="shared" si="77"/>
        <v>0</v>
      </c>
      <c r="R125" s="144">
        <f t="shared" si="78"/>
        <v>3</v>
      </c>
      <c r="S125" s="144"/>
    </row>
    <row r="126" spans="1:19">
      <c r="A126" s="285" t="s">
        <v>230</v>
      </c>
      <c r="B126" s="291">
        <v>0</v>
      </c>
      <c r="C126" s="254">
        <v>0</v>
      </c>
      <c r="D126" s="253">
        <v>1</v>
      </c>
      <c r="E126" s="254">
        <v>0</v>
      </c>
      <c r="F126" s="253">
        <v>1</v>
      </c>
      <c r="G126" s="254">
        <v>0</v>
      </c>
      <c r="H126" s="144">
        <v>0</v>
      </c>
      <c r="I126" s="144">
        <v>0</v>
      </c>
      <c r="J126" s="253">
        <v>0</v>
      </c>
      <c r="K126" s="254">
        <v>0</v>
      </c>
      <c r="L126" s="144">
        <v>50</v>
      </c>
      <c r="M126" s="144">
        <v>11</v>
      </c>
      <c r="N126" s="291">
        <v>0</v>
      </c>
      <c r="O126" s="254">
        <v>0</v>
      </c>
      <c r="P126" s="144">
        <f t="shared" si="76"/>
        <v>52</v>
      </c>
      <c r="Q126" s="144">
        <f t="shared" si="77"/>
        <v>11</v>
      </c>
      <c r="R126" s="144">
        <f t="shared" si="78"/>
        <v>63</v>
      </c>
      <c r="S126" s="144"/>
    </row>
    <row r="127" spans="1:19">
      <c r="A127" s="285" t="s">
        <v>231</v>
      </c>
      <c r="B127" s="291">
        <v>0</v>
      </c>
      <c r="C127" s="254">
        <v>0</v>
      </c>
      <c r="D127" s="253">
        <v>0</v>
      </c>
      <c r="E127" s="254">
        <v>0</v>
      </c>
      <c r="F127" s="253">
        <v>3</v>
      </c>
      <c r="G127" s="254">
        <v>2</v>
      </c>
      <c r="H127" s="144">
        <v>0</v>
      </c>
      <c r="I127" s="144">
        <v>0</v>
      </c>
      <c r="J127" s="253">
        <v>0</v>
      </c>
      <c r="K127" s="254">
        <v>0</v>
      </c>
      <c r="L127" s="144">
        <v>0</v>
      </c>
      <c r="M127" s="144">
        <v>0</v>
      </c>
      <c r="N127" s="291">
        <v>0</v>
      </c>
      <c r="O127" s="254">
        <v>0</v>
      </c>
      <c r="P127" s="144">
        <f t="shared" si="76"/>
        <v>3</v>
      </c>
      <c r="Q127" s="144">
        <f t="shared" si="77"/>
        <v>2</v>
      </c>
      <c r="R127" s="144">
        <f t="shared" si="78"/>
        <v>5</v>
      </c>
      <c r="S127" s="144"/>
    </row>
    <row r="128" spans="1:19">
      <c r="A128" s="285" t="s">
        <v>232</v>
      </c>
      <c r="B128" s="291">
        <v>0</v>
      </c>
      <c r="C128" s="254">
        <v>0</v>
      </c>
      <c r="D128" s="253">
        <v>1</v>
      </c>
      <c r="E128" s="254">
        <v>2</v>
      </c>
      <c r="F128" s="253">
        <v>0</v>
      </c>
      <c r="G128" s="254">
        <v>0</v>
      </c>
      <c r="H128" s="144">
        <v>0</v>
      </c>
      <c r="I128" s="144">
        <v>0</v>
      </c>
      <c r="J128" s="253">
        <v>0</v>
      </c>
      <c r="K128" s="254">
        <v>0</v>
      </c>
      <c r="L128" s="144">
        <v>20</v>
      </c>
      <c r="M128" s="144">
        <v>20</v>
      </c>
      <c r="N128" s="291">
        <v>0</v>
      </c>
      <c r="O128" s="254">
        <v>0</v>
      </c>
      <c r="P128" s="144">
        <f t="shared" si="76"/>
        <v>21</v>
      </c>
      <c r="Q128" s="144">
        <f t="shared" si="77"/>
        <v>22</v>
      </c>
      <c r="R128" s="144">
        <f t="shared" si="78"/>
        <v>43</v>
      </c>
      <c r="S128" s="144"/>
    </row>
    <row r="129" spans="1:19">
      <c r="A129" s="285" t="s">
        <v>233</v>
      </c>
      <c r="B129" s="291">
        <v>0</v>
      </c>
      <c r="C129" s="254">
        <v>0</v>
      </c>
      <c r="D129" s="253">
        <v>5</v>
      </c>
      <c r="E129" s="254">
        <v>0</v>
      </c>
      <c r="F129" s="253">
        <v>0</v>
      </c>
      <c r="G129" s="254">
        <v>0</v>
      </c>
      <c r="H129" s="144">
        <v>0</v>
      </c>
      <c r="I129" s="144">
        <v>0</v>
      </c>
      <c r="J129" s="253">
        <v>0</v>
      </c>
      <c r="K129" s="254">
        <v>0</v>
      </c>
      <c r="L129" s="144">
        <v>72</v>
      </c>
      <c r="M129" s="144">
        <v>19</v>
      </c>
      <c r="N129" s="291">
        <v>0</v>
      </c>
      <c r="O129" s="254">
        <v>0</v>
      </c>
      <c r="P129" s="144">
        <f t="shared" si="76"/>
        <v>77</v>
      </c>
      <c r="Q129" s="144">
        <f t="shared" si="77"/>
        <v>19</v>
      </c>
      <c r="R129" s="144">
        <f t="shared" si="78"/>
        <v>96</v>
      </c>
      <c r="S129" s="144"/>
    </row>
    <row r="130" spans="1:19" s="146" customFormat="1">
      <c r="A130" s="288" t="s">
        <v>26</v>
      </c>
      <c r="B130" s="148">
        <f>SUM(B114:B129)</f>
        <v>0</v>
      </c>
      <c r="C130" s="293">
        <f t="shared" ref="C130:R130" si="79">SUM(C114:C129)</f>
        <v>0</v>
      </c>
      <c r="D130" s="294">
        <f t="shared" si="79"/>
        <v>13</v>
      </c>
      <c r="E130" s="293">
        <f t="shared" si="79"/>
        <v>3</v>
      </c>
      <c r="F130" s="294">
        <f t="shared" si="79"/>
        <v>11</v>
      </c>
      <c r="G130" s="293">
        <f t="shared" si="79"/>
        <v>4</v>
      </c>
      <c r="H130" s="149">
        <f t="shared" si="79"/>
        <v>0</v>
      </c>
      <c r="I130" s="149">
        <f t="shared" si="79"/>
        <v>0</v>
      </c>
      <c r="J130" s="294">
        <f t="shared" si="79"/>
        <v>1</v>
      </c>
      <c r="K130" s="293">
        <f t="shared" si="79"/>
        <v>0</v>
      </c>
      <c r="L130" s="149">
        <f t="shared" si="79"/>
        <v>410</v>
      </c>
      <c r="M130" s="149">
        <f t="shared" si="79"/>
        <v>89</v>
      </c>
      <c r="N130" s="148">
        <f>SUM(N114:N129)</f>
        <v>0</v>
      </c>
      <c r="O130" s="293">
        <f t="shared" ref="O130" si="80">SUM(O114:O129)</f>
        <v>0</v>
      </c>
      <c r="P130" s="149">
        <f t="shared" si="79"/>
        <v>435</v>
      </c>
      <c r="Q130" s="149">
        <f t="shared" si="79"/>
        <v>96</v>
      </c>
      <c r="R130" s="149">
        <f t="shared" si="79"/>
        <v>531</v>
      </c>
      <c r="S130" s="144"/>
    </row>
    <row r="131" spans="1:19">
      <c r="A131" s="255" t="s">
        <v>61</v>
      </c>
      <c r="B131" s="291"/>
      <c r="C131" s="254"/>
      <c r="D131" s="253"/>
      <c r="E131" s="254"/>
      <c r="F131" s="253"/>
      <c r="G131" s="254"/>
      <c r="H131" s="144"/>
      <c r="I131" s="144"/>
      <c r="J131" s="253"/>
      <c r="K131" s="254"/>
      <c r="L131" s="144"/>
      <c r="M131" s="144"/>
      <c r="N131" s="291"/>
      <c r="O131" s="254"/>
      <c r="P131" s="144"/>
      <c r="Q131" s="144"/>
      <c r="R131" s="144"/>
      <c r="S131" s="144"/>
    </row>
    <row r="132" spans="1:19">
      <c r="A132" s="285" t="s">
        <v>234</v>
      </c>
      <c r="B132" s="291">
        <v>0</v>
      </c>
      <c r="C132" s="254">
        <v>0</v>
      </c>
      <c r="D132" s="253">
        <v>0</v>
      </c>
      <c r="E132" s="254">
        <v>0</v>
      </c>
      <c r="F132" s="253">
        <v>0</v>
      </c>
      <c r="G132" s="254">
        <v>0</v>
      </c>
      <c r="H132" s="144">
        <v>0</v>
      </c>
      <c r="I132" s="144">
        <v>0</v>
      </c>
      <c r="J132" s="253">
        <v>0</v>
      </c>
      <c r="K132" s="254">
        <v>0</v>
      </c>
      <c r="L132" s="144">
        <v>3</v>
      </c>
      <c r="M132" s="144">
        <v>1</v>
      </c>
      <c r="N132" s="291">
        <v>0</v>
      </c>
      <c r="O132" s="254">
        <v>0</v>
      </c>
      <c r="P132" s="144">
        <f t="shared" ref="P132:P133" si="81">SUM(N132,L132,J132,H132,F132,D132,B132)</f>
        <v>3</v>
      </c>
      <c r="Q132" s="144">
        <f t="shared" ref="Q132:Q133" si="82">SUM(O132,M132,K132,I132,G132,E132,C132)</f>
        <v>1</v>
      </c>
      <c r="R132" s="144">
        <f t="shared" ref="R132:R133" si="83">SUM(P132:Q132)</f>
        <v>4</v>
      </c>
      <c r="S132" s="144"/>
    </row>
    <row r="133" spans="1:19">
      <c r="A133" s="285" t="s">
        <v>235</v>
      </c>
      <c r="B133" s="341">
        <v>0</v>
      </c>
      <c r="C133" s="342">
        <v>0</v>
      </c>
      <c r="D133" s="343">
        <v>0</v>
      </c>
      <c r="E133" s="342">
        <v>0</v>
      </c>
      <c r="F133" s="343">
        <v>0</v>
      </c>
      <c r="G133" s="342">
        <v>0</v>
      </c>
      <c r="H133" s="296">
        <v>0</v>
      </c>
      <c r="I133" s="296">
        <v>0</v>
      </c>
      <c r="J133" s="343">
        <v>0</v>
      </c>
      <c r="K133" s="342">
        <v>0</v>
      </c>
      <c r="L133" s="296">
        <v>4</v>
      </c>
      <c r="M133" s="296">
        <v>5</v>
      </c>
      <c r="N133" s="341">
        <v>0</v>
      </c>
      <c r="O133" s="342">
        <v>0</v>
      </c>
      <c r="P133" s="296">
        <f t="shared" si="81"/>
        <v>4</v>
      </c>
      <c r="Q133" s="296">
        <f t="shared" si="82"/>
        <v>5</v>
      </c>
      <c r="R133" s="296">
        <f t="shared" si="83"/>
        <v>9</v>
      </c>
      <c r="S133" s="144"/>
    </row>
    <row r="134" spans="1:19" s="146" customFormat="1">
      <c r="A134" s="288" t="s">
        <v>26</v>
      </c>
      <c r="B134" s="295">
        <f>SUM(B132:B133)</f>
        <v>0</v>
      </c>
      <c r="C134" s="266">
        <f t="shared" ref="C134:R134" si="84">SUM(C132:C133)</f>
        <v>0</v>
      </c>
      <c r="D134" s="265">
        <f t="shared" si="84"/>
        <v>0</v>
      </c>
      <c r="E134" s="266">
        <f t="shared" si="84"/>
        <v>0</v>
      </c>
      <c r="F134" s="265">
        <f t="shared" si="84"/>
        <v>0</v>
      </c>
      <c r="G134" s="266">
        <f t="shared" si="84"/>
        <v>0</v>
      </c>
      <c r="H134" s="145">
        <f t="shared" si="84"/>
        <v>0</v>
      </c>
      <c r="I134" s="145">
        <f t="shared" si="84"/>
        <v>0</v>
      </c>
      <c r="J134" s="265">
        <f t="shared" si="84"/>
        <v>0</v>
      </c>
      <c r="K134" s="266">
        <f t="shared" si="84"/>
        <v>0</v>
      </c>
      <c r="L134" s="145">
        <f t="shared" si="84"/>
        <v>7</v>
      </c>
      <c r="M134" s="145">
        <f t="shared" si="84"/>
        <v>6</v>
      </c>
      <c r="N134" s="295">
        <f>SUM(N132:N133)</f>
        <v>0</v>
      </c>
      <c r="O134" s="266">
        <f t="shared" ref="O134" si="85">SUM(O132:O133)</f>
        <v>0</v>
      </c>
      <c r="P134" s="145">
        <f t="shared" si="84"/>
        <v>7</v>
      </c>
      <c r="Q134" s="145">
        <f t="shared" si="84"/>
        <v>6</v>
      </c>
      <c r="R134" s="145">
        <f t="shared" si="84"/>
        <v>13</v>
      </c>
      <c r="S134" s="144"/>
    </row>
    <row r="135" spans="1:19" s="146" customFormat="1">
      <c r="A135" s="255" t="s">
        <v>62</v>
      </c>
      <c r="B135" s="295"/>
      <c r="C135" s="266"/>
      <c r="D135" s="265"/>
      <c r="E135" s="266"/>
      <c r="F135" s="265"/>
      <c r="G135" s="266"/>
      <c r="H135" s="270"/>
      <c r="I135" s="270"/>
      <c r="J135" s="265"/>
      <c r="K135" s="266"/>
      <c r="L135" s="270"/>
      <c r="M135" s="270"/>
      <c r="N135" s="295"/>
      <c r="O135" s="266"/>
      <c r="P135" s="270"/>
      <c r="Q135" s="270"/>
      <c r="R135" s="270"/>
      <c r="S135" s="144"/>
    </row>
    <row r="136" spans="1:19">
      <c r="A136" s="285" t="s">
        <v>236</v>
      </c>
      <c r="B136" s="291">
        <v>0</v>
      </c>
      <c r="C136" s="254">
        <v>0</v>
      </c>
      <c r="D136" s="253">
        <v>4</v>
      </c>
      <c r="E136" s="254">
        <v>0</v>
      </c>
      <c r="F136" s="253">
        <v>0</v>
      </c>
      <c r="G136" s="254">
        <v>0</v>
      </c>
      <c r="H136" s="144">
        <v>0</v>
      </c>
      <c r="I136" s="144">
        <v>0</v>
      </c>
      <c r="J136" s="253">
        <v>0</v>
      </c>
      <c r="K136" s="254">
        <v>0</v>
      </c>
      <c r="L136" s="144">
        <v>16</v>
      </c>
      <c r="M136" s="144">
        <v>1</v>
      </c>
      <c r="N136" s="291">
        <v>0</v>
      </c>
      <c r="O136" s="254">
        <v>0</v>
      </c>
      <c r="P136" s="144">
        <f t="shared" ref="P136:P167" si="86">SUM(N136,L136,J136,H136,F136,D136,B136)</f>
        <v>20</v>
      </c>
      <c r="Q136" s="144">
        <f t="shared" ref="Q136:Q167" si="87">SUM(O136,M136,K136,I136,G136,E136,C136)</f>
        <v>1</v>
      </c>
      <c r="R136" s="144">
        <f t="shared" ref="R136:R167" si="88">SUM(P136:Q136)</f>
        <v>21</v>
      </c>
      <c r="S136" s="144"/>
    </row>
    <row r="137" spans="1:19">
      <c r="A137" s="285" t="s">
        <v>184</v>
      </c>
      <c r="B137" s="291">
        <v>0</v>
      </c>
      <c r="C137" s="254">
        <v>0</v>
      </c>
      <c r="D137" s="253">
        <v>4</v>
      </c>
      <c r="E137" s="254">
        <v>0</v>
      </c>
      <c r="F137" s="253">
        <v>0</v>
      </c>
      <c r="G137" s="254">
        <v>0</v>
      </c>
      <c r="H137" s="144">
        <v>0</v>
      </c>
      <c r="I137" s="144">
        <v>0</v>
      </c>
      <c r="J137" s="253">
        <v>0</v>
      </c>
      <c r="K137" s="254">
        <v>0</v>
      </c>
      <c r="L137" s="144">
        <v>6</v>
      </c>
      <c r="M137" s="144">
        <v>0</v>
      </c>
      <c r="N137" s="291">
        <v>0</v>
      </c>
      <c r="O137" s="254">
        <v>0</v>
      </c>
      <c r="P137" s="144">
        <f t="shared" si="86"/>
        <v>10</v>
      </c>
      <c r="Q137" s="144">
        <f t="shared" si="87"/>
        <v>0</v>
      </c>
      <c r="R137" s="144">
        <f t="shared" si="88"/>
        <v>10</v>
      </c>
      <c r="S137" s="144"/>
    </row>
    <row r="138" spans="1:19">
      <c r="A138" s="285" t="s">
        <v>237</v>
      </c>
      <c r="B138" s="291">
        <v>0</v>
      </c>
      <c r="C138" s="254">
        <v>0</v>
      </c>
      <c r="D138" s="253">
        <v>0</v>
      </c>
      <c r="E138" s="254">
        <v>0</v>
      </c>
      <c r="F138" s="253">
        <v>0</v>
      </c>
      <c r="G138" s="254">
        <v>0</v>
      </c>
      <c r="H138" s="144">
        <v>0</v>
      </c>
      <c r="I138" s="144">
        <v>0</v>
      </c>
      <c r="J138" s="253">
        <v>0</v>
      </c>
      <c r="K138" s="254">
        <v>0</v>
      </c>
      <c r="L138" s="144">
        <v>1</v>
      </c>
      <c r="M138" s="144">
        <v>2</v>
      </c>
      <c r="N138" s="291">
        <v>0</v>
      </c>
      <c r="O138" s="254">
        <v>0</v>
      </c>
      <c r="P138" s="144">
        <f t="shared" si="86"/>
        <v>1</v>
      </c>
      <c r="Q138" s="144">
        <f t="shared" si="87"/>
        <v>2</v>
      </c>
      <c r="R138" s="144">
        <f t="shared" si="88"/>
        <v>3</v>
      </c>
      <c r="S138" s="144"/>
    </row>
    <row r="139" spans="1:19">
      <c r="A139" s="285" t="s">
        <v>238</v>
      </c>
      <c r="B139" s="291">
        <v>0</v>
      </c>
      <c r="C139" s="254">
        <v>0</v>
      </c>
      <c r="D139" s="253">
        <v>1</v>
      </c>
      <c r="E139" s="254">
        <v>0</v>
      </c>
      <c r="F139" s="253">
        <v>0</v>
      </c>
      <c r="G139" s="254">
        <v>0</v>
      </c>
      <c r="H139" s="144">
        <v>0</v>
      </c>
      <c r="I139" s="144">
        <v>0</v>
      </c>
      <c r="J139" s="253">
        <v>0</v>
      </c>
      <c r="K139" s="254">
        <v>0</v>
      </c>
      <c r="L139" s="144">
        <v>22</v>
      </c>
      <c r="M139" s="144">
        <v>11</v>
      </c>
      <c r="N139" s="291">
        <v>0</v>
      </c>
      <c r="O139" s="254">
        <v>0</v>
      </c>
      <c r="P139" s="144">
        <f t="shared" si="86"/>
        <v>23</v>
      </c>
      <c r="Q139" s="144">
        <f t="shared" si="87"/>
        <v>11</v>
      </c>
      <c r="R139" s="144">
        <f t="shared" si="88"/>
        <v>34</v>
      </c>
      <c r="S139" s="144"/>
    </row>
    <row r="140" spans="1:19">
      <c r="A140" s="285" t="s">
        <v>239</v>
      </c>
      <c r="B140" s="291">
        <v>0</v>
      </c>
      <c r="C140" s="254">
        <v>0</v>
      </c>
      <c r="D140" s="253">
        <v>6</v>
      </c>
      <c r="E140" s="254">
        <v>0</v>
      </c>
      <c r="F140" s="253">
        <v>0</v>
      </c>
      <c r="G140" s="254">
        <v>0</v>
      </c>
      <c r="H140" s="144">
        <v>0</v>
      </c>
      <c r="I140" s="144">
        <v>0</v>
      </c>
      <c r="J140" s="253">
        <v>0</v>
      </c>
      <c r="K140" s="254">
        <v>0</v>
      </c>
      <c r="L140" s="144">
        <v>61</v>
      </c>
      <c r="M140" s="144">
        <v>0</v>
      </c>
      <c r="N140" s="291">
        <v>0</v>
      </c>
      <c r="O140" s="254">
        <v>0</v>
      </c>
      <c r="P140" s="144">
        <f t="shared" si="86"/>
        <v>67</v>
      </c>
      <c r="Q140" s="144">
        <f t="shared" si="87"/>
        <v>0</v>
      </c>
      <c r="R140" s="144">
        <f t="shared" si="88"/>
        <v>67</v>
      </c>
      <c r="S140" s="144"/>
    </row>
    <row r="141" spans="1:19">
      <c r="A141" s="285" t="s">
        <v>240</v>
      </c>
      <c r="B141" s="291">
        <v>0</v>
      </c>
      <c r="C141" s="254">
        <v>0</v>
      </c>
      <c r="D141" s="253">
        <v>0</v>
      </c>
      <c r="E141" s="254">
        <v>0</v>
      </c>
      <c r="F141" s="253">
        <v>0</v>
      </c>
      <c r="G141" s="254">
        <v>0</v>
      </c>
      <c r="H141" s="144">
        <v>0</v>
      </c>
      <c r="I141" s="144">
        <v>0</v>
      </c>
      <c r="J141" s="253">
        <v>0</v>
      </c>
      <c r="K141" s="254">
        <v>0</v>
      </c>
      <c r="L141" s="144">
        <v>4</v>
      </c>
      <c r="M141" s="144">
        <v>0</v>
      </c>
      <c r="N141" s="291">
        <v>0</v>
      </c>
      <c r="O141" s="254">
        <v>0</v>
      </c>
      <c r="P141" s="144">
        <f t="shared" si="86"/>
        <v>4</v>
      </c>
      <c r="Q141" s="144">
        <f t="shared" si="87"/>
        <v>0</v>
      </c>
      <c r="R141" s="144">
        <f t="shared" si="88"/>
        <v>4</v>
      </c>
      <c r="S141" s="144"/>
    </row>
    <row r="142" spans="1:19">
      <c r="A142" s="285" t="s">
        <v>186</v>
      </c>
      <c r="B142" s="291">
        <v>0</v>
      </c>
      <c r="C142" s="254">
        <v>0</v>
      </c>
      <c r="D142" s="253">
        <v>4</v>
      </c>
      <c r="E142" s="254">
        <v>0</v>
      </c>
      <c r="F142" s="253">
        <v>0</v>
      </c>
      <c r="G142" s="254">
        <v>0</v>
      </c>
      <c r="H142" s="144">
        <v>0</v>
      </c>
      <c r="I142" s="144">
        <v>0</v>
      </c>
      <c r="J142" s="253">
        <v>0</v>
      </c>
      <c r="K142" s="254">
        <v>0</v>
      </c>
      <c r="L142" s="144">
        <v>19</v>
      </c>
      <c r="M142" s="144">
        <v>1</v>
      </c>
      <c r="N142" s="291">
        <v>0</v>
      </c>
      <c r="O142" s="254">
        <v>0</v>
      </c>
      <c r="P142" s="144">
        <f t="shared" si="86"/>
        <v>23</v>
      </c>
      <c r="Q142" s="144">
        <f t="shared" si="87"/>
        <v>1</v>
      </c>
      <c r="R142" s="144">
        <f t="shared" si="88"/>
        <v>24</v>
      </c>
      <c r="S142" s="144"/>
    </row>
    <row r="143" spans="1:19">
      <c r="A143" s="285" t="s">
        <v>241</v>
      </c>
      <c r="B143" s="291">
        <v>0</v>
      </c>
      <c r="C143" s="254">
        <v>0</v>
      </c>
      <c r="D143" s="253">
        <v>5</v>
      </c>
      <c r="E143" s="254">
        <v>0</v>
      </c>
      <c r="F143" s="253">
        <v>0</v>
      </c>
      <c r="G143" s="254">
        <v>0</v>
      </c>
      <c r="H143" s="144">
        <v>0</v>
      </c>
      <c r="I143" s="144">
        <v>0</v>
      </c>
      <c r="J143" s="253">
        <v>0</v>
      </c>
      <c r="K143" s="254">
        <v>0</v>
      </c>
      <c r="L143" s="144">
        <v>12</v>
      </c>
      <c r="M143" s="144">
        <v>0</v>
      </c>
      <c r="N143" s="291">
        <v>0</v>
      </c>
      <c r="O143" s="254">
        <v>0</v>
      </c>
      <c r="P143" s="144">
        <f t="shared" si="86"/>
        <v>17</v>
      </c>
      <c r="Q143" s="144">
        <f t="shared" si="87"/>
        <v>0</v>
      </c>
      <c r="R143" s="144">
        <f t="shared" si="88"/>
        <v>17</v>
      </c>
      <c r="S143" s="144"/>
    </row>
    <row r="144" spans="1:19">
      <c r="A144" s="285" t="s">
        <v>242</v>
      </c>
      <c r="B144" s="291">
        <v>0</v>
      </c>
      <c r="C144" s="254">
        <v>0</v>
      </c>
      <c r="D144" s="253">
        <v>9</v>
      </c>
      <c r="E144" s="254">
        <v>5</v>
      </c>
      <c r="F144" s="253">
        <v>24</v>
      </c>
      <c r="G144" s="254">
        <v>13</v>
      </c>
      <c r="H144" s="144">
        <v>11</v>
      </c>
      <c r="I144" s="144">
        <v>3</v>
      </c>
      <c r="J144" s="253">
        <v>1</v>
      </c>
      <c r="K144" s="254">
        <v>0</v>
      </c>
      <c r="L144" s="144">
        <v>173</v>
      </c>
      <c r="M144" s="144">
        <v>34</v>
      </c>
      <c r="N144" s="291">
        <v>0</v>
      </c>
      <c r="O144" s="254">
        <v>0</v>
      </c>
      <c r="P144" s="144">
        <f t="shared" si="86"/>
        <v>218</v>
      </c>
      <c r="Q144" s="144">
        <f t="shared" si="87"/>
        <v>55</v>
      </c>
      <c r="R144" s="144">
        <f t="shared" si="88"/>
        <v>273</v>
      </c>
      <c r="S144" s="144"/>
    </row>
    <row r="145" spans="1:19">
      <c r="A145" s="285" t="s">
        <v>243</v>
      </c>
      <c r="B145" s="291">
        <v>0</v>
      </c>
      <c r="C145" s="254">
        <v>0</v>
      </c>
      <c r="D145" s="253">
        <v>3</v>
      </c>
      <c r="E145" s="254">
        <v>1</v>
      </c>
      <c r="F145" s="253">
        <v>4</v>
      </c>
      <c r="G145" s="254">
        <v>3</v>
      </c>
      <c r="H145" s="144">
        <v>0</v>
      </c>
      <c r="I145" s="144">
        <v>1</v>
      </c>
      <c r="J145" s="253">
        <v>3</v>
      </c>
      <c r="K145" s="254">
        <v>0</v>
      </c>
      <c r="L145" s="144">
        <v>6</v>
      </c>
      <c r="M145" s="144">
        <v>6</v>
      </c>
      <c r="N145" s="291">
        <v>0</v>
      </c>
      <c r="O145" s="254">
        <v>0</v>
      </c>
      <c r="P145" s="144">
        <f t="shared" si="86"/>
        <v>16</v>
      </c>
      <c r="Q145" s="144">
        <f t="shared" si="87"/>
        <v>11</v>
      </c>
      <c r="R145" s="144">
        <f t="shared" si="88"/>
        <v>27</v>
      </c>
      <c r="S145" s="144"/>
    </row>
    <row r="146" spans="1:19">
      <c r="A146" s="285" t="s">
        <v>244</v>
      </c>
      <c r="B146" s="291">
        <v>0</v>
      </c>
      <c r="C146" s="254">
        <v>0</v>
      </c>
      <c r="D146" s="253">
        <v>8</v>
      </c>
      <c r="E146" s="254">
        <v>1</v>
      </c>
      <c r="F146" s="253">
        <v>0</v>
      </c>
      <c r="G146" s="254">
        <v>0</v>
      </c>
      <c r="H146" s="144">
        <v>0</v>
      </c>
      <c r="I146" s="144">
        <v>0</v>
      </c>
      <c r="J146" s="253">
        <v>0</v>
      </c>
      <c r="K146" s="254">
        <v>0</v>
      </c>
      <c r="L146" s="144">
        <v>17</v>
      </c>
      <c r="M146" s="144">
        <v>0</v>
      </c>
      <c r="N146" s="291">
        <v>0</v>
      </c>
      <c r="O146" s="254">
        <v>0</v>
      </c>
      <c r="P146" s="144">
        <f t="shared" si="86"/>
        <v>25</v>
      </c>
      <c r="Q146" s="144">
        <f t="shared" si="87"/>
        <v>1</v>
      </c>
      <c r="R146" s="144">
        <f t="shared" si="88"/>
        <v>26</v>
      </c>
      <c r="S146" s="144"/>
    </row>
    <row r="147" spans="1:19">
      <c r="A147" s="285" t="s">
        <v>245</v>
      </c>
      <c r="B147" s="291">
        <v>0</v>
      </c>
      <c r="C147" s="254">
        <v>0</v>
      </c>
      <c r="D147" s="253">
        <v>0</v>
      </c>
      <c r="E147" s="254">
        <v>0</v>
      </c>
      <c r="F147" s="253">
        <v>0</v>
      </c>
      <c r="G147" s="254">
        <v>0</v>
      </c>
      <c r="H147" s="144">
        <v>0</v>
      </c>
      <c r="I147" s="144">
        <v>0</v>
      </c>
      <c r="J147" s="253">
        <v>1</v>
      </c>
      <c r="K147" s="254">
        <v>0</v>
      </c>
      <c r="L147" s="144">
        <v>10</v>
      </c>
      <c r="M147" s="144">
        <v>1</v>
      </c>
      <c r="N147" s="291">
        <v>0</v>
      </c>
      <c r="O147" s="254">
        <v>0</v>
      </c>
      <c r="P147" s="144">
        <f t="shared" si="86"/>
        <v>11</v>
      </c>
      <c r="Q147" s="144">
        <f t="shared" si="87"/>
        <v>1</v>
      </c>
      <c r="R147" s="144">
        <f t="shared" si="88"/>
        <v>12</v>
      </c>
      <c r="S147" s="144"/>
    </row>
    <row r="148" spans="1:19">
      <c r="A148" s="285" t="s">
        <v>246</v>
      </c>
      <c r="B148" s="291">
        <v>0</v>
      </c>
      <c r="C148" s="254">
        <v>0</v>
      </c>
      <c r="D148" s="253">
        <v>0</v>
      </c>
      <c r="E148" s="254">
        <v>0</v>
      </c>
      <c r="F148" s="253">
        <v>0</v>
      </c>
      <c r="G148" s="254">
        <v>0</v>
      </c>
      <c r="H148" s="144">
        <v>0</v>
      </c>
      <c r="I148" s="144">
        <v>0</v>
      </c>
      <c r="J148" s="253">
        <v>0</v>
      </c>
      <c r="K148" s="254">
        <v>0</v>
      </c>
      <c r="L148" s="144">
        <v>1</v>
      </c>
      <c r="M148" s="144">
        <v>0</v>
      </c>
      <c r="N148" s="291">
        <v>0</v>
      </c>
      <c r="O148" s="254">
        <v>0</v>
      </c>
      <c r="P148" s="144">
        <f t="shared" si="86"/>
        <v>1</v>
      </c>
      <c r="Q148" s="144">
        <f t="shared" si="87"/>
        <v>0</v>
      </c>
      <c r="R148" s="144">
        <f t="shared" si="88"/>
        <v>1</v>
      </c>
      <c r="S148" s="144"/>
    </row>
    <row r="149" spans="1:19">
      <c r="A149" s="285" t="s">
        <v>247</v>
      </c>
      <c r="B149" s="291">
        <v>0</v>
      </c>
      <c r="C149" s="254">
        <v>0</v>
      </c>
      <c r="D149" s="253">
        <v>0</v>
      </c>
      <c r="E149" s="254">
        <v>0</v>
      </c>
      <c r="F149" s="253">
        <v>0</v>
      </c>
      <c r="G149" s="254">
        <v>0</v>
      </c>
      <c r="H149" s="144">
        <v>0</v>
      </c>
      <c r="I149" s="144">
        <v>0</v>
      </c>
      <c r="J149" s="253">
        <v>0</v>
      </c>
      <c r="K149" s="254">
        <v>0</v>
      </c>
      <c r="L149" s="144">
        <v>2</v>
      </c>
      <c r="M149" s="144">
        <v>2</v>
      </c>
      <c r="N149" s="291">
        <v>0</v>
      </c>
      <c r="O149" s="254">
        <v>0</v>
      </c>
      <c r="P149" s="144">
        <f t="shared" si="86"/>
        <v>2</v>
      </c>
      <c r="Q149" s="144">
        <f t="shared" si="87"/>
        <v>2</v>
      </c>
      <c r="R149" s="144">
        <f t="shared" si="88"/>
        <v>4</v>
      </c>
      <c r="S149" s="144"/>
    </row>
    <row r="150" spans="1:19">
      <c r="A150" s="285" t="s">
        <v>248</v>
      </c>
      <c r="B150" s="291">
        <v>0</v>
      </c>
      <c r="C150" s="254">
        <v>0</v>
      </c>
      <c r="D150" s="253">
        <v>0</v>
      </c>
      <c r="E150" s="254">
        <v>0</v>
      </c>
      <c r="F150" s="253">
        <v>0</v>
      </c>
      <c r="G150" s="254">
        <v>0</v>
      </c>
      <c r="H150" s="144">
        <v>0</v>
      </c>
      <c r="I150" s="144">
        <v>0</v>
      </c>
      <c r="J150" s="253">
        <v>0</v>
      </c>
      <c r="K150" s="254">
        <v>0</v>
      </c>
      <c r="L150" s="144">
        <v>0</v>
      </c>
      <c r="M150" s="144">
        <v>1</v>
      </c>
      <c r="N150" s="291">
        <v>0</v>
      </c>
      <c r="O150" s="254">
        <v>0</v>
      </c>
      <c r="P150" s="144">
        <f t="shared" si="86"/>
        <v>0</v>
      </c>
      <c r="Q150" s="144">
        <f t="shared" si="87"/>
        <v>1</v>
      </c>
      <c r="R150" s="144">
        <f t="shared" si="88"/>
        <v>1</v>
      </c>
      <c r="S150" s="144"/>
    </row>
    <row r="151" spans="1:19">
      <c r="A151" s="285" t="s">
        <v>249</v>
      </c>
      <c r="B151" s="291">
        <v>0</v>
      </c>
      <c r="C151" s="254">
        <v>0</v>
      </c>
      <c r="D151" s="253">
        <v>3</v>
      </c>
      <c r="E151" s="254">
        <v>0</v>
      </c>
      <c r="F151" s="253">
        <v>1</v>
      </c>
      <c r="G151" s="254">
        <v>0</v>
      </c>
      <c r="H151" s="144">
        <v>0</v>
      </c>
      <c r="I151" s="144">
        <v>0</v>
      </c>
      <c r="J151" s="253">
        <v>0</v>
      </c>
      <c r="K151" s="254">
        <v>0</v>
      </c>
      <c r="L151" s="144">
        <v>1</v>
      </c>
      <c r="M151" s="144">
        <v>0</v>
      </c>
      <c r="N151" s="291">
        <v>0</v>
      </c>
      <c r="O151" s="254">
        <v>0</v>
      </c>
      <c r="P151" s="144">
        <f t="shared" si="86"/>
        <v>5</v>
      </c>
      <c r="Q151" s="144">
        <f t="shared" si="87"/>
        <v>0</v>
      </c>
      <c r="R151" s="144">
        <f t="shared" si="88"/>
        <v>5</v>
      </c>
      <c r="S151" s="144"/>
    </row>
    <row r="152" spans="1:19">
      <c r="A152" s="285" t="s">
        <v>250</v>
      </c>
      <c r="B152" s="291">
        <v>0</v>
      </c>
      <c r="C152" s="254">
        <v>0</v>
      </c>
      <c r="D152" s="253">
        <v>2</v>
      </c>
      <c r="E152" s="254">
        <v>3</v>
      </c>
      <c r="F152" s="253">
        <v>7</v>
      </c>
      <c r="G152" s="254">
        <v>7</v>
      </c>
      <c r="H152" s="144">
        <v>0</v>
      </c>
      <c r="I152" s="144">
        <v>0</v>
      </c>
      <c r="J152" s="253">
        <v>0</v>
      </c>
      <c r="K152" s="254">
        <v>0</v>
      </c>
      <c r="L152" s="144">
        <v>7</v>
      </c>
      <c r="M152" s="144">
        <v>8</v>
      </c>
      <c r="N152" s="291">
        <v>0</v>
      </c>
      <c r="O152" s="254">
        <v>0</v>
      </c>
      <c r="P152" s="144">
        <f t="shared" si="86"/>
        <v>16</v>
      </c>
      <c r="Q152" s="144">
        <f t="shared" si="87"/>
        <v>18</v>
      </c>
      <c r="R152" s="144">
        <f t="shared" si="88"/>
        <v>34</v>
      </c>
      <c r="S152" s="144"/>
    </row>
    <row r="153" spans="1:19">
      <c r="A153" s="285" t="s">
        <v>175</v>
      </c>
      <c r="B153" s="291">
        <v>0</v>
      </c>
      <c r="C153" s="254">
        <v>0</v>
      </c>
      <c r="D153" s="253">
        <v>7</v>
      </c>
      <c r="E153" s="254">
        <v>0</v>
      </c>
      <c r="F153" s="253">
        <v>0</v>
      </c>
      <c r="G153" s="254">
        <v>0</v>
      </c>
      <c r="H153" s="144">
        <v>0</v>
      </c>
      <c r="I153" s="144">
        <v>0</v>
      </c>
      <c r="J153" s="253">
        <v>0</v>
      </c>
      <c r="K153" s="254">
        <v>0</v>
      </c>
      <c r="L153" s="144">
        <v>20</v>
      </c>
      <c r="M153" s="144">
        <v>6</v>
      </c>
      <c r="N153" s="291">
        <v>0</v>
      </c>
      <c r="O153" s="254">
        <v>0</v>
      </c>
      <c r="P153" s="144">
        <f t="shared" si="86"/>
        <v>27</v>
      </c>
      <c r="Q153" s="144">
        <f t="shared" si="87"/>
        <v>6</v>
      </c>
      <c r="R153" s="144">
        <f t="shared" si="88"/>
        <v>33</v>
      </c>
      <c r="S153" s="144"/>
    </row>
    <row r="154" spans="1:19">
      <c r="A154" s="285" t="s">
        <v>251</v>
      </c>
      <c r="B154" s="291">
        <v>0</v>
      </c>
      <c r="C154" s="254">
        <v>0</v>
      </c>
      <c r="D154" s="253">
        <v>0</v>
      </c>
      <c r="E154" s="254">
        <v>0</v>
      </c>
      <c r="F154" s="253">
        <v>0</v>
      </c>
      <c r="G154" s="254">
        <v>1</v>
      </c>
      <c r="H154" s="144">
        <v>0</v>
      </c>
      <c r="I154" s="144">
        <v>0</v>
      </c>
      <c r="J154" s="253">
        <v>0</v>
      </c>
      <c r="K154" s="254">
        <v>0</v>
      </c>
      <c r="L154" s="144">
        <v>18</v>
      </c>
      <c r="M154" s="144">
        <v>5</v>
      </c>
      <c r="N154" s="291">
        <v>0</v>
      </c>
      <c r="O154" s="254">
        <v>0</v>
      </c>
      <c r="P154" s="144">
        <f t="shared" si="86"/>
        <v>18</v>
      </c>
      <c r="Q154" s="144">
        <f t="shared" si="87"/>
        <v>6</v>
      </c>
      <c r="R154" s="144">
        <f t="shared" si="88"/>
        <v>24</v>
      </c>
      <c r="S154" s="144"/>
    </row>
    <row r="155" spans="1:19">
      <c r="A155" s="285" t="s">
        <v>252</v>
      </c>
      <c r="B155" s="291">
        <v>0</v>
      </c>
      <c r="C155" s="254">
        <v>0</v>
      </c>
      <c r="D155" s="253">
        <v>0</v>
      </c>
      <c r="E155" s="254">
        <v>0</v>
      </c>
      <c r="F155" s="253">
        <v>1</v>
      </c>
      <c r="G155" s="254">
        <v>1</v>
      </c>
      <c r="H155" s="144">
        <v>0</v>
      </c>
      <c r="I155" s="144">
        <v>0</v>
      </c>
      <c r="J155" s="253">
        <v>0</v>
      </c>
      <c r="K155" s="254">
        <v>0</v>
      </c>
      <c r="L155" s="144">
        <v>3</v>
      </c>
      <c r="M155" s="144">
        <v>1</v>
      </c>
      <c r="N155" s="291">
        <v>0</v>
      </c>
      <c r="O155" s="254">
        <v>0</v>
      </c>
      <c r="P155" s="144">
        <f t="shared" si="86"/>
        <v>4</v>
      </c>
      <c r="Q155" s="144">
        <f t="shared" si="87"/>
        <v>2</v>
      </c>
      <c r="R155" s="144">
        <f t="shared" si="88"/>
        <v>6</v>
      </c>
      <c r="S155" s="144"/>
    </row>
    <row r="156" spans="1:19">
      <c r="A156" s="285" t="s">
        <v>253</v>
      </c>
      <c r="B156" s="291">
        <v>0</v>
      </c>
      <c r="C156" s="254">
        <v>0</v>
      </c>
      <c r="D156" s="253">
        <v>0</v>
      </c>
      <c r="E156" s="254">
        <v>0</v>
      </c>
      <c r="F156" s="253">
        <v>3</v>
      </c>
      <c r="G156" s="254">
        <v>2</v>
      </c>
      <c r="H156" s="144">
        <v>0</v>
      </c>
      <c r="I156" s="144">
        <v>0</v>
      </c>
      <c r="J156" s="253">
        <v>0</v>
      </c>
      <c r="K156" s="254">
        <v>0</v>
      </c>
      <c r="L156" s="144">
        <v>31</v>
      </c>
      <c r="M156" s="144">
        <v>5</v>
      </c>
      <c r="N156" s="291">
        <v>0</v>
      </c>
      <c r="O156" s="254">
        <v>0</v>
      </c>
      <c r="P156" s="144">
        <f t="shared" si="86"/>
        <v>34</v>
      </c>
      <c r="Q156" s="144">
        <f t="shared" si="87"/>
        <v>7</v>
      </c>
      <c r="R156" s="144">
        <f t="shared" si="88"/>
        <v>41</v>
      </c>
      <c r="S156" s="144"/>
    </row>
    <row r="157" spans="1:19">
      <c r="A157" s="285" t="s">
        <v>191</v>
      </c>
      <c r="B157" s="291">
        <v>0</v>
      </c>
      <c r="C157" s="254">
        <v>0</v>
      </c>
      <c r="D157" s="253">
        <v>0</v>
      </c>
      <c r="E157" s="254">
        <v>0</v>
      </c>
      <c r="F157" s="253">
        <v>0</v>
      </c>
      <c r="G157" s="254">
        <v>0</v>
      </c>
      <c r="H157" s="144">
        <v>0</v>
      </c>
      <c r="I157" s="144">
        <v>0</v>
      </c>
      <c r="J157" s="253">
        <v>0</v>
      </c>
      <c r="K157" s="254">
        <v>0</v>
      </c>
      <c r="L157" s="144">
        <v>3</v>
      </c>
      <c r="M157" s="144">
        <v>2</v>
      </c>
      <c r="N157" s="291">
        <v>0</v>
      </c>
      <c r="O157" s="254">
        <v>0</v>
      </c>
      <c r="P157" s="144">
        <f t="shared" si="86"/>
        <v>3</v>
      </c>
      <c r="Q157" s="144">
        <f t="shared" si="87"/>
        <v>2</v>
      </c>
      <c r="R157" s="144">
        <f t="shared" si="88"/>
        <v>5</v>
      </c>
      <c r="S157" s="144"/>
    </row>
    <row r="158" spans="1:19">
      <c r="A158" s="285" t="s">
        <v>254</v>
      </c>
      <c r="B158" s="291">
        <v>0</v>
      </c>
      <c r="C158" s="254">
        <v>0</v>
      </c>
      <c r="D158" s="253">
        <v>8</v>
      </c>
      <c r="E158" s="254">
        <v>0</v>
      </c>
      <c r="F158" s="253">
        <v>0</v>
      </c>
      <c r="G158" s="254">
        <v>0</v>
      </c>
      <c r="H158" s="144">
        <v>0</v>
      </c>
      <c r="I158" s="144">
        <v>0</v>
      </c>
      <c r="J158" s="253">
        <v>0</v>
      </c>
      <c r="K158" s="254">
        <v>0</v>
      </c>
      <c r="L158" s="144">
        <v>8</v>
      </c>
      <c r="M158" s="144">
        <v>0</v>
      </c>
      <c r="N158" s="291">
        <v>0</v>
      </c>
      <c r="O158" s="254">
        <v>0</v>
      </c>
      <c r="P158" s="144">
        <f t="shared" si="86"/>
        <v>16</v>
      </c>
      <c r="Q158" s="144">
        <f t="shared" si="87"/>
        <v>0</v>
      </c>
      <c r="R158" s="144">
        <f t="shared" si="88"/>
        <v>16</v>
      </c>
      <c r="S158" s="144"/>
    </row>
    <row r="159" spans="1:19">
      <c r="A159" s="285" t="s">
        <v>255</v>
      </c>
      <c r="B159" s="291">
        <v>0</v>
      </c>
      <c r="C159" s="254">
        <v>0</v>
      </c>
      <c r="D159" s="253">
        <v>2</v>
      </c>
      <c r="E159" s="254">
        <v>0</v>
      </c>
      <c r="F159" s="253">
        <v>0</v>
      </c>
      <c r="G159" s="254">
        <v>0</v>
      </c>
      <c r="H159" s="144">
        <v>0</v>
      </c>
      <c r="I159" s="144">
        <v>0</v>
      </c>
      <c r="J159" s="253">
        <v>0</v>
      </c>
      <c r="K159" s="254">
        <v>0</v>
      </c>
      <c r="L159" s="144">
        <v>0</v>
      </c>
      <c r="M159" s="144">
        <v>0</v>
      </c>
      <c r="N159" s="291">
        <v>0</v>
      </c>
      <c r="O159" s="254">
        <v>0</v>
      </c>
      <c r="P159" s="144">
        <f t="shared" si="86"/>
        <v>2</v>
      </c>
      <c r="Q159" s="144">
        <f t="shared" si="87"/>
        <v>0</v>
      </c>
      <c r="R159" s="144">
        <f t="shared" si="88"/>
        <v>2</v>
      </c>
      <c r="S159" s="144"/>
    </row>
    <row r="160" spans="1:19">
      <c r="A160" s="285" t="s">
        <v>256</v>
      </c>
      <c r="B160" s="291">
        <v>0</v>
      </c>
      <c r="C160" s="254">
        <v>0</v>
      </c>
      <c r="D160" s="253">
        <v>3</v>
      </c>
      <c r="E160" s="254">
        <v>0</v>
      </c>
      <c r="F160" s="253">
        <v>0</v>
      </c>
      <c r="G160" s="254">
        <v>0</v>
      </c>
      <c r="H160" s="144">
        <v>0</v>
      </c>
      <c r="I160" s="144">
        <v>0</v>
      </c>
      <c r="J160" s="253">
        <v>0</v>
      </c>
      <c r="K160" s="254">
        <v>0</v>
      </c>
      <c r="L160" s="144">
        <v>10</v>
      </c>
      <c r="M160" s="144">
        <v>3</v>
      </c>
      <c r="N160" s="291">
        <v>0</v>
      </c>
      <c r="O160" s="254">
        <v>0</v>
      </c>
      <c r="P160" s="144">
        <f t="shared" si="86"/>
        <v>13</v>
      </c>
      <c r="Q160" s="144">
        <f t="shared" si="87"/>
        <v>3</v>
      </c>
      <c r="R160" s="144">
        <f t="shared" si="88"/>
        <v>16</v>
      </c>
      <c r="S160" s="144"/>
    </row>
    <row r="161" spans="1:19">
      <c r="A161" s="285" t="s">
        <v>257</v>
      </c>
      <c r="B161" s="291">
        <v>0</v>
      </c>
      <c r="C161" s="254">
        <v>0</v>
      </c>
      <c r="D161" s="253">
        <v>0</v>
      </c>
      <c r="E161" s="254">
        <v>0</v>
      </c>
      <c r="F161" s="253">
        <v>0</v>
      </c>
      <c r="G161" s="254">
        <v>0</v>
      </c>
      <c r="H161" s="144">
        <v>0</v>
      </c>
      <c r="I161" s="144">
        <v>0</v>
      </c>
      <c r="J161" s="253">
        <v>0</v>
      </c>
      <c r="K161" s="254">
        <v>0</v>
      </c>
      <c r="L161" s="144">
        <v>3</v>
      </c>
      <c r="M161" s="144">
        <v>0</v>
      </c>
      <c r="N161" s="291">
        <v>0</v>
      </c>
      <c r="O161" s="254">
        <v>0</v>
      </c>
      <c r="P161" s="144">
        <f t="shared" si="86"/>
        <v>3</v>
      </c>
      <c r="Q161" s="144">
        <f t="shared" si="87"/>
        <v>0</v>
      </c>
      <c r="R161" s="144">
        <f t="shared" si="88"/>
        <v>3</v>
      </c>
      <c r="S161" s="144"/>
    </row>
    <row r="162" spans="1:19">
      <c r="A162" s="285" t="s">
        <v>258</v>
      </c>
      <c r="B162" s="291">
        <v>0</v>
      </c>
      <c r="C162" s="254">
        <v>0</v>
      </c>
      <c r="D162" s="253">
        <v>2</v>
      </c>
      <c r="E162" s="254">
        <v>0</v>
      </c>
      <c r="F162" s="253">
        <v>0</v>
      </c>
      <c r="G162" s="254">
        <v>0</v>
      </c>
      <c r="H162" s="144">
        <v>0</v>
      </c>
      <c r="I162" s="144">
        <v>0</v>
      </c>
      <c r="J162" s="253">
        <v>0</v>
      </c>
      <c r="K162" s="254">
        <v>0</v>
      </c>
      <c r="L162" s="144">
        <v>25</v>
      </c>
      <c r="M162" s="144">
        <v>4</v>
      </c>
      <c r="N162" s="291">
        <v>0</v>
      </c>
      <c r="O162" s="254">
        <v>0</v>
      </c>
      <c r="P162" s="144">
        <f t="shared" si="86"/>
        <v>27</v>
      </c>
      <c r="Q162" s="144">
        <f t="shared" si="87"/>
        <v>4</v>
      </c>
      <c r="R162" s="144">
        <f t="shared" si="88"/>
        <v>31</v>
      </c>
      <c r="S162" s="144"/>
    </row>
    <row r="163" spans="1:19">
      <c r="A163" s="285" t="s">
        <v>259</v>
      </c>
      <c r="B163" s="291">
        <v>0</v>
      </c>
      <c r="C163" s="254">
        <v>0</v>
      </c>
      <c r="D163" s="253">
        <v>0</v>
      </c>
      <c r="E163" s="254">
        <v>0</v>
      </c>
      <c r="F163" s="253">
        <v>0</v>
      </c>
      <c r="G163" s="254">
        <v>0</v>
      </c>
      <c r="H163" s="144">
        <v>0</v>
      </c>
      <c r="I163" s="144">
        <v>0</v>
      </c>
      <c r="J163" s="253">
        <v>0</v>
      </c>
      <c r="K163" s="254">
        <v>0</v>
      </c>
      <c r="L163" s="144">
        <v>10</v>
      </c>
      <c r="M163" s="144">
        <v>3</v>
      </c>
      <c r="N163" s="291">
        <v>0</v>
      </c>
      <c r="O163" s="254">
        <v>0</v>
      </c>
      <c r="P163" s="144">
        <f t="shared" si="86"/>
        <v>10</v>
      </c>
      <c r="Q163" s="144">
        <f t="shared" si="87"/>
        <v>3</v>
      </c>
      <c r="R163" s="144">
        <f t="shared" si="88"/>
        <v>13</v>
      </c>
      <c r="S163" s="144"/>
    </row>
    <row r="164" spans="1:19">
      <c r="A164" s="285" t="s">
        <v>260</v>
      </c>
      <c r="B164" s="291">
        <v>0</v>
      </c>
      <c r="C164" s="254">
        <v>0</v>
      </c>
      <c r="D164" s="253">
        <v>0</v>
      </c>
      <c r="E164" s="254">
        <v>1</v>
      </c>
      <c r="F164" s="253">
        <v>0</v>
      </c>
      <c r="G164" s="254">
        <v>0</v>
      </c>
      <c r="H164" s="144">
        <v>0</v>
      </c>
      <c r="I164" s="144">
        <v>0</v>
      </c>
      <c r="J164" s="253">
        <v>0</v>
      </c>
      <c r="K164" s="254">
        <v>0</v>
      </c>
      <c r="L164" s="144">
        <v>5</v>
      </c>
      <c r="M164" s="144">
        <v>9</v>
      </c>
      <c r="N164" s="291">
        <v>0</v>
      </c>
      <c r="O164" s="254">
        <v>0</v>
      </c>
      <c r="P164" s="144">
        <f t="shared" si="86"/>
        <v>5</v>
      </c>
      <c r="Q164" s="144">
        <f t="shared" si="87"/>
        <v>10</v>
      </c>
      <c r="R164" s="144">
        <f t="shared" si="88"/>
        <v>15</v>
      </c>
      <c r="S164" s="144"/>
    </row>
    <row r="165" spans="1:19">
      <c r="A165" s="285" t="s">
        <v>261</v>
      </c>
      <c r="B165" s="291">
        <v>0</v>
      </c>
      <c r="C165" s="254">
        <v>0</v>
      </c>
      <c r="D165" s="253">
        <v>5</v>
      </c>
      <c r="E165" s="254">
        <v>2</v>
      </c>
      <c r="F165" s="253">
        <v>5</v>
      </c>
      <c r="G165" s="254">
        <v>1</v>
      </c>
      <c r="H165" s="144">
        <v>0</v>
      </c>
      <c r="I165" s="144">
        <v>0</v>
      </c>
      <c r="J165" s="253">
        <v>1</v>
      </c>
      <c r="K165" s="254">
        <v>0</v>
      </c>
      <c r="L165" s="144">
        <v>26</v>
      </c>
      <c r="M165" s="144">
        <v>26</v>
      </c>
      <c r="N165" s="291">
        <v>0</v>
      </c>
      <c r="O165" s="254">
        <v>0</v>
      </c>
      <c r="P165" s="144">
        <f t="shared" si="86"/>
        <v>37</v>
      </c>
      <c r="Q165" s="144">
        <f t="shared" si="87"/>
        <v>29</v>
      </c>
      <c r="R165" s="144">
        <f t="shared" si="88"/>
        <v>66</v>
      </c>
      <c r="S165" s="144"/>
    </row>
    <row r="166" spans="1:19" s="146" customFormat="1">
      <c r="A166" s="288" t="s">
        <v>26</v>
      </c>
      <c r="B166" s="148">
        <f>SUM(B136:B165)</f>
        <v>0</v>
      </c>
      <c r="C166" s="293">
        <f t="shared" ref="C166:R166" si="89">SUM(C136:C165)</f>
        <v>0</v>
      </c>
      <c r="D166" s="294">
        <f t="shared" si="89"/>
        <v>76</v>
      </c>
      <c r="E166" s="293">
        <f t="shared" si="89"/>
        <v>13</v>
      </c>
      <c r="F166" s="294">
        <f t="shared" si="89"/>
        <v>45</v>
      </c>
      <c r="G166" s="293">
        <f t="shared" si="89"/>
        <v>28</v>
      </c>
      <c r="H166" s="149">
        <f t="shared" si="89"/>
        <v>11</v>
      </c>
      <c r="I166" s="149">
        <f t="shared" si="89"/>
        <v>4</v>
      </c>
      <c r="J166" s="294">
        <f t="shared" si="89"/>
        <v>6</v>
      </c>
      <c r="K166" s="293">
        <f t="shared" si="89"/>
        <v>0</v>
      </c>
      <c r="L166" s="149">
        <f t="shared" si="89"/>
        <v>520</v>
      </c>
      <c r="M166" s="149">
        <f t="shared" si="89"/>
        <v>131</v>
      </c>
      <c r="N166" s="148">
        <f>SUM(N136:N165)</f>
        <v>0</v>
      </c>
      <c r="O166" s="293">
        <f t="shared" ref="O166" si="90">SUM(O136:O165)</f>
        <v>0</v>
      </c>
      <c r="P166" s="149">
        <f t="shared" si="89"/>
        <v>658</v>
      </c>
      <c r="Q166" s="149">
        <f t="shared" si="89"/>
        <v>176</v>
      </c>
      <c r="R166" s="149">
        <f t="shared" si="89"/>
        <v>834</v>
      </c>
      <c r="S166" s="144"/>
    </row>
    <row r="167" spans="1:19">
      <c r="A167" s="83" t="s">
        <v>284</v>
      </c>
      <c r="B167" s="291">
        <v>0</v>
      </c>
      <c r="C167" s="254">
        <v>0</v>
      </c>
      <c r="D167" s="253">
        <v>1</v>
      </c>
      <c r="E167" s="254">
        <v>0</v>
      </c>
      <c r="F167" s="253">
        <v>0</v>
      </c>
      <c r="G167" s="254">
        <v>0</v>
      </c>
      <c r="H167" s="144">
        <v>0</v>
      </c>
      <c r="I167" s="144">
        <v>0</v>
      </c>
      <c r="J167" s="253">
        <v>0</v>
      </c>
      <c r="K167" s="254">
        <v>0</v>
      </c>
      <c r="L167" s="144">
        <v>0</v>
      </c>
      <c r="M167" s="144">
        <v>1</v>
      </c>
      <c r="N167" s="291">
        <v>0</v>
      </c>
      <c r="O167" s="254">
        <v>0</v>
      </c>
      <c r="P167" s="144">
        <f t="shared" si="86"/>
        <v>1</v>
      </c>
      <c r="Q167" s="144">
        <f t="shared" si="87"/>
        <v>1</v>
      </c>
      <c r="R167" s="144">
        <f t="shared" si="88"/>
        <v>2</v>
      </c>
      <c r="S167" s="144"/>
    </row>
    <row r="168" spans="1:19" s="113" customFormat="1">
      <c r="A168" s="319" t="s">
        <v>289</v>
      </c>
      <c r="B168" s="297">
        <f>SUM(B167,B166,B134,B130,B112)</f>
        <v>0</v>
      </c>
      <c r="C168" s="298">
        <f t="shared" ref="C168:R168" si="91">SUM(C167,C166,C134,C130,C112)</f>
        <v>0</v>
      </c>
      <c r="D168" s="299">
        <f t="shared" si="91"/>
        <v>98</v>
      </c>
      <c r="E168" s="298">
        <f t="shared" si="91"/>
        <v>18</v>
      </c>
      <c r="F168" s="299">
        <f t="shared" si="91"/>
        <v>63</v>
      </c>
      <c r="G168" s="298">
        <f t="shared" si="91"/>
        <v>38</v>
      </c>
      <c r="H168" s="137">
        <f t="shared" si="91"/>
        <v>11</v>
      </c>
      <c r="I168" s="137">
        <f t="shared" si="91"/>
        <v>4</v>
      </c>
      <c r="J168" s="299">
        <f t="shared" si="91"/>
        <v>8</v>
      </c>
      <c r="K168" s="298">
        <f t="shared" si="91"/>
        <v>0</v>
      </c>
      <c r="L168" s="137">
        <f t="shared" si="91"/>
        <v>1123</v>
      </c>
      <c r="M168" s="137">
        <f t="shared" si="91"/>
        <v>285</v>
      </c>
      <c r="N168" s="297">
        <f>SUM(N167,N166,N134,N130,N112)</f>
        <v>0</v>
      </c>
      <c r="O168" s="298">
        <f t="shared" ref="O168" si="92">SUM(O167,O166,O134,O130,O112)</f>
        <v>0</v>
      </c>
      <c r="P168" s="137">
        <f t="shared" si="91"/>
        <v>1303</v>
      </c>
      <c r="Q168" s="137">
        <f t="shared" si="91"/>
        <v>345</v>
      </c>
      <c r="R168" s="137">
        <f t="shared" si="91"/>
        <v>1648</v>
      </c>
      <c r="S168" s="144"/>
    </row>
    <row r="169" spans="1:19" s="113" customFormat="1" ht="3.6" customHeight="1">
      <c r="A169" s="288"/>
      <c r="B169" s="267"/>
      <c r="C169" s="268"/>
      <c r="D169" s="269"/>
      <c r="E169" s="268"/>
      <c r="F169" s="269"/>
      <c r="G169" s="268"/>
      <c r="H169" s="75"/>
      <c r="I169" s="75"/>
      <c r="J169" s="269"/>
      <c r="K169" s="268"/>
      <c r="L169" s="75"/>
      <c r="M169" s="75"/>
      <c r="N169" s="267"/>
      <c r="O169" s="268"/>
      <c r="P169" s="75"/>
      <c r="Q169" s="75"/>
      <c r="R169" s="75"/>
      <c r="S169" s="144"/>
    </row>
    <row r="170" spans="1:19" s="113" customFormat="1" ht="15" customHeight="1">
      <c r="A170" s="288" t="s">
        <v>277</v>
      </c>
      <c r="B170" s="267">
        <f>SUM(B168,B99)</f>
        <v>0</v>
      </c>
      <c r="C170" s="268">
        <f t="shared" ref="C170:R170" si="93">SUM(C168,C99)</f>
        <v>0</v>
      </c>
      <c r="D170" s="269">
        <f t="shared" si="93"/>
        <v>397</v>
      </c>
      <c r="E170" s="268">
        <f t="shared" si="93"/>
        <v>56</v>
      </c>
      <c r="F170" s="269">
        <f t="shared" si="93"/>
        <v>149</v>
      </c>
      <c r="G170" s="268">
        <f t="shared" si="93"/>
        <v>76</v>
      </c>
      <c r="H170" s="300">
        <f t="shared" si="93"/>
        <v>18</v>
      </c>
      <c r="I170" s="300">
        <f t="shared" si="93"/>
        <v>11</v>
      </c>
      <c r="J170" s="269">
        <f t="shared" si="93"/>
        <v>28</v>
      </c>
      <c r="K170" s="268">
        <f t="shared" si="93"/>
        <v>9</v>
      </c>
      <c r="L170" s="300">
        <f t="shared" si="93"/>
        <v>3154</v>
      </c>
      <c r="M170" s="300">
        <f t="shared" si="93"/>
        <v>775</v>
      </c>
      <c r="N170" s="267">
        <f>SUM(N168,N99)</f>
        <v>0</v>
      </c>
      <c r="O170" s="268">
        <f t="shared" ref="O170" si="94">SUM(O168,O99)</f>
        <v>0</v>
      </c>
      <c r="P170" s="300">
        <f t="shared" si="93"/>
        <v>3746</v>
      </c>
      <c r="Q170" s="300">
        <f t="shared" si="93"/>
        <v>927</v>
      </c>
      <c r="R170" s="300">
        <f t="shared" si="93"/>
        <v>4673</v>
      </c>
      <c r="S170" s="144"/>
    </row>
    <row r="171" spans="1:19" ht="9" customHeight="1"/>
    <row r="172" spans="1:19" ht="26.4" customHeight="1">
      <c r="A172" s="367" t="s">
        <v>290</v>
      </c>
      <c r="B172" s="367"/>
      <c r="C172" s="367"/>
      <c r="D172" s="367"/>
      <c r="E172" s="367"/>
      <c r="F172" s="367"/>
      <c r="G172" s="367"/>
      <c r="H172" s="367"/>
      <c r="I172" s="367"/>
      <c r="J172" s="367"/>
      <c r="K172" s="367"/>
      <c r="L172" s="367"/>
      <c r="M172" s="367"/>
      <c r="N172" s="367"/>
      <c r="O172" s="367"/>
      <c r="P172" s="367"/>
      <c r="Q172" s="367"/>
      <c r="R172" s="367"/>
    </row>
    <row r="173" spans="1:19">
      <c r="A173" s="134" t="s">
        <v>283</v>
      </c>
      <c r="B173" s="92"/>
      <c r="C173" s="65"/>
      <c r="D173" s="92"/>
      <c r="E173" s="92"/>
      <c r="F173" s="65"/>
      <c r="G173" s="92"/>
      <c r="H173" s="92"/>
      <c r="I173" s="65"/>
      <c r="J173" s="92"/>
      <c r="K173" s="92"/>
      <c r="L173" s="65"/>
      <c r="M173" s="92"/>
      <c r="N173" s="92"/>
      <c r="O173" s="65"/>
      <c r="P173" s="92"/>
    </row>
    <row r="174" spans="1:19" ht="12" customHeight="1">
      <c r="A174" s="134"/>
      <c r="B174" s="92"/>
      <c r="C174" s="65"/>
      <c r="D174" s="92"/>
      <c r="E174" s="92"/>
      <c r="F174" s="65"/>
      <c r="G174" s="92"/>
      <c r="H174" s="92"/>
      <c r="I174" s="65"/>
      <c r="J174" s="92"/>
      <c r="K174" s="92"/>
      <c r="L174" s="65"/>
      <c r="M174" s="92"/>
      <c r="N174" s="92"/>
      <c r="O174" s="65"/>
      <c r="P174" s="92"/>
    </row>
    <row r="175" spans="1:19">
      <c r="A175" s="134" t="s">
        <v>44</v>
      </c>
    </row>
    <row r="176" spans="1:19">
      <c r="A176" s="134" t="s">
        <v>315</v>
      </c>
    </row>
    <row r="177" spans="1:1">
      <c r="A177" s="134" t="s">
        <v>316</v>
      </c>
    </row>
  </sheetData>
  <mergeCells count="6">
    <mergeCell ref="A172:R172"/>
    <mergeCell ref="A2:R2"/>
    <mergeCell ref="A3:R3"/>
    <mergeCell ref="N5:O5"/>
    <mergeCell ref="L7:M7"/>
    <mergeCell ref="L8:M8"/>
  </mergeCells>
  <pageMargins left="0.19685039370078741" right="0.19685039370078741" top="0.39370078740157483" bottom="0.39370078740157483" header="0.51181102362204722" footer="0.31496062992125984"/>
  <pageSetup paperSize="9" scale="78" orientation="landscape" r:id="rId1"/>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52"/>
  <sheetViews>
    <sheetView zoomScaleNormal="100" workbookViewId="0"/>
  </sheetViews>
  <sheetFormatPr defaultRowHeight="13.2"/>
  <cols>
    <col min="1" max="1" width="39.44140625" style="76" customWidth="1"/>
    <col min="2" max="2" width="6.77734375" style="113" customWidth="1"/>
    <col min="3" max="4" width="6.77734375" style="109" customWidth="1"/>
    <col min="5" max="15" width="5.6640625" style="109" customWidth="1"/>
    <col min="16" max="16" width="5.6640625" style="108" customWidth="1"/>
    <col min="17" max="17" width="8.88671875" style="109" customWidth="1"/>
    <col min="18" max="16384" width="8.88671875" style="109"/>
  </cols>
  <sheetData>
    <row r="1" spans="1:16">
      <c r="A1" s="76" t="s">
        <v>1</v>
      </c>
    </row>
    <row r="2" spans="1:16">
      <c r="A2" s="366" t="s">
        <v>45</v>
      </c>
      <c r="B2" s="366"/>
      <c r="C2" s="366"/>
      <c r="D2" s="366"/>
      <c r="E2" s="366"/>
      <c r="F2" s="366"/>
      <c r="G2" s="366"/>
      <c r="H2" s="366"/>
      <c r="I2" s="366"/>
      <c r="J2" s="366"/>
      <c r="K2" s="366"/>
      <c r="L2" s="366"/>
      <c r="M2" s="366"/>
      <c r="N2" s="366"/>
      <c r="O2" s="366"/>
      <c r="P2" s="366"/>
    </row>
    <row r="3" spans="1:16">
      <c r="A3" s="366" t="s">
        <v>321</v>
      </c>
      <c r="B3" s="366"/>
      <c r="C3" s="366"/>
      <c r="D3" s="366"/>
      <c r="E3" s="366"/>
      <c r="F3" s="366"/>
      <c r="G3" s="366"/>
      <c r="H3" s="366"/>
      <c r="I3" s="366"/>
      <c r="J3" s="366"/>
      <c r="K3" s="366"/>
      <c r="L3" s="366"/>
      <c r="M3" s="366"/>
      <c r="N3" s="366"/>
      <c r="O3" s="366"/>
      <c r="P3" s="366"/>
    </row>
    <row r="4" spans="1:16" ht="13.8" thickBot="1"/>
    <row r="5" spans="1:16">
      <c r="A5" s="380"/>
      <c r="B5" s="382" t="s">
        <v>96</v>
      </c>
      <c r="C5" s="382"/>
      <c r="D5" s="382"/>
      <c r="E5" s="382" t="s">
        <v>136</v>
      </c>
      <c r="F5" s="382"/>
      <c r="G5" s="382"/>
      <c r="H5" s="382" t="s">
        <v>98</v>
      </c>
      <c r="I5" s="382"/>
      <c r="J5" s="382"/>
      <c r="K5" s="382" t="s">
        <v>89</v>
      </c>
      <c r="L5" s="382"/>
      <c r="M5" s="382"/>
      <c r="N5" s="383" t="s">
        <v>26</v>
      </c>
      <c r="O5" s="383"/>
      <c r="P5" s="383"/>
    </row>
    <row r="6" spans="1:16">
      <c r="A6" s="381"/>
      <c r="B6" s="97" t="s">
        <v>29</v>
      </c>
      <c r="C6" s="98" t="s">
        <v>30</v>
      </c>
      <c r="D6" s="84" t="s">
        <v>31</v>
      </c>
      <c r="E6" s="97" t="s">
        <v>29</v>
      </c>
      <c r="F6" s="98" t="s">
        <v>30</v>
      </c>
      <c r="G6" s="84" t="s">
        <v>31</v>
      </c>
      <c r="H6" s="97" t="s">
        <v>29</v>
      </c>
      <c r="I6" s="98" t="s">
        <v>30</v>
      </c>
      <c r="J6" s="84" t="s">
        <v>31</v>
      </c>
      <c r="K6" s="97" t="s">
        <v>29</v>
      </c>
      <c r="L6" s="98" t="s">
        <v>30</v>
      </c>
      <c r="M6" s="331" t="s">
        <v>31</v>
      </c>
      <c r="N6" s="301" t="s">
        <v>29</v>
      </c>
      <c r="O6" s="301" t="s">
        <v>30</v>
      </c>
      <c r="P6" s="301" t="s">
        <v>31</v>
      </c>
    </row>
    <row r="7" spans="1:16">
      <c r="B7" s="253"/>
      <c r="C7" s="145"/>
      <c r="D7" s="254"/>
      <c r="E7" s="270"/>
      <c r="F7" s="270"/>
      <c r="G7" s="270"/>
      <c r="H7" s="253"/>
      <c r="I7" s="145"/>
      <c r="J7" s="254"/>
      <c r="K7" s="145"/>
      <c r="L7" s="145"/>
      <c r="M7" s="332"/>
      <c r="N7" s="270"/>
      <c r="O7" s="270"/>
      <c r="P7" s="145"/>
    </row>
    <row r="8" spans="1:16">
      <c r="A8" s="262" t="s">
        <v>281</v>
      </c>
      <c r="B8" s="269"/>
      <c r="C8" s="145"/>
      <c r="D8" s="254"/>
      <c r="E8" s="270"/>
      <c r="F8" s="270"/>
      <c r="G8" s="270"/>
      <c r="H8" s="253"/>
      <c r="I8" s="145"/>
      <c r="J8" s="254"/>
      <c r="K8" s="145"/>
      <c r="L8" s="145"/>
      <c r="M8" s="332"/>
      <c r="N8" s="270"/>
      <c r="O8" s="270"/>
      <c r="P8" s="145"/>
    </row>
    <row r="9" spans="1:16" ht="10.199999999999999" customHeight="1">
      <c r="A9" s="262"/>
      <c r="B9" s="269"/>
      <c r="C9" s="145"/>
      <c r="D9" s="254"/>
      <c r="E9" s="270"/>
      <c r="F9" s="270"/>
      <c r="G9" s="270"/>
      <c r="H9" s="253"/>
      <c r="I9" s="145"/>
      <c r="J9" s="254"/>
      <c r="K9" s="145"/>
      <c r="L9" s="145"/>
      <c r="M9" s="332"/>
      <c r="N9" s="270"/>
      <c r="O9" s="270"/>
      <c r="P9" s="145"/>
    </row>
    <row r="10" spans="1:16">
      <c r="A10" s="76" t="s">
        <v>262</v>
      </c>
      <c r="B10" s="344">
        <v>747</v>
      </c>
      <c r="C10" s="78">
        <v>167</v>
      </c>
      <c r="D10" s="276">
        <v>914</v>
      </c>
      <c r="E10" s="305">
        <v>806</v>
      </c>
      <c r="F10" s="305">
        <v>210</v>
      </c>
      <c r="G10" s="305">
        <v>1016</v>
      </c>
      <c r="H10" s="344">
        <v>109</v>
      </c>
      <c r="I10" s="78">
        <v>22</v>
      </c>
      <c r="J10" s="276">
        <v>131</v>
      </c>
      <c r="K10" s="78">
        <v>23</v>
      </c>
      <c r="L10" s="78">
        <v>6</v>
      </c>
      <c r="M10" s="345">
        <v>29</v>
      </c>
      <c r="N10" s="305">
        <f>SUM(K10,H10,E10,B10)</f>
        <v>1685</v>
      </c>
      <c r="O10" s="305">
        <f>SUM(L10,I10,F10,C10)</f>
        <v>405</v>
      </c>
      <c r="P10" s="78">
        <f t="shared" ref="P10" si="0">SUM(N10:O10)</f>
        <v>2090</v>
      </c>
    </row>
    <row r="11" spans="1:16">
      <c r="A11" s="262"/>
      <c r="B11" s="269"/>
      <c r="C11" s="145"/>
      <c r="D11" s="254"/>
      <c r="E11" s="270"/>
      <c r="F11" s="270"/>
      <c r="G11" s="270"/>
      <c r="H11" s="253"/>
      <c r="I11" s="145"/>
      <c r="J11" s="254"/>
      <c r="K11" s="145"/>
      <c r="L11" s="145"/>
      <c r="M11" s="332"/>
      <c r="N11" s="270"/>
      <c r="O11" s="270"/>
      <c r="P11" s="145"/>
    </row>
    <row r="12" spans="1:16">
      <c r="A12" s="76" t="s">
        <v>264</v>
      </c>
      <c r="B12" s="253"/>
      <c r="C12" s="145"/>
      <c r="D12" s="254"/>
      <c r="E12" s="270"/>
      <c r="F12" s="270"/>
      <c r="G12" s="270"/>
      <c r="H12" s="253"/>
      <c r="I12" s="145"/>
      <c r="J12" s="254"/>
      <c r="K12" s="145"/>
      <c r="L12" s="145"/>
      <c r="M12" s="332"/>
      <c r="N12" s="270"/>
      <c r="O12" s="270"/>
      <c r="P12" s="145"/>
    </row>
    <row r="13" spans="1:16">
      <c r="A13" s="302" t="s">
        <v>139</v>
      </c>
      <c r="B13" s="253">
        <v>56</v>
      </c>
      <c r="C13" s="52">
        <v>15</v>
      </c>
      <c r="D13" s="254">
        <v>71</v>
      </c>
      <c r="E13" s="144">
        <v>13</v>
      </c>
      <c r="F13" s="144">
        <v>4</v>
      </c>
      <c r="G13" s="144">
        <v>17</v>
      </c>
      <c r="H13" s="253">
        <v>12</v>
      </c>
      <c r="I13" s="52">
        <v>4</v>
      </c>
      <c r="J13" s="254">
        <v>16</v>
      </c>
      <c r="K13" s="52">
        <v>16</v>
      </c>
      <c r="L13" s="52">
        <v>8</v>
      </c>
      <c r="M13" s="340">
        <v>24</v>
      </c>
      <c r="N13" s="144">
        <f>SUM(K13,H13,E13,B13)</f>
        <v>97</v>
      </c>
      <c r="O13" s="144">
        <f>SUM(L13,I13,F13,C13)</f>
        <v>31</v>
      </c>
      <c r="P13" s="78">
        <f t="shared" ref="P13" si="1">SUM(N13:O13)</f>
        <v>128</v>
      </c>
    </row>
    <row r="14" spans="1:16" s="146" customFormat="1">
      <c r="A14" s="22" t="s">
        <v>26</v>
      </c>
      <c r="B14" s="277">
        <f>SUM(B13)</f>
        <v>56</v>
      </c>
      <c r="C14" s="66">
        <f t="shared" ref="C14:M14" si="2">SUM(C13)</f>
        <v>15</v>
      </c>
      <c r="D14" s="278">
        <f t="shared" si="2"/>
        <v>71</v>
      </c>
      <c r="E14" s="66">
        <f t="shared" si="2"/>
        <v>13</v>
      </c>
      <c r="F14" s="66">
        <f t="shared" si="2"/>
        <v>4</v>
      </c>
      <c r="G14" s="66">
        <f t="shared" si="2"/>
        <v>17</v>
      </c>
      <c r="H14" s="277">
        <f t="shared" si="2"/>
        <v>12</v>
      </c>
      <c r="I14" s="66">
        <f t="shared" si="2"/>
        <v>4</v>
      </c>
      <c r="J14" s="278">
        <f t="shared" si="2"/>
        <v>16</v>
      </c>
      <c r="K14" s="66">
        <f t="shared" si="2"/>
        <v>16</v>
      </c>
      <c r="L14" s="66">
        <f t="shared" si="2"/>
        <v>8</v>
      </c>
      <c r="M14" s="278">
        <f t="shared" si="2"/>
        <v>24</v>
      </c>
      <c r="N14" s="66">
        <f>SUM(K14,H14,E14,B14)</f>
        <v>97</v>
      </c>
      <c r="O14" s="66">
        <f>SUM(L14,I14,F14,C14)</f>
        <v>31</v>
      </c>
      <c r="P14" s="66">
        <f t="shared" ref="P14" si="3">SUM(N14:O14)</f>
        <v>128</v>
      </c>
    </row>
    <row r="15" spans="1:16">
      <c r="A15" s="76" t="s">
        <v>142</v>
      </c>
      <c r="B15" s="253"/>
      <c r="C15" s="145"/>
      <c r="D15" s="254"/>
      <c r="E15" s="145"/>
      <c r="F15" s="145"/>
      <c r="G15" s="145"/>
      <c r="H15" s="253"/>
      <c r="I15" s="145"/>
      <c r="J15" s="254"/>
      <c r="K15" s="145"/>
      <c r="L15" s="145"/>
      <c r="M15" s="332"/>
      <c r="N15" s="145"/>
      <c r="O15" s="145"/>
      <c r="P15" s="145"/>
    </row>
    <row r="16" spans="1:16">
      <c r="A16" s="302" t="s">
        <v>137</v>
      </c>
      <c r="B16" s="253">
        <v>52</v>
      </c>
      <c r="C16" s="52">
        <v>10</v>
      </c>
      <c r="D16" s="254">
        <v>62</v>
      </c>
      <c r="E16" s="144">
        <v>58</v>
      </c>
      <c r="F16" s="144">
        <v>9</v>
      </c>
      <c r="G16" s="144">
        <v>67</v>
      </c>
      <c r="H16" s="253">
        <v>0</v>
      </c>
      <c r="I16" s="78">
        <v>0</v>
      </c>
      <c r="J16" s="254">
        <v>0</v>
      </c>
      <c r="K16" s="78">
        <v>0</v>
      </c>
      <c r="L16" s="78">
        <v>0</v>
      </c>
      <c r="M16" s="345">
        <v>0</v>
      </c>
      <c r="N16" s="305">
        <f t="shared" ref="N16:O19" si="4">SUM(K16,H16,E16,B16)</f>
        <v>110</v>
      </c>
      <c r="O16" s="305">
        <f t="shared" si="4"/>
        <v>19</v>
      </c>
      <c r="P16" s="78">
        <f t="shared" ref="P16:P19" si="5">SUM(N16:O16)</f>
        <v>129</v>
      </c>
    </row>
    <row r="17" spans="1:16">
      <c r="A17" s="302" t="s">
        <v>139</v>
      </c>
      <c r="B17" s="253">
        <v>4</v>
      </c>
      <c r="C17" s="52">
        <v>1</v>
      </c>
      <c r="D17" s="254">
        <v>5</v>
      </c>
      <c r="E17" s="144">
        <v>8</v>
      </c>
      <c r="F17" s="144">
        <v>5</v>
      </c>
      <c r="G17" s="144">
        <v>13</v>
      </c>
      <c r="H17" s="253">
        <v>0</v>
      </c>
      <c r="I17" s="78">
        <v>0</v>
      </c>
      <c r="J17" s="254">
        <v>0</v>
      </c>
      <c r="K17" s="78">
        <v>0</v>
      </c>
      <c r="L17" s="78">
        <v>0</v>
      </c>
      <c r="M17" s="345">
        <v>0</v>
      </c>
      <c r="N17" s="305">
        <f t="shared" si="4"/>
        <v>12</v>
      </c>
      <c r="O17" s="305">
        <f t="shared" si="4"/>
        <v>6</v>
      </c>
      <c r="P17" s="78">
        <f t="shared" si="5"/>
        <v>18</v>
      </c>
    </row>
    <row r="18" spans="1:16">
      <c r="A18" s="302" t="s">
        <v>140</v>
      </c>
      <c r="B18" s="253">
        <v>40</v>
      </c>
      <c r="C18" s="52">
        <v>7</v>
      </c>
      <c r="D18" s="254">
        <v>47</v>
      </c>
      <c r="E18" s="144">
        <v>23</v>
      </c>
      <c r="F18" s="144">
        <v>8</v>
      </c>
      <c r="G18" s="144">
        <v>31</v>
      </c>
      <c r="H18" s="253">
        <v>5</v>
      </c>
      <c r="I18" s="52">
        <v>2</v>
      </c>
      <c r="J18" s="254">
        <v>7</v>
      </c>
      <c r="K18" s="78">
        <v>0</v>
      </c>
      <c r="L18" s="78">
        <v>0</v>
      </c>
      <c r="M18" s="345">
        <v>0</v>
      </c>
      <c r="N18" s="305">
        <f t="shared" si="4"/>
        <v>68</v>
      </c>
      <c r="O18" s="305">
        <f t="shared" si="4"/>
        <v>17</v>
      </c>
      <c r="P18" s="78">
        <f t="shared" si="5"/>
        <v>85</v>
      </c>
    </row>
    <row r="19" spans="1:16" s="146" customFormat="1">
      <c r="A19" s="22" t="s">
        <v>26</v>
      </c>
      <c r="B19" s="277">
        <f>SUM(B16:B18)</f>
        <v>96</v>
      </c>
      <c r="C19" s="66">
        <f t="shared" ref="C19:M19" si="6">SUM(C16:C18)</f>
        <v>18</v>
      </c>
      <c r="D19" s="278">
        <f t="shared" si="6"/>
        <v>114</v>
      </c>
      <c r="E19" s="66">
        <f t="shared" si="6"/>
        <v>89</v>
      </c>
      <c r="F19" s="66">
        <f t="shared" si="6"/>
        <v>22</v>
      </c>
      <c r="G19" s="66">
        <f t="shared" si="6"/>
        <v>111</v>
      </c>
      <c r="H19" s="277">
        <f t="shared" si="6"/>
        <v>5</v>
      </c>
      <c r="I19" s="66">
        <f t="shared" si="6"/>
        <v>2</v>
      </c>
      <c r="J19" s="278">
        <f t="shared" si="6"/>
        <v>7</v>
      </c>
      <c r="K19" s="66">
        <f t="shared" si="6"/>
        <v>0</v>
      </c>
      <c r="L19" s="66">
        <f t="shared" si="6"/>
        <v>0</v>
      </c>
      <c r="M19" s="278">
        <f t="shared" si="6"/>
        <v>0</v>
      </c>
      <c r="N19" s="66">
        <f t="shared" si="4"/>
        <v>190</v>
      </c>
      <c r="O19" s="66">
        <f t="shared" si="4"/>
        <v>42</v>
      </c>
      <c r="P19" s="66">
        <f t="shared" si="5"/>
        <v>232</v>
      </c>
    </row>
    <row r="20" spans="1:16">
      <c r="A20" s="76" t="s">
        <v>197</v>
      </c>
      <c r="B20" s="253"/>
      <c r="C20" s="52"/>
      <c r="D20" s="254"/>
      <c r="E20" s="52"/>
      <c r="F20" s="52"/>
      <c r="G20" s="52"/>
      <c r="H20" s="253"/>
      <c r="I20" s="145"/>
      <c r="J20" s="254"/>
      <c r="K20" s="145"/>
      <c r="L20" s="145"/>
      <c r="M20" s="332"/>
      <c r="N20" s="144"/>
      <c r="O20" s="144"/>
      <c r="P20" s="52"/>
    </row>
    <row r="21" spans="1:16">
      <c r="A21" s="302" t="s">
        <v>137</v>
      </c>
      <c r="B21" s="253">
        <v>12</v>
      </c>
      <c r="C21" s="52">
        <v>3</v>
      </c>
      <c r="D21" s="254">
        <v>15</v>
      </c>
      <c r="E21" s="144">
        <v>10</v>
      </c>
      <c r="F21" s="144">
        <v>9</v>
      </c>
      <c r="G21" s="144">
        <v>19</v>
      </c>
      <c r="H21" s="253">
        <v>0</v>
      </c>
      <c r="I21" s="78">
        <v>0</v>
      </c>
      <c r="J21" s="254">
        <v>0</v>
      </c>
      <c r="K21" s="78">
        <v>0</v>
      </c>
      <c r="L21" s="78">
        <v>0</v>
      </c>
      <c r="M21" s="345">
        <v>0</v>
      </c>
      <c r="N21" s="305">
        <f t="shared" ref="N21:O24" si="7">SUM(K21,H21,E21,B21)</f>
        <v>22</v>
      </c>
      <c r="O21" s="305">
        <f t="shared" si="7"/>
        <v>12</v>
      </c>
      <c r="P21" s="78">
        <f t="shared" ref="P21:P24" si="8">SUM(N21:O21)</f>
        <v>34</v>
      </c>
    </row>
    <row r="22" spans="1:16">
      <c r="A22" s="302" t="s">
        <v>139</v>
      </c>
      <c r="B22" s="253">
        <v>3</v>
      </c>
      <c r="C22" s="52">
        <v>0</v>
      </c>
      <c r="D22" s="254">
        <v>3</v>
      </c>
      <c r="E22" s="52">
        <v>0</v>
      </c>
      <c r="F22" s="52">
        <v>0</v>
      </c>
      <c r="G22" s="52">
        <v>0</v>
      </c>
      <c r="H22" s="253">
        <v>0</v>
      </c>
      <c r="I22" s="78">
        <v>0</v>
      </c>
      <c r="J22" s="254">
        <v>0</v>
      </c>
      <c r="K22" s="78">
        <v>0</v>
      </c>
      <c r="L22" s="78">
        <v>0</v>
      </c>
      <c r="M22" s="345">
        <v>0</v>
      </c>
      <c r="N22" s="305">
        <f t="shared" si="7"/>
        <v>3</v>
      </c>
      <c r="O22" s="305">
        <f t="shared" si="7"/>
        <v>0</v>
      </c>
      <c r="P22" s="78">
        <f t="shared" si="8"/>
        <v>3</v>
      </c>
    </row>
    <row r="23" spans="1:16">
      <c r="A23" s="302" t="s">
        <v>140</v>
      </c>
      <c r="B23" s="253">
        <v>5</v>
      </c>
      <c r="C23" s="52">
        <v>2</v>
      </c>
      <c r="D23" s="254">
        <v>7</v>
      </c>
      <c r="E23" s="144">
        <v>8</v>
      </c>
      <c r="F23" s="52">
        <v>0</v>
      </c>
      <c r="G23" s="144">
        <v>8</v>
      </c>
      <c r="H23" s="253">
        <v>0</v>
      </c>
      <c r="I23" s="78">
        <v>0</v>
      </c>
      <c r="J23" s="254">
        <v>0</v>
      </c>
      <c r="K23" s="78">
        <v>0</v>
      </c>
      <c r="L23" s="78">
        <v>0</v>
      </c>
      <c r="M23" s="346">
        <v>0</v>
      </c>
      <c r="N23" s="305">
        <f t="shared" si="7"/>
        <v>13</v>
      </c>
      <c r="O23" s="305">
        <f t="shared" si="7"/>
        <v>2</v>
      </c>
      <c r="P23" s="78">
        <f t="shared" si="8"/>
        <v>15</v>
      </c>
    </row>
    <row r="24" spans="1:16" s="146" customFormat="1">
      <c r="A24" s="22" t="s">
        <v>26</v>
      </c>
      <c r="B24" s="277">
        <f>SUM(B21:B23)</f>
        <v>20</v>
      </c>
      <c r="C24" s="66">
        <f t="shared" ref="C24:M24" si="9">SUM(C21:C23)</f>
        <v>5</v>
      </c>
      <c r="D24" s="278">
        <f t="shared" si="9"/>
        <v>25</v>
      </c>
      <c r="E24" s="66">
        <f t="shared" si="9"/>
        <v>18</v>
      </c>
      <c r="F24" s="66">
        <f t="shared" si="9"/>
        <v>9</v>
      </c>
      <c r="G24" s="66">
        <f t="shared" si="9"/>
        <v>27</v>
      </c>
      <c r="H24" s="277">
        <f t="shared" si="9"/>
        <v>0</v>
      </c>
      <c r="I24" s="66">
        <f t="shared" si="9"/>
        <v>0</v>
      </c>
      <c r="J24" s="278">
        <f t="shared" si="9"/>
        <v>0</v>
      </c>
      <c r="K24" s="66">
        <f t="shared" si="9"/>
        <v>0</v>
      </c>
      <c r="L24" s="66">
        <f t="shared" si="9"/>
        <v>0</v>
      </c>
      <c r="M24" s="278">
        <f t="shared" si="9"/>
        <v>0</v>
      </c>
      <c r="N24" s="66">
        <f t="shared" si="7"/>
        <v>38</v>
      </c>
      <c r="O24" s="66">
        <f t="shared" si="7"/>
        <v>14</v>
      </c>
      <c r="P24" s="66">
        <f t="shared" si="8"/>
        <v>52</v>
      </c>
    </row>
    <row r="25" spans="1:16">
      <c r="A25" s="76" t="s">
        <v>144</v>
      </c>
      <c r="B25" s="253"/>
      <c r="C25" s="52"/>
      <c r="D25" s="254"/>
      <c r="E25" s="52"/>
      <c r="F25" s="52"/>
      <c r="G25" s="52"/>
      <c r="H25" s="253"/>
      <c r="I25" s="145"/>
      <c r="J25" s="254"/>
      <c r="K25" s="145"/>
      <c r="L25" s="145"/>
      <c r="M25" s="332"/>
      <c r="N25" s="144"/>
      <c r="O25" s="144"/>
      <c r="P25" s="52"/>
    </row>
    <row r="26" spans="1:16">
      <c r="A26" s="302" t="s">
        <v>137</v>
      </c>
      <c r="B26" s="253">
        <v>18</v>
      </c>
      <c r="C26" s="52">
        <v>5</v>
      </c>
      <c r="D26" s="254">
        <v>23</v>
      </c>
      <c r="E26" s="144">
        <v>48</v>
      </c>
      <c r="F26" s="144">
        <v>18</v>
      </c>
      <c r="G26" s="144">
        <v>66</v>
      </c>
      <c r="H26" s="253">
        <v>0</v>
      </c>
      <c r="I26" s="78">
        <v>0</v>
      </c>
      <c r="J26" s="254">
        <v>0</v>
      </c>
      <c r="K26" s="78">
        <v>0</v>
      </c>
      <c r="L26" s="78">
        <v>0</v>
      </c>
      <c r="M26" s="345">
        <v>0</v>
      </c>
      <c r="N26" s="144">
        <f>SUM(K26,H26,E26,B26)</f>
        <v>66</v>
      </c>
      <c r="O26" s="144">
        <f>SUM(L26,I26,F26,C26)</f>
        <v>23</v>
      </c>
      <c r="P26" s="78">
        <f t="shared" ref="P26:P27" si="10">SUM(N26:O26)</f>
        <v>89</v>
      </c>
    </row>
    <row r="27" spans="1:16" s="146" customFormat="1">
      <c r="A27" s="22" t="s">
        <v>26</v>
      </c>
      <c r="B27" s="277">
        <f>SUM(B26)</f>
        <v>18</v>
      </c>
      <c r="C27" s="66">
        <f t="shared" ref="C27:M27" si="11">SUM(C26)</f>
        <v>5</v>
      </c>
      <c r="D27" s="278">
        <f t="shared" si="11"/>
        <v>23</v>
      </c>
      <c r="E27" s="66">
        <f t="shared" si="11"/>
        <v>48</v>
      </c>
      <c r="F27" s="66">
        <f t="shared" si="11"/>
        <v>18</v>
      </c>
      <c r="G27" s="66">
        <f t="shared" si="11"/>
        <v>66</v>
      </c>
      <c r="H27" s="277">
        <f t="shared" si="11"/>
        <v>0</v>
      </c>
      <c r="I27" s="66">
        <f t="shared" si="11"/>
        <v>0</v>
      </c>
      <c r="J27" s="278">
        <f t="shared" si="11"/>
        <v>0</v>
      </c>
      <c r="K27" s="66">
        <f t="shared" si="11"/>
        <v>0</v>
      </c>
      <c r="L27" s="66">
        <f t="shared" si="11"/>
        <v>0</v>
      </c>
      <c r="M27" s="278">
        <f t="shared" si="11"/>
        <v>0</v>
      </c>
      <c r="N27" s="66">
        <f>SUM(K27,H27,E27,B27)</f>
        <v>66</v>
      </c>
      <c r="O27" s="66">
        <f>SUM(L27,I27,F27,C27)</f>
        <v>23</v>
      </c>
      <c r="P27" s="66">
        <f t="shared" si="10"/>
        <v>89</v>
      </c>
    </row>
    <row r="28" spans="1:16">
      <c r="A28" s="76" t="s">
        <v>146</v>
      </c>
      <c r="B28" s="253"/>
      <c r="C28" s="52"/>
      <c r="D28" s="254"/>
      <c r="E28" s="52"/>
      <c r="F28" s="52"/>
      <c r="G28" s="52"/>
      <c r="H28" s="253"/>
      <c r="I28" s="145"/>
      <c r="J28" s="254"/>
      <c r="K28" s="145"/>
      <c r="L28" s="145"/>
      <c r="M28" s="332"/>
      <c r="N28" s="144"/>
      <c r="O28" s="144"/>
      <c r="P28" s="52"/>
    </row>
    <row r="29" spans="1:16">
      <c r="A29" s="302" t="s">
        <v>137</v>
      </c>
      <c r="B29" s="253">
        <v>19</v>
      </c>
      <c r="C29" s="52">
        <v>16</v>
      </c>
      <c r="D29" s="254">
        <v>35</v>
      </c>
      <c r="E29" s="144">
        <v>24</v>
      </c>
      <c r="F29" s="144">
        <v>15</v>
      </c>
      <c r="G29" s="144">
        <v>39</v>
      </c>
      <c r="H29" s="253">
        <v>2</v>
      </c>
      <c r="I29" s="52">
        <v>3</v>
      </c>
      <c r="J29" s="254">
        <v>5</v>
      </c>
      <c r="K29" s="78">
        <v>0</v>
      </c>
      <c r="L29" s="78">
        <v>0</v>
      </c>
      <c r="M29" s="345">
        <v>0</v>
      </c>
      <c r="N29" s="305">
        <f t="shared" ref="N29:O32" si="12">SUM(K29,H29,E29,B29)</f>
        <v>45</v>
      </c>
      <c r="O29" s="305">
        <f t="shared" si="12"/>
        <v>34</v>
      </c>
      <c r="P29" s="78">
        <f t="shared" ref="P29:P32" si="13">SUM(N29:O29)</f>
        <v>79</v>
      </c>
    </row>
    <row r="30" spans="1:16">
      <c r="A30" s="302" t="s">
        <v>139</v>
      </c>
      <c r="B30" s="253">
        <v>0</v>
      </c>
      <c r="C30" s="52">
        <v>0</v>
      </c>
      <c r="D30" s="254">
        <v>0</v>
      </c>
      <c r="E30" s="144">
        <v>2</v>
      </c>
      <c r="F30" s="144">
        <v>1</v>
      </c>
      <c r="G30" s="144">
        <v>3</v>
      </c>
      <c r="H30" s="253">
        <v>0</v>
      </c>
      <c r="I30" s="78">
        <v>0</v>
      </c>
      <c r="J30" s="254">
        <v>0</v>
      </c>
      <c r="K30" s="78">
        <v>0</v>
      </c>
      <c r="L30" s="78">
        <v>0</v>
      </c>
      <c r="M30" s="345">
        <v>0</v>
      </c>
      <c r="N30" s="305">
        <f t="shared" si="12"/>
        <v>2</v>
      </c>
      <c r="O30" s="305">
        <f t="shared" si="12"/>
        <v>1</v>
      </c>
      <c r="P30" s="78">
        <f t="shared" si="13"/>
        <v>3</v>
      </c>
    </row>
    <row r="31" spans="1:16">
      <c r="A31" s="302" t="s">
        <v>140</v>
      </c>
      <c r="B31" s="253">
        <v>16</v>
      </c>
      <c r="C31" s="52">
        <v>8</v>
      </c>
      <c r="D31" s="254">
        <v>24</v>
      </c>
      <c r="E31" s="144">
        <v>5</v>
      </c>
      <c r="F31" s="144">
        <v>6</v>
      </c>
      <c r="G31" s="144">
        <v>11</v>
      </c>
      <c r="H31" s="253">
        <v>0</v>
      </c>
      <c r="I31" s="78">
        <v>0</v>
      </c>
      <c r="J31" s="254">
        <v>0</v>
      </c>
      <c r="K31" s="78">
        <v>0</v>
      </c>
      <c r="L31" s="78">
        <v>0</v>
      </c>
      <c r="M31" s="346">
        <v>0</v>
      </c>
      <c r="N31" s="305">
        <f t="shared" si="12"/>
        <v>21</v>
      </c>
      <c r="O31" s="305">
        <f t="shared" si="12"/>
        <v>14</v>
      </c>
      <c r="P31" s="78">
        <f t="shared" si="13"/>
        <v>35</v>
      </c>
    </row>
    <row r="32" spans="1:16" s="146" customFormat="1">
      <c r="A32" s="22" t="s">
        <v>26</v>
      </c>
      <c r="B32" s="277">
        <f>SUM(B29:B31)</f>
        <v>35</v>
      </c>
      <c r="C32" s="66">
        <f t="shared" ref="C32:M32" si="14">SUM(C29:C31)</f>
        <v>24</v>
      </c>
      <c r="D32" s="278">
        <f t="shared" si="14"/>
        <v>59</v>
      </c>
      <c r="E32" s="66">
        <f t="shared" si="14"/>
        <v>31</v>
      </c>
      <c r="F32" s="66">
        <f t="shared" si="14"/>
        <v>22</v>
      </c>
      <c r="G32" s="66">
        <f t="shared" si="14"/>
        <v>53</v>
      </c>
      <c r="H32" s="277">
        <f t="shared" si="14"/>
        <v>2</v>
      </c>
      <c r="I32" s="66">
        <f t="shared" si="14"/>
        <v>3</v>
      </c>
      <c r="J32" s="278">
        <f t="shared" si="14"/>
        <v>5</v>
      </c>
      <c r="K32" s="66">
        <f t="shared" si="14"/>
        <v>0</v>
      </c>
      <c r="L32" s="66">
        <f t="shared" si="14"/>
        <v>0</v>
      </c>
      <c r="M32" s="278">
        <f t="shared" si="14"/>
        <v>0</v>
      </c>
      <c r="N32" s="66">
        <f t="shared" si="12"/>
        <v>68</v>
      </c>
      <c r="O32" s="66">
        <f t="shared" si="12"/>
        <v>49</v>
      </c>
      <c r="P32" s="66">
        <f t="shared" si="13"/>
        <v>117</v>
      </c>
    </row>
    <row r="33" spans="1:16">
      <c r="A33" s="76" t="s">
        <v>138</v>
      </c>
      <c r="B33" s="253"/>
      <c r="C33" s="52"/>
      <c r="D33" s="254"/>
      <c r="E33" s="52"/>
      <c r="F33" s="52"/>
      <c r="G33" s="52"/>
      <c r="H33" s="253"/>
      <c r="I33" s="145"/>
      <c r="J33" s="254"/>
      <c r="K33" s="145"/>
      <c r="L33" s="145"/>
      <c r="M33" s="332"/>
      <c r="N33" s="144"/>
      <c r="O33" s="144"/>
      <c r="P33" s="52"/>
    </row>
    <row r="34" spans="1:16">
      <c r="A34" s="302" t="s">
        <v>137</v>
      </c>
      <c r="B34" s="253">
        <v>57</v>
      </c>
      <c r="C34" s="52">
        <v>1</v>
      </c>
      <c r="D34" s="254">
        <v>58</v>
      </c>
      <c r="E34" s="144">
        <v>108</v>
      </c>
      <c r="F34" s="144">
        <v>1</v>
      </c>
      <c r="G34" s="144">
        <v>109</v>
      </c>
      <c r="H34" s="253">
        <v>12</v>
      </c>
      <c r="I34" s="78">
        <v>0</v>
      </c>
      <c r="J34" s="254">
        <v>12</v>
      </c>
      <c r="K34" s="78">
        <v>0</v>
      </c>
      <c r="L34" s="78">
        <v>0</v>
      </c>
      <c r="M34" s="345">
        <v>0</v>
      </c>
      <c r="N34" s="305">
        <f t="shared" ref="N34:O37" si="15">SUM(K34,H34,E34,B34)</f>
        <v>177</v>
      </c>
      <c r="O34" s="305">
        <f t="shared" si="15"/>
        <v>2</v>
      </c>
      <c r="P34" s="78">
        <f t="shared" ref="P34:P37" si="16">SUM(N34:O34)</f>
        <v>179</v>
      </c>
    </row>
    <row r="35" spans="1:16">
      <c r="A35" s="302" t="s">
        <v>139</v>
      </c>
      <c r="B35" s="253">
        <v>11</v>
      </c>
      <c r="C35" s="52">
        <v>0</v>
      </c>
      <c r="D35" s="254">
        <v>11</v>
      </c>
      <c r="E35" s="144">
        <v>26</v>
      </c>
      <c r="F35" s="144">
        <v>3</v>
      </c>
      <c r="G35" s="144">
        <v>29</v>
      </c>
      <c r="H35" s="253">
        <v>0</v>
      </c>
      <c r="I35" s="78">
        <v>0</v>
      </c>
      <c r="J35" s="254">
        <v>0</v>
      </c>
      <c r="K35" s="78">
        <v>0</v>
      </c>
      <c r="L35" s="78">
        <v>0</v>
      </c>
      <c r="M35" s="345">
        <v>0</v>
      </c>
      <c r="N35" s="305">
        <f t="shared" si="15"/>
        <v>37</v>
      </c>
      <c r="O35" s="305">
        <f t="shared" si="15"/>
        <v>3</v>
      </c>
      <c r="P35" s="78">
        <f t="shared" si="16"/>
        <v>40</v>
      </c>
    </row>
    <row r="36" spans="1:16">
      <c r="A36" s="302" t="s">
        <v>140</v>
      </c>
      <c r="B36" s="253">
        <v>32</v>
      </c>
      <c r="C36" s="52">
        <v>5</v>
      </c>
      <c r="D36" s="254">
        <v>37</v>
      </c>
      <c r="E36" s="144">
        <v>37</v>
      </c>
      <c r="F36" s="144">
        <v>1</v>
      </c>
      <c r="G36" s="144">
        <v>38</v>
      </c>
      <c r="H36" s="253">
        <v>3</v>
      </c>
      <c r="I36" s="78">
        <v>0</v>
      </c>
      <c r="J36" s="254">
        <v>3</v>
      </c>
      <c r="K36" s="78">
        <v>0</v>
      </c>
      <c r="L36" s="78">
        <v>0</v>
      </c>
      <c r="M36" s="346">
        <v>0</v>
      </c>
      <c r="N36" s="305">
        <f t="shared" si="15"/>
        <v>72</v>
      </c>
      <c r="O36" s="305">
        <f t="shared" si="15"/>
        <v>6</v>
      </c>
      <c r="P36" s="78">
        <f t="shared" si="16"/>
        <v>78</v>
      </c>
    </row>
    <row r="37" spans="1:16" s="146" customFormat="1">
      <c r="A37" s="22" t="s">
        <v>26</v>
      </c>
      <c r="B37" s="277">
        <f t="shared" ref="B37:M37" si="17">SUM(B34:B36)</f>
        <v>100</v>
      </c>
      <c r="C37" s="66">
        <f t="shared" si="17"/>
        <v>6</v>
      </c>
      <c r="D37" s="278">
        <f t="shared" si="17"/>
        <v>106</v>
      </c>
      <c r="E37" s="66">
        <f t="shared" si="17"/>
        <v>171</v>
      </c>
      <c r="F37" s="66">
        <f t="shared" si="17"/>
        <v>5</v>
      </c>
      <c r="G37" s="66">
        <f t="shared" si="17"/>
        <v>176</v>
      </c>
      <c r="H37" s="277">
        <f t="shared" si="17"/>
        <v>15</v>
      </c>
      <c r="I37" s="66">
        <f t="shared" si="17"/>
        <v>0</v>
      </c>
      <c r="J37" s="278">
        <f t="shared" si="17"/>
        <v>15</v>
      </c>
      <c r="K37" s="66">
        <f t="shared" si="17"/>
        <v>0</v>
      </c>
      <c r="L37" s="66">
        <f t="shared" si="17"/>
        <v>0</v>
      </c>
      <c r="M37" s="278">
        <f t="shared" si="17"/>
        <v>0</v>
      </c>
      <c r="N37" s="66">
        <f t="shared" si="15"/>
        <v>286</v>
      </c>
      <c r="O37" s="66">
        <f t="shared" si="15"/>
        <v>11</v>
      </c>
      <c r="P37" s="66">
        <f t="shared" si="16"/>
        <v>297</v>
      </c>
    </row>
    <row r="38" spans="1:16">
      <c r="A38" s="76" t="s">
        <v>155</v>
      </c>
      <c r="B38" s="253"/>
      <c r="C38" s="52"/>
      <c r="D38" s="254"/>
      <c r="E38" s="52"/>
      <c r="F38" s="52"/>
      <c r="G38" s="52"/>
      <c r="H38" s="253"/>
      <c r="I38" s="145"/>
      <c r="J38" s="254"/>
      <c r="K38" s="145"/>
      <c r="L38" s="145"/>
      <c r="M38" s="332"/>
      <c r="N38" s="144"/>
      <c r="O38" s="144"/>
      <c r="P38" s="52"/>
    </row>
    <row r="39" spans="1:16" ht="12.6" customHeight="1">
      <c r="A39" s="302" t="s">
        <v>137</v>
      </c>
      <c r="B39" s="253">
        <v>8</v>
      </c>
      <c r="C39" s="52">
        <v>4</v>
      </c>
      <c r="D39" s="254">
        <v>12</v>
      </c>
      <c r="E39" s="144">
        <v>5</v>
      </c>
      <c r="F39" s="144">
        <v>3</v>
      </c>
      <c r="G39" s="144">
        <v>8</v>
      </c>
      <c r="H39" s="253">
        <v>0</v>
      </c>
      <c r="I39" s="78">
        <v>0</v>
      </c>
      <c r="J39" s="254">
        <v>0</v>
      </c>
      <c r="K39" s="78">
        <v>0</v>
      </c>
      <c r="L39" s="78">
        <v>0</v>
      </c>
      <c r="M39" s="345">
        <v>0</v>
      </c>
      <c r="N39" s="144">
        <f>SUM(K39,H39,E39,B39)</f>
        <v>13</v>
      </c>
      <c r="O39" s="144">
        <f>SUM(L39,I39,F39,C39)</f>
        <v>7</v>
      </c>
      <c r="P39" s="78">
        <f t="shared" ref="P39:P40" si="18">SUM(N39:O39)</f>
        <v>20</v>
      </c>
    </row>
    <row r="40" spans="1:16" s="146" customFormat="1">
      <c r="A40" s="22" t="s">
        <v>26</v>
      </c>
      <c r="B40" s="277">
        <f>SUM(B39)</f>
        <v>8</v>
      </c>
      <c r="C40" s="66">
        <f t="shared" ref="C40:M40" si="19">SUM(C39)</f>
        <v>4</v>
      </c>
      <c r="D40" s="278">
        <f t="shared" si="19"/>
        <v>12</v>
      </c>
      <c r="E40" s="66">
        <f t="shared" si="19"/>
        <v>5</v>
      </c>
      <c r="F40" s="66">
        <f t="shared" si="19"/>
        <v>3</v>
      </c>
      <c r="G40" s="66">
        <f t="shared" si="19"/>
        <v>8</v>
      </c>
      <c r="H40" s="277">
        <f t="shared" si="19"/>
        <v>0</v>
      </c>
      <c r="I40" s="66">
        <f t="shared" si="19"/>
        <v>0</v>
      </c>
      <c r="J40" s="278">
        <f t="shared" si="19"/>
        <v>0</v>
      </c>
      <c r="K40" s="66">
        <f t="shared" si="19"/>
        <v>0</v>
      </c>
      <c r="L40" s="66">
        <f t="shared" si="19"/>
        <v>0</v>
      </c>
      <c r="M40" s="278">
        <f t="shared" si="19"/>
        <v>0</v>
      </c>
      <c r="N40" s="66">
        <f>SUM(K40,H40,E40,B40)</f>
        <v>13</v>
      </c>
      <c r="O40" s="66">
        <f>SUM(L40,I40,F40,C40)</f>
        <v>7</v>
      </c>
      <c r="P40" s="66">
        <f t="shared" si="18"/>
        <v>20</v>
      </c>
    </row>
    <row r="41" spans="1:16" s="146" customFormat="1">
      <c r="A41" s="316" t="s">
        <v>278</v>
      </c>
      <c r="B41" s="265">
        <f t="shared" ref="B41:P41" si="20">SUM(B40,B37,B32,B27,B24,B19,B14,B10)</f>
        <v>1080</v>
      </c>
      <c r="C41" s="145">
        <f t="shared" si="20"/>
        <v>244</v>
      </c>
      <c r="D41" s="266">
        <f t="shared" si="20"/>
        <v>1324</v>
      </c>
      <c r="E41" s="145">
        <f t="shared" si="20"/>
        <v>1181</v>
      </c>
      <c r="F41" s="145">
        <f t="shared" si="20"/>
        <v>293</v>
      </c>
      <c r="G41" s="145">
        <f t="shared" si="20"/>
        <v>1474</v>
      </c>
      <c r="H41" s="265">
        <f t="shared" si="20"/>
        <v>143</v>
      </c>
      <c r="I41" s="145">
        <f t="shared" si="20"/>
        <v>31</v>
      </c>
      <c r="J41" s="266">
        <f t="shared" si="20"/>
        <v>174</v>
      </c>
      <c r="K41" s="145">
        <f t="shared" si="20"/>
        <v>39</v>
      </c>
      <c r="L41" s="145">
        <f t="shared" si="20"/>
        <v>14</v>
      </c>
      <c r="M41" s="332">
        <f t="shared" si="20"/>
        <v>53</v>
      </c>
      <c r="N41" s="270">
        <f t="shared" si="20"/>
        <v>2443</v>
      </c>
      <c r="O41" s="270">
        <f t="shared" si="20"/>
        <v>582</v>
      </c>
      <c r="P41" s="145">
        <f t="shared" si="20"/>
        <v>3025</v>
      </c>
    </row>
    <row r="42" spans="1:16">
      <c r="A42" s="79"/>
      <c r="B42" s="253"/>
      <c r="C42" s="52"/>
      <c r="D42" s="254"/>
      <c r="E42" s="52"/>
      <c r="F42" s="52"/>
      <c r="G42" s="52"/>
      <c r="H42" s="253"/>
      <c r="I42" s="145"/>
      <c r="J42" s="254"/>
      <c r="K42" s="145"/>
      <c r="L42" s="145"/>
      <c r="M42" s="332"/>
      <c r="N42" s="144"/>
      <c r="O42" s="144"/>
      <c r="P42" s="52"/>
    </row>
    <row r="43" spans="1:16">
      <c r="A43" s="262" t="s">
        <v>288</v>
      </c>
      <c r="B43" s="253"/>
      <c r="C43" s="52"/>
      <c r="D43" s="254"/>
      <c r="E43" s="52"/>
      <c r="F43" s="52"/>
      <c r="G43" s="52"/>
      <c r="H43" s="253"/>
      <c r="I43" s="145"/>
      <c r="J43" s="254"/>
      <c r="K43" s="145"/>
      <c r="L43" s="145"/>
      <c r="M43" s="332"/>
      <c r="N43" s="144"/>
      <c r="O43" s="144"/>
      <c r="P43" s="52"/>
    </row>
    <row r="44" spans="1:16">
      <c r="A44" s="303" t="s">
        <v>279</v>
      </c>
      <c r="B44" s="253">
        <v>515</v>
      </c>
      <c r="C44" s="52">
        <v>120</v>
      </c>
      <c r="D44" s="254">
        <v>635</v>
      </c>
      <c r="E44" s="144">
        <v>724</v>
      </c>
      <c r="F44" s="144">
        <v>209</v>
      </c>
      <c r="G44" s="144">
        <v>933</v>
      </c>
      <c r="H44" s="253">
        <v>36</v>
      </c>
      <c r="I44" s="52">
        <v>10</v>
      </c>
      <c r="J44" s="254">
        <v>46</v>
      </c>
      <c r="K44" s="52">
        <v>28</v>
      </c>
      <c r="L44" s="52">
        <v>6</v>
      </c>
      <c r="M44" s="340">
        <v>34</v>
      </c>
      <c r="N44" s="144">
        <f t="shared" ref="N44:O46" si="21">SUM(K44,H44,E44,B44)</f>
        <v>1303</v>
      </c>
      <c r="O44" s="144">
        <f t="shared" si="21"/>
        <v>345</v>
      </c>
      <c r="P44" s="78">
        <f t="shared" ref="P44:P45" si="22">SUM(N44:O44)</f>
        <v>1648</v>
      </c>
    </row>
    <row r="45" spans="1:16" s="146" customFormat="1">
      <c r="A45" s="316" t="s">
        <v>291</v>
      </c>
      <c r="B45" s="277">
        <f>SUM(B44)</f>
        <v>515</v>
      </c>
      <c r="C45" s="66">
        <f t="shared" ref="C45:M45" si="23">SUM(C44)</f>
        <v>120</v>
      </c>
      <c r="D45" s="278">
        <f t="shared" si="23"/>
        <v>635</v>
      </c>
      <c r="E45" s="66">
        <f t="shared" si="23"/>
        <v>724</v>
      </c>
      <c r="F45" s="66">
        <f t="shared" si="23"/>
        <v>209</v>
      </c>
      <c r="G45" s="66">
        <f t="shared" si="23"/>
        <v>933</v>
      </c>
      <c r="H45" s="277">
        <f t="shared" si="23"/>
        <v>36</v>
      </c>
      <c r="I45" s="66">
        <f t="shared" si="23"/>
        <v>10</v>
      </c>
      <c r="J45" s="278">
        <f t="shared" si="23"/>
        <v>46</v>
      </c>
      <c r="K45" s="66">
        <f t="shared" si="23"/>
        <v>28</v>
      </c>
      <c r="L45" s="66">
        <f t="shared" si="23"/>
        <v>6</v>
      </c>
      <c r="M45" s="278">
        <f t="shared" si="23"/>
        <v>34</v>
      </c>
      <c r="N45" s="66">
        <f t="shared" si="21"/>
        <v>1303</v>
      </c>
      <c r="O45" s="66">
        <f t="shared" si="21"/>
        <v>345</v>
      </c>
      <c r="P45" s="66">
        <f t="shared" si="22"/>
        <v>1648</v>
      </c>
    </row>
    <row r="46" spans="1:16" s="146" customFormat="1" ht="16.2" customHeight="1">
      <c r="A46" s="22" t="s">
        <v>277</v>
      </c>
      <c r="B46" s="265">
        <f>SUM(B45,B41)</f>
        <v>1595</v>
      </c>
      <c r="C46" s="145">
        <f t="shared" ref="C46:M46" si="24">SUM(C45,C41)</f>
        <v>364</v>
      </c>
      <c r="D46" s="266">
        <f t="shared" si="24"/>
        <v>1959</v>
      </c>
      <c r="E46" s="270">
        <f t="shared" si="24"/>
        <v>1905</v>
      </c>
      <c r="F46" s="270">
        <f t="shared" si="24"/>
        <v>502</v>
      </c>
      <c r="G46" s="270">
        <f t="shared" si="24"/>
        <v>2407</v>
      </c>
      <c r="H46" s="265">
        <f t="shared" si="24"/>
        <v>179</v>
      </c>
      <c r="I46" s="145">
        <f t="shared" si="24"/>
        <v>41</v>
      </c>
      <c r="J46" s="266">
        <f t="shared" si="24"/>
        <v>220</v>
      </c>
      <c r="K46" s="145">
        <f t="shared" si="24"/>
        <v>67</v>
      </c>
      <c r="L46" s="145">
        <f t="shared" si="24"/>
        <v>20</v>
      </c>
      <c r="M46" s="332">
        <f t="shared" si="24"/>
        <v>87</v>
      </c>
      <c r="N46" s="270">
        <f t="shared" si="21"/>
        <v>3746</v>
      </c>
      <c r="O46" s="270">
        <f t="shared" si="21"/>
        <v>927</v>
      </c>
      <c r="P46" s="145">
        <f t="shared" ref="P46" si="25">SUM(N46:O46)</f>
        <v>4673</v>
      </c>
    </row>
    <row r="48" spans="1:16" ht="24.6" customHeight="1">
      <c r="A48" s="367" t="s">
        <v>312</v>
      </c>
      <c r="B48" s="367"/>
      <c r="C48" s="367"/>
      <c r="D48" s="367"/>
      <c r="E48" s="367"/>
      <c r="F48" s="367"/>
      <c r="G48" s="367"/>
      <c r="H48" s="367"/>
      <c r="I48" s="367"/>
      <c r="J48" s="367"/>
      <c r="K48" s="367"/>
      <c r="L48" s="367"/>
      <c r="M48" s="367"/>
      <c r="N48" s="367"/>
      <c r="O48" s="367"/>
      <c r="P48" s="367"/>
    </row>
    <row r="49" spans="1:1">
      <c r="A49" s="239"/>
    </row>
    <row r="50" spans="1:1">
      <c r="A50" s="134" t="s">
        <v>44</v>
      </c>
    </row>
    <row r="51" spans="1:1">
      <c r="A51" s="134" t="s">
        <v>315</v>
      </c>
    </row>
    <row r="52" spans="1:1">
      <c r="A52" s="134" t="s">
        <v>316</v>
      </c>
    </row>
  </sheetData>
  <mergeCells count="9">
    <mergeCell ref="A48:P48"/>
    <mergeCell ref="A5:A6"/>
    <mergeCell ref="A2:P2"/>
    <mergeCell ref="A3:P3"/>
    <mergeCell ref="K5:M5"/>
    <mergeCell ref="H5:J5"/>
    <mergeCell ref="E5:G5"/>
    <mergeCell ref="B5:D5"/>
    <mergeCell ref="N5:P5"/>
  </mergeCells>
  <pageMargins left="0.19685039370078741" right="0.19685039370078741" top="0.39370078740157483" bottom="0.39370078740157483" header="0.31496062992125984" footer="0.31496062992125984"/>
  <pageSetup paperSize="9" scale="82" orientation="landscape"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Q7"/>
  <sheetViews>
    <sheetView zoomScaleNormal="100" workbookViewId="0">
      <selection activeCell="Q1" sqref="Q1"/>
    </sheetView>
  </sheetViews>
  <sheetFormatPr defaultRowHeight="13.2"/>
  <sheetData>
    <row r="7" spans="17:17" ht="14.4">
      <c r="Q7" s="358"/>
    </row>
  </sheetData>
  <pageMargins left="0.19685039370078741" right="0.19685039370078741" top="0.39370078740157483" bottom="0.39370078740157483" header="0.31496062992125984" footer="0.31496062992125984"/>
  <pageSetup paperSize="9" scale="72" orientation="portrait" r:id="rId1"/>
  <headerFooter alignWithMargins="0">
    <oddFooter>&amp;R&amp;A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9"/>
  <sheetViews>
    <sheetView workbookViewId="0"/>
  </sheetViews>
  <sheetFormatPr defaultColWidth="8.88671875" defaultRowHeight="13.2"/>
  <cols>
    <col min="1" max="1" width="27.33203125" style="108" customWidth="1"/>
    <col min="2" max="3" width="10.44140625" style="109" customWidth="1"/>
    <col min="4" max="4" width="10.44140625" style="108" customWidth="1"/>
    <col min="5" max="6" width="10.44140625" style="109" customWidth="1"/>
    <col min="7" max="7" width="10.44140625" style="108" customWidth="1"/>
    <col min="8" max="9" width="10.44140625" style="109" customWidth="1"/>
    <col min="10" max="10" width="10.44140625" style="108" customWidth="1"/>
    <col min="11" max="16384" width="8.88671875" style="109"/>
  </cols>
  <sheetData>
    <row r="1" spans="1:10">
      <c r="A1" s="76" t="s">
        <v>1</v>
      </c>
    </row>
    <row r="2" spans="1:10">
      <c r="A2" s="197" t="s">
        <v>0</v>
      </c>
      <c r="B2" s="197"/>
      <c r="C2" s="197"/>
      <c r="D2" s="197"/>
      <c r="E2" s="197"/>
      <c r="F2" s="197"/>
      <c r="G2" s="197"/>
      <c r="H2" s="197"/>
      <c r="I2" s="197"/>
      <c r="J2" s="197"/>
    </row>
    <row r="3" spans="1:10" ht="13.8" thickBot="1"/>
    <row r="4" spans="1:10" s="65" customFormat="1" ht="11.4">
      <c r="A4" s="96"/>
      <c r="B4" s="132" t="s">
        <v>25</v>
      </c>
      <c r="C4" s="133"/>
      <c r="D4" s="133"/>
      <c r="E4" s="132" t="s">
        <v>25</v>
      </c>
      <c r="F4" s="133"/>
      <c r="G4" s="133"/>
      <c r="H4" s="132" t="s">
        <v>26</v>
      </c>
      <c r="I4" s="133"/>
      <c r="J4" s="133"/>
    </row>
    <row r="5" spans="1:10" s="92" customFormat="1" ht="11.4">
      <c r="A5" s="65"/>
      <c r="B5" s="126" t="s">
        <v>27</v>
      </c>
      <c r="C5" s="135"/>
      <c r="D5" s="135"/>
      <c r="E5" s="360" t="s">
        <v>28</v>
      </c>
      <c r="F5" s="361"/>
      <c r="G5" s="362"/>
      <c r="H5" s="126"/>
      <c r="I5" s="135"/>
      <c r="J5" s="135"/>
    </row>
    <row r="6" spans="1:10" s="92" customFormat="1" ht="11.4">
      <c r="A6" s="136"/>
      <c r="B6" s="97" t="s">
        <v>29</v>
      </c>
      <c r="C6" s="98" t="s">
        <v>30</v>
      </c>
      <c r="D6" s="98" t="s">
        <v>31</v>
      </c>
      <c r="E6" s="97" t="s">
        <v>29</v>
      </c>
      <c r="F6" s="98" t="s">
        <v>30</v>
      </c>
      <c r="G6" s="98" t="s">
        <v>31</v>
      </c>
      <c r="H6" s="97" t="s">
        <v>29</v>
      </c>
      <c r="I6" s="98" t="s">
        <v>30</v>
      </c>
      <c r="J6" s="98" t="s">
        <v>31</v>
      </c>
    </row>
    <row r="7" spans="1:10" s="65" customFormat="1">
      <c r="A7" s="137" t="s">
        <v>32</v>
      </c>
      <c r="B7" s="138"/>
      <c r="C7" s="139"/>
      <c r="D7" s="139"/>
      <c r="E7" s="138"/>
      <c r="F7" s="139"/>
      <c r="G7" s="139"/>
      <c r="H7" s="138"/>
      <c r="I7" s="139"/>
      <c r="J7" s="139"/>
    </row>
    <row r="8" spans="1:10">
      <c r="A8" s="52" t="s">
        <v>33</v>
      </c>
      <c r="B8" s="140">
        <v>963</v>
      </c>
      <c r="C8" s="141">
        <v>484</v>
      </c>
      <c r="D8" s="141">
        <v>1447</v>
      </c>
      <c r="E8" s="140">
        <v>150</v>
      </c>
      <c r="F8" s="141">
        <v>58</v>
      </c>
      <c r="G8" s="141">
        <v>208</v>
      </c>
      <c r="H8" s="142">
        <f>SUM(E8,B8)</f>
        <v>1113</v>
      </c>
      <c r="I8" s="52">
        <f t="shared" ref="I8:J12" si="0">SUM(F8,C8)</f>
        <v>542</v>
      </c>
      <c r="J8" s="52">
        <f t="shared" si="0"/>
        <v>1655</v>
      </c>
    </row>
    <row r="9" spans="1:10">
      <c r="A9" s="52" t="s">
        <v>34</v>
      </c>
      <c r="B9" s="140">
        <v>2140</v>
      </c>
      <c r="C9" s="141">
        <v>1019</v>
      </c>
      <c r="D9" s="141">
        <v>3159</v>
      </c>
      <c r="E9" s="140">
        <v>360</v>
      </c>
      <c r="F9" s="143">
        <v>212</v>
      </c>
      <c r="G9" s="141">
        <v>572</v>
      </c>
      <c r="H9" s="142">
        <f>SUM(E9,B9)</f>
        <v>2500</v>
      </c>
      <c r="I9" s="144">
        <f t="shared" si="0"/>
        <v>1231</v>
      </c>
      <c r="J9" s="52">
        <f t="shared" si="0"/>
        <v>3731</v>
      </c>
    </row>
    <row r="10" spans="1:10">
      <c r="A10" s="52" t="s">
        <v>35</v>
      </c>
      <c r="B10" s="140">
        <v>0</v>
      </c>
      <c r="C10" s="143">
        <v>0</v>
      </c>
      <c r="D10" s="52">
        <v>0</v>
      </c>
      <c r="E10" s="140">
        <v>0</v>
      </c>
      <c r="F10" s="143">
        <v>0</v>
      </c>
      <c r="G10" s="141">
        <v>0</v>
      </c>
      <c r="H10" s="142">
        <f>SUM(E10,B10)</f>
        <v>0</v>
      </c>
      <c r="I10" s="144">
        <f t="shared" si="0"/>
        <v>0</v>
      </c>
      <c r="J10" s="52">
        <f t="shared" si="0"/>
        <v>0</v>
      </c>
    </row>
    <row r="11" spans="1:10">
      <c r="A11" s="52" t="s">
        <v>36</v>
      </c>
      <c r="B11" s="140">
        <v>404</v>
      </c>
      <c r="C11" s="144">
        <v>215</v>
      </c>
      <c r="D11" s="141">
        <v>619</v>
      </c>
      <c r="E11" s="140">
        <v>185</v>
      </c>
      <c r="F11" s="143">
        <v>100</v>
      </c>
      <c r="G11" s="141">
        <v>285</v>
      </c>
      <c r="H11" s="142">
        <f>SUM(E11,B11)</f>
        <v>589</v>
      </c>
      <c r="I11" s="144">
        <f t="shared" si="0"/>
        <v>315</v>
      </c>
      <c r="J11" s="52">
        <f t="shared" si="0"/>
        <v>904</v>
      </c>
    </row>
    <row r="12" spans="1:10" s="22" customFormat="1">
      <c r="A12" s="145" t="s">
        <v>26</v>
      </c>
      <c r="B12" s="33">
        <v>3507</v>
      </c>
      <c r="C12" s="34">
        <v>1718</v>
      </c>
      <c r="D12" s="34">
        <v>5225</v>
      </c>
      <c r="E12" s="33">
        <v>695</v>
      </c>
      <c r="F12" s="34">
        <v>370</v>
      </c>
      <c r="G12" s="34">
        <v>1065</v>
      </c>
      <c r="H12" s="33">
        <f>SUM(E12,B12)</f>
        <v>4202</v>
      </c>
      <c r="I12" s="34">
        <f t="shared" si="0"/>
        <v>2088</v>
      </c>
      <c r="J12" s="34">
        <f t="shared" si="0"/>
        <v>6290</v>
      </c>
    </row>
    <row r="13" spans="1:10" s="22" customFormat="1">
      <c r="A13" s="75" t="s">
        <v>37</v>
      </c>
      <c r="B13" s="35"/>
      <c r="C13" s="36"/>
      <c r="D13" s="36"/>
      <c r="E13" s="35"/>
      <c r="F13" s="36"/>
      <c r="G13" s="36"/>
      <c r="H13" s="35"/>
      <c r="I13" s="36"/>
      <c r="J13" s="36"/>
    </row>
    <row r="14" spans="1:10">
      <c r="A14" s="52" t="s">
        <v>33</v>
      </c>
      <c r="B14" s="140">
        <v>457</v>
      </c>
      <c r="C14" s="144">
        <v>158</v>
      </c>
      <c r="D14" s="141">
        <v>615</v>
      </c>
      <c r="E14" s="140">
        <v>53</v>
      </c>
      <c r="F14" s="141">
        <v>24</v>
      </c>
      <c r="G14" s="141">
        <v>77</v>
      </c>
      <c r="H14" s="142">
        <f>SUM(E14,B14)</f>
        <v>510</v>
      </c>
      <c r="I14" s="52">
        <f t="shared" ref="I14:J18" si="1">SUM(F14,C14)</f>
        <v>182</v>
      </c>
      <c r="J14" s="52">
        <f t="shared" si="1"/>
        <v>692</v>
      </c>
    </row>
    <row r="15" spans="1:10">
      <c r="A15" s="52" t="s">
        <v>34</v>
      </c>
      <c r="B15" s="140">
        <v>522</v>
      </c>
      <c r="C15" s="143">
        <v>361</v>
      </c>
      <c r="D15" s="141">
        <v>883</v>
      </c>
      <c r="E15" s="140">
        <v>44</v>
      </c>
      <c r="F15" s="143">
        <v>30</v>
      </c>
      <c r="G15" s="141">
        <v>74</v>
      </c>
      <c r="H15" s="142">
        <f>SUM(E15,B15)</f>
        <v>566</v>
      </c>
      <c r="I15" s="144">
        <f t="shared" si="1"/>
        <v>391</v>
      </c>
      <c r="J15" s="52">
        <f t="shared" si="1"/>
        <v>957</v>
      </c>
    </row>
    <row r="16" spans="1:10">
      <c r="A16" s="52" t="s">
        <v>35</v>
      </c>
      <c r="B16" s="140">
        <v>0</v>
      </c>
      <c r="C16" s="143">
        <v>0</v>
      </c>
      <c r="D16" s="52">
        <v>0</v>
      </c>
      <c r="E16" s="140">
        <v>0</v>
      </c>
      <c r="F16" s="143">
        <v>0</v>
      </c>
      <c r="G16" s="141">
        <v>0</v>
      </c>
      <c r="H16" s="142">
        <f>SUM(E16,B16)</f>
        <v>0</v>
      </c>
      <c r="I16" s="144">
        <f t="shared" si="1"/>
        <v>0</v>
      </c>
      <c r="J16" s="52">
        <f t="shared" si="1"/>
        <v>0</v>
      </c>
    </row>
    <row r="17" spans="1:10">
      <c r="A17" s="52" t="s">
        <v>36</v>
      </c>
      <c r="B17" s="140">
        <v>158</v>
      </c>
      <c r="C17" s="143">
        <v>74</v>
      </c>
      <c r="D17" s="141">
        <v>232</v>
      </c>
      <c r="E17" s="140">
        <v>20</v>
      </c>
      <c r="F17" s="143">
        <v>12</v>
      </c>
      <c r="G17" s="141">
        <v>32</v>
      </c>
      <c r="H17" s="142">
        <f>SUM(E17,B17)</f>
        <v>178</v>
      </c>
      <c r="I17" s="144">
        <f t="shared" si="1"/>
        <v>86</v>
      </c>
      <c r="J17" s="52">
        <f t="shared" si="1"/>
        <v>264</v>
      </c>
    </row>
    <row r="18" spans="1:10" s="22" customFormat="1">
      <c r="A18" s="145" t="s">
        <v>26</v>
      </c>
      <c r="B18" s="33">
        <v>1137</v>
      </c>
      <c r="C18" s="34">
        <v>593</v>
      </c>
      <c r="D18" s="34">
        <v>1730</v>
      </c>
      <c r="E18" s="33">
        <v>117</v>
      </c>
      <c r="F18" s="34">
        <v>66</v>
      </c>
      <c r="G18" s="34">
        <v>183</v>
      </c>
      <c r="H18" s="33">
        <f>SUM(E18,B18)</f>
        <v>1254</v>
      </c>
      <c r="I18" s="34">
        <f t="shared" si="1"/>
        <v>659</v>
      </c>
      <c r="J18" s="34">
        <f t="shared" si="1"/>
        <v>1913</v>
      </c>
    </row>
    <row r="19" spans="1:10" s="22" customFormat="1">
      <c r="A19" s="75" t="s">
        <v>38</v>
      </c>
      <c r="B19" s="35"/>
      <c r="C19" s="36"/>
      <c r="D19" s="36"/>
      <c r="E19" s="35"/>
      <c r="F19" s="36"/>
      <c r="G19" s="36"/>
      <c r="H19" s="35"/>
      <c r="I19" s="36"/>
      <c r="J19" s="36"/>
    </row>
    <row r="20" spans="1:10">
      <c r="A20" s="52" t="s">
        <v>33</v>
      </c>
      <c r="B20" s="140">
        <v>58</v>
      </c>
      <c r="C20" s="141">
        <v>36</v>
      </c>
      <c r="D20" s="141">
        <v>94</v>
      </c>
      <c r="E20" s="140">
        <v>17</v>
      </c>
      <c r="F20" s="141">
        <v>7</v>
      </c>
      <c r="G20" s="141">
        <v>24</v>
      </c>
      <c r="H20" s="142">
        <f>SUM(E20,B20)</f>
        <v>75</v>
      </c>
      <c r="I20" s="52">
        <f t="shared" ref="I20:J24" si="2">SUM(F20,C20)</f>
        <v>43</v>
      </c>
      <c r="J20" s="52">
        <f t="shared" si="2"/>
        <v>118</v>
      </c>
    </row>
    <row r="21" spans="1:10">
      <c r="A21" s="52" t="s">
        <v>34</v>
      </c>
      <c r="B21" s="140">
        <v>196</v>
      </c>
      <c r="C21" s="143">
        <v>121</v>
      </c>
      <c r="D21" s="141">
        <v>317</v>
      </c>
      <c r="E21" s="140">
        <v>35</v>
      </c>
      <c r="F21" s="143">
        <v>29</v>
      </c>
      <c r="G21" s="141">
        <v>64</v>
      </c>
      <c r="H21" s="142">
        <f>SUM(E21,B21)</f>
        <v>231</v>
      </c>
      <c r="I21" s="144">
        <f t="shared" si="2"/>
        <v>150</v>
      </c>
      <c r="J21" s="52">
        <f t="shared" si="2"/>
        <v>381</v>
      </c>
    </row>
    <row r="22" spans="1:10">
      <c r="A22" s="52" t="s">
        <v>36</v>
      </c>
      <c r="B22" s="140">
        <v>0</v>
      </c>
      <c r="C22" s="143">
        <v>0</v>
      </c>
      <c r="D22" s="52">
        <v>0</v>
      </c>
      <c r="E22" s="140">
        <v>0</v>
      </c>
      <c r="F22" s="143">
        <v>0</v>
      </c>
      <c r="G22" s="141">
        <v>0</v>
      </c>
      <c r="H22" s="142">
        <f>SUM(E22,B22)</f>
        <v>0</v>
      </c>
      <c r="I22" s="144">
        <f t="shared" si="2"/>
        <v>0</v>
      </c>
      <c r="J22" s="52">
        <f t="shared" si="2"/>
        <v>0</v>
      </c>
    </row>
    <row r="23" spans="1:10">
      <c r="A23" s="52" t="s">
        <v>39</v>
      </c>
      <c r="B23" s="140">
        <v>135</v>
      </c>
      <c r="C23" s="143">
        <v>35</v>
      </c>
      <c r="D23" s="141">
        <v>170</v>
      </c>
      <c r="E23" s="140">
        <v>24</v>
      </c>
      <c r="F23" s="143">
        <v>10</v>
      </c>
      <c r="G23" s="141">
        <v>34</v>
      </c>
      <c r="H23" s="142">
        <f>SUM(E23,B23)</f>
        <v>159</v>
      </c>
      <c r="I23" s="144">
        <f t="shared" si="2"/>
        <v>45</v>
      </c>
      <c r="J23" s="52">
        <f t="shared" si="2"/>
        <v>204</v>
      </c>
    </row>
    <row r="24" spans="1:10" s="22" customFormat="1">
      <c r="A24" s="145" t="s">
        <v>26</v>
      </c>
      <c r="B24" s="33">
        <v>389</v>
      </c>
      <c r="C24" s="34">
        <v>192</v>
      </c>
      <c r="D24" s="34">
        <v>581</v>
      </c>
      <c r="E24" s="33">
        <v>76</v>
      </c>
      <c r="F24" s="34">
        <v>46</v>
      </c>
      <c r="G24" s="34">
        <v>122</v>
      </c>
      <c r="H24" s="33">
        <f>SUM(E24,B24)</f>
        <v>465</v>
      </c>
      <c r="I24" s="34">
        <f t="shared" si="2"/>
        <v>238</v>
      </c>
      <c r="J24" s="34">
        <f t="shared" si="2"/>
        <v>703</v>
      </c>
    </row>
    <row r="25" spans="1:10" s="22" customFormat="1">
      <c r="A25" s="75" t="s">
        <v>40</v>
      </c>
      <c r="B25" s="35"/>
      <c r="C25" s="36"/>
      <c r="D25" s="36"/>
      <c r="E25" s="35"/>
      <c r="F25" s="36"/>
      <c r="G25" s="36"/>
      <c r="H25" s="35"/>
      <c r="I25" s="36"/>
      <c r="J25" s="36"/>
    </row>
    <row r="26" spans="1:10">
      <c r="A26" s="52" t="s">
        <v>33</v>
      </c>
      <c r="B26" s="140">
        <v>1094</v>
      </c>
      <c r="C26" s="141">
        <v>433</v>
      </c>
      <c r="D26" s="141">
        <v>1527</v>
      </c>
      <c r="E26" s="140">
        <v>99</v>
      </c>
      <c r="F26" s="141">
        <v>80</v>
      </c>
      <c r="G26" s="141">
        <v>179</v>
      </c>
      <c r="H26" s="142">
        <f>SUM(E26,B26)</f>
        <v>1193</v>
      </c>
      <c r="I26" s="52">
        <f t="shared" ref="I26:J30" si="3">SUM(F26,C26)</f>
        <v>513</v>
      </c>
      <c r="J26" s="52">
        <f t="shared" si="3"/>
        <v>1706</v>
      </c>
    </row>
    <row r="27" spans="1:10">
      <c r="A27" s="52" t="s">
        <v>34</v>
      </c>
      <c r="B27" s="140">
        <v>1862</v>
      </c>
      <c r="C27" s="143">
        <v>984</v>
      </c>
      <c r="D27" s="141">
        <v>2846</v>
      </c>
      <c r="E27" s="140">
        <v>141</v>
      </c>
      <c r="F27" s="143">
        <v>87</v>
      </c>
      <c r="G27" s="141">
        <v>228</v>
      </c>
      <c r="H27" s="142">
        <f>SUM(E27,B27)</f>
        <v>2003</v>
      </c>
      <c r="I27" s="144">
        <f t="shared" si="3"/>
        <v>1071</v>
      </c>
      <c r="J27" s="52">
        <f t="shared" si="3"/>
        <v>3074</v>
      </c>
    </row>
    <row r="28" spans="1:10">
      <c r="A28" s="52" t="s">
        <v>35</v>
      </c>
      <c r="B28" s="140">
        <v>0</v>
      </c>
      <c r="C28" s="143">
        <v>0</v>
      </c>
      <c r="D28" s="52">
        <v>0</v>
      </c>
      <c r="E28" s="140">
        <v>0</v>
      </c>
      <c r="F28" s="143">
        <v>0</v>
      </c>
      <c r="G28" s="141">
        <v>0</v>
      </c>
      <c r="H28" s="142">
        <f>SUM(E28,B28)</f>
        <v>0</v>
      </c>
      <c r="I28" s="144">
        <f t="shared" si="3"/>
        <v>0</v>
      </c>
      <c r="J28" s="52">
        <f t="shared" si="3"/>
        <v>0</v>
      </c>
    </row>
    <row r="29" spans="1:10">
      <c r="A29" s="52" t="s">
        <v>36</v>
      </c>
      <c r="B29" s="140">
        <v>0</v>
      </c>
      <c r="C29" s="143">
        <v>0</v>
      </c>
      <c r="D29" s="141">
        <v>0</v>
      </c>
      <c r="E29" s="140">
        <v>0</v>
      </c>
      <c r="F29" s="143">
        <v>0</v>
      </c>
      <c r="G29" s="141">
        <v>0</v>
      </c>
      <c r="H29" s="142">
        <f>SUM(E29,B29)</f>
        <v>0</v>
      </c>
      <c r="I29" s="144">
        <f t="shared" si="3"/>
        <v>0</v>
      </c>
      <c r="J29" s="52">
        <f t="shared" si="3"/>
        <v>0</v>
      </c>
    </row>
    <row r="30" spans="1:10" s="22" customFormat="1">
      <c r="A30" s="145" t="s">
        <v>26</v>
      </c>
      <c r="B30" s="33">
        <v>2956</v>
      </c>
      <c r="C30" s="34">
        <v>1417</v>
      </c>
      <c r="D30" s="34">
        <v>4373</v>
      </c>
      <c r="E30" s="33">
        <v>240</v>
      </c>
      <c r="F30" s="34">
        <v>167</v>
      </c>
      <c r="G30" s="34">
        <v>407</v>
      </c>
      <c r="H30" s="33">
        <f>SUM(E30,B30)</f>
        <v>3196</v>
      </c>
      <c r="I30" s="34">
        <f t="shared" si="3"/>
        <v>1584</v>
      </c>
      <c r="J30" s="34">
        <f t="shared" si="3"/>
        <v>4780</v>
      </c>
    </row>
    <row r="31" spans="1:10" s="22" customFormat="1">
      <c r="A31" s="75" t="s">
        <v>41</v>
      </c>
      <c r="B31" s="35"/>
      <c r="C31" s="36"/>
      <c r="D31" s="36"/>
      <c r="E31" s="35"/>
      <c r="F31" s="36"/>
      <c r="G31" s="36"/>
      <c r="H31" s="35"/>
      <c r="I31" s="36"/>
      <c r="J31" s="36"/>
    </row>
    <row r="32" spans="1:10">
      <c r="A32" s="52" t="s">
        <v>33</v>
      </c>
      <c r="B32" s="140">
        <v>1055</v>
      </c>
      <c r="C32" s="141">
        <v>397</v>
      </c>
      <c r="D32" s="141">
        <v>1452</v>
      </c>
      <c r="E32" s="140">
        <v>105</v>
      </c>
      <c r="F32" s="141">
        <v>46</v>
      </c>
      <c r="G32" s="141">
        <v>151</v>
      </c>
      <c r="H32" s="142">
        <f>SUM(E32,B32)</f>
        <v>1160</v>
      </c>
      <c r="I32" s="52">
        <f t="shared" ref="I32:J36" si="4">SUM(F32,C32)</f>
        <v>443</v>
      </c>
      <c r="J32" s="52">
        <f t="shared" si="4"/>
        <v>1603</v>
      </c>
    </row>
    <row r="33" spans="1:10">
      <c r="A33" s="52" t="s">
        <v>34</v>
      </c>
      <c r="B33" s="140">
        <v>1776</v>
      </c>
      <c r="C33" s="143">
        <v>842</v>
      </c>
      <c r="D33" s="141">
        <v>2618</v>
      </c>
      <c r="E33" s="140">
        <v>218</v>
      </c>
      <c r="F33" s="143">
        <v>162</v>
      </c>
      <c r="G33" s="141">
        <v>380</v>
      </c>
      <c r="H33" s="142">
        <f>SUM(E33,B33)</f>
        <v>1994</v>
      </c>
      <c r="I33" s="144">
        <f t="shared" si="4"/>
        <v>1004</v>
      </c>
      <c r="J33" s="52">
        <f t="shared" si="4"/>
        <v>2998</v>
      </c>
    </row>
    <row r="34" spans="1:10">
      <c r="A34" s="52" t="s">
        <v>35</v>
      </c>
      <c r="B34" s="140">
        <v>121</v>
      </c>
      <c r="C34" s="143">
        <v>45</v>
      </c>
      <c r="D34" s="141">
        <v>166</v>
      </c>
      <c r="E34" s="140">
        <v>5</v>
      </c>
      <c r="F34" s="143">
        <v>4</v>
      </c>
      <c r="G34" s="141">
        <v>9</v>
      </c>
      <c r="H34" s="142">
        <f>SUM(E34,B34)</f>
        <v>126</v>
      </c>
      <c r="I34" s="144">
        <f t="shared" si="4"/>
        <v>49</v>
      </c>
      <c r="J34" s="52">
        <f t="shared" si="4"/>
        <v>175</v>
      </c>
    </row>
    <row r="35" spans="1:10">
      <c r="A35" s="52" t="s">
        <v>36</v>
      </c>
      <c r="B35" s="140">
        <v>146</v>
      </c>
      <c r="C35" s="143">
        <v>85</v>
      </c>
      <c r="D35" s="141">
        <v>231</v>
      </c>
      <c r="E35" s="140">
        <v>50</v>
      </c>
      <c r="F35" s="143">
        <v>45</v>
      </c>
      <c r="G35" s="141">
        <v>95</v>
      </c>
      <c r="H35" s="142">
        <f>SUM(E35,B35)</f>
        <v>196</v>
      </c>
      <c r="I35" s="144">
        <f t="shared" si="4"/>
        <v>130</v>
      </c>
      <c r="J35" s="52">
        <f t="shared" si="4"/>
        <v>326</v>
      </c>
    </row>
    <row r="36" spans="1:10" s="22" customFormat="1">
      <c r="A36" s="145" t="s">
        <v>26</v>
      </c>
      <c r="B36" s="33">
        <v>3098</v>
      </c>
      <c r="C36" s="34">
        <v>1369</v>
      </c>
      <c r="D36" s="34">
        <v>4467</v>
      </c>
      <c r="E36" s="33">
        <v>378</v>
      </c>
      <c r="F36" s="34">
        <v>257</v>
      </c>
      <c r="G36" s="34">
        <v>635</v>
      </c>
      <c r="H36" s="33">
        <f>SUM(E36,B36)</f>
        <v>3476</v>
      </c>
      <c r="I36" s="34">
        <f t="shared" si="4"/>
        <v>1626</v>
      </c>
      <c r="J36" s="34">
        <f t="shared" si="4"/>
        <v>5102</v>
      </c>
    </row>
    <row r="37" spans="1:10" s="22" customFormat="1">
      <c r="A37" s="75" t="s">
        <v>42</v>
      </c>
      <c r="B37" s="35"/>
      <c r="C37" s="36"/>
      <c r="D37" s="36"/>
      <c r="E37" s="35"/>
      <c r="F37" s="36"/>
      <c r="G37" s="36"/>
      <c r="H37" s="35"/>
      <c r="I37" s="36"/>
      <c r="J37" s="36"/>
    </row>
    <row r="38" spans="1:10">
      <c r="A38" s="52" t="s">
        <v>33</v>
      </c>
      <c r="B38" s="140">
        <v>600</v>
      </c>
      <c r="C38" s="141">
        <v>260</v>
      </c>
      <c r="D38" s="141">
        <v>860</v>
      </c>
      <c r="E38" s="140">
        <v>74</v>
      </c>
      <c r="F38" s="141">
        <v>47</v>
      </c>
      <c r="G38" s="141">
        <v>121</v>
      </c>
      <c r="H38" s="142">
        <f>SUM(E38,B38)</f>
        <v>674</v>
      </c>
      <c r="I38" s="52">
        <f t="shared" ref="I38:J42" si="5">SUM(F38,C38)</f>
        <v>307</v>
      </c>
      <c r="J38" s="52">
        <f t="shared" si="5"/>
        <v>981</v>
      </c>
    </row>
    <row r="39" spans="1:10">
      <c r="A39" s="52" t="s">
        <v>34</v>
      </c>
      <c r="B39" s="140">
        <v>1465</v>
      </c>
      <c r="C39" s="143">
        <v>694</v>
      </c>
      <c r="D39" s="141">
        <v>2159</v>
      </c>
      <c r="E39" s="140">
        <v>291</v>
      </c>
      <c r="F39" s="143">
        <v>98</v>
      </c>
      <c r="G39" s="141">
        <v>389</v>
      </c>
      <c r="H39" s="142">
        <f>SUM(E39,B39)</f>
        <v>1756</v>
      </c>
      <c r="I39" s="144">
        <f t="shared" si="5"/>
        <v>792</v>
      </c>
      <c r="J39" s="52">
        <f t="shared" si="5"/>
        <v>2548</v>
      </c>
    </row>
    <row r="40" spans="1:10">
      <c r="A40" s="52" t="s">
        <v>35</v>
      </c>
      <c r="B40" s="140">
        <v>269</v>
      </c>
      <c r="C40" s="143">
        <v>102</v>
      </c>
      <c r="D40" s="141">
        <v>371</v>
      </c>
      <c r="E40" s="140">
        <v>42</v>
      </c>
      <c r="F40" s="143">
        <v>10</v>
      </c>
      <c r="G40" s="141">
        <v>52</v>
      </c>
      <c r="H40" s="142">
        <f>SUM(E40,B40)</f>
        <v>311</v>
      </c>
      <c r="I40" s="144">
        <f t="shared" si="5"/>
        <v>112</v>
      </c>
      <c r="J40" s="52">
        <f t="shared" si="5"/>
        <v>423</v>
      </c>
    </row>
    <row r="41" spans="1:10">
      <c r="A41" s="52" t="s">
        <v>36</v>
      </c>
      <c r="B41" s="140">
        <v>60</v>
      </c>
      <c r="C41" s="143">
        <v>4</v>
      </c>
      <c r="D41" s="141">
        <v>64</v>
      </c>
      <c r="E41" s="140">
        <v>14</v>
      </c>
      <c r="F41" s="143">
        <v>1</v>
      </c>
      <c r="G41" s="141">
        <v>15</v>
      </c>
      <c r="H41" s="142">
        <f>SUM(E41,B41)</f>
        <v>74</v>
      </c>
      <c r="I41" s="144">
        <f t="shared" si="5"/>
        <v>5</v>
      </c>
      <c r="J41" s="52">
        <f t="shared" si="5"/>
        <v>79</v>
      </c>
    </row>
    <row r="42" spans="1:10" s="146" customFormat="1">
      <c r="A42" s="145" t="s">
        <v>26</v>
      </c>
      <c r="B42" s="33">
        <v>2394</v>
      </c>
      <c r="C42" s="34">
        <v>1060</v>
      </c>
      <c r="D42" s="34">
        <v>3454</v>
      </c>
      <c r="E42" s="33">
        <v>421</v>
      </c>
      <c r="F42" s="34">
        <v>156</v>
      </c>
      <c r="G42" s="34">
        <v>577</v>
      </c>
      <c r="H42" s="33">
        <f>SUM(E42,B42)</f>
        <v>2815</v>
      </c>
      <c r="I42" s="34">
        <f t="shared" si="5"/>
        <v>1216</v>
      </c>
      <c r="J42" s="34">
        <f t="shared" si="5"/>
        <v>4031</v>
      </c>
    </row>
    <row r="43" spans="1:10" s="108" customFormat="1">
      <c r="A43" s="147" t="s">
        <v>43</v>
      </c>
      <c r="B43" s="37"/>
      <c r="C43" s="38"/>
      <c r="D43" s="38"/>
      <c r="E43" s="37"/>
      <c r="F43" s="38"/>
      <c r="G43" s="38"/>
      <c r="H43" s="39"/>
      <c r="I43" s="40"/>
      <c r="J43" s="40"/>
    </row>
    <row r="44" spans="1:10">
      <c r="A44" s="52" t="s">
        <v>33</v>
      </c>
      <c r="B44" s="41">
        <f t="shared" ref="B44:J44" si="6">SUM(B8,B14,B20,B26,B32,B38)</f>
        <v>4227</v>
      </c>
      <c r="C44" s="42">
        <f t="shared" si="6"/>
        <v>1768</v>
      </c>
      <c r="D44" s="42">
        <f t="shared" si="6"/>
        <v>5995</v>
      </c>
      <c r="E44" s="41">
        <f t="shared" si="6"/>
        <v>498</v>
      </c>
      <c r="F44" s="42">
        <f t="shared" si="6"/>
        <v>262</v>
      </c>
      <c r="G44" s="42">
        <f t="shared" si="6"/>
        <v>760</v>
      </c>
      <c r="H44" s="43">
        <f>SUM(H8,H14,H20,H26,H32,H38)</f>
        <v>4725</v>
      </c>
      <c r="I44" s="44">
        <f t="shared" si="6"/>
        <v>2030</v>
      </c>
      <c r="J44" s="44">
        <f t="shared" si="6"/>
        <v>6755</v>
      </c>
    </row>
    <row r="45" spans="1:10">
      <c r="A45" s="45" t="s">
        <v>34</v>
      </c>
      <c r="B45" s="41">
        <f t="shared" ref="B45:J45" si="7">SUM(B9,B15,B21,B27,B33,B39)</f>
        <v>7961</v>
      </c>
      <c r="C45" s="42">
        <f t="shared" si="7"/>
        <v>4021</v>
      </c>
      <c r="D45" s="42">
        <f t="shared" si="7"/>
        <v>11982</v>
      </c>
      <c r="E45" s="41">
        <f t="shared" si="7"/>
        <v>1089</v>
      </c>
      <c r="F45" s="46">
        <f t="shared" si="7"/>
        <v>618</v>
      </c>
      <c r="G45" s="42">
        <f t="shared" si="7"/>
        <v>1707</v>
      </c>
      <c r="H45" s="43">
        <f>SUM(H9,H15,H21,H27,H33,H39)</f>
        <v>9050</v>
      </c>
      <c r="I45" s="47">
        <f t="shared" si="7"/>
        <v>4639</v>
      </c>
      <c r="J45" s="44">
        <f t="shared" si="7"/>
        <v>13689</v>
      </c>
    </row>
    <row r="46" spans="1:10">
      <c r="A46" s="45" t="s">
        <v>35</v>
      </c>
      <c r="B46" s="41">
        <f t="shared" ref="B46:J46" si="8">SUM(B10,B16,B28,B34,B40)</f>
        <v>390</v>
      </c>
      <c r="C46" s="42">
        <f t="shared" si="8"/>
        <v>147</v>
      </c>
      <c r="D46" s="42">
        <f t="shared" si="8"/>
        <v>537</v>
      </c>
      <c r="E46" s="41">
        <f t="shared" si="8"/>
        <v>47</v>
      </c>
      <c r="F46" s="46">
        <f t="shared" si="8"/>
        <v>14</v>
      </c>
      <c r="G46" s="42">
        <f t="shared" si="8"/>
        <v>61</v>
      </c>
      <c r="H46" s="43">
        <f>SUM(H10,H16,H28,H34,H40)</f>
        <v>437</v>
      </c>
      <c r="I46" s="47">
        <f t="shared" si="8"/>
        <v>161</v>
      </c>
      <c r="J46" s="44">
        <f t="shared" si="8"/>
        <v>598</v>
      </c>
    </row>
    <row r="47" spans="1:10">
      <c r="A47" s="45" t="s">
        <v>36</v>
      </c>
      <c r="B47" s="41">
        <f t="shared" ref="B47:J47" si="9">SUM(B11,B17,B22,B29,B35,B41)</f>
        <v>768</v>
      </c>
      <c r="C47" s="42">
        <f t="shared" si="9"/>
        <v>378</v>
      </c>
      <c r="D47" s="42">
        <f t="shared" si="9"/>
        <v>1146</v>
      </c>
      <c r="E47" s="41">
        <f t="shared" si="9"/>
        <v>269</v>
      </c>
      <c r="F47" s="46">
        <f t="shared" si="9"/>
        <v>158</v>
      </c>
      <c r="G47" s="42">
        <f t="shared" si="9"/>
        <v>427</v>
      </c>
      <c r="H47" s="43">
        <f>SUM(H11,H17,H22,H29,H35,H41)</f>
        <v>1037</v>
      </c>
      <c r="I47" s="47">
        <f t="shared" si="9"/>
        <v>536</v>
      </c>
      <c r="J47" s="44">
        <f t="shared" si="9"/>
        <v>1573</v>
      </c>
    </row>
    <row r="48" spans="1:10">
      <c r="A48" s="45" t="s">
        <v>39</v>
      </c>
      <c r="B48" s="41">
        <f t="shared" ref="B48:J48" si="10">SUM(B23)</f>
        <v>135</v>
      </c>
      <c r="C48" s="46">
        <f t="shared" si="10"/>
        <v>35</v>
      </c>
      <c r="D48" s="42">
        <f t="shared" si="10"/>
        <v>170</v>
      </c>
      <c r="E48" s="41">
        <f t="shared" si="10"/>
        <v>24</v>
      </c>
      <c r="F48" s="46">
        <f t="shared" si="10"/>
        <v>10</v>
      </c>
      <c r="G48" s="42">
        <f t="shared" si="10"/>
        <v>34</v>
      </c>
      <c r="H48" s="43">
        <f>SUM(H23)</f>
        <v>159</v>
      </c>
      <c r="I48" s="47">
        <f t="shared" si="10"/>
        <v>45</v>
      </c>
      <c r="J48" s="44">
        <f t="shared" si="10"/>
        <v>204</v>
      </c>
    </row>
    <row r="49" spans="1:10" s="22" customFormat="1">
      <c r="A49" s="145" t="s">
        <v>26</v>
      </c>
      <c r="B49" s="148">
        <f t="shared" ref="B49:J49" si="11">SUM(B44:B48)</f>
        <v>13481</v>
      </c>
      <c r="C49" s="149">
        <f t="shared" si="11"/>
        <v>6349</v>
      </c>
      <c r="D49" s="149">
        <f t="shared" si="11"/>
        <v>19830</v>
      </c>
      <c r="E49" s="148">
        <f t="shared" si="11"/>
        <v>1927</v>
      </c>
      <c r="F49" s="149">
        <f t="shared" si="11"/>
        <v>1062</v>
      </c>
      <c r="G49" s="149">
        <f t="shared" si="11"/>
        <v>2989</v>
      </c>
      <c r="H49" s="148">
        <f>SUM(H44:H48)</f>
        <v>15408</v>
      </c>
      <c r="I49" s="149">
        <f t="shared" si="11"/>
        <v>7411</v>
      </c>
      <c r="J49" s="149">
        <f t="shared" si="11"/>
        <v>22819</v>
      </c>
    </row>
    <row r="50" spans="1:10">
      <c r="B50" s="144"/>
      <c r="C50" s="144"/>
      <c r="D50" s="144"/>
      <c r="E50" s="144"/>
      <c r="F50" s="144"/>
      <c r="G50" s="144"/>
      <c r="H50" s="144"/>
      <c r="I50" s="144"/>
      <c r="J50" s="144"/>
    </row>
    <row r="51" spans="1:10">
      <c r="A51" s="134" t="s">
        <v>44</v>
      </c>
    </row>
    <row r="52" spans="1:10" s="110" customFormat="1">
      <c r="A52" s="134" t="s">
        <v>315</v>
      </c>
      <c r="B52" s="134"/>
      <c r="C52" s="134"/>
      <c r="D52" s="134"/>
      <c r="E52" s="134"/>
      <c r="F52" s="134"/>
      <c r="G52" s="134"/>
      <c r="H52" s="134"/>
      <c r="I52" s="134"/>
      <c r="J52" s="134"/>
    </row>
    <row r="53" spans="1:10" s="110" customFormat="1">
      <c r="A53" s="134" t="s">
        <v>316</v>
      </c>
      <c r="B53" s="134"/>
      <c r="C53" s="134"/>
      <c r="D53" s="134"/>
      <c r="E53" s="134"/>
      <c r="F53" s="134"/>
      <c r="G53" s="134"/>
      <c r="H53" s="134"/>
      <c r="I53" s="134"/>
      <c r="J53" s="134"/>
    </row>
    <row r="54" spans="1:10" s="110" customFormat="1">
      <c r="A54" s="198"/>
      <c r="B54" s="198"/>
      <c r="C54" s="198"/>
      <c r="D54" s="198"/>
      <c r="E54" s="198"/>
      <c r="F54" s="198"/>
      <c r="G54" s="198"/>
      <c r="H54" s="198"/>
      <c r="I54" s="198"/>
      <c r="J54" s="198"/>
    </row>
    <row r="55" spans="1:10" s="110" customFormat="1">
      <c r="A55" s="196"/>
      <c r="D55" s="184"/>
      <c r="G55" s="184"/>
      <c r="J55" s="184"/>
    </row>
    <row r="64" spans="1:10">
      <c r="G64" s="109"/>
    </row>
    <row r="70" spans="8:9">
      <c r="H70" s="108"/>
      <c r="I70" s="108"/>
    </row>
    <row r="76" spans="8:9">
      <c r="H76" s="108"/>
      <c r="I76" s="108"/>
    </row>
    <row r="82" spans="8:9">
      <c r="H82" s="108"/>
      <c r="I82" s="108"/>
    </row>
    <row r="88" spans="8:9">
      <c r="H88" s="108"/>
      <c r="I88" s="108"/>
    </row>
    <row r="89" spans="8:9">
      <c r="H89" s="108"/>
      <c r="I89" s="108"/>
    </row>
  </sheetData>
  <mergeCells count="1">
    <mergeCell ref="E5:G5"/>
  </mergeCells>
  <pageMargins left="0.19685039370078741" right="0.19685039370078741" top="0.98425196850393704" bottom="0.98425196850393704" header="0.51181102362204722" footer="0.51181102362204722"/>
  <pageSetup paperSize="9" scale="84" orientation="portrait" r:id="rId1"/>
  <headerFooter alignWithMargins="0">
    <oddFooter>&amp;R&amp;A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R58"/>
  <sheetViews>
    <sheetView zoomScaleNormal="100" workbookViewId="0"/>
  </sheetViews>
  <sheetFormatPr defaultColWidth="8.88671875" defaultRowHeight="13.2"/>
  <cols>
    <col min="1" max="1" width="27.33203125" style="108" customWidth="1"/>
    <col min="2" max="3" width="7.33203125" style="109" customWidth="1"/>
    <col min="4" max="4" width="7.33203125" style="108" customWidth="1"/>
    <col min="5" max="5" width="8.109375" style="109" customWidth="1"/>
    <col min="6" max="6" width="7.33203125" style="109" customWidth="1"/>
    <col min="7" max="7" width="8.33203125" style="108" customWidth="1"/>
    <col min="8" max="9" width="7.33203125" style="109" customWidth="1"/>
    <col min="10" max="10" width="7.33203125" style="108" customWidth="1"/>
    <col min="11" max="12" width="6.44140625" style="109" customWidth="1"/>
    <col min="13" max="13" width="6.44140625" style="108" customWidth="1"/>
    <col min="14" max="15" width="6.44140625" style="109" customWidth="1"/>
    <col min="16" max="16" width="6.44140625" style="108" customWidth="1"/>
    <col min="17" max="18" width="6.44140625" style="109" customWidth="1"/>
    <col min="19" max="22" width="6.44140625" style="108" customWidth="1"/>
    <col min="23" max="24" width="6.44140625" style="109" customWidth="1"/>
    <col min="25" max="25" width="6.44140625" style="108" customWidth="1"/>
    <col min="26" max="27" width="6.44140625" style="109" customWidth="1"/>
    <col min="28" max="28" width="6.44140625" style="108" customWidth="1"/>
    <col min="29" max="30" width="6.44140625" style="109" customWidth="1"/>
    <col min="31" max="34" width="6.44140625" style="108" customWidth="1"/>
    <col min="35" max="36" width="6.44140625" style="109" customWidth="1"/>
    <col min="37" max="37" width="6.44140625" style="108" customWidth="1"/>
    <col min="38" max="40" width="6.33203125" style="108" customWidth="1"/>
    <col min="41" max="42" width="7.88671875" style="109" customWidth="1"/>
    <col min="43" max="43" width="7.88671875" style="108" customWidth="1"/>
    <col min="44" max="16384" width="8.88671875" style="109"/>
  </cols>
  <sheetData>
    <row r="1" spans="1:43">
      <c r="A1" s="76" t="s">
        <v>1</v>
      </c>
    </row>
    <row r="2" spans="1:43">
      <c r="A2" s="197" t="s">
        <v>45</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row>
    <row r="3" spans="1:43">
      <c r="A3" s="197" t="s">
        <v>5</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row>
    <row r="4" spans="1:43" ht="13.8" thickBot="1"/>
    <row r="5" spans="1:43" s="65" customFormat="1" ht="11.4">
      <c r="A5" s="114"/>
      <c r="B5" s="150" t="s">
        <v>46</v>
      </c>
      <c r="C5" s="151"/>
      <c r="D5" s="152"/>
      <c r="E5" s="150" t="s">
        <v>47</v>
      </c>
      <c r="F5" s="151"/>
      <c r="G5" s="152"/>
      <c r="H5" s="150" t="s">
        <v>48</v>
      </c>
      <c r="I5" s="151"/>
      <c r="J5" s="152"/>
      <c r="K5" s="150" t="s">
        <v>49</v>
      </c>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91"/>
      <c r="AM5" s="151"/>
      <c r="AN5" s="193"/>
      <c r="AO5" s="114"/>
      <c r="AP5" s="114"/>
      <c r="AQ5" s="114"/>
    </row>
    <row r="6" spans="1:43" s="92" customFormat="1" ht="11.4">
      <c r="A6" s="65"/>
      <c r="B6" s="124"/>
      <c r="C6" s="153"/>
      <c r="D6" s="125"/>
      <c r="E6" s="124"/>
      <c r="F6" s="153"/>
      <c r="G6" s="125"/>
      <c r="H6" s="124"/>
      <c r="I6" s="153"/>
      <c r="J6" s="125"/>
      <c r="K6" s="126" t="s">
        <v>50</v>
      </c>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92"/>
      <c r="AM6" s="195"/>
      <c r="AN6" s="194"/>
      <c r="AO6" s="65"/>
      <c r="AP6" s="65"/>
      <c r="AQ6" s="65"/>
    </row>
    <row r="7" spans="1:43" s="92" customFormat="1" ht="11.4" customHeight="1">
      <c r="A7" s="65"/>
      <c r="B7" s="119" t="s">
        <v>51</v>
      </c>
      <c r="C7" s="154"/>
      <c r="D7" s="120"/>
      <c r="E7" s="119" t="s">
        <v>52</v>
      </c>
      <c r="F7" s="154"/>
      <c r="G7" s="120"/>
      <c r="H7" s="199" t="s">
        <v>53</v>
      </c>
      <c r="I7" s="200"/>
      <c r="J7" s="201"/>
      <c r="K7" s="155" t="s">
        <v>54</v>
      </c>
      <c r="L7" s="156"/>
      <c r="M7" s="157"/>
      <c r="N7" s="155" t="s">
        <v>55</v>
      </c>
      <c r="O7" s="156"/>
      <c r="P7" s="156"/>
      <c r="Q7" s="156"/>
      <c r="R7" s="156"/>
      <c r="S7" s="156"/>
      <c r="T7" s="156"/>
      <c r="U7" s="156"/>
      <c r="V7" s="156"/>
      <c r="W7" s="156"/>
      <c r="X7" s="156"/>
      <c r="Y7" s="157"/>
      <c r="Z7" s="155" t="s">
        <v>56</v>
      </c>
      <c r="AA7" s="156"/>
      <c r="AB7" s="156"/>
      <c r="AC7" s="156"/>
      <c r="AD7" s="156"/>
      <c r="AE7" s="156"/>
      <c r="AF7" s="156"/>
      <c r="AG7" s="156"/>
      <c r="AH7" s="156"/>
      <c r="AI7" s="156"/>
      <c r="AJ7" s="156"/>
      <c r="AK7" s="156"/>
      <c r="AL7" s="206"/>
      <c r="AM7" s="206"/>
      <c r="AN7" s="206"/>
      <c r="AO7" s="158" t="s">
        <v>26</v>
      </c>
      <c r="AP7" s="158"/>
      <c r="AQ7" s="158"/>
    </row>
    <row r="8" spans="1:43" s="92" customFormat="1" ht="11.4">
      <c r="A8" s="65"/>
      <c r="B8" s="126" t="s">
        <v>57</v>
      </c>
      <c r="C8" s="135"/>
      <c r="D8" s="127"/>
      <c r="E8" s="360" t="s">
        <v>58</v>
      </c>
      <c r="F8" s="361"/>
      <c r="G8" s="362"/>
      <c r="H8" s="202"/>
      <c r="I8" s="203"/>
      <c r="J8" s="204"/>
      <c r="K8" s="160"/>
      <c r="L8" s="161"/>
      <c r="M8" s="102"/>
      <c r="N8" s="155" t="s">
        <v>59</v>
      </c>
      <c r="O8" s="156"/>
      <c r="P8" s="157"/>
      <c r="Q8" s="155" t="s">
        <v>60</v>
      </c>
      <c r="R8" s="156"/>
      <c r="S8" s="157"/>
      <c r="T8" s="155" t="s">
        <v>61</v>
      </c>
      <c r="U8" s="156"/>
      <c r="V8" s="157"/>
      <c r="W8" s="155" t="s">
        <v>62</v>
      </c>
      <c r="X8" s="156"/>
      <c r="Y8" s="157"/>
      <c r="Z8" s="155" t="s">
        <v>59</v>
      </c>
      <c r="AA8" s="156"/>
      <c r="AB8" s="157"/>
      <c r="AC8" s="155" t="s">
        <v>60</v>
      </c>
      <c r="AD8" s="156"/>
      <c r="AE8" s="157"/>
      <c r="AF8" s="155" t="s">
        <v>61</v>
      </c>
      <c r="AG8" s="156"/>
      <c r="AH8" s="157"/>
      <c r="AI8" s="155" t="s">
        <v>62</v>
      </c>
      <c r="AJ8" s="156"/>
      <c r="AK8" s="156"/>
      <c r="AL8" s="205" t="s">
        <v>63</v>
      </c>
      <c r="AM8" s="205"/>
      <c r="AN8" s="205"/>
      <c r="AO8" s="163"/>
      <c r="AP8" s="162"/>
      <c r="AQ8" s="163"/>
    </row>
    <row r="9" spans="1:43" s="92" customFormat="1" ht="11.4">
      <c r="A9" s="136"/>
      <c r="B9" s="97" t="s">
        <v>29</v>
      </c>
      <c r="C9" s="98" t="s">
        <v>30</v>
      </c>
      <c r="D9" s="98" t="s">
        <v>31</v>
      </c>
      <c r="E9" s="97" t="s">
        <v>29</v>
      </c>
      <c r="F9" s="98" t="s">
        <v>30</v>
      </c>
      <c r="G9" s="98" t="s">
        <v>31</v>
      </c>
      <c r="H9" s="97" t="s">
        <v>29</v>
      </c>
      <c r="I9" s="98" t="s">
        <v>30</v>
      </c>
      <c r="J9" s="98" t="s">
        <v>31</v>
      </c>
      <c r="K9" s="97" t="s">
        <v>29</v>
      </c>
      <c r="L9" s="98" t="s">
        <v>30</v>
      </c>
      <c r="M9" s="98" t="s">
        <v>31</v>
      </c>
      <c r="N9" s="97" t="s">
        <v>29</v>
      </c>
      <c r="O9" s="98" t="s">
        <v>30</v>
      </c>
      <c r="P9" s="98" t="s">
        <v>31</v>
      </c>
      <c r="Q9" s="97" t="s">
        <v>29</v>
      </c>
      <c r="R9" s="98" t="s">
        <v>30</v>
      </c>
      <c r="S9" s="98" t="s">
        <v>31</v>
      </c>
      <c r="T9" s="97" t="s">
        <v>29</v>
      </c>
      <c r="U9" s="98" t="s">
        <v>30</v>
      </c>
      <c r="V9" s="98" t="s">
        <v>31</v>
      </c>
      <c r="W9" s="97" t="s">
        <v>29</v>
      </c>
      <c r="X9" s="98" t="s">
        <v>30</v>
      </c>
      <c r="Y9" s="98" t="s">
        <v>31</v>
      </c>
      <c r="Z9" s="97" t="s">
        <v>29</v>
      </c>
      <c r="AA9" s="98" t="s">
        <v>30</v>
      </c>
      <c r="AB9" s="98" t="s">
        <v>31</v>
      </c>
      <c r="AC9" s="97" t="s">
        <v>29</v>
      </c>
      <c r="AD9" s="98" t="s">
        <v>30</v>
      </c>
      <c r="AE9" s="98" t="s">
        <v>31</v>
      </c>
      <c r="AF9" s="97" t="s">
        <v>29</v>
      </c>
      <c r="AG9" s="98" t="s">
        <v>30</v>
      </c>
      <c r="AH9" s="98" t="s">
        <v>31</v>
      </c>
      <c r="AI9" s="97" t="s">
        <v>29</v>
      </c>
      <c r="AJ9" s="98" t="s">
        <v>30</v>
      </c>
      <c r="AK9" s="98" t="s">
        <v>31</v>
      </c>
      <c r="AL9" s="190" t="s">
        <v>29</v>
      </c>
      <c r="AM9" s="128" t="s">
        <v>30</v>
      </c>
      <c r="AN9" s="359" t="s">
        <v>31</v>
      </c>
      <c r="AO9" s="98" t="s">
        <v>29</v>
      </c>
      <c r="AP9" s="98" t="s">
        <v>30</v>
      </c>
      <c r="AQ9" s="98" t="s">
        <v>31</v>
      </c>
    </row>
    <row r="10" spans="1:43" s="65" customFormat="1">
      <c r="A10" s="164" t="s">
        <v>32</v>
      </c>
      <c r="B10" s="138"/>
      <c r="C10" s="139"/>
      <c r="D10" s="139"/>
      <c r="E10" s="138"/>
      <c r="F10" s="139"/>
      <c r="G10" s="139"/>
      <c r="H10" s="138"/>
      <c r="I10" s="139"/>
      <c r="J10" s="139"/>
      <c r="K10" s="138"/>
      <c r="L10" s="139"/>
      <c r="M10" s="139"/>
      <c r="N10" s="138"/>
      <c r="O10" s="139"/>
      <c r="P10" s="139"/>
      <c r="Q10" s="138"/>
      <c r="R10" s="139"/>
      <c r="S10" s="139"/>
      <c r="T10" s="138"/>
      <c r="U10" s="139"/>
      <c r="V10" s="139"/>
      <c r="W10" s="138"/>
      <c r="X10" s="139"/>
      <c r="Y10" s="139"/>
      <c r="Z10" s="138"/>
      <c r="AA10" s="139"/>
      <c r="AB10" s="139"/>
      <c r="AC10" s="138"/>
      <c r="AD10" s="139"/>
      <c r="AE10" s="139"/>
      <c r="AF10" s="138"/>
      <c r="AG10" s="139"/>
      <c r="AH10" s="139"/>
      <c r="AI10" s="138"/>
      <c r="AJ10" s="139"/>
      <c r="AK10" s="139"/>
      <c r="AL10" s="67"/>
      <c r="AM10" s="68"/>
      <c r="AN10" s="68"/>
      <c r="AO10" s="138"/>
      <c r="AP10" s="139"/>
      <c r="AQ10" s="139"/>
    </row>
    <row r="11" spans="1:43">
      <c r="A11" s="108" t="s">
        <v>33</v>
      </c>
      <c r="B11" s="140">
        <v>280</v>
      </c>
      <c r="C11" s="141">
        <v>145</v>
      </c>
      <c r="D11" s="141">
        <v>425</v>
      </c>
      <c r="E11" s="140">
        <v>194</v>
      </c>
      <c r="F11" s="141">
        <v>94</v>
      </c>
      <c r="G11" s="141">
        <v>288</v>
      </c>
      <c r="H11" s="140">
        <v>382</v>
      </c>
      <c r="I11" s="141">
        <v>246</v>
      </c>
      <c r="J11" s="141">
        <v>628</v>
      </c>
      <c r="K11" s="140">
        <v>143</v>
      </c>
      <c r="L11" s="141">
        <v>35</v>
      </c>
      <c r="M11" s="141">
        <v>178</v>
      </c>
      <c r="N11" s="140">
        <v>6</v>
      </c>
      <c r="O11" s="141">
        <v>0</v>
      </c>
      <c r="P11" s="141">
        <v>6</v>
      </c>
      <c r="Q11" s="140">
        <v>31</v>
      </c>
      <c r="R11" s="141">
        <v>9</v>
      </c>
      <c r="S11" s="141">
        <v>40</v>
      </c>
      <c r="T11" s="140">
        <v>0</v>
      </c>
      <c r="U11" s="141">
        <v>0</v>
      </c>
      <c r="V11" s="141">
        <v>0</v>
      </c>
      <c r="W11" s="140">
        <v>57</v>
      </c>
      <c r="X11" s="141">
        <v>12</v>
      </c>
      <c r="Y11" s="141">
        <v>69</v>
      </c>
      <c r="Z11" s="140">
        <v>0</v>
      </c>
      <c r="AA11" s="141">
        <v>0</v>
      </c>
      <c r="AB11" s="141">
        <v>0</v>
      </c>
      <c r="AC11" s="140">
        <v>9</v>
      </c>
      <c r="AD11" s="141">
        <v>1</v>
      </c>
      <c r="AE11" s="141">
        <v>10</v>
      </c>
      <c r="AF11" s="140">
        <v>0</v>
      </c>
      <c r="AG11" s="141">
        <v>0</v>
      </c>
      <c r="AH11" s="141">
        <v>0</v>
      </c>
      <c r="AI11" s="140">
        <v>11</v>
      </c>
      <c r="AJ11" s="141">
        <v>0</v>
      </c>
      <c r="AK11" s="141">
        <v>11</v>
      </c>
      <c r="AL11" s="140">
        <v>0</v>
      </c>
      <c r="AM11" s="141">
        <v>0</v>
      </c>
      <c r="AN11" s="141">
        <v>0</v>
      </c>
      <c r="AO11" s="142">
        <f t="shared" ref="AO11:AP15" si="0">SUM(AI11,AC11,Z11,W11,Q11,N11,K11,H11,E11,B11,T11,AF11,AL11)</f>
        <v>1113</v>
      </c>
      <c r="AP11" s="52">
        <f t="shared" si="0"/>
        <v>542</v>
      </c>
      <c r="AQ11" s="52">
        <f>SUM(AO11:AP11)</f>
        <v>1655</v>
      </c>
    </row>
    <row r="12" spans="1:43">
      <c r="A12" s="108" t="s">
        <v>34</v>
      </c>
      <c r="B12" s="140">
        <v>792</v>
      </c>
      <c r="C12" s="143">
        <v>463</v>
      </c>
      <c r="D12" s="141">
        <v>1255</v>
      </c>
      <c r="E12" s="140">
        <v>221</v>
      </c>
      <c r="F12" s="143">
        <v>126</v>
      </c>
      <c r="G12" s="141">
        <v>347</v>
      </c>
      <c r="H12" s="140">
        <v>1071</v>
      </c>
      <c r="I12" s="143">
        <v>520</v>
      </c>
      <c r="J12" s="141">
        <v>1591</v>
      </c>
      <c r="K12" s="140">
        <v>167</v>
      </c>
      <c r="L12" s="141">
        <v>51</v>
      </c>
      <c r="M12" s="141">
        <v>218</v>
      </c>
      <c r="N12" s="140">
        <v>0</v>
      </c>
      <c r="O12" s="141">
        <v>0</v>
      </c>
      <c r="P12" s="141">
        <v>0</v>
      </c>
      <c r="Q12" s="140">
        <v>72</v>
      </c>
      <c r="R12" s="141">
        <v>19</v>
      </c>
      <c r="S12" s="141">
        <v>91</v>
      </c>
      <c r="T12" s="140">
        <v>8</v>
      </c>
      <c r="U12" s="141">
        <v>0</v>
      </c>
      <c r="V12" s="141">
        <v>8</v>
      </c>
      <c r="W12" s="140">
        <v>81</v>
      </c>
      <c r="X12" s="141">
        <v>20</v>
      </c>
      <c r="Y12" s="141">
        <v>101</v>
      </c>
      <c r="Z12" s="140">
        <v>0</v>
      </c>
      <c r="AA12" s="141">
        <v>0</v>
      </c>
      <c r="AB12" s="141">
        <v>0</v>
      </c>
      <c r="AC12" s="140">
        <v>47</v>
      </c>
      <c r="AD12" s="141">
        <v>17</v>
      </c>
      <c r="AE12" s="141">
        <v>64</v>
      </c>
      <c r="AF12" s="140">
        <v>0</v>
      </c>
      <c r="AG12" s="141">
        <v>0</v>
      </c>
      <c r="AH12" s="141">
        <v>0</v>
      </c>
      <c r="AI12" s="140">
        <v>41</v>
      </c>
      <c r="AJ12" s="141">
        <v>15</v>
      </c>
      <c r="AK12" s="141">
        <v>56</v>
      </c>
      <c r="AL12" s="140">
        <v>0</v>
      </c>
      <c r="AM12" s="141">
        <v>0</v>
      </c>
      <c r="AN12" s="141">
        <v>0</v>
      </c>
      <c r="AO12" s="142">
        <f t="shared" si="0"/>
        <v>2500</v>
      </c>
      <c r="AP12" s="144">
        <f t="shared" si="0"/>
        <v>1231</v>
      </c>
      <c r="AQ12" s="52">
        <f>SUM(AO12:AP12)</f>
        <v>3731</v>
      </c>
    </row>
    <row r="13" spans="1:43">
      <c r="A13" s="108" t="s">
        <v>35</v>
      </c>
      <c r="B13" s="140">
        <v>0</v>
      </c>
      <c r="C13" s="143">
        <v>0</v>
      </c>
      <c r="D13" s="141">
        <v>0</v>
      </c>
      <c r="E13" s="140">
        <v>0</v>
      </c>
      <c r="F13" s="143">
        <v>0</v>
      </c>
      <c r="G13" s="141">
        <v>0</v>
      </c>
      <c r="H13" s="140">
        <v>0</v>
      </c>
      <c r="I13" s="143">
        <v>0</v>
      </c>
      <c r="J13" s="141">
        <v>0</v>
      </c>
      <c r="K13" s="140">
        <v>0</v>
      </c>
      <c r="L13" s="141">
        <v>0</v>
      </c>
      <c r="M13" s="141">
        <v>0</v>
      </c>
      <c r="N13" s="140">
        <v>0</v>
      </c>
      <c r="O13" s="141">
        <v>0</v>
      </c>
      <c r="P13" s="141">
        <v>0</v>
      </c>
      <c r="Q13" s="140">
        <v>0</v>
      </c>
      <c r="R13" s="141">
        <v>0</v>
      </c>
      <c r="S13" s="141">
        <v>0</v>
      </c>
      <c r="T13" s="140">
        <v>0</v>
      </c>
      <c r="U13" s="141">
        <v>0</v>
      </c>
      <c r="V13" s="141">
        <v>0</v>
      </c>
      <c r="W13" s="140">
        <v>0</v>
      </c>
      <c r="X13" s="141">
        <v>0</v>
      </c>
      <c r="Y13" s="141">
        <v>0</v>
      </c>
      <c r="Z13" s="140">
        <v>0</v>
      </c>
      <c r="AA13" s="141">
        <v>0</v>
      </c>
      <c r="AB13" s="141">
        <v>0</v>
      </c>
      <c r="AC13" s="140">
        <v>0</v>
      </c>
      <c r="AD13" s="141">
        <v>0</v>
      </c>
      <c r="AE13" s="141">
        <v>0</v>
      </c>
      <c r="AF13" s="140">
        <v>0</v>
      </c>
      <c r="AG13" s="141">
        <v>0</v>
      </c>
      <c r="AH13" s="141">
        <v>0</v>
      </c>
      <c r="AI13" s="140">
        <v>0</v>
      </c>
      <c r="AJ13" s="141">
        <v>0</v>
      </c>
      <c r="AK13" s="141">
        <v>0</v>
      </c>
      <c r="AL13" s="140">
        <v>0</v>
      </c>
      <c r="AM13" s="141">
        <v>0</v>
      </c>
      <c r="AN13" s="141">
        <v>0</v>
      </c>
      <c r="AO13" s="142">
        <f t="shared" si="0"/>
        <v>0</v>
      </c>
      <c r="AP13" s="144">
        <f t="shared" si="0"/>
        <v>0</v>
      </c>
      <c r="AQ13" s="52">
        <f>SUM(AO13:AP13)</f>
        <v>0</v>
      </c>
    </row>
    <row r="14" spans="1:43">
      <c r="A14" s="108" t="s">
        <v>36</v>
      </c>
      <c r="B14" s="140">
        <v>111</v>
      </c>
      <c r="C14" s="143">
        <v>61</v>
      </c>
      <c r="D14" s="141">
        <v>172</v>
      </c>
      <c r="E14" s="140">
        <v>81</v>
      </c>
      <c r="F14" s="143">
        <v>40</v>
      </c>
      <c r="G14" s="141">
        <v>121</v>
      </c>
      <c r="H14" s="140">
        <v>397</v>
      </c>
      <c r="I14" s="143">
        <v>214</v>
      </c>
      <c r="J14" s="141">
        <v>611</v>
      </c>
      <c r="K14" s="165">
        <v>0</v>
      </c>
      <c r="L14" s="166">
        <v>0</v>
      </c>
      <c r="M14" s="166">
        <v>0</v>
      </c>
      <c r="N14" s="165">
        <v>0</v>
      </c>
      <c r="O14" s="166">
        <v>0</v>
      </c>
      <c r="P14" s="166">
        <v>0</v>
      </c>
      <c r="Q14" s="165">
        <v>0</v>
      </c>
      <c r="R14" s="166">
        <v>0</v>
      </c>
      <c r="S14" s="166">
        <v>0</v>
      </c>
      <c r="T14" s="165">
        <v>0</v>
      </c>
      <c r="U14" s="166">
        <v>0</v>
      </c>
      <c r="V14" s="166">
        <v>0</v>
      </c>
      <c r="W14" s="165">
        <v>0</v>
      </c>
      <c r="X14" s="166">
        <v>0</v>
      </c>
      <c r="Y14" s="166">
        <v>0</v>
      </c>
      <c r="Z14" s="165">
        <v>0</v>
      </c>
      <c r="AA14" s="166">
        <v>0</v>
      </c>
      <c r="AB14" s="166">
        <v>0</v>
      </c>
      <c r="AC14" s="165">
        <v>0</v>
      </c>
      <c r="AD14" s="166">
        <v>0</v>
      </c>
      <c r="AE14" s="166">
        <v>0</v>
      </c>
      <c r="AF14" s="165">
        <v>0</v>
      </c>
      <c r="AG14" s="166">
        <v>0</v>
      </c>
      <c r="AH14" s="166">
        <v>0</v>
      </c>
      <c r="AI14" s="165">
        <v>0</v>
      </c>
      <c r="AJ14" s="166">
        <v>0</v>
      </c>
      <c r="AK14" s="166">
        <v>0</v>
      </c>
      <c r="AL14" s="140">
        <v>0</v>
      </c>
      <c r="AM14" s="141">
        <v>0</v>
      </c>
      <c r="AN14" s="141">
        <v>0</v>
      </c>
      <c r="AO14" s="142">
        <f t="shared" si="0"/>
        <v>589</v>
      </c>
      <c r="AP14" s="144">
        <f t="shared" si="0"/>
        <v>315</v>
      </c>
      <c r="AQ14" s="52">
        <f>SUM(AO14:AP14)</f>
        <v>904</v>
      </c>
    </row>
    <row r="15" spans="1:43" s="22" customFormat="1">
      <c r="A15" s="22" t="s">
        <v>26</v>
      </c>
      <c r="B15" s="33">
        <v>1183</v>
      </c>
      <c r="C15" s="34">
        <v>669</v>
      </c>
      <c r="D15" s="34">
        <v>1852</v>
      </c>
      <c r="E15" s="33">
        <v>496</v>
      </c>
      <c r="F15" s="34">
        <v>260</v>
      </c>
      <c r="G15" s="34">
        <v>756</v>
      </c>
      <c r="H15" s="33">
        <v>1850</v>
      </c>
      <c r="I15" s="34">
        <v>980</v>
      </c>
      <c r="J15" s="34">
        <v>2830</v>
      </c>
      <c r="K15" s="167">
        <v>310</v>
      </c>
      <c r="L15" s="66">
        <v>86</v>
      </c>
      <c r="M15" s="145">
        <v>396</v>
      </c>
      <c r="N15" s="167">
        <v>6</v>
      </c>
      <c r="O15" s="145">
        <v>0</v>
      </c>
      <c r="P15" s="145">
        <v>6</v>
      </c>
      <c r="Q15" s="167">
        <v>103</v>
      </c>
      <c r="R15" s="145">
        <v>28</v>
      </c>
      <c r="S15" s="145">
        <v>131</v>
      </c>
      <c r="T15" s="167">
        <v>8</v>
      </c>
      <c r="U15" s="145">
        <v>0</v>
      </c>
      <c r="V15" s="145">
        <v>8</v>
      </c>
      <c r="W15" s="167">
        <v>138</v>
      </c>
      <c r="X15" s="145">
        <v>32</v>
      </c>
      <c r="Y15" s="145">
        <v>170</v>
      </c>
      <c r="Z15" s="167">
        <v>0</v>
      </c>
      <c r="AA15" s="145">
        <v>0</v>
      </c>
      <c r="AB15" s="145">
        <v>0</v>
      </c>
      <c r="AC15" s="167">
        <v>56</v>
      </c>
      <c r="AD15" s="145">
        <v>18</v>
      </c>
      <c r="AE15" s="145">
        <v>74</v>
      </c>
      <c r="AF15" s="167">
        <v>0</v>
      </c>
      <c r="AG15" s="145">
        <v>0</v>
      </c>
      <c r="AH15" s="145">
        <v>0</v>
      </c>
      <c r="AI15" s="167">
        <v>52</v>
      </c>
      <c r="AJ15" s="145">
        <v>15</v>
      </c>
      <c r="AK15" s="145">
        <v>67</v>
      </c>
      <c r="AL15" s="148">
        <v>0</v>
      </c>
      <c r="AM15" s="149">
        <v>0</v>
      </c>
      <c r="AN15" s="149">
        <v>0</v>
      </c>
      <c r="AO15" s="33">
        <f t="shared" si="0"/>
        <v>4202</v>
      </c>
      <c r="AP15" s="34">
        <f t="shared" si="0"/>
        <v>2088</v>
      </c>
      <c r="AQ15" s="34">
        <f>SUM(AO15:AP15)</f>
        <v>6290</v>
      </c>
    </row>
    <row r="16" spans="1:43" s="22" customFormat="1">
      <c r="A16" s="76" t="s">
        <v>37</v>
      </c>
      <c r="B16" s="35"/>
      <c r="C16" s="36"/>
      <c r="D16" s="36"/>
      <c r="E16" s="35"/>
      <c r="F16" s="36"/>
      <c r="G16" s="36"/>
      <c r="H16" s="35"/>
      <c r="I16" s="36"/>
      <c r="J16" s="36"/>
      <c r="K16" s="35"/>
      <c r="L16" s="36"/>
      <c r="M16" s="36"/>
      <c r="N16" s="35"/>
      <c r="O16" s="36"/>
      <c r="P16" s="36"/>
      <c r="Q16" s="35"/>
      <c r="R16" s="36"/>
      <c r="S16" s="36"/>
      <c r="T16" s="35"/>
      <c r="U16" s="36"/>
      <c r="V16" s="36"/>
      <c r="W16" s="35"/>
      <c r="X16" s="36"/>
      <c r="Y16" s="36"/>
      <c r="Z16" s="35"/>
      <c r="AA16" s="36"/>
      <c r="AB16" s="36"/>
      <c r="AC16" s="35"/>
      <c r="AD16" s="36"/>
      <c r="AE16" s="36"/>
      <c r="AF16" s="35"/>
      <c r="AG16" s="36"/>
      <c r="AH16" s="36"/>
      <c r="AI16" s="35"/>
      <c r="AJ16" s="36"/>
      <c r="AK16" s="36"/>
      <c r="AL16" s="35"/>
      <c r="AM16" s="36"/>
      <c r="AN16" s="36"/>
      <c r="AO16" s="35"/>
      <c r="AP16" s="36"/>
      <c r="AQ16" s="36"/>
    </row>
    <row r="17" spans="1:43">
      <c r="A17" s="108" t="s">
        <v>33</v>
      </c>
      <c r="B17" s="140">
        <v>76</v>
      </c>
      <c r="C17" s="141">
        <v>30</v>
      </c>
      <c r="D17" s="141">
        <v>106</v>
      </c>
      <c r="E17" s="140">
        <v>52</v>
      </c>
      <c r="F17" s="141">
        <v>32</v>
      </c>
      <c r="G17" s="141">
        <v>84</v>
      </c>
      <c r="H17" s="140">
        <v>299</v>
      </c>
      <c r="I17" s="141">
        <v>105</v>
      </c>
      <c r="J17" s="141">
        <v>404</v>
      </c>
      <c r="K17" s="140">
        <v>45</v>
      </c>
      <c r="L17" s="141">
        <v>5</v>
      </c>
      <c r="M17" s="141">
        <v>50</v>
      </c>
      <c r="N17" s="140">
        <v>16</v>
      </c>
      <c r="O17" s="141">
        <v>4</v>
      </c>
      <c r="P17" s="141">
        <v>20</v>
      </c>
      <c r="Q17" s="140">
        <v>11</v>
      </c>
      <c r="R17" s="141">
        <v>3</v>
      </c>
      <c r="S17" s="141">
        <v>14</v>
      </c>
      <c r="T17" s="140">
        <v>0</v>
      </c>
      <c r="U17" s="141">
        <v>0</v>
      </c>
      <c r="V17" s="141">
        <v>0</v>
      </c>
      <c r="W17" s="140">
        <v>11</v>
      </c>
      <c r="X17" s="141">
        <v>3</v>
      </c>
      <c r="Y17" s="141">
        <v>14</v>
      </c>
      <c r="Z17" s="140">
        <v>0</v>
      </c>
      <c r="AA17" s="141">
        <v>0</v>
      </c>
      <c r="AB17" s="141">
        <v>0</v>
      </c>
      <c r="AC17" s="140">
        <v>0</v>
      </c>
      <c r="AD17" s="141">
        <v>0</v>
      </c>
      <c r="AE17" s="141">
        <v>0</v>
      </c>
      <c r="AF17" s="140">
        <v>0</v>
      </c>
      <c r="AG17" s="141">
        <v>0</v>
      </c>
      <c r="AH17" s="141">
        <v>0</v>
      </c>
      <c r="AI17" s="140">
        <v>0</v>
      </c>
      <c r="AJ17" s="141">
        <v>0</v>
      </c>
      <c r="AK17" s="141">
        <v>0</v>
      </c>
      <c r="AL17" s="140">
        <v>0</v>
      </c>
      <c r="AM17" s="141">
        <v>0</v>
      </c>
      <c r="AN17" s="141">
        <v>0</v>
      </c>
      <c r="AO17" s="142">
        <f t="shared" ref="AO17:AP21" si="1">SUM(AI17,AC17,Z17,W17,Q17,N17,K17,H17,E17,B17,T17,AF17,AL17)</f>
        <v>510</v>
      </c>
      <c r="AP17" s="52">
        <f t="shared" si="1"/>
        <v>182</v>
      </c>
      <c r="AQ17" s="52">
        <f>SUM(AO17:AP17)</f>
        <v>692</v>
      </c>
    </row>
    <row r="18" spans="1:43">
      <c r="A18" s="108" t="s">
        <v>34</v>
      </c>
      <c r="B18" s="140">
        <v>259</v>
      </c>
      <c r="C18" s="143">
        <v>180</v>
      </c>
      <c r="D18" s="141">
        <v>439</v>
      </c>
      <c r="E18" s="140">
        <v>56</v>
      </c>
      <c r="F18" s="143">
        <v>21</v>
      </c>
      <c r="G18" s="141">
        <v>77</v>
      </c>
      <c r="H18" s="140">
        <v>207</v>
      </c>
      <c r="I18" s="143">
        <v>154</v>
      </c>
      <c r="J18" s="141">
        <v>361</v>
      </c>
      <c r="K18" s="140">
        <v>24</v>
      </c>
      <c r="L18" s="141">
        <v>15</v>
      </c>
      <c r="M18" s="141">
        <v>39</v>
      </c>
      <c r="N18" s="140">
        <v>0</v>
      </c>
      <c r="O18" s="141">
        <v>0</v>
      </c>
      <c r="P18" s="141">
        <v>0</v>
      </c>
      <c r="Q18" s="140">
        <v>0</v>
      </c>
      <c r="R18" s="141">
        <v>0</v>
      </c>
      <c r="S18" s="141">
        <v>0</v>
      </c>
      <c r="T18" s="140">
        <v>0</v>
      </c>
      <c r="U18" s="141">
        <v>0</v>
      </c>
      <c r="V18" s="141">
        <v>0</v>
      </c>
      <c r="W18" s="140">
        <v>10</v>
      </c>
      <c r="X18" s="141">
        <v>14</v>
      </c>
      <c r="Y18" s="141">
        <v>24</v>
      </c>
      <c r="Z18" s="140">
        <v>0</v>
      </c>
      <c r="AA18" s="141">
        <v>0</v>
      </c>
      <c r="AB18" s="141">
        <v>0</v>
      </c>
      <c r="AC18" s="140">
        <v>0</v>
      </c>
      <c r="AD18" s="141">
        <v>0</v>
      </c>
      <c r="AE18" s="141">
        <v>0</v>
      </c>
      <c r="AF18" s="140">
        <v>0</v>
      </c>
      <c r="AG18" s="141">
        <v>0</v>
      </c>
      <c r="AH18" s="141">
        <v>0</v>
      </c>
      <c r="AI18" s="140">
        <v>10</v>
      </c>
      <c r="AJ18" s="141">
        <v>7</v>
      </c>
      <c r="AK18" s="141">
        <v>17</v>
      </c>
      <c r="AL18" s="140">
        <v>0</v>
      </c>
      <c r="AM18" s="141">
        <v>0</v>
      </c>
      <c r="AN18" s="141">
        <v>0</v>
      </c>
      <c r="AO18" s="142">
        <f t="shared" si="1"/>
        <v>566</v>
      </c>
      <c r="AP18" s="144">
        <f t="shared" si="1"/>
        <v>391</v>
      </c>
      <c r="AQ18" s="52">
        <f>SUM(AO18:AP18)</f>
        <v>957</v>
      </c>
    </row>
    <row r="19" spans="1:43">
      <c r="A19" s="108" t="s">
        <v>35</v>
      </c>
      <c r="B19" s="140">
        <v>0</v>
      </c>
      <c r="C19" s="143">
        <v>0</v>
      </c>
      <c r="D19" s="141">
        <v>0</v>
      </c>
      <c r="E19" s="140">
        <v>0</v>
      </c>
      <c r="F19" s="143">
        <v>0</v>
      </c>
      <c r="G19" s="141">
        <v>0</v>
      </c>
      <c r="H19" s="140">
        <v>0</v>
      </c>
      <c r="I19" s="143">
        <v>0</v>
      </c>
      <c r="J19" s="141">
        <v>0</v>
      </c>
      <c r="K19" s="140">
        <v>0</v>
      </c>
      <c r="L19" s="141">
        <v>0</v>
      </c>
      <c r="M19" s="141">
        <v>0</v>
      </c>
      <c r="N19" s="140">
        <v>0</v>
      </c>
      <c r="O19" s="141">
        <v>0</v>
      </c>
      <c r="P19" s="141">
        <v>0</v>
      </c>
      <c r="Q19" s="140">
        <v>0</v>
      </c>
      <c r="R19" s="141">
        <v>0</v>
      </c>
      <c r="S19" s="141">
        <v>0</v>
      </c>
      <c r="T19" s="140">
        <v>0</v>
      </c>
      <c r="U19" s="141">
        <v>0</v>
      </c>
      <c r="V19" s="141">
        <v>0</v>
      </c>
      <c r="W19" s="140">
        <v>0</v>
      </c>
      <c r="X19" s="141">
        <v>0</v>
      </c>
      <c r="Y19" s="141">
        <v>0</v>
      </c>
      <c r="Z19" s="140">
        <v>0</v>
      </c>
      <c r="AA19" s="141">
        <v>0</v>
      </c>
      <c r="AB19" s="141">
        <v>0</v>
      </c>
      <c r="AC19" s="140">
        <v>0</v>
      </c>
      <c r="AD19" s="141">
        <v>0</v>
      </c>
      <c r="AE19" s="141">
        <v>0</v>
      </c>
      <c r="AF19" s="140">
        <v>0</v>
      </c>
      <c r="AG19" s="141">
        <v>0</v>
      </c>
      <c r="AH19" s="141">
        <v>0</v>
      </c>
      <c r="AI19" s="140">
        <v>0</v>
      </c>
      <c r="AJ19" s="141">
        <v>0</v>
      </c>
      <c r="AK19" s="141">
        <v>0</v>
      </c>
      <c r="AL19" s="140">
        <v>0</v>
      </c>
      <c r="AM19" s="141">
        <v>0</v>
      </c>
      <c r="AN19" s="141">
        <v>0</v>
      </c>
      <c r="AO19" s="142">
        <f t="shared" si="1"/>
        <v>0</v>
      </c>
      <c r="AP19" s="144">
        <f t="shared" si="1"/>
        <v>0</v>
      </c>
      <c r="AQ19" s="52">
        <f>SUM(AO19:AP19)</f>
        <v>0</v>
      </c>
    </row>
    <row r="20" spans="1:43">
      <c r="A20" s="108" t="s">
        <v>36</v>
      </c>
      <c r="B20" s="140">
        <v>0</v>
      </c>
      <c r="C20" s="143">
        <v>0</v>
      </c>
      <c r="D20" s="141">
        <v>0</v>
      </c>
      <c r="E20" s="140">
        <v>0</v>
      </c>
      <c r="F20" s="143">
        <v>0</v>
      </c>
      <c r="G20" s="141">
        <v>0</v>
      </c>
      <c r="H20" s="140">
        <v>178</v>
      </c>
      <c r="I20" s="143">
        <v>86</v>
      </c>
      <c r="J20" s="141">
        <v>264</v>
      </c>
      <c r="K20" s="165">
        <v>0</v>
      </c>
      <c r="L20" s="166">
        <v>0</v>
      </c>
      <c r="M20" s="166">
        <v>0</v>
      </c>
      <c r="N20" s="165">
        <v>0</v>
      </c>
      <c r="O20" s="166">
        <v>0</v>
      </c>
      <c r="P20" s="166">
        <v>0</v>
      </c>
      <c r="Q20" s="165">
        <v>0</v>
      </c>
      <c r="R20" s="166">
        <v>0</v>
      </c>
      <c r="S20" s="166">
        <v>0</v>
      </c>
      <c r="T20" s="165">
        <v>0</v>
      </c>
      <c r="U20" s="166">
        <v>0</v>
      </c>
      <c r="V20" s="166">
        <v>0</v>
      </c>
      <c r="W20" s="165">
        <v>0</v>
      </c>
      <c r="X20" s="166">
        <v>0</v>
      </c>
      <c r="Y20" s="166">
        <v>0</v>
      </c>
      <c r="Z20" s="165">
        <v>0</v>
      </c>
      <c r="AA20" s="166">
        <v>0</v>
      </c>
      <c r="AB20" s="166">
        <v>0</v>
      </c>
      <c r="AC20" s="165">
        <v>0</v>
      </c>
      <c r="AD20" s="166">
        <v>0</v>
      </c>
      <c r="AE20" s="166">
        <v>0</v>
      </c>
      <c r="AF20" s="165">
        <v>0</v>
      </c>
      <c r="AG20" s="166">
        <v>0</v>
      </c>
      <c r="AH20" s="166">
        <v>0</v>
      </c>
      <c r="AI20" s="165">
        <v>0</v>
      </c>
      <c r="AJ20" s="166">
        <v>0</v>
      </c>
      <c r="AK20" s="166">
        <v>0</v>
      </c>
      <c r="AL20" s="140">
        <v>0</v>
      </c>
      <c r="AM20" s="141">
        <v>0</v>
      </c>
      <c r="AN20" s="141">
        <v>0</v>
      </c>
      <c r="AO20" s="142">
        <f t="shared" si="1"/>
        <v>178</v>
      </c>
      <c r="AP20" s="144">
        <f t="shared" si="1"/>
        <v>86</v>
      </c>
      <c r="AQ20" s="52">
        <f>SUM(AO20:AP20)</f>
        <v>264</v>
      </c>
    </row>
    <row r="21" spans="1:43" s="22" customFormat="1">
      <c r="A21" s="22" t="s">
        <v>26</v>
      </c>
      <c r="B21" s="33">
        <v>335</v>
      </c>
      <c r="C21" s="34">
        <v>210</v>
      </c>
      <c r="D21" s="34">
        <v>545</v>
      </c>
      <c r="E21" s="33">
        <v>108</v>
      </c>
      <c r="F21" s="34">
        <v>53</v>
      </c>
      <c r="G21" s="34">
        <v>161</v>
      </c>
      <c r="H21" s="33">
        <v>684</v>
      </c>
      <c r="I21" s="34">
        <v>345</v>
      </c>
      <c r="J21" s="34">
        <v>1029</v>
      </c>
      <c r="K21" s="167">
        <v>69</v>
      </c>
      <c r="L21" s="66">
        <v>20</v>
      </c>
      <c r="M21" s="145">
        <v>89</v>
      </c>
      <c r="N21" s="167">
        <v>16</v>
      </c>
      <c r="O21" s="145">
        <v>4</v>
      </c>
      <c r="P21" s="145">
        <v>20</v>
      </c>
      <c r="Q21" s="167">
        <v>11</v>
      </c>
      <c r="R21" s="145">
        <v>3</v>
      </c>
      <c r="S21" s="145">
        <v>14</v>
      </c>
      <c r="T21" s="167">
        <v>0</v>
      </c>
      <c r="U21" s="145">
        <v>0</v>
      </c>
      <c r="V21" s="145">
        <v>0</v>
      </c>
      <c r="W21" s="167">
        <v>21</v>
      </c>
      <c r="X21" s="145">
        <v>17</v>
      </c>
      <c r="Y21" s="145">
        <v>38</v>
      </c>
      <c r="Z21" s="167">
        <v>0</v>
      </c>
      <c r="AA21" s="145">
        <v>0</v>
      </c>
      <c r="AB21" s="145">
        <v>0</v>
      </c>
      <c r="AC21" s="167">
        <v>0</v>
      </c>
      <c r="AD21" s="145">
        <v>0</v>
      </c>
      <c r="AE21" s="145">
        <v>0</v>
      </c>
      <c r="AF21" s="167">
        <v>0</v>
      </c>
      <c r="AG21" s="145">
        <v>0</v>
      </c>
      <c r="AH21" s="145">
        <v>0</v>
      </c>
      <c r="AI21" s="167">
        <v>10</v>
      </c>
      <c r="AJ21" s="145">
        <v>7</v>
      </c>
      <c r="AK21" s="145">
        <v>17</v>
      </c>
      <c r="AL21" s="148">
        <v>0</v>
      </c>
      <c r="AM21" s="149">
        <v>0</v>
      </c>
      <c r="AN21" s="149">
        <v>0</v>
      </c>
      <c r="AO21" s="33">
        <f t="shared" si="1"/>
        <v>1254</v>
      </c>
      <c r="AP21" s="34">
        <f t="shared" si="1"/>
        <v>659</v>
      </c>
      <c r="AQ21" s="34">
        <f>SUM(AO21:AP21)</f>
        <v>1913</v>
      </c>
    </row>
    <row r="22" spans="1:43" s="22" customFormat="1">
      <c r="A22" s="76" t="s">
        <v>38</v>
      </c>
      <c r="B22" s="35"/>
      <c r="C22" s="36"/>
      <c r="D22" s="36"/>
      <c r="E22" s="35"/>
      <c r="F22" s="36"/>
      <c r="G22" s="36"/>
      <c r="H22" s="35"/>
      <c r="I22" s="36"/>
      <c r="J22" s="36"/>
      <c r="K22" s="35"/>
      <c r="L22" s="36"/>
      <c r="M22" s="36"/>
      <c r="N22" s="35"/>
      <c r="O22" s="36"/>
      <c r="P22" s="36"/>
      <c r="Q22" s="35"/>
      <c r="R22" s="36"/>
      <c r="S22" s="36"/>
      <c r="T22" s="35"/>
      <c r="U22" s="36"/>
      <c r="V22" s="36"/>
      <c r="W22" s="35"/>
      <c r="X22" s="36"/>
      <c r="Y22" s="36"/>
      <c r="Z22" s="35"/>
      <c r="AA22" s="36"/>
      <c r="AB22" s="36"/>
      <c r="AC22" s="35"/>
      <c r="AD22" s="36"/>
      <c r="AE22" s="36"/>
      <c r="AF22" s="35"/>
      <c r="AG22" s="36"/>
      <c r="AH22" s="36"/>
      <c r="AI22" s="35"/>
      <c r="AJ22" s="36"/>
      <c r="AK22" s="36"/>
      <c r="AL22" s="35"/>
      <c r="AM22" s="36"/>
      <c r="AN22" s="36"/>
      <c r="AO22" s="35"/>
      <c r="AP22" s="36"/>
      <c r="AQ22" s="36"/>
    </row>
    <row r="23" spans="1:43">
      <c r="A23" s="108" t="s">
        <v>33</v>
      </c>
      <c r="B23" s="140">
        <v>63</v>
      </c>
      <c r="C23" s="141">
        <v>36</v>
      </c>
      <c r="D23" s="141">
        <v>99</v>
      </c>
      <c r="E23" s="140">
        <v>12</v>
      </c>
      <c r="F23" s="141">
        <v>7</v>
      </c>
      <c r="G23" s="141">
        <v>19</v>
      </c>
      <c r="H23" s="140">
        <v>0</v>
      </c>
      <c r="I23" s="141">
        <v>0</v>
      </c>
      <c r="J23" s="141">
        <v>0</v>
      </c>
      <c r="K23" s="140">
        <v>0</v>
      </c>
      <c r="L23" s="141">
        <v>0</v>
      </c>
      <c r="M23" s="141">
        <v>0</v>
      </c>
      <c r="N23" s="140">
        <v>0</v>
      </c>
      <c r="O23" s="141">
        <v>0</v>
      </c>
      <c r="P23" s="141">
        <v>0</v>
      </c>
      <c r="Q23" s="140">
        <v>0</v>
      </c>
      <c r="R23" s="141">
        <v>0</v>
      </c>
      <c r="S23" s="141">
        <v>0</v>
      </c>
      <c r="T23" s="140">
        <v>0</v>
      </c>
      <c r="U23" s="141">
        <v>0</v>
      </c>
      <c r="V23" s="141">
        <v>0</v>
      </c>
      <c r="W23" s="140">
        <v>0</v>
      </c>
      <c r="X23" s="141">
        <v>0</v>
      </c>
      <c r="Y23" s="141">
        <v>0</v>
      </c>
      <c r="Z23" s="140">
        <v>0</v>
      </c>
      <c r="AA23" s="141">
        <v>0</v>
      </c>
      <c r="AB23" s="141">
        <v>0</v>
      </c>
      <c r="AC23" s="140">
        <v>0</v>
      </c>
      <c r="AD23" s="141">
        <v>0</v>
      </c>
      <c r="AE23" s="141">
        <v>0</v>
      </c>
      <c r="AF23" s="140">
        <v>0</v>
      </c>
      <c r="AG23" s="141">
        <v>0</v>
      </c>
      <c r="AH23" s="141">
        <v>0</v>
      </c>
      <c r="AI23" s="140">
        <v>0</v>
      </c>
      <c r="AJ23" s="141">
        <v>0</v>
      </c>
      <c r="AK23" s="141">
        <v>0</v>
      </c>
      <c r="AL23" s="140">
        <v>0</v>
      </c>
      <c r="AM23" s="141">
        <v>0</v>
      </c>
      <c r="AN23" s="141">
        <v>0</v>
      </c>
      <c r="AO23" s="142">
        <f t="shared" ref="AO23:AP27" si="2">SUM(AI23,AC23,Z23,W23,Q23,N23,K23,H23,E23,B23,T23,AF23,AL23)</f>
        <v>75</v>
      </c>
      <c r="AP23" s="52">
        <f t="shared" si="2"/>
        <v>43</v>
      </c>
      <c r="AQ23" s="52">
        <f>SUM(AO23:AP23)</f>
        <v>118</v>
      </c>
    </row>
    <row r="24" spans="1:43">
      <c r="A24" s="108" t="s">
        <v>34</v>
      </c>
      <c r="B24" s="140">
        <v>75</v>
      </c>
      <c r="C24" s="143">
        <v>50</v>
      </c>
      <c r="D24" s="141">
        <v>125</v>
      </c>
      <c r="E24" s="140">
        <v>22</v>
      </c>
      <c r="F24" s="143">
        <v>14</v>
      </c>
      <c r="G24" s="141">
        <v>36</v>
      </c>
      <c r="H24" s="140">
        <v>45</v>
      </c>
      <c r="I24" s="143">
        <v>64</v>
      </c>
      <c r="J24" s="141">
        <v>109</v>
      </c>
      <c r="K24" s="140">
        <v>36</v>
      </c>
      <c r="L24" s="143">
        <v>6</v>
      </c>
      <c r="M24" s="141">
        <v>42</v>
      </c>
      <c r="N24" s="140">
        <v>4</v>
      </c>
      <c r="O24" s="143">
        <v>3</v>
      </c>
      <c r="P24" s="141">
        <v>7</v>
      </c>
      <c r="Q24" s="140">
        <v>11</v>
      </c>
      <c r="R24" s="143">
        <v>2</v>
      </c>
      <c r="S24" s="141">
        <v>13</v>
      </c>
      <c r="T24" s="140">
        <v>0</v>
      </c>
      <c r="U24" s="143">
        <v>0</v>
      </c>
      <c r="V24" s="141">
        <v>0</v>
      </c>
      <c r="W24" s="140">
        <v>14</v>
      </c>
      <c r="X24" s="143">
        <v>4</v>
      </c>
      <c r="Y24" s="141">
        <v>18</v>
      </c>
      <c r="Z24" s="140">
        <v>0</v>
      </c>
      <c r="AA24" s="141">
        <v>0</v>
      </c>
      <c r="AB24" s="141">
        <v>0</v>
      </c>
      <c r="AC24" s="140">
        <v>11</v>
      </c>
      <c r="AD24" s="141">
        <v>0</v>
      </c>
      <c r="AE24" s="141">
        <v>11</v>
      </c>
      <c r="AF24" s="140">
        <v>0</v>
      </c>
      <c r="AG24" s="141">
        <v>0</v>
      </c>
      <c r="AH24" s="141">
        <v>0</v>
      </c>
      <c r="AI24" s="140">
        <v>13</v>
      </c>
      <c r="AJ24" s="141">
        <v>7</v>
      </c>
      <c r="AK24" s="141">
        <v>20</v>
      </c>
      <c r="AL24" s="140">
        <v>0</v>
      </c>
      <c r="AM24" s="141">
        <v>0</v>
      </c>
      <c r="AN24" s="141">
        <v>0</v>
      </c>
      <c r="AO24" s="142">
        <f t="shared" si="2"/>
        <v>231</v>
      </c>
      <c r="AP24" s="144">
        <f t="shared" si="2"/>
        <v>150</v>
      </c>
      <c r="AQ24" s="52">
        <f>SUM(AO24:AP24)</f>
        <v>381</v>
      </c>
    </row>
    <row r="25" spans="1:43">
      <c r="A25" s="108" t="s">
        <v>36</v>
      </c>
      <c r="B25" s="140">
        <v>0</v>
      </c>
      <c r="C25" s="143">
        <v>0</v>
      </c>
      <c r="D25" s="141">
        <v>0</v>
      </c>
      <c r="E25" s="140">
        <v>0</v>
      </c>
      <c r="F25" s="143">
        <v>0</v>
      </c>
      <c r="G25" s="141">
        <v>0</v>
      </c>
      <c r="H25" s="140">
        <v>0</v>
      </c>
      <c r="I25" s="143">
        <v>0</v>
      </c>
      <c r="J25" s="141">
        <v>0</v>
      </c>
      <c r="K25" s="140">
        <v>0</v>
      </c>
      <c r="L25" s="141">
        <v>0</v>
      </c>
      <c r="M25" s="141">
        <v>0</v>
      </c>
      <c r="N25" s="140">
        <v>0</v>
      </c>
      <c r="O25" s="141">
        <v>0</v>
      </c>
      <c r="P25" s="141">
        <v>0</v>
      </c>
      <c r="Q25" s="140">
        <v>0</v>
      </c>
      <c r="R25" s="141">
        <v>0</v>
      </c>
      <c r="S25" s="141">
        <v>0</v>
      </c>
      <c r="T25" s="140">
        <v>0</v>
      </c>
      <c r="U25" s="141">
        <v>0</v>
      </c>
      <c r="V25" s="141">
        <v>0</v>
      </c>
      <c r="W25" s="140">
        <v>0</v>
      </c>
      <c r="X25" s="141">
        <v>0</v>
      </c>
      <c r="Y25" s="141">
        <v>0</v>
      </c>
      <c r="Z25" s="140">
        <v>0</v>
      </c>
      <c r="AA25" s="141">
        <v>0</v>
      </c>
      <c r="AB25" s="141">
        <v>0</v>
      </c>
      <c r="AC25" s="140">
        <v>0</v>
      </c>
      <c r="AD25" s="141">
        <v>0</v>
      </c>
      <c r="AE25" s="141">
        <v>0</v>
      </c>
      <c r="AF25" s="140">
        <v>0</v>
      </c>
      <c r="AG25" s="141">
        <v>0</v>
      </c>
      <c r="AH25" s="141">
        <v>0</v>
      </c>
      <c r="AI25" s="140">
        <v>0</v>
      </c>
      <c r="AJ25" s="141">
        <v>0</v>
      </c>
      <c r="AK25" s="141">
        <v>0</v>
      </c>
      <c r="AL25" s="140">
        <v>0</v>
      </c>
      <c r="AM25" s="141">
        <v>0</v>
      </c>
      <c r="AN25" s="141">
        <v>0</v>
      </c>
      <c r="AO25" s="142">
        <f t="shared" si="2"/>
        <v>0</v>
      </c>
      <c r="AP25" s="144">
        <f t="shared" si="2"/>
        <v>0</v>
      </c>
      <c r="AQ25" s="52">
        <f>SUM(AO25:AP25)</f>
        <v>0</v>
      </c>
    </row>
    <row r="26" spans="1:43">
      <c r="A26" s="108" t="s">
        <v>39</v>
      </c>
      <c r="B26" s="140">
        <v>22</v>
      </c>
      <c r="C26" s="143">
        <v>12</v>
      </c>
      <c r="D26" s="141">
        <v>34</v>
      </c>
      <c r="E26" s="140">
        <v>31</v>
      </c>
      <c r="F26" s="143">
        <v>9</v>
      </c>
      <c r="G26" s="141">
        <v>40</v>
      </c>
      <c r="H26" s="140">
        <v>106</v>
      </c>
      <c r="I26" s="143">
        <v>24</v>
      </c>
      <c r="J26" s="141">
        <v>130</v>
      </c>
      <c r="K26" s="140">
        <v>0</v>
      </c>
      <c r="L26" s="141">
        <v>0</v>
      </c>
      <c r="M26" s="141">
        <v>0</v>
      </c>
      <c r="N26" s="140">
        <v>0</v>
      </c>
      <c r="O26" s="141">
        <v>0</v>
      </c>
      <c r="P26" s="141">
        <v>0</v>
      </c>
      <c r="Q26" s="140">
        <v>0</v>
      </c>
      <c r="R26" s="141">
        <v>0</v>
      </c>
      <c r="S26" s="141">
        <v>0</v>
      </c>
      <c r="T26" s="140">
        <v>0</v>
      </c>
      <c r="U26" s="141">
        <v>0</v>
      </c>
      <c r="V26" s="141">
        <v>0</v>
      </c>
      <c r="W26" s="140">
        <v>0</v>
      </c>
      <c r="X26" s="141">
        <v>0</v>
      </c>
      <c r="Y26" s="141">
        <v>0</v>
      </c>
      <c r="Z26" s="165">
        <v>0</v>
      </c>
      <c r="AA26" s="166">
        <v>0</v>
      </c>
      <c r="AB26" s="166">
        <v>0</v>
      </c>
      <c r="AC26" s="165">
        <v>0</v>
      </c>
      <c r="AD26" s="166">
        <v>0</v>
      </c>
      <c r="AE26" s="166">
        <v>0</v>
      </c>
      <c r="AF26" s="165">
        <v>0</v>
      </c>
      <c r="AG26" s="166">
        <v>0</v>
      </c>
      <c r="AH26" s="166">
        <v>0</v>
      </c>
      <c r="AI26" s="165">
        <v>0</v>
      </c>
      <c r="AJ26" s="166">
        <v>0</v>
      </c>
      <c r="AK26" s="166">
        <v>0</v>
      </c>
      <c r="AL26" s="140">
        <v>0</v>
      </c>
      <c r="AM26" s="141">
        <v>0</v>
      </c>
      <c r="AN26" s="141">
        <v>0</v>
      </c>
      <c r="AO26" s="142">
        <f t="shared" si="2"/>
        <v>159</v>
      </c>
      <c r="AP26" s="144">
        <f t="shared" si="2"/>
        <v>45</v>
      </c>
      <c r="AQ26" s="52">
        <f>SUM(AO26:AP26)</f>
        <v>204</v>
      </c>
    </row>
    <row r="27" spans="1:43" s="22" customFormat="1">
      <c r="A27" s="22" t="s">
        <v>26</v>
      </c>
      <c r="B27" s="33">
        <v>160</v>
      </c>
      <c r="C27" s="34">
        <v>98</v>
      </c>
      <c r="D27" s="34">
        <v>258</v>
      </c>
      <c r="E27" s="33">
        <v>65</v>
      </c>
      <c r="F27" s="34">
        <v>30</v>
      </c>
      <c r="G27" s="34">
        <v>95</v>
      </c>
      <c r="H27" s="33">
        <v>151</v>
      </c>
      <c r="I27" s="34">
        <v>88</v>
      </c>
      <c r="J27" s="34">
        <v>239</v>
      </c>
      <c r="K27" s="33">
        <v>36</v>
      </c>
      <c r="L27" s="34">
        <v>6</v>
      </c>
      <c r="M27" s="34">
        <v>42</v>
      </c>
      <c r="N27" s="33">
        <v>4</v>
      </c>
      <c r="O27" s="34">
        <v>3</v>
      </c>
      <c r="P27" s="34">
        <v>7</v>
      </c>
      <c r="Q27" s="33">
        <v>11</v>
      </c>
      <c r="R27" s="34">
        <v>2</v>
      </c>
      <c r="S27" s="34">
        <v>13</v>
      </c>
      <c r="T27" s="33">
        <v>0</v>
      </c>
      <c r="U27" s="34">
        <v>0</v>
      </c>
      <c r="V27" s="34">
        <v>0</v>
      </c>
      <c r="W27" s="33">
        <v>14</v>
      </c>
      <c r="X27" s="34">
        <v>4</v>
      </c>
      <c r="Y27" s="34">
        <v>18</v>
      </c>
      <c r="Z27" s="167">
        <v>0</v>
      </c>
      <c r="AA27" s="145">
        <v>0</v>
      </c>
      <c r="AB27" s="145">
        <v>0</v>
      </c>
      <c r="AC27" s="167">
        <v>11</v>
      </c>
      <c r="AD27" s="145">
        <v>0</v>
      </c>
      <c r="AE27" s="145">
        <v>11</v>
      </c>
      <c r="AF27" s="167">
        <v>0</v>
      </c>
      <c r="AG27" s="145">
        <v>0</v>
      </c>
      <c r="AH27" s="145">
        <v>0</v>
      </c>
      <c r="AI27" s="167">
        <v>13</v>
      </c>
      <c r="AJ27" s="145">
        <v>7</v>
      </c>
      <c r="AK27" s="145">
        <v>20</v>
      </c>
      <c r="AL27" s="148">
        <v>0</v>
      </c>
      <c r="AM27" s="149">
        <v>0</v>
      </c>
      <c r="AN27" s="149">
        <v>0</v>
      </c>
      <c r="AO27" s="33">
        <f t="shared" si="2"/>
        <v>465</v>
      </c>
      <c r="AP27" s="34">
        <f t="shared" si="2"/>
        <v>238</v>
      </c>
      <c r="AQ27" s="34">
        <f>SUM(AO27:AP27)</f>
        <v>703</v>
      </c>
    </row>
    <row r="28" spans="1:43" s="22" customFormat="1">
      <c r="A28" s="76" t="s">
        <v>40</v>
      </c>
      <c r="B28" s="35"/>
      <c r="C28" s="36"/>
      <c r="D28" s="36"/>
      <c r="E28" s="35"/>
      <c r="F28" s="36"/>
      <c r="G28" s="36"/>
      <c r="H28" s="35"/>
      <c r="I28" s="36"/>
      <c r="J28" s="36"/>
      <c r="K28" s="35"/>
      <c r="L28" s="36"/>
      <c r="M28" s="36"/>
      <c r="N28" s="35"/>
      <c r="O28" s="36"/>
      <c r="P28" s="36"/>
      <c r="Q28" s="35"/>
      <c r="R28" s="36"/>
      <c r="S28" s="36"/>
      <c r="T28" s="35"/>
      <c r="U28" s="36"/>
      <c r="V28" s="36"/>
      <c r="W28" s="35"/>
      <c r="X28" s="36"/>
      <c r="Y28" s="36"/>
      <c r="Z28" s="35"/>
      <c r="AA28" s="36"/>
      <c r="AB28" s="36"/>
      <c r="AC28" s="35"/>
      <c r="AD28" s="36"/>
      <c r="AE28" s="36"/>
      <c r="AF28" s="35"/>
      <c r="AG28" s="36"/>
      <c r="AH28" s="36"/>
      <c r="AI28" s="35"/>
      <c r="AJ28" s="36"/>
      <c r="AK28" s="36"/>
      <c r="AL28" s="35"/>
      <c r="AM28" s="36"/>
      <c r="AN28" s="36"/>
      <c r="AO28" s="35"/>
      <c r="AP28" s="36"/>
      <c r="AQ28" s="36"/>
    </row>
    <row r="29" spans="1:43" s="83" customFormat="1">
      <c r="A29" s="79" t="s">
        <v>33</v>
      </c>
      <c r="B29" s="112">
        <v>107</v>
      </c>
      <c r="C29" s="78">
        <v>84</v>
      </c>
      <c r="D29" s="78">
        <v>191</v>
      </c>
      <c r="E29" s="112">
        <v>123</v>
      </c>
      <c r="F29" s="78">
        <v>67</v>
      </c>
      <c r="G29" s="78">
        <v>190</v>
      </c>
      <c r="H29" s="112">
        <v>392</v>
      </c>
      <c r="I29" s="78">
        <v>215</v>
      </c>
      <c r="J29" s="78">
        <v>607</v>
      </c>
      <c r="K29" s="186">
        <v>263</v>
      </c>
      <c r="L29" s="82">
        <v>65</v>
      </c>
      <c r="M29" s="82">
        <v>328</v>
      </c>
      <c r="N29" s="186">
        <v>43</v>
      </c>
      <c r="O29" s="82">
        <v>11</v>
      </c>
      <c r="P29" s="82">
        <v>54</v>
      </c>
      <c r="Q29" s="186">
        <v>59</v>
      </c>
      <c r="R29" s="82">
        <v>7</v>
      </c>
      <c r="S29" s="82">
        <v>66</v>
      </c>
      <c r="T29" s="186">
        <v>11</v>
      </c>
      <c r="U29" s="82">
        <v>3</v>
      </c>
      <c r="V29" s="82">
        <v>14</v>
      </c>
      <c r="W29" s="186">
        <v>81</v>
      </c>
      <c r="X29" s="82">
        <v>23</v>
      </c>
      <c r="Y29" s="82">
        <v>104</v>
      </c>
      <c r="Z29" s="112">
        <v>29</v>
      </c>
      <c r="AA29" s="78">
        <v>13</v>
      </c>
      <c r="AB29" s="78">
        <v>42</v>
      </c>
      <c r="AC29" s="112">
        <v>39</v>
      </c>
      <c r="AD29" s="78">
        <v>7</v>
      </c>
      <c r="AE29" s="78">
        <v>46</v>
      </c>
      <c r="AF29" s="112">
        <v>4</v>
      </c>
      <c r="AG29" s="78">
        <v>5</v>
      </c>
      <c r="AH29" s="78">
        <v>9</v>
      </c>
      <c r="AI29" s="112">
        <v>41</v>
      </c>
      <c r="AJ29" s="78">
        <v>12</v>
      </c>
      <c r="AK29" s="78">
        <v>53</v>
      </c>
      <c r="AL29" s="112">
        <v>1</v>
      </c>
      <c r="AM29" s="78">
        <v>1</v>
      </c>
      <c r="AN29" s="78">
        <v>2</v>
      </c>
      <c r="AO29" s="186">
        <f t="shared" ref="AO29:AP33" si="3">SUM(AI29,AC29,Z29,W29,Q29,N29,K29,H29,E29,B29,T29,AF29,AL29)</f>
        <v>1193</v>
      </c>
      <c r="AP29" s="82">
        <f t="shared" si="3"/>
        <v>513</v>
      </c>
      <c r="AQ29" s="82">
        <f>SUM(AO29:AP29)</f>
        <v>1706</v>
      </c>
    </row>
    <row r="30" spans="1:43">
      <c r="A30" s="108" t="s">
        <v>34</v>
      </c>
      <c r="B30" s="140">
        <v>450</v>
      </c>
      <c r="C30" s="143">
        <v>269</v>
      </c>
      <c r="D30" s="141">
        <v>719</v>
      </c>
      <c r="E30" s="140">
        <v>269</v>
      </c>
      <c r="F30" s="143">
        <v>158</v>
      </c>
      <c r="G30" s="141">
        <v>427</v>
      </c>
      <c r="H30" s="140">
        <v>814</v>
      </c>
      <c r="I30" s="143">
        <v>538</v>
      </c>
      <c r="J30" s="141">
        <v>1352</v>
      </c>
      <c r="K30" s="140">
        <v>212</v>
      </c>
      <c r="L30" s="143">
        <v>55</v>
      </c>
      <c r="M30" s="52">
        <v>267</v>
      </c>
      <c r="N30" s="140">
        <v>2</v>
      </c>
      <c r="O30" s="143">
        <v>1</v>
      </c>
      <c r="P30" s="141">
        <v>3</v>
      </c>
      <c r="Q30" s="140">
        <v>37</v>
      </c>
      <c r="R30" s="143">
        <v>3</v>
      </c>
      <c r="S30" s="141">
        <v>40</v>
      </c>
      <c r="T30" s="140">
        <v>0</v>
      </c>
      <c r="U30" s="143">
        <v>0</v>
      </c>
      <c r="V30" s="141">
        <v>0</v>
      </c>
      <c r="W30" s="140">
        <v>122</v>
      </c>
      <c r="X30" s="143">
        <v>26</v>
      </c>
      <c r="Y30" s="141">
        <v>148</v>
      </c>
      <c r="Z30" s="140">
        <v>0</v>
      </c>
      <c r="AA30" s="143">
        <v>0</v>
      </c>
      <c r="AB30" s="141">
        <v>0</v>
      </c>
      <c r="AC30" s="140">
        <v>7</v>
      </c>
      <c r="AD30" s="143">
        <v>3</v>
      </c>
      <c r="AE30" s="141">
        <v>10</v>
      </c>
      <c r="AF30" s="140">
        <v>0</v>
      </c>
      <c r="AG30" s="143">
        <v>0</v>
      </c>
      <c r="AH30" s="141">
        <v>0</v>
      </c>
      <c r="AI30" s="140">
        <v>90</v>
      </c>
      <c r="AJ30" s="143">
        <v>18</v>
      </c>
      <c r="AK30" s="141">
        <v>108</v>
      </c>
      <c r="AL30" s="140">
        <v>0</v>
      </c>
      <c r="AM30" s="141">
        <v>0</v>
      </c>
      <c r="AN30" s="141">
        <v>0</v>
      </c>
      <c r="AO30" s="142">
        <f t="shared" si="3"/>
        <v>2003</v>
      </c>
      <c r="AP30" s="144">
        <f t="shared" si="3"/>
        <v>1071</v>
      </c>
      <c r="AQ30" s="52">
        <f>SUM(AO30:AP30)</f>
        <v>3074</v>
      </c>
    </row>
    <row r="31" spans="1:43">
      <c r="A31" s="108" t="s">
        <v>35</v>
      </c>
      <c r="B31" s="140">
        <v>0</v>
      </c>
      <c r="C31" s="143">
        <v>0</v>
      </c>
      <c r="D31" s="141">
        <v>0</v>
      </c>
      <c r="E31" s="140">
        <v>0</v>
      </c>
      <c r="F31" s="143">
        <v>0</v>
      </c>
      <c r="G31" s="141">
        <v>0</v>
      </c>
      <c r="H31" s="140">
        <v>0</v>
      </c>
      <c r="I31" s="143">
        <v>0</v>
      </c>
      <c r="J31" s="141">
        <v>0</v>
      </c>
      <c r="K31" s="140">
        <v>0</v>
      </c>
      <c r="L31" s="141">
        <v>0</v>
      </c>
      <c r="M31" s="52">
        <v>0</v>
      </c>
      <c r="N31" s="140">
        <v>0</v>
      </c>
      <c r="O31" s="141">
        <v>0</v>
      </c>
      <c r="P31" s="141">
        <v>0</v>
      </c>
      <c r="Q31" s="140">
        <v>0</v>
      </c>
      <c r="R31" s="141">
        <v>0</v>
      </c>
      <c r="S31" s="141">
        <v>0</v>
      </c>
      <c r="T31" s="140">
        <v>0</v>
      </c>
      <c r="U31" s="141">
        <v>0</v>
      </c>
      <c r="V31" s="141">
        <v>0</v>
      </c>
      <c r="W31" s="140">
        <v>0</v>
      </c>
      <c r="X31" s="141">
        <v>0</v>
      </c>
      <c r="Y31" s="141">
        <v>0</v>
      </c>
      <c r="Z31" s="140">
        <v>0</v>
      </c>
      <c r="AA31" s="141">
        <v>0</v>
      </c>
      <c r="AB31" s="141">
        <v>0</v>
      </c>
      <c r="AC31" s="140">
        <v>0</v>
      </c>
      <c r="AD31" s="141">
        <v>0</v>
      </c>
      <c r="AE31" s="141">
        <v>0</v>
      </c>
      <c r="AF31" s="140">
        <v>0</v>
      </c>
      <c r="AG31" s="141">
        <v>0</v>
      </c>
      <c r="AH31" s="141">
        <v>0</v>
      </c>
      <c r="AI31" s="140">
        <v>0</v>
      </c>
      <c r="AJ31" s="141">
        <v>0</v>
      </c>
      <c r="AK31" s="141">
        <v>0</v>
      </c>
      <c r="AL31" s="140">
        <v>0</v>
      </c>
      <c r="AM31" s="141">
        <v>0</v>
      </c>
      <c r="AN31" s="141">
        <v>0</v>
      </c>
      <c r="AO31" s="142">
        <f t="shared" si="3"/>
        <v>0</v>
      </c>
      <c r="AP31" s="144">
        <f t="shared" si="3"/>
        <v>0</v>
      </c>
      <c r="AQ31" s="52">
        <f>SUM(AO31:AP31)</f>
        <v>0</v>
      </c>
    </row>
    <row r="32" spans="1:43">
      <c r="A32" s="108" t="s">
        <v>36</v>
      </c>
      <c r="B32" s="140">
        <v>0</v>
      </c>
      <c r="C32" s="143">
        <v>0</v>
      </c>
      <c r="D32" s="141">
        <v>0</v>
      </c>
      <c r="E32" s="140">
        <v>0</v>
      </c>
      <c r="F32" s="143">
        <v>0</v>
      </c>
      <c r="G32" s="141">
        <v>0</v>
      </c>
      <c r="H32" s="140">
        <v>0</v>
      </c>
      <c r="I32" s="143">
        <v>0</v>
      </c>
      <c r="J32" s="141">
        <v>0</v>
      </c>
      <c r="K32" s="140">
        <v>0</v>
      </c>
      <c r="L32" s="141">
        <v>0</v>
      </c>
      <c r="M32" s="52">
        <v>0</v>
      </c>
      <c r="N32" s="140">
        <v>0</v>
      </c>
      <c r="O32" s="141">
        <v>0</v>
      </c>
      <c r="P32" s="141">
        <v>0</v>
      </c>
      <c r="Q32" s="140">
        <v>0</v>
      </c>
      <c r="R32" s="141">
        <v>0</v>
      </c>
      <c r="S32" s="141">
        <v>0</v>
      </c>
      <c r="T32" s="140">
        <v>0</v>
      </c>
      <c r="U32" s="141">
        <v>0</v>
      </c>
      <c r="V32" s="141">
        <v>0</v>
      </c>
      <c r="W32" s="140">
        <v>0</v>
      </c>
      <c r="X32" s="141">
        <v>0</v>
      </c>
      <c r="Y32" s="141">
        <v>0</v>
      </c>
      <c r="Z32" s="140">
        <v>0</v>
      </c>
      <c r="AA32" s="141">
        <v>0</v>
      </c>
      <c r="AB32" s="141">
        <v>0</v>
      </c>
      <c r="AC32" s="140">
        <v>0</v>
      </c>
      <c r="AD32" s="141">
        <v>0</v>
      </c>
      <c r="AE32" s="141">
        <v>0</v>
      </c>
      <c r="AF32" s="140">
        <v>0</v>
      </c>
      <c r="AG32" s="141">
        <v>0</v>
      </c>
      <c r="AH32" s="141">
        <v>0</v>
      </c>
      <c r="AI32" s="140">
        <v>0</v>
      </c>
      <c r="AJ32" s="141">
        <v>0</v>
      </c>
      <c r="AK32" s="141">
        <v>0</v>
      </c>
      <c r="AL32" s="140">
        <v>0</v>
      </c>
      <c r="AM32" s="141">
        <v>0</v>
      </c>
      <c r="AN32" s="141">
        <v>0</v>
      </c>
      <c r="AO32" s="142">
        <f t="shared" si="3"/>
        <v>0</v>
      </c>
      <c r="AP32" s="144">
        <f t="shared" si="3"/>
        <v>0</v>
      </c>
      <c r="AQ32" s="52">
        <f>SUM(AO32:AP32)</f>
        <v>0</v>
      </c>
    </row>
    <row r="33" spans="1:43" s="22" customFormat="1">
      <c r="A33" s="22" t="s">
        <v>26</v>
      </c>
      <c r="B33" s="33">
        <v>557</v>
      </c>
      <c r="C33" s="34">
        <v>353</v>
      </c>
      <c r="D33" s="34">
        <v>910</v>
      </c>
      <c r="E33" s="33">
        <v>392</v>
      </c>
      <c r="F33" s="34">
        <v>225</v>
      </c>
      <c r="G33" s="34">
        <v>617</v>
      </c>
      <c r="H33" s="33">
        <v>1206</v>
      </c>
      <c r="I33" s="34">
        <v>753</v>
      </c>
      <c r="J33" s="34">
        <v>1959</v>
      </c>
      <c r="K33" s="33">
        <v>475</v>
      </c>
      <c r="L33" s="34">
        <v>120</v>
      </c>
      <c r="M33" s="34">
        <v>595</v>
      </c>
      <c r="N33" s="33">
        <v>45</v>
      </c>
      <c r="O33" s="34">
        <v>12</v>
      </c>
      <c r="P33" s="34">
        <v>57</v>
      </c>
      <c r="Q33" s="33">
        <v>96</v>
      </c>
      <c r="R33" s="34">
        <v>10</v>
      </c>
      <c r="S33" s="34">
        <v>106</v>
      </c>
      <c r="T33" s="33">
        <v>11</v>
      </c>
      <c r="U33" s="34">
        <v>3</v>
      </c>
      <c r="V33" s="34">
        <v>14</v>
      </c>
      <c r="W33" s="33">
        <v>203</v>
      </c>
      <c r="X33" s="34">
        <v>49</v>
      </c>
      <c r="Y33" s="34">
        <v>252</v>
      </c>
      <c r="Z33" s="33">
        <v>29</v>
      </c>
      <c r="AA33" s="34">
        <v>13</v>
      </c>
      <c r="AB33" s="34">
        <v>42</v>
      </c>
      <c r="AC33" s="33">
        <v>46</v>
      </c>
      <c r="AD33" s="34">
        <v>10</v>
      </c>
      <c r="AE33" s="34">
        <v>56</v>
      </c>
      <c r="AF33" s="33">
        <v>4</v>
      </c>
      <c r="AG33" s="34">
        <v>5</v>
      </c>
      <c r="AH33" s="34">
        <v>9</v>
      </c>
      <c r="AI33" s="33">
        <v>131</v>
      </c>
      <c r="AJ33" s="34">
        <v>30</v>
      </c>
      <c r="AK33" s="34">
        <v>161</v>
      </c>
      <c r="AL33" s="33">
        <v>1</v>
      </c>
      <c r="AM33" s="34">
        <v>1</v>
      </c>
      <c r="AN33" s="34">
        <v>2</v>
      </c>
      <c r="AO33" s="33">
        <f t="shared" si="3"/>
        <v>3196</v>
      </c>
      <c r="AP33" s="34">
        <f t="shared" si="3"/>
        <v>1584</v>
      </c>
      <c r="AQ33" s="34">
        <f>SUM(AO33:AP33)</f>
        <v>4780</v>
      </c>
    </row>
    <row r="34" spans="1:43" s="22" customFormat="1">
      <c r="A34" s="76" t="s">
        <v>41</v>
      </c>
      <c r="B34" s="35"/>
      <c r="C34" s="36"/>
      <c r="D34" s="36"/>
      <c r="E34" s="35"/>
      <c r="F34" s="36"/>
      <c r="G34" s="36"/>
      <c r="H34" s="35"/>
      <c r="I34" s="36"/>
      <c r="J34" s="36"/>
      <c r="K34" s="35"/>
      <c r="L34" s="36"/>
      <c r="M34" s="36"/>
      <c r="N34" s="35"/>
      <c r="O34" s="36"/>
      <c r="P34" s="36"/>
      <c r="Q34" s="35"/>
      <c r="R34" s="36"/>
      <c r="S34" s="36"/>
      <c r="T34" s="35"/>
      <c r="U34" s="36"/>
      <c r="V34" s="36"/>
      <c r="W34" s="35"/>
      <c r="X34" s="36"/>
      <c r="Y34" s="36"/>
      <c r="Z34" s="35"/>
      <c r="AA34" s="36"/>
      <c r="AB34" s="36"/>
      <c r="AC34" s="35"/>
      <c r="AD34" s="36"/>
      <c r="AE34" s="36"/>
      <c r="AF34" s="35"/>
      <c r="AG34" s="36"/>
      <c r="AH34" s="36"/>
      <c r="AI34" s="35"/>
      <c r="AJ34" s="36"/>
      <c r="AK34" s="36"/>
      <c r="AL34" s="35"/>
      <c r="AM34" s="36"/>
      <c r="AN34" s="36"/>
      <c r="AO34" s="35"/>
      <c r="AP34" s="36"/>
      <c r="AQ34" s="36"/>
    </row>
    <row r="35" spans="1:43">
      <c r="A35" s="108" t="s">
        <v>33</v>
      </c>
      <c r="B35" s="140">
        <v>271</v>
      </c>
      <c r="C35" s="141">
        <v>120</v>
      </c>
      <c r="D35" s="141">
        <v>391</v>
      </c>
      <c r="E35" s="140">
        <v>166</v>
      </c>
      <c r="F35" s="141">
        <v>94</v>
      </c>
      <c r="G35" s="141">
        <v>260</v>
      </c>
      <c r="H35" s="140">
        <v>244</v>
      </c>
      <c r="I35" s="141">
        <v>142</v>
      </c>
      <c r="J35" s="141">
        <v>386</v>
      </c>
      <c r="K35" s="140">
        <v>222</v>
      </c>
      <c r="L35" s="141">
        <v>38</v>
      </c>
      <c r="M35" s="141">
        <v>260</v>
      </c>
      <c r="N35" s="140">
        <v>40</v>
      </c>
      <c r="O35" s="141">
        <v>8</v>
      </c>
      <c r="P35" s="141">
        <v>48</v>
      </c>
      <c r="Q35" s="140">
        <v>54</v>
      </c>
      <c r="R35" s="141">
        <v>10</v>
      </c>
      <c r="S35" s="141">
        <v>64</v>
      </c>
      <c r="T35" s="140">
        <v>0</v>
      </c>
      <c r="U35" s="141">
        <v>0</v>
      </c>
      <c r="V35" s="141">
        <v>0</v>
      </c>
      <c r="W35" s="140">
        <v>79</v>
      </c>
      <c r="X35" s="141">
        <v>12</v>
      </c>
      <c r="Y35" s="141">
        <v>91</v>
      </c>
      <c r="Z35" s="140">
        <v>13</v>
      </c>
      <c r="AA35" s="141">
        <v>6</v>
      </c>
      <c r="AB35" s="141">
        <v>19</v>
      </c>
      <c r="AC35" s="140">
        <v>28</v>
      </c>
      <c r="AD35" s="141">
        <v>3</v>
      </c>
      <c r="AE35" s="141">
        <v>31</v>
      </c>
      <c r="AF35" s="140">
        <v>0</v>
      </c>
      <c r="AG35" s="141">
        <v>0</v>
      </c>
      <c r="AH35" s="141">
        <v>0</v>
      </c>
      <c r="AI35" s="140">
        <v>43</v>
      </c>
      <c r="AJ35" s="141">
        <v>10</v>
      </c>
      <c r="AK35" s="141">
        <v>53</v>
      </c>
      <c r="AL35" s="140">
        <v>0</v>
      </c>
      <c r="AM35" s="141">
        <v>0</v>
      </c>
      <c r="AN35" s="141">
        <v>0</v>
      </c>
      <c r="AO35" s="142">
        <f t="shared" ref="AO35:AP39" si="4">SUM(AI35,AC35,Z35,W35,Q35,N35,K35,H35,E35,B35,T35,AF35,AL35)</f>
        <v>1160</v>
      </c>
      <c r="AP35" s="52">
        <f t="shared" si="4"/>
        <v>443</v>
      </c>
      <c r="AQ35" s="52">
        <f>SUM(AO35:AP35)</f>
        <v>1603</v>
      </c>
    </row>
    <row r="36" spans="1:43">
      <c r="A36" s="108" t="s">
        <v>34</v>
      </c>
      <c r="B36" s="140">
        <v>552</v>
      </c>
      <c r="C36" s="143">
        <v>276</v>
      </c>
      <c r="D36" s="141">
        <v>828</v>
      </c>
      <c r="E36" s="140">
        <v>219</v>
      </c>
      <c r="F36" s="143">
        <v>146</v>
      </c>
      <c r="G36" s="141">
        <v>365</v>
      </c>
      <c r="H36" s="140">
        <v>900</v>
      </c>
      <c r="I36" s="143">
        <v>484</v>
      </c>
      <c r="J36" s="141">
        <v>1384</v>
      </c>
      <c r="K36" s="140">
        <v>138</v>
      </c>
      <c r="L36" s="143">
        <v>37</v>
      </c>
      <c r="M36" s="141">
        <v>175</v>
      </c>
      <c r="N36" s="140">
        <v>13</v>
      </c>
      <c r="O36" s="143">
        <v>5</v>
      </c>
      <c r="P36" s="141">
        <v>18</v>
      </c>
      <c r="Q36" s="140">
        <v>34</v>
      </c>
      <c r="R36" s="143">
        <v>12</v>
      </c>
      <c r="S36" s="141">
        <v>46</v>
      </c>
      <c r="T36" s="140">
        <v>0</v>
      </c>
      <c r="U36" s="143">
        <v>0</v>
      </c>
      <c r="V36" s="141">
        <v>0</v>
      </c>
      <c r="W36" s="140">
        <v>83</v>
      </c>
      <c r="X36" s="143">
        <v>17</v>
      </c>
      <c r="Y36" s="141">
        <v>100</v>
      </c>
      <c r="Z36" s="140">
        <v>8</v>
      </c>
      <c r="AA36" s="143">
        <v>3</v>
      </c>
      <c r="AB36" s="141">
        <v>11</v>
      </c>
      <c r="AC36" s="140">
        <v>12</v>
      </c>
      <c r="AD36" s="143">
        <v>6</v>
      </c>
      <c r="AE36" s="141">
        <v>18</v>
      </c>
      <c r="AF36" s="140">
        <v>0</v>
      </c>
      <c r="AG36" s="143">
        <v>0</v>
      </c>
      <c r="AH36" s="141">
        <v>0</v>
      </c>
      <c r="AI36" s="140">
        <v>35</v>
      </c>
      <c r="AJ36" s="143">
        <v>18</v>
      </c>
      <c r="AK36" s="141">
        <v>53</v>
      </c>
      <c r="AL36" s="140">
        <v>0</v>
      </c>
      <c r="AM36" s="141">
        <v>0</v>
      </c>
      <c r="AN36" s="141">
        <v>0</v>
      </c>
      <c r="AO36" s="142">
        <f t="shared" si="4"/>
        <v>1994</v>
      </c>
      <c r="AP36" s="144">
        <f t="shared" si="4"/>
        <v>1004</v>
      </c>
      <c r="AQ36" s="52">
        <f>SUM(AO36:AP36)</f>
        <v>2998</v>
      </c>
    </row>
    <row r="37" spans="1:43">
      <c r="A37" s="108" t="s">
        <v>35</v>
      </c>
      <c r="B37" s="140">
        <v>0</v>
      </c>
      <c r="C37" s="143">
        <v>0</v>
      </c>
      <c r="D37" s="141">
        <v>0</v>
      </c>
      <c r="E37" s="140">
        <v>0</v>
      </c>
      <c r="F37" s="143">
        <v>0</v>
      </c>
      <c r="G37" s="141">
        <v>0</v>
      </c>
      <c r="H37" s="140">
        <v>82</v>
      </c>
      <c r="I37" s="143">
        <v>44</v>
      </c>
      <c r="J37" s="141">
        <v>126</v>
      </c>
      <c r="K37" s="140">
        <v>28</v>
      </c>
      <c r="L37" s="143">
        <v>4</v>
      </c>
      <c r="M37" s="141">
        <v>32</v>
      </c>
      <c r="N37" s="140">
        <v>0</v>
      </c>
      <c r="O37" s="143">
        <v>0</v>
      </c>
      <c r="P37" s="141">
        <v>0</v>
      </c>
      <c r="Q37" s="140">
        <v>3</v>
      </c>
      <c r="R37" s="143">
        <v>1</v>
      </c>
      <c r="S37" s="141">
        <v>4</v>
      </c>
      <c r="T37" s="140">
        <v>0</v>
      </c>
      <c r="U37" s="143">
        <v>0</v>
      </c>
      <c r="V37" s="141">
        <v>0</v>
      </c>
      <c r="W37" s="140">
        <v>12</v>
      </c>
      <c r="X37" s="143">
        <v>0</v>
      </c>
      <c r="Y37" s="141">
        <v>12</v>
      </c>
      <c r="Z37" s="140">
        <v>0</v>
      </c>
      <c r="AA37" s="143">
        <v>0</v>
      </c>
      <c r="AB37" s="141">
        <v>0</v>
      </c>
      <c r="AC37" s="140">
        <v>0</v>
      </c>
      <c r="AD37" s="143">
        <v>0</v>
      </c>
      <c r="AE37" s="141">
        <v>0</v>
      </c>
      <c r="AF37" s="140">
        <v>0</v>
      </c>
      <c r="AG37" s="143">
        <v>0</v>
      </c>
      <c r="AH37" s="141">
        <v>0</v>
      </c>
      <c r="AI37" s="140">
        <v>1</v>
      </c>
      <c r="AJ37" s="143">
        <v>0</v>
      </c>
      <c r="AK37" s="141">
        <v>1</v>
      </c>
      <c r="AL37" s="140">
        <v>0</v>
      </c>
      <c r="AM37" s="141">
        <v>0</v>
      </c>
      <c r="AN37" s="141">
        <v>0</v>
      </c>
      <c r="AO37" s="142">
        <f t="shared" si="4"/>
        <v>126</v>
      </c>
      <c r="AP37" s="144">
        <f t="shared" si="4"/>
        <v>49</v>
      </c>
      <c r="AQ37" s="52">
        <f>SUM(AO37:AP37)</f>
        <v>175</v>
      </c>
    </row>
    <row r="38" spans="1:43">
      <c r="A38" s="108" t="s">
        <v>36</v>
      </c>
      <c r="B38" s="140">
        <v>28</v>
      </c>
      <c r="C38" s="143">
        <v>13</v>
      </c>
      <c r="D38" s="141">
        <v>41</v>
      </c>
      <c r="E38" s="140">
        <v>40</v>
      </c>
      <c r="F38" s="143">
        <v>19</v>
      </c>
      <c r="G38" s="141">
        <v>59</v>
      </c>
      <c r="H38" s="140">
        <v>61</v>
      </c>
      <c r="I38" s="143">
        <v>78</v>
      </c>
      <c r="J38" s="141">
        <v>139</v>
      </c>
      <c r="K38" s="140">
        <v>23</v>
      </c>
      <c r="L38" s="141">
        <v>6</v>
      </c>
      <c r="M38" s="141">
        <v>29</v>
      </c>
      <c r="N38" s="140">
        <v>24</v>
      </c>
      <c r="O38" s="141">
        <v>8</v>
      </c>
      <c r="P38" s="141">
        <v>32</v>
      </c>
      <c r="Q38" s="140">
        <v>0</v>
      </c>
      <c r="R38" s="141">
        <v>0</v>
      </c>
      <c r="S38" s="141">
        <v>0</v>
      </c>
      <c r="T38" s="140">
        <v>0</v>
      </c>
      <c r="U38" s="141">
        <v>0</v>
      </c>
      <c r="V38" s="141">
        <v>0</v>
      </c>
      <c r="W38" s="140">
        <v>0</v>
      </c>
      <c r="X38" s="141">
        <v>0</v>
      </c>
      <c r="Y38" s="141">
        <v>0</v>
      </c>
      <c r="Z38" s="140">
        <v>20</v>
      </c>
      <c r="AA38" s="141">
        <v>6</v>
      </c>
      <c r="AB38" s="141">
        <v>26</v>
      </c>
      <c r="AC38" s="140">
        <v>0</v>
      </c>
      <c r="AD38" s="141">
        <v>0</v>
      </c>
      <c r="AE38" s="141">
        <v>0</v>
      </c>
      <c r="AF38" s="140">
        <v>0</v>
      </c>
      <c r="AG38" s="141">
        <v>0</v>
      </c>
      <c r="AH38" s="141">
        <v>0</v>
      </c>
      <c r="AI38" s="140">
        <v>0</v>
      </c>
      <c r="AJ38" s="141">
        <v>0</v>
      </c>
      <c r="AK38" s="141">
        <v>0</v>
      </c>
      <c r="AL38" s="140">
        <v>0</v>
      </c>
      <c r="AM38" s="141">
        <v>0</v>
      </c>
      <c r="AN38" s="141">
        <v>0</v>
      </c>
      <c r="AO38" s="142">
        <f t="shared" si="4"/>
        <v>196</v>
      </c>
      <c r="AP38" s="144">
        <f t="shared" si="4"/>
        <v>130</v>
      </c>
      <c r="AQ38" s="52">
        <f>SUM(AO38:AP38)</f>
        <v>326</v>
      </c>
    </row>
    <row r="39" spans="1:43" s="22" customFormat="1">
      <c r="A39" s="22" t="s">
        <v>26</v>
      </c>
      <c r="B39" s="33">
        <v>851</v>
      </c>
      <c r="C39" s="34">
        <v>409</v>
      </c>
      <c r="D39" s="34">
        <v>1260</v>
      </c>
      <c r="E39" s="33">
        <v>425</v>
      </c>
      <c r="F39" s="34">
        <v>259</v>
      </c>
      <c r="G39" s="34">
        <v>684</v>
      </c>
      <c r="H39" s="33">
        <v>1287</v>
      </c>
      <c r="I39" s="34">
        <v>748</v>
      </c>
      <c r="J39" s="34">
        <v>2035</v>
      </c>
      <c r="K39" s="33">
        <v>411</v>
      </c>
      <c r="L39" s="34">
        <v>85</v>
      </c>
      <c r="M39" s="34">
        <v>496</v>
      </c>
      <c r="N39" s="33">
        <v>77</v>
      </c>
      <c r="O39" s="34">
        <v>21</v>
      </c>
      <c r="P39" s="34">
        <v>98</v>
      </c>
      <c r="Q39" s="33">
        <v>91</v>
      </c>
      <c r="R39" s="34">
        <v>23</v>
      </c>
      <c r="S39" s="34">
        <v>114</v>
      </c>
      <c r="T39" s="33">
        <v>0</v>
      </c>
      <c r="U39" s="34">
        <v>0</v>
      </c>
      <c r="V39" s="34">
        <v>0</v>
      </c>
      <c r="W39" s="33">
        <v>174</v>
      </c>
      <c r="X39" s="34">
        <v>29</v>
      </c>
      <c r="Y39" s="34">
        <v>203</v>
      </c>
      <c r="Z39" s="33">
        <v>41</v>
      </c>
      <c r="AA39" s="34">
        <v>15</v>
      </c>
      <c r="AB39" s="34">
        <v>56</v>
      </c>
      <c r="AC39" s="33">
        <v>40</v>
      </c>
      <c r="AD39" s="34">
        <v>9</v>
      </c>
      <c r="AE39" s="34">
        <v>49</v>
      </c>
      <c r="AF39" s="33">
        <v>0</v>
      </c>
      <c r="AG39" s="34">
        <v>0</v>
      </c>
      <c r="AH39" s="34">
        <v>0</v>
      </c>
      <c r="AI39" s="33">
        <v>79</v>
      </c>
      <c r="AJ39" s="34">
        <v>28</v>
      </c>
      <c r="AK39" s="34">
        <v>107</v>
      </c>
      <c r="AL39" s="33">
        <v>0</v>
      </c>
      <c r="AM39" s="34">
        <v>0</v>
      </c>
      <c r="AN39" s="34">
        <v>0</v>
      </c>
      <c r="AO39" s="33">
        <f t="shared" si="4"/>
        <v>3476</v>
      </c>
      <c r="AP39" s="34">
        <f t="shared" si="4"/>
        <v>1626</v>
      </c>
      <c r="AQ39" s="34">
        <f>SUM(AO39:AP39)</f>
        <v>5102</v>
      </c>
    </row>
    <row r="40" spans="1:43" s="22" customFormat="1">
      <c r="A40" s="76" t="s">
        <v>42</v>
      </c>
      <c r="B40" s="35"/>
      <c r="C40" s="36"/>
      <c r="D40" s="36"/>
      <c r="E40" s="35"/>
      <c r="F40" s="36"/>
      <c r="G40" s="36"/>
      <c r="H40" s="35"/>
      <c r="I40" s="36"/>
      <c r="J40" s="36"/>
      <c r="K40" s="35"/>
      <c r="L40" s="36"/>
      <c r="M40" s="36"/>
      <c r="N40" s="35"/>
      <c r="O40" s="36"/>
      <c r="P40" s="36"/>
      <c r="Q40" s="35"/>
      <c r="R40" s="36"/>
      <c r="S40" s="36"/>
      <c r="T40" s="35"/>
      <c r="U40" s="36"/>
      <c r="V40" s="36"/>
      <c r="W40" s="35"/>
      <c r="X40" s="36"/>
      <c r="Y40" s="36"/>
      <c r="Z40" s="35"/>
      <c r="AA40" s="36"/>
      <c r="AB40" s="36"/>
      <c r="AC40" s="35"/>
      <c r="AD40" s="36"/>
      <c r="AE40" s="36"/>
      <c r="AF40" s="35"/>
      <c r="AG40" s="36"/>
      <c r="AH40" s="36"/>
      <c r="AI40" s="35"/>
      <c r="AJ40" s="36"/>
      <c r="AK40" s="36"/>
      <c r="AL40" s="35"/>
      <c r="AM40" s="36"/>
      <c r="AN40" s="36"/>
      <c r="AO40" s="35"/>
      <c r="AP40" s="36"/>
      <c r="AQ40" s="36"/>
    </row>
    <row r="41" spans="1:43">
      <c r="A41" s="108" t="s">
        <v>33</v>
      </c>
      <c r="B41" s="140">
        <v>124</v>
      </c>
      <c r="C41" s="141">
        <v>54</v>
      </c>
      <c r="D41" s="141">
        <v>178</v>
      </c>
      <c r="E41" s="140">
        <v>98</v>
      </c>
      <c r="F41" s="141">
        <v>50</v>
      </c>
      <c r="G41" s="141">
        <v>148</v>
      </c>
      <c r="H41" s="140">
        <v>247</v>
      </c>
      <c r="I41" s="141">
        <v>145</v>
      </c>
      <c r="J41" s="141">
        <v>392</v>
      </c>
      <c r="K41" s="140">
        <v>74</v>
      </c>
      <c r="L41" s="141">
        <v>24</v>
      </c>
      <c r="M41" s="141">
        <v>98</v>
      </c>
      <c r="N41" s="140">
        <v>11</v>
      </c>
      <c r="O41" s="141">
        <v>3</v>
      </c>
      <c r="P41" s="141">
        <v>14</v>
      </c>
      <c r="Q41" s="140">
        <v>36</v>
      </c>
      <c r="R41" s="141">
        <v>11</v>
      </c>
      <c r="S41" s="141">
        <v>47</v>
      </c>
      <c r="T41" s="140">
        <v>0</v>
      </c>
      <c r="U41" s="141">
        <v>0</v>
      </c>
      <c r="V41" s="141">
        <v>0</v>
      </c>
      <c r="W41" s="140">
        <v>53</v>
      </c>
      <c r="X41" s="141">
        <v>11</v>
      </c>
      <c r="Y41" s="141">
        <v>64</v>
      </c>
      <c r="Z41" s="140">
        <v>4</v>
      </c>
      <c r="AA41" s="141">
        <v>3</v>
      </c>
      <c r="AB41" s="141">
        <v>7</v>
      </c>
      <c r="AC41" s="140">
        <v>16</v>
      </c>
      <c r="AD41" s="141">
        <v>4</v>
      </c>
      <c r="AE41" s="141">
        <v>20</v>
      </c>
      <c r="AF41" s="140">
        <v>0</v>
      </c>
      <c r="AG41" s="141">
        <v>0</v>
      </c>
      <c r="AH41" s="141">
        <v>0</v>
      </c>
      <c r="AI41" s="140">
        <v>11</v>
      </c>
      <c r="AJ41" s="141">
        <v>2</v>
      </c>
      <c r="AK41" s="141">
        <v>13</v>
      </c>
      <c r="AL41" s="140">
        <v>0</v>
      </c>
      <c r="AM41" s="141">
        <v>0</v>
      </c>
      <c r="AN41" s="141">
        <v>0</v>
      </c>
      <c r="AO41" s="142">
        <f t="shared" ref="AO41:AP45" si="5">SUM(AI41,AC41,Z41,W41,Q41,N41,K41,H41,E41,B41,T41,AF41,AL41)</f>
        <v>674</v>
      </c>
      <c r="AP41" s="144">
        <f t="shared" si="5"/>
        <v>307</v>
      </c>
      <c r="AQ41" s="52">
        <f>SUM(AO41:AP41)</f>
        <v>981</v>
      </c>
    </row>
    <row r="42" spans="1:43">
      <c r="A42" s="108" t="s">
        <v>34</v>
      </c>
      <c r="B42" s="140">
        <v>426</v>
      </c>
      <c r="C42" s="143">
        <v>188</v>
      </c>
      <c r="D42" s="141">
        <v>614</v>
      </c>
      <c r="E42" s="140">
        <v>223</v>
      </c>
      <c r="F42" s="143">
        <v>156</v>
      </c>
      <c r="G42" s="141">
        <v>379</v>
      </c>
      <c r="H42" s="140">
        <v>544</v>
      </c>
      <c r="I42" s="143">
        <v>330</v>
      </c>
      <c r="J42" s="141">
        <v>874</v>
      </c>
      <c r="K42" s="140">
        <v>229</v>
      </c>
      <c r="L42" s="141">
        <v>46</v>
      </c>
      <c r="M42" s="141">
        <v>275</v>
      </c>
      <c r="N42" s="140">
        <v>20</v>
      </c>
      <c r="O42" s="141">
        <v>7</v>
      </c>
      <c r="P42" s="141">
        <v>27</v>
      </c>
      <c r="Q42" s="140">
        <v>61</v>
      </c>
      <c r="R42" s="141">
        <v>10</v>
      </c>
      <c r="S42" s="141">
        <v>71</v>
      </c>
      <c r="T42" s="140">
        <v>0</v>
      </c>
      <c r="U42" s="141">
        <v>0</v>
      </c>
      <c r="V42" s="141">
        <v>0</v>
      </c>
      <c r="W42" s="140">
        <v>123</v>
      </c>
      <c r="X42" s="141">
        <v>21</v>
      </c>
      <c r="Y42" s="141">
        <v>144</v>
      </c>
      <c r="Z42" s="140">
        <v>13</v>
      </c>
      <c r="AA42" s="141">
        <v>3</v>
      </c>
      <c r="AB42" s="141">
        <v>16</v>
      </c>
      <c r="AC42" s="140">
        <v>55</v>
      </c>
      <c r="AD42" s="141">
        <v>13</v>
      </c>
      <c r="AE42" s="141">
        <v>68</v>
      </c>
      <c r="AF42" s="140">
        <v>0</v>
      </c>
      <c r="AG42" s="141">
        <v>0</v>
      </c>
      <c r="AH42" s="141">
        <v>0</v>
      </c>
      <c r="AI42" s="140">
        <v>62</v>
      </c>
      <c r="AJ42" s="141">
        <v>18</v>
      </c>
      <c r="AK42" s="141">
        <v>80</v>
      </c>
      <c r="AL42" s="140">
        <v>0</v>
      </c>
      <c r="AM42" s="141">
        <v>0</v>
      </c>
      <c r="AN42" s="141">
        <v>0</v>
      </c>
      <c r="AO42" s="142">
        <f t="shared" si="5"/>
        <v>1756</v>
      </c>
      <c r="AP42" s="144">
        <f t="shared" si="5"/>
        <v>792</v>
      </c>
      <c r="AQ42" s="52">
        <f>SUM(AO42:AP42)</f>
        <v>2548</v>
      </c>
    </row>
    <row r="43" spans="1:43">
      <c r="A43" s="108" t="s">
        <v>35</v>
      </c>
      <c r="B43" s="140">
        <v>64</v>
      </c>
      <c r="C43" s="143">
        <v>37</v>
      </c>
      <c r="D43" s="141">
        <v>101</v>
      </c>
      <c r="E43" s="140">
        <v>33</v>
      </c>
      <c r="F43" s="143">
        <v>20</v>
      </c>
      <c r="G43" s="141">
        <v>53</v>
      </c>
      <c r="H43" s="140">
        <v>79</v>
      </c>
      <c r="I43" s="143">
        <v>19</v>
      </c>
      <c r="J43" s="141">
        <v>98</v>
      </c>
      <c r="K43" s="140">
        <v>81</v>
      </c>
      <c r="L43" s="141">
        <v>18</v>
      </c>
      <c r="M43" s="141">
        <v>99</v>
      </c>
      <c r="N43" s="140">
        <v>20</v>
      </c>
      <c r="O43" s="141">
        <v>11</v>
      </c>
      <c r="P43" s="141">
        <v>31</v>
      </c>
      <c r="Q43" s="140">
        <v>7</v>
      </c>
      <c r="R43" s="141">
        <v>1</v>
      </c>
      <c r="S43" s="141">
        <v>8</v>
      </c>
      <c r="T43" s="140">
        <v>0</v>
      </c>
      <c r="U43" s="141">
        <v>0</v>
      </c>
      <c r="V43" s="141">
        <v>0</v>
      </c>
      <c r="W43" s="140">
        <v>7</v>
      </c>
      <c r="X43" s="141">
        <v>3</v>
      </c>
      <c r="Y43" s="141">
        <v>10</v>
      </c>
      <c r="Z43" s="140">
        <v>13</v>
      </c>
      <c r="AA43" s="141">
        <v>2</v>
      </c>
      <c r="AB43" s="141">
        <v>15</v>
      </c>
      <c r="AC43" s="140">
        <v>7</v>
      </c>
      <c r="AD43" s="141">
        <v>1</v>
      </c>
      <c r="AE43" s="141">
        <v>8</v>
      </c>
      <c r="AF43" s="140">
        <v>0</v>
      </c>
      <c r="AG43" s="141">
        <v>0</v>
      </c>
      <c r="AH43" s="141">
        <v>0</v>
      </c>
      <c r="AI43" s="140">
        <v>0</v>
      </c>
      <c r="AJ43" s="141">
        <v>0</v>
      </c>
      <c r="AK43" s="141">
        <v>0</v>
      </c>
      <c r="AL43" s="140">
        <v>0</v>
      </c>
      <c r="AM43" s="141">
        <v>0</v>
      </c>
      <c r="AN43" s="141">
        <v>0</v>
      </c>
      <c r="AO43" s="142">
        <f t="shared" si="5"/>
        <v>311</v>
      </c>
      <c r="AP43" s="144">
        <f t="shared" si="5"/>
        <v>112</v>
      </c>
      <c r="AQ43" s="52">
        <f>SUM(AO43:AP43)</f>
        <v>423</v>
      </c>
    </row>
    <row r="44" spans="1:43">
      <c r="A44" s="108" t="s">
        <v>36</v>
      </c>
      <c r="B44" s="140">
        <v>0</v>
      </c>
      <c r="C44" s="143">
        <v>0</v>
      </c>
      <c r="D44" s="141">
        <v>0</v>
      </c>
      <c r="E44" s="140">
        <v>0</v>
      </c>
      <c r="F44" s="143">
        <v>0</v>
      </c>
      <c r="G44" s="141">
        <v>0</v>
      </c>
      <c r="H44" s="140">
        <v>74</v>
      </c>
      <c r="I44" s="143">
        <v>5</v>
      </c>
      <c r="J44" s="141">
        <v>79</v>
      </c>
      <c r="K44" s="140">
        <v>0</v>
      </c>
      <c r="L44" s="141">
        <v>0</v>
      </c>
      <c r="M44" s="141">
        <v>0</v>
      </c>
      <c r="N44" s="140">
        <v>0</v>
      </c>
      <c r="O44" s="141">
        <v>0</v>
      </c>
      <c r="P44" s="141">
        <v>0</v>
      </c>
      <c r="Q44" s="140">
        <v>0</v>
      </c>
      <c r="R44" s="141">
        <v>0</v>
      </c>
      <c r="S44" s="141">
        <v>0</v>
      </c>
      <c r="T44" s="140">
        <v>0</v>
      </c>
      <c r="U44" s="141">
        <v>0</v>
      </c>
      <c r="V44" s="141">
        <v>0</v>
      </c>
      <c r="W44" s="140">
        <v>0</v>
      </c>
      <c r="X44" s="141">
        <v>0</v>
      </c>
      <c r="Y44" s="141">
        <v>0</v>
      </c>
      <c r="Z44" s="140">
        <v>0</v>
      </c>
      <c r="AA44" s="141">
        <v>0</v>
      </c>
      <c r="AB44" s="141">
        <v>0</v>
      </c>
      <c r="AC44" s="140">
        <v>0</v>
      </c>
      <c r="AD44" s="141">
        <v>0</v>
      </c>
      <c r="AE44" s="141">
        <v>0</v>
      </c>
      <c r="AF44" s="140">
        <v>0</v>
      </c>
      <c r="AG44" s="141">
        <v>0</v>
      </c>
      <c r="AH44" s="141">
        <v>0</v>
      </c>
      <c r="AI44" s="140">
        <v>0</v>
      </c>
      <c r="AJ44" s="141">
        <v>0</v>
      </c>
      <c r="AK44" s="141">
        <v>0</v>
      </c>
      <c r="AL44" s="140">
        <v>0</v>
      </c>
      <c r="AM44" s="141">
        <v>0</v>
      </c>
      <c r="AN44" s="141">
        <v>0</v>
      </c>
      <c r="AO44" s="142">
        <f t="shared" si="5"/>
        <v>74</v>
      </c>
      <c r="AP44" s="144">
        <f t="shared" si="5"/>
        <v>5</v>
      </c>
      <c r="AQ44" s="52">
        <f>SUM(AO44:AP44)</f>
        <v>79</v>
      </c>
    </row>
    <row r="45" spans="1:43" s="146" customFormat="1">
      <c r="A45" s="22" t="s">
        <v>26</v>
      </c>
      <c r="B45" s="33">
        <v>614</v>
      </c>
      <c r="C45" s="34">
        <v>279</v>
      </c>
      <c r="D45" s="34">
        <v>893</v>
      </c>
      <c r="E45" s="33">
        <v>354</v>
      </c>
      <c r="F45" s="34">
        <v>226</v>
      </c>
      <c r="G45" s="34">
        <v>580</v>
      </c>
      <c r="H45" s="33">
        <v>944</v>
      </c>
      <c r="I45" s="34">
        <v>499</v>
      </c>
      <c r="J45" s="34">
        <v>1443</v>
      </c>
      <c r="K45" s="169">
        <v>384</v>
      </c>
      <c r="L45" s="170">
        <v>88</v>
      </c>
      <c r="M45" s="168">
        <v>472</v>
      </c>
      <c r="N45" s="169">
        <v>51</v>
      </c>
      <c r="O45" s="170">
        <v>21</v>
      </c>
      <c r="P45" s="170">
        <v>72</v>
      </c>
      <c r="Q45" s="169">
        <v>104</v>
      </c>
      <c r="R45" s="170">
        <v>22</v>
      </c>
      <c r="S45" s="170">
        <v>126</v>
      </c>
      <c r="T45" s="169">
        <v>0</v>
      </c>
      <c r="U45" s="170">
        <v>0</v>
      </c>
      <c r="V45" s="170">
        <v>0</v>
      </c>
      <c r="W45" s="169">
        <v>183</v>
      </c>
      <c r="X45" s="170">
        <v>35</v>
      </c>
      <c r="Y45" s="170">
        <v>218</v>
      </c>
      <c r="Z45" s="169">
        <v>30</v>
      </c>
      <c r="AA45" s="170">
        <v>8</v>
      </c>
      <c r="AB45" s="170">
        <v>38</v>
      </c>
      <c r="AC45" s="169">
        <v>78</v>
      </c>
      <c r="AD45" s="170">
        <v>18</v>
      </c>
      <c r="AE45" s="170">
        <v>96</v>
      </c>
      <c r="AF45" s="169">
        <v>0</v>
      </c>
      <c r="AG45" s="170">
        <v>0</v>
      </c>
      <c r="AH45" s="170">
        <v>0</v>
      </c>
      <c r="AI45" s="169">
        <v>73</v>
      </c>
      <c r="AJ45" s="170">
        <v>20</v>
      </c>
      <c r="AK45" s="170">
        <v>93</v>
      </c>
      <c r="AL45" s="148">
        <v>0</v>
      </c>
      <c r="AM45" s="149">
        <v>0</v>
      </c>
      <c r="AN45" s="149">
        <v>0</v>
      </c>
      <c r="AO45" s="33">
        <f t="shared" si="5"/>
        <v>2815</v>
      </c>
      <c r="AP45" s="34">
        <f t="shared" si="5"/>
        <v>1216</v>
      </c>
      <c r="AQ45" s="34">
        <f>SUM(AO45:AP45)</f>
        <v>4031</v>
      </c>
    </row>
    <row r="46" spans="1:43" s="108" customFormat="1">
      <c r="A46" s="171" t="s">
        <v>43</v>
      </c>
      <c r="B46" s="37"/>
      <c r="C46" s="38"/>
      <c r="D46" s="38"/>
      <c r="E46" s="37"/>
      <c r="F46" s="38"/>
      <c r="G46" s="38"/>
      <c r="H46" s="37"/>
      <c r="I46" s="38"/>
      <c r="J46" s="38"/>
      <c r="K46" s="37"/>
      <c r="L46" s="38"/>
      <c r="M46" s="38"/>
      <c r="N46" s="37"/>
      <c r="O46" s="38"/>
      <c r="P46" s="38"/>
      <c r="Q46" s="37"/>
      <c r="R46" s="38"/>
      <c r="S46" s="38"/>
      <c r="T46" s="37"/>
      <c r="U46" s="38"/>
      <c r="V46" s="38"/>
      <c r="W46" s="37"/>
      <c r="X46" s="38"/>
      <c r="Y46" s="38"/>
      <c r="Z46" s="37"/>
      <c r="AA46" s="38"/>
      <c r="AB46" s="38"/>
      <c r="AC46" s="37"/>
      <c r="AD46" s="38"/>
      <c r="AE46" s="38"/>
      <c r="AF46" s="37"/>
      <c r="AG46" s="38"/>
      <c r="AH46" s="38"/>
      <c r="AI46" s="37"/>
      <c r="AJ46" s="38"/>
      <c r="AK46" s="38"/>
      <c r="AL46" s="37"/>
      <c r="AM46" s="38"/>
      <c r="AN46" s="38"/>
      <c r="AO46" s="39"/>
      <c r="AP46" s="40"/>
      <c r="AQ46" s="40"/>
    </row>
    <row r="47" spans="1:43">
      <c r="A47" s="108" t="s">
        <v>33</v>
      </c>
      <c r="B47" s="41">
        <f t="shared" ref="B47:AK47" si="6">SUM(B11,B17,B23,B29,B35,B41)</f>
        <v>921</v>
      </c>
      <c r="C47" s="42">
        <f t="shared" si="6"/>
        <v>469</v>
      </c>
      <c r="D47" s="42">
        <f t="shared" si="6"/>
        <v>1390</v>
      </c>
      <c r="E47" s="41">
        <f t="shared" si="6"/>
        <v>645</v>
      </c>
      <c r="F47" s="42">
        <f t="shared" si="6"/>
        <v>344</v>
      </c>
      <c r="G47" s="42">
        <f t="shared" si="6"/>
        <v>989</v>
      </c>
      <c r="H47" s="41">
        <f t="shared" si="6"/>
        <v>1564</v>
      </c>
      <c r="I47" s="42">
        <f t="shared" si="6"/>
        <v>853</v>
      </c>
      <c r="J47" s="42">
        <f t="shared" si="6"/>
        <v>2417</v>
      </c>
      <c r="K47" s="41">
        <f t="shared" si="6"/>
        <v>747</v>
      </c>
      <c r="L47" s="42">
        <f t="shared" si="6"/>
        <v>167</v>
      </c>
      <c r="M47" s="42">
        <f t="shared" si="6"/>
        <v>914</v>
      </c>
      <c r="N47" s="41">
        <f t="shared" si="6"/>
        <v>116</v>
      </c>
      <c r="O47" s="42">
        <f t="shared" si="6"/>
        <v>26</v>
      </c>
      <c r="P47" s="42">
        <f t="shared" si="6"/>
        <v>142</v>
      </c>
      <c r="Q47" s="41">
        <f t="shared" si="6"/>
        <v>191</v>
      </c>
      <c r="R47" s="42">
        <f t="shared" si="6"/>
        <v>40</v>
      </c>
      <c r="S47" s="42">
        <f t="shared" si="6"/>
        <v>231</v>
      </c>
      <c r="T47" s="41">
        <f t="shared" si="6"/>
        <v>11</v>
      </c>
      <c r="U47" s="42">
        <f t="shared" si="6"/>
        <v>3</v>
      </c>
      <c r="V47" s="42">
        <f t="shared" si="6"/>
        <v>14</v>
      </c>
      <c r="W47" s="41">
        <f t="shared" si="6"/>
        <v>281</v>
      </c>
      <c r="X47" s="42">
        <f t="shared" si="6"/>
        <v>61</v>
      </c>
      <c r="Y47" s="42">
        <f t="shared" si="6"/>
        <v>342</v>
      </c>
      <c r="Z47" s="41">
        <f t="shared" si="6"/>
        <v>46</v>
      </c>
      <c r="AA47" s="42">
        <f t="shared" si="6"/>
        <v>22</v>
      </c>
      <c r="AB47" s="42">
        <f t="shared" si="6"/>
        <v>68</v>
      </c>
      <c r="AC47" s="41">
        <f t="shared" si="6"/>
        <v>92</v>
      </c>
      <c r="AD47" s="42">
        <f t="shared" si="6"/>
        <v>15</v>
      </c>
      <c r="AE47" s="42">
        <f t="shared" si="6"/>
        <v>107</v>
      </c>
      <c r="AF47" s="41">
        <f t="shared" si="6"/>
        <v>4</v>
      </c>
      <c r="AG47" s="42">
        <f t="shared" si="6"/>
        <v>5</v>
      </c>
      <c r="AH47" s="42">
        <f t="shared" si="6"/>
        <v>9</v>
      </c>
      <c r="AI47" s="41">
        <f t="shared" si="6"/>
        <v>106</v>
      </c>
      <c r="AJ47" s="42">
        <f t="shared" si="6"/>
        <v>24</v>
      </c>
      <c r="AK47" s="42">
        <f t="shared" si="6"/>
        <v>130</v>
      </c>
      <c r="AL47" s="41">
        <f t="shared" ref="AL47:AN48" si="7">SUM(AL11,AL17,AL23,AL29,AL35,AL41)</f>
        <v>1</v>
      </c>
      <c r="AM47" s="42">
        <f t="shared" si="7"/>
        <v>1</v>
      </c>
      <c r="AN47" s="42">
        <f t="shared" si="7"/>
        <v>2</v>
      </c>
      <c r="AO47" s="43">
        <f t="shared" ref="AO47:AO52" si="8">SUM(AI47,AC47,Z47,W47,Q47,N47,K47,H47,E47,B47,T47,AF47,AL47)</f>
        <v>4725</v>
      </c>
      <c r="AP47" s="47">
        <f t="shared" ref="AP47:AP52" si="9">SUM(AJ47,AD47,AA47,X47,R47,O47,L47,I47,F47,C47,U47,AG47,AM47)</f>
        <v>2030</v>
      </c>
      <c r="AQ47" s="44">
        <f t="shared" ref="AQ47:AQ52" si="10">SUM(AO47:AP47)</f>
        <v>6755</v>
      </c>
    </row>
    <row r="48" spans="1:43">
      <c r="A48" s="53" t="s">
        <v>34</v>
      </c>
      <c r="B48" s="41">
        <f t="shared" ref="B48:AK48" si="11">SUM(B12,B18,B24,B30,B36,B42)</f>
        <v>2554</v>
      </c>
      <c r="C48" s="46">
        <f t="shared" si="11"/>
        <v>1426</v>
      </c>
      <c r="D48" s="42">
        <f t="shared" si="11"/>
        <v>3980</v>
      </c>
      <c r="E48" s="41">
        <f t="shared" si="11"/>
        <v>1010</v>
      </c>
      <c r="F48" s="46">
        <f t="shared" si="11"/>
        <v>621</v>
      </c>
      <c r="G48" s="42">
        <f t="shared" si="11"/>
        <v>1631</v>
      </c>
      <c r="H48" s="41">
        <f t="shared" si="11"/>
        <v>3581</v>
      </c>
      <c r="I48" s="46">
        <f t="shared" si="11"/>
        <v>2090</v>
      </c>
      <c r="J48" s="42">
        <f t="shared" si="11"/>
        <v>5671</v>
      </c>
      <c r="K48" s="41">
        <f t="shared" si="11"/>
        <v>806</v>
      </c>
      <c r="L48" s="46">
        <f t="shared" si="11"/>
        <v>210</v>
      </c>
      <c r="M48" s="42">
        <f t="shared" si="11"/>
        <v>1016</v>
      </c>
      <c r="N48" s="41">
        <f t="shared" si="11"/>
        <v>39</v>
      </c>
      <c r="O48" s="46">
        <f t="shared" si="11"/>
        <v>16</v>
      </c>
      <c r="P48" s="42">
        <f t="shared" si="11"/>
        <v>55</v>
      </c>
      <c r="Q48" s="41">
        <f t="shared" si="11"/>
        <v>215</v>
      </c>
      <c r="R48" s="46">
        <f t="shared" si="11"/>
        <v>46</v>
      </c>
      <c r="S48" s="42">
        <f t="shared" si="11"/>
        <v>261</v>
      </c>
      <c r="T48" s="41">
        <f t="shared" si="11"/>
        <v>8</v>
      </c>
      <c r="U48" s="46">
        <f t="shared" si="11"/>
        <v>0</v>
      </c>
      <c r="V48" s="42">
        <f t="shared" si="11"/>
        <v>8</v>
      </c>
      <c r="W48" s="41">
        <f t="shared" si="11"/>
        <v>433</v>
      </c>
      <c r="X48" s="46">
        <f t="shared" si="11"/>
        <v>102</v>
      </c>
      <c r="Y48" s="42">
        <f t="shared" si="11"/>
        <v>535</v>
      </c>
      <c r="Z48" s="41">
        <f t="shared" si="11"/>
        <v>21</v>
      </c>
      <c r="AA48" s="46">
        <f t="shared" si="11"/>
        <v>6</v>
      </c>
      <c r="AB48" s="42">
        <f t="shared" si="11"/>
        <v>27</v>
      </c>
      <c r="AC48" s="41">
        <f t="shared" si="11"/>
        <v>132</v>
      </c>
      <c r="AD48" s="46">
        <f t="shared" si="11"/>
        <v>39</v>
      </c>
      <c r="AE48" s="42">
        <f t="shared" si="11"/>
        <v>171</v>
      </c>
      <c r="AF48" s="41">
        <f t="shared" si="11"/>
        <v>0</v>
      </c>
      <c r="AG48" s="46">
        <f t="shared" si="11"/>
        <v>0</v>
      </c>
      <c r="AH48" s="42">
        <f t="shared" si="11"/>
        <v>0</v>
      </c>
      <c r="AI48" s="41">
        <f t="shared" si="11"/>
        <v>251</v>
      </c>
      <c r="AJ48" s="46">
        <f t="shared" si="11"/>
        <v>83</v>
      </c>
      <c r="AK48" s="42">
        <f t="shared" si="11"/>
        <v>334</v>
      </c>
      <c r="AL48" s="41">
        <f t="shared" si="7"/>
        <v>0</v>
      </c>
      <c r="AM48" s="46">
        <f t="shared" si="7"/>
        <v>0</v>
      </c>
      <c r="AN48" s="42">
        <f t="shared" si="7"/>
        <v>0</v>
      </c>
      <c r="AO48" s="43">
        <f t="shared" si="8"/>
        <v>9050</v>
      </c>
      <c r="AP48" s="47">
        <f t="shared" si="9"/>
        <v>4639</v>
      </c>
      <c r="AQ48" s="44">
        <f t="shared" si="10"/>
        <v>13689</v>
      </c>
    </row>
    <row r="49" spans="1:44">
      <c r="A49" s="53" t="s">
        <v>35</v>
      </c>
      <c r="B49" s="41">
        <f t="shared" ref="B49:AK49" si="12">SUM(B13,B19,B31,B37,B43)</f>
        <v>64</v>
      </c>
      <c r="C49" s="46">
        <f t="shared" si="12"/>
        <v>37</v>
      </c>
      <c r="D49" s="42">
        <f t="shared" si="12"/>
        <v>101</v>
      </c>
      <c r="E49" s="41">
        <f t="shared" si="12"/>
        <v>33</v>
      </c>
      <c r="F49" s="46">
        <f t="shared" si="12"/>
        <v>20</v>
      </c>
      <c r="G49" s="42">
        <f t="shared" si="12"/>
        <v>53</v>
      </c>
      <c r="H49" s="41">
        <f>SUM(H13,H19,H31,H37,H43)</f>
        <v>161</v>
      </c>
      <c r="I49" s="46">
        <f t="shared" si="12"/>
        <v>63</v>
      </c>
      <c r="J49" s="42">
        <f t="shared" si="12"/>
        <v>224</v>
      </c>
      <c r="K49" s="41">
        <f t="shared" si="12"/>
        <v>109</v>
      </c>
      <c r="L49" s="46">
        <f t="shared" si="12"/>
        <v>22</v>
      </c>
      <c r="M49" s="42">
        <f t="shared" si="12"/>
        <v>131</v>
      </c>
      <c r="N49" s="41">
        <f t="shared" si="12"/>
        <v>20</v>
      </c>
      <c r="O49" s="46">
        <f t="shared" si="12"/>
        <v>11</v>
      </c>
      <c r="P49" s="42">
        <f t="shared" si="12"/>
        <v>31</v>
      </c>
      <c r="Q49" s="41">
        <f t="shared" si="12"/>
        <v>10</v>
      </c>
      <c r="R49" s="46">
        <f t="shared" si="12"/>
        <v>2</v>
      </c>
      <c r="S49" s="42">
        <f t="shared" si="12"/>
        <v>12</v>
      </c>
      <c r="T49" s="41">
        <f t="shared" si="12"/>
        <v>0</v>
      </c>
      <c r="U49" s="46">
        <f t="shared" si="12"/>
        <v>0</v>
      </c>
      <c r="V49" s="42">
        <f t="shared" si="12"/>
        <v>0</v>
      </c>
      <c r="W49" s="41">
        <f t="shared" si="12"/>
        <v>19</v>
      </c>
      <c r="X49" s="46">
        <f t="shared" si="12"/>
        <v>3</v>
      </c>
      <c r="Y49" s="42">
        <f t="shared" si="12"/>
        <v>22</v>
      </c>
      <c r="Z49" s="41">
        <f t="shared" si="12"/>
        <v>13</v>
      </c>
      <c r="AA49" s="46">
        <f t="shared" si="12"/>
        <v>2</v>
      </c>
      <c r="AB49" s="42">
        <f t="shared" si="12"/>
        <v>15</v>
      </c>
      <c r="AC49" s="41">
        <f t="shared" si="12"/>
        <v>7</v>
      </c>
      <c r="AD49" s="46">
        <f t="shared" si="12"/>
        <v>1</v>
      </c>
      <c r="AE49" s="42">
        <f t="shared" si="12"/>
        <v>8</v>
      </c>
      <c r="AF49" s="41">
        <f t="shared" si="12"/>
        <v>0</v>
      </c>
      <c r="AG49" s="46">
        <f t="shared" si="12"/>
        <v>0</v>
      </c>
      <c r="AH49" s="42">
        <f t="shared" si="12"/>
        <v>0</v>
      </c>
      <c r="AI49" s="41">
        <f t="shared" si="12"/>
        <v>1</v>
      </c>
      <c r="AJ49" s="46">
        <f t="shared" si="12"/>
        <v>0</v>
      </c>
      <c r="AK49" s="42">
        <f t="shared" si="12"/>
        <v>1</v>
      </c>
      <c r="AL49" s="41">
        <f>SUM(AL13,AL19,AL31,AL37,AL43)</f>
        <v>0</v>
      </c>
      <c r="AM49" s="46">
        <f>SUM(AM13,AM19,AM31,AM37,AM43)</f>
        <v>0</v>
      </c>
      <c r="AN49" s="42">
        <f>SUM(AN13,AN19,AN31,AN37,AN43)</f>
        <v>0</v>
      </c>
      <c r="AO49" s="43">
        <f t="shared" si="8"/>
        <v>437</v>
      </c>
      <c r="AP49" s="47">
        <f t="shared" si="9"/>
        <v>161</v>
      </c>
      <c r="AQ49" s="44">
        <f t="shared" si="10"/>
        <v>598</v>
      </c>
    </row>
    <row r="50" spans="1:44">
      <c r="A50" s="53" t="s">
        <v>36</v>
      </c>
      <c r="B50" s="41">
        <f t="shared" ref="B50:AK50" si="13">SUM(B14,B20,B25,B32,B38,B44)</f>
        <v>139</v>
      </c>
      <c r="C50" s="46">
        <f t="shared" si="13"/>
        <v>74</v>
      </c>
      <c r="D50" s="42">
        <f t="shared" si="13"/>
        <v>213</v>
      </c>
      <c r="E50" s="41">
        <f t="shared" si="13"/>
        <v>121</v>
      </c>
      <c r="F50" s="46">
        <f t="shared" si="13"/>
        <v>59</v>
      </c>
      <c r="G50" s="42">
        <f t="shared" si="13"/>
        <v>180</v>
      </c>
      <c r="H50" s="41">
        <f t="shared" si="13"/>
        <v>710</v>
      </c>
      <c r="I50" s="46">
        <f t="shared" si="13"/>
        <v>383</v>
      </c>
      <c r="J50" s="42">
        <f t="shared" si="13"/>
        <v>1093</v>
      </c>
      <c r="K50" s="140">
        <f t="shared" si="13"/>
        <v>23</v>
      </c>
      <c r="L50" s="141">
        <f t="shared" si="13"/>
        <v>6</v>
      </c>
      <c r="M50" s="141">
        <f t="shared" si="13"/>
        <v>29</v>
      </c>
      <c r="N50" s="140">
        <f t="shared" si="13"/>
        <v>24</v>
      </c>
      <c r="O50" s="141">
        <f t="shared" si="13"/>
        <v>8</v>
      </c>
      <c r="P50" s="141">
        <f t="shared" si="13"/>
        <v>32</v>
      </c>
      <c r="Q50" s="140">
        <f t="shared" si="13"/>
        <v>0</v>
      </c>
      <c r="R50" s="141">
        <f t="shared" si="13"/>
        <v>0</v>
      </c>
      <c r="S50" s="141">
        <f t="shared" si="13"/>
        <v>0</v>
      </c>
      <c r="T50" s="140">
        <f t="shared" si="13"/>
        <v>0</v>
      </c>
      <c r="U50" s="141">
        <f t="shared" si="13"/>
        <v>0</v>
      </c>
      <c r="V50" s="141">
        <f t="shared" si="13"/>
        <v>0</v>
      </c>
      <c r="W50" s="140">
        <f t="shared" si="13"/>
        <v>0</v>
      </c>
      <c r="X50" s="141">
        <f t="shared" si="13"/>
        <v>0</v>
      </c>
      <c r="Y50" s="141">
        <f t="shared" si="13"/>
        <v>0</v>
      </c>
      <c r="Z50" s="140">
        <f t="shared" si="13"/>
        <v>20</v>
      </c>
      <c r="AA50" s="141">
        <f t="shared" si="13"/>
        <v>6</v>
      </c>
      <c r="AB50" s="141">
        <f t="shared" si="13"/>
        <v>26</v>
      </c>
      <c r="AC50" s="140">
        <f t="shared" si="13"/>
        <v>0</v>
      </c>
      <c r="AD50" s="141">
        <f t="shared" si="13"/>
        <v>0</v>
      </c>
      <c r="AE50" s="141">
        <f t="shared" si="13"/>
        <v>0</v>
      </c>
      <c r="AF50" s="140">
        <f t="shared" si="13"/>
        <v>0</v>
      </c>
      <c r="AG50" s="141">
        <f t="shared" si="13"/>
        <v>0</v>
      </c>
      <c r="AH50" s="141">
        <f t="shared" si="13"/>
        <v>0</v>
      </c>
      <c r="AI50" s="140">
        <f t="shared" si="13"/>
        <v>0</v>
      </c>
      <c r="AJ50" s="141">
        <f t="shared" si="13"/>
        <v>0</v>
      </c>
      <c r="AK50" s="141">
        <f t="shared" si="13"/>
        <v>0</v>
      </c>
      <c r="AL50" s="140">
        <f>SUM(AL14,AL20,AL25,AL32,AL38,AL44)</f>
        <v>0</v>
      </c>
      <c r="AM50" s="141">
        <f>SUM(AM14,AM20,AM25,AM32,AM38,AM44)</f>
        <v>0</v>
      </c>
      <c r="AN50" s="141">
        <f>SUM(AN14,AN20,AN25,AN32,AN38,AN44)</f>
        <v>0</v>
      </c>
      <c r="AO50" s="43">
        <f t="shared" si="8"/>
        <v>1037</v>
      </c>
      <c r="AP50" s="47">
        <f t="shared" si="9"/>
        <v>536</v>
      </c>
      <c r="AQ50" s="44">
        <f t="shared" si="10"/>
        <v>1573</v>
      </c>
    </row>
    <row r="51" spans="1:44">
      <c r="A51" s="53" t="s">
        <v>39</v>
      </c>
      <c r="B51" s="41">
        <f t="shared" ref="B51:AK51" si="14">SUM(B26)</f>
        <v>22</v>
      </c>
      <c r="C51" s="46">
        <f t="shared" si="14"/>
        <v>12</v>
      </c>
      <c r="D51" s="42">
        <f t="shared" si="14"/>
        <v>34</v>
      </c>
      <c r="E51" s="41">
        <f t="shared" si="14"/>
        <v>31</v>
      </c>
      <c r="F51" s="46">
        <f t="shared" si="14"/>
        <v>9</v>
      </c>
      <c r="G51" s="42">
        <f t="shared" si="14"/>
        <v>40</v>
      </c>
      <c r="H51" s="41">
        <f t="shared" si="14"/>
        <v>106</v>
      </c>
      <c r="I51" s="46">
        <f t="shared" si="14"/>
        <v>24</v>
      </c>
      <c r="J51" s="42">
        <f t="shared" si="14"/>
        <v>130</v>
      </c>
      <c r="K51" s="140">
        <f t="shared" si="14"/>
        <v>0</v>
      </c>
      <c r="L51" s="141">
        <f t="shared" si="14"/>
        <v>0</v>
      </c>
      <c r="M51" s="141">
        <f t="shared" si="14"/>
        <v>0</v>
      </c>
      <c r="N51" s="140">
        <f t="shared" si="14"/>
        <v>0</v>
      </c>
      <c r="O51" s="141">
        <f t="shared" si="14"/>
        <v>0</v>
      </c>
      <c r="P51" s="141">
        <f t="shared" si="14"/>
        <v>0</v>
      </c>
      <c r="Q51" s="140">
        <f t="shared" si="14"/>
        <v>0</v>
      </c>
      <c r="R51" s="141">
        <f t="shared" si="14"/>
        <v>0</v>
      </c>
      <c r="S51" s="141">
        <f t="shared" si="14"/>
        <v>0</v>
      </c>
      <c r="T51" s="140">
        <f t="shared" si="14"/>
        <v>0</v>
      </c>
      <c r="U51" s="141">
        <f t="shared" si="14"/>
        <v>0</v>
      </c>
      <c r="V51" s="141">
        <f t="shared" si="14"/>
        <v>0</v>
      </c>
      <c r="W51" s="140">
        <f t="shared" si="14"/>
        <v>0</v>
      </c>
      <c r="X51" s="141">
        <f t="shared" si="14"/>
        <v>0</v>
      </c>
      <c r="Y51" s="141">
        <f t="shared" si="14"/>
        <v>0</v>
      </c>
      <c r="Z51" s="140">
        <f t="shared" si="14"/>
        <v>0</v>
      </c>
      <c r="AA51" s="141">
        <f t="shared" si="14"/>
        <v>0</v>
      </c>
      <c r="AB51" s="141">
        <f t="shared" si="14"/>
        <v>0</v>
      </c>
      <c r="AC51" s="140">
        <f t="shared" si="14"/>
        <v>0</v>
      </c>
      <c r="AD51" s="141">
        <f t="shared" si="14"/>
        <v>0</v>
      </c>
      <c r="AE51" s="141">
        <f t="shared" si="14"/>
        <v>0</v>
      </c>
      <c r="AF51" s="140">
        <f t="shared" si="14"/>
        <v>0</v>
      </c>
      <c r="AG51" s="141">
        <f t="shared" si="14"/>
        <v>0</v>
      </c>
      <c r="AH51" s="141">
        <f t="shared" si="14"/>
        <v>0</v>
      </c>
      <c r="AI51" s="140">
        <f t="shared" si="14"/>
        <v>0</v>
      </c>
      <c r="AJ51" s="141">
        <f t="shared" si="14"/>
        <v>0</v>
      </c>
      <c r="AK51" s="141">
        <f t="shared" si="14"/>
        <v>0</v>
      </c>
      <c r="AL51" s="140">
        <f>SUM(AL26)</f>
        <v>0</v>
      </c>
      <c r="AM51" s="141">
        <f>SUM(AM26)</f>
        <v>0</v>
      </c>
      <c r="AN51" s="141">
        <f>SUM(AN26)</f>
        <v>0</v>
      </c>
      <c r="AO51" s="43">
        <f t="shared" si="8"/>
        <v>159</v>
      </c>
      <c r="AP51" s="47">
        <f t="shared" si="9"/>
        <v>45</v>
      </c>
      <c r="AQ51" s="44">
        <f t="shared" si="10"/>
        <v>204</v>
      </c>
    </row>
    <row r="52" spans="1:44" s="22" customFormat="1">
      <c r="A52" s="22" t="s">
        <v>26</v>
      </c>
      <c r="B52" s="148">
        <f t="shared" ref="B52:AK52" si="15">SUM(B47:B51)</f>
        <v>3700</v>
      </c>
      <c r="C52" s="149">
        <f t="shared" si="15"/>
        <v>2018</v>
      </c>
      <c r="D52" s="149">
        <f t="shared" si="15"/>
        <v>5718</v>
      </c>
      <c r="E52" s="148">
        <f t="shared" si="15"/>
        <v>1840</v>
      </c>
      <c r="F52" s="149">
        <f t="shared" si="15"/>
        <v>1053</v>
      </c>
      <c r="G52" s="149">
        <f t="shared" si="15"/>
        <v>2893</v>
      </c>
      <c r="H52" s="148">
        <f t="shared" si="15"/>
        <v>6122</v>
      </c>
      <c r="I52" s="149">
        <f t="shared" si="15"/>
        <v>3413</v>
      </c>
      <c r="J52" s="149">
        <f t="shared" si="15"/>
        <v>9535</v>
      </c>
      <c r="K52" s="148">
        <f t="shared" si="15"/>
        <v>1685</v>
      </c>
      <c r="L52" s="149">
        <f t="shared" si="15"/>
        <v>405</v>
      </c>
      <c r="M52" s="149">
        <f t="shared" si="15"/>
        <v>2090</v>
      </c>
      <c r="N52" s="148">
        <f t="shared" si="15"/>
        <v>199</v>
      </c>
      <c r="O52" s="149">
        <f t="shared" si="15"/>
        <v>61</v>
      </c>
      <c r="P52" s="149">
        <f t="shared" si="15"/>
        <v>260</v>
      </c>
      <c r="Q52" s="148">
        <f t="shared" si="15"/>
        <v>416</v>
      </c>
      <c r="R52" s="149">
        <f t="shared" si="15"/>
        <v>88</v>
      </c>
      <c r="S52" s="149">
        <f t="shared" si="15"/>
        <v>504</v>
      </c>
      <c r="T52" s="148">
        <f t="shared" si="15"/>
        <v>19</v>
      </c>
      <c r="U52" s="149">
        <f t="shared" si="15"/>
        <v>3</v>
      </c>
      <c r="V52" s="149">
        <f t="shared" si="15"/>
        <v>22</v>
      </c>
      <c r="W52" s="148">
        <f t="shared" si="15"/>
        <v>733</v>
      </c>
      <c r="X52" s="149">
        <f t="shared" si="15"/>
        <v>166</v>
      </c>
      <c r="Y52" s="149">
        <f t="shared" si="15"/>
        <v>899</v>
      </c>
      <c r="Z52" s="148">
        <f t="shared" si="15"/>
        <v>100</v>
      </c>
      <c r="AA52" s="149">
        <f t="shared" si="15"/>
        <v>36</v>
      </c>
      <c r="AB52" s="149">
        <f t="shared" si="15"/>
        <v>136</v>
      </c>
      <c r="AC52" s="148">
        <f t="shared" si="15"/>
        <v>231</v>
      </c>
      <c r="AD52" s="149">
        <f t="shared" si="15"/>
        <v>55</v>
      </c>
      <c r="AE52" s="149">
        <f t="shared" si="15"/>
        <v>286</v>
      </c>
      <c r="AF52" s="148">
        <f t="shared" si="15"/>
        <v>4</v>
      </c>
      <c r="AG52" s="149">
        <f t="shared" si="15"/>
        <v>5</v>
      </c>
      <c r="AH52" s="149">
        <f t="shared" si="15"/>
        <v>9</v>
      </c>
      <c r="AI52" s="148">
        <f t="shared" si="15"/>
        <v>358</v>
      </c>
      <c r="AJ52" s="149">
        <f t="shared" si="15"/>
        <v>107</v>
      </c>
      <c r="AK52" s="149">
        <f t="shared" si="15"/>
        <v>465</v>
      </c>
      <c r="AL52" s="148">
        <f>SUM(AL47:AL51)</f>
        <v>1</v>
      </c>
      <c r="AM52" s="149">
        <f>SUM(AM47:AM51)</f>
        <v>1</v>
      </c>
      <c r="AN52" s="149">
        <f>SUM(AN47:AN51)</f>
        <v>2</v>
      </c>
      <c r="AO52" s="148">
        <f t="shared" si="8"/>
        <v>15408</v>
      </c>
      <c r="AP52" s="149">
        <f t="shared" si="9"/>
        <v>7411</v>
      </c>
      <c r="AQ52" s="149">
        <f t="shared" si="10"/>
        <v>22819</v>
      </c>
    </row>
    <row r="53" spans="1:44" s="22" customFormat="1">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row>
    <row r="54" spans="1:44">
      <c r="A54" s="134" t="s">
        <v>64</v>
      </c>
      <c r="AF54" s="109"/>
      <c r="AG54" s="109"/>
      <c r="AK54" s="52"/>
      <c r="AL54" s="52"/>
      <c r="AR54" s="144"/>
    </row>
    <row r="55" spans="1:44" ht="15.6" customHeight="1">
      <c r="A55" s="134" t="s">
        <v>44</v>
      </c>
      <c r="B55" s="134"/>
      <c r="C55" s="134"/>
      <c r="D55" s="134"/>
      <c r="E55" s="134"/>
      <c r="F55" s="134"/>
      <c r="G55" s="134"/>
      <c r="H55" s="134"/>
      <c r="I55" s="134"/>
      <c r="J55" s="134"/>
      <c r="K55" s="134"/>
      <c r="L55" s="134"/>
      <c r="M55" s="134"/>
      <c r="N55" s="134"/>
      <c r="O55" s="134"/>
      <c r="P55" s="134"/>
      <c r="Q55" s="134"/>
      <c r="AJ55" s="187"/>
      <c r="AK55" s="188"/>
      <c r="AL55" s="188"/>
      <c r="AM55" s="188"/>
      <c r="AN55" s="188"/>
      <c r="AO55" s="79"/>
      <c r="AP55" s="79"/>
      <c r="AR55" s="144"/>
    </row>
    <row r="56" spans="1:44">
      <c r="A56" s="134" t="s">
        <v>315</v>
      </c>
      <c r="B56" s="134"/>
      <c r="C56" s="134"/>
      <c r="D56" s="134"/>
      <c r="E56" s="134"/>
      <c r="F56" s="134"/>
      <c r="G56" s="134"/>
      <c r="H56" s="134"/>
      <c r="I56" s="134"/>
      <c r="J56" s="134"/>
      <c r="K56" s="134"/>
      <c r="L56" s="134"/>
      <c r="M56" s="134"/>
      <c r="N56" s="134"/>
      <c r="O56" s="134"/>
      <c r="P56" s="134"/>
      <c r="AK56" s="52"/>
      <c r="AL56" s="52"/>
      <c r="AM56" s="52"/>
      <c r="AN56" s="52"/>
      <c r="AR56" s="144"/>
    </row>
    <row r="57" spans="1:44">
      <c r="A57" s="134" t="s">
        <v>316</v>
      </c>
      <c r="B57" s="134"/>
      <c r="C57" s="134"/>
      <c r="D57" s="134"/>
      <c r="E57" s="134"/>
      <c r="F57" s="134"/>
      <c r="G57" s="134"/>
      <c r="H57" s="134"/>
      <c r="I57" s="134"/>
      <c r="J57" s="134"/>
      <c r="K57" s="134"/>
      <c r="L57" s="134"/>
      <c r="M57" s="134"/>
      <c r="N57" s="134"/>
      <c r="O57" s="134"/>
      <c r="P57" s="134"/>
      <c r="AR57" s="144"/>
    </row>
    <row r="58" spans="1:44">
      <c r="A58" s="198"/>
      <c r="B58" s="198"/>
      <c r="C58" s="198"/>
      <c r="D58" s="198"/>
      <c r="E58" s="198"/>
      <c r="F58" s="198"/>
      <c r="G58" s="198"/>
      <c r="H58" s="198"/>
      <c r="I58" s="198"/>
      <c r="J58" s="198"/>
      <c r="K58" s="198"/>
      <c r="L58" s="198"/>
      <c r="M58" s="198"/>
      <c r="N58" s="198"/>
      <c r="O58" s="198"/>
      <c r="P58" s="198"/>
      <c r="AR58" s="144"/>
    </row>
  </sheetData>
  <mergeCells count="1">
    <mergeCell ref="E8:G8"/>
  </mergeCells>
  <printOptions horizontalCentered="1"/>
  <pageMargins left="0.19685039370078741" right="0.19685039370078741" top="0.39370078740157483" bottom="0.39370078740157483" header="0.51181102362204722" footer="0.51181102362204722"/>
  <pageSetup paperSize="9" scale="64" fitToWidth="2" orientation="portrait" r:id="rId1"/>
  <headerFooter alignWithMargins="0">
    <oddFooter>&amp;R&amp;A</oddFooter>
  </headerFooter>
  <colBreaks count="3" manualBreakCount="3">
    <brk id="7" max="1048575" man="1"/>
    <brk id="16" max="1048575" man="1"/>
    <brk id="2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48"/>
  <sheetViews>
    <sheetView zoomScaleNormal="100" workbookViewId="0"/>
  </sheetViews>
  <sheetFormatPr defaultColWidth="8.88671875" defaultRowHeight="13.2"/>
  <cols>
    <col min="1" max="1" width="27.33203125" style="108" customWidth="1"/>
    <col min="2" max="5" width="8.44140625" style="109" customWidth="1"/>
    <col min="6" max="7" width="9.33203125" style="109" customWidth="1"/>
    <col min="8" max="11" width="8.44140625" style="109" customWidth="1"/>
    <col min="12" max="13" width="8.88671875" style="109"/>
    <col min="14" max="15" width="11.33203125" style="109" customWidth="1"/>
    <col min="16" max="17" width="10.109375" style="109" customWidth="1"/>
    <col min="18" max="20" width="8.44140625" style="109" customWidth="1"/>
    <col min="21" max="21" width="7" style="109" customWidth="1"/>
    <col min="22" max="16384" width="8.88671875" style="109"/>
  </cols>
  <sheetData>
    <row r="1" spans="1:20">
      <c r="A1" s="76" t="s">
        <v>1</v>
      </c>
    </row>
    <row r="2" spans="1:20">
      <c r="A2" s="197" t="s">
        <v>45</v>
      </c>
      <c r="B2" s="197"/>
      <c r="C2" s="197"/>
      <c r="D2" s="197"/>
      <c r="E2" s="197"/>
      <c r="F2" s="197"/>
      <c r="G2" s="197"/>
      <c r="H2" s="197"/>
      <c r="I2" s="197"/>
      <c r="J2" s="197"/>
      <c r="K2" s="197"/>
      <c r="L2" s="197"/>
      <c r="M2" s="197"/>
      <c r="N2" s="197"/>
      <c r="O2" s="197"/>
      <c r="P2" s="197"/>
      <c r="Q2" s="197"/>
      <c r="R2" s="197"/>
      <c r="S2" s="197"/>
      <c r="T2" s="197"/>
    </row>
    <row r="3" spans="1:20">
      <c r="A3" s="197" t="s">
        <v>65</v>
      </c>
      <c r="B3" s="197"/>
      <c r="C3" s="197"/>
      <c r="D3" s="197"/>
      <c r="E3" s="197"/>
      <c r="F3" s="197"/>
      <c r="G3" s="197"/>
      <c r="H3" s="197"/>
      <c r="I3" s="197"/>
      <c r="J3" s="197"/>
      <c r="K3" s="197"/>
      <c r="L3" s="197"/>
      <c r="M3" s="197"/>
      <c r="N3" s="197"/>
      <c r="O3" s="197"/>
      <c r="P3" s="197"/>
      <c r="Q3" s="197"/>
      <c r="R3" s="197"/>
      <c r="S3" s="197"/>
      <c r="T3" s="197"/>
    </row>
    <row r="4" spans="1:20" ht="13.8" thickBot="1"/>
    <row r="5" spans="1:20" s="92" customFormat="1" ht="11.4">
      <c r="A5" s="114"/>
      <c r="B5" s="115" t="s">
        <v>66</v>
      </c>
      <c r="C5" s="116"/>
      <c r="D5" s="115" t="s">
        <v>67</v>
      </c>
      <c r="E5" s="116"/>
      <c r="F5" s="115" t="s">
        <v>68</v>
      </c>
      <c r="G5" s="116"/>
      <c r="H5" s="115" t="s">
        <v>69</v>
      </c>
      <c r="I5" s="116"/>
      <c r="J5" s="115" t="s">
        <v>70</v>
      </c>
      <c r="K5" s="116"/>
      <c r="L5" s="115" t="s">
        <v>71</v>
      </c>
      <c r="M5" s="116"/>
      <c r="N5" s="115" t="s">
        <v>72</v>
      </c>
      <c r="O5" s="116"/>
      <c r="P5" s="115" t="s">
        <v>73</v>
      </c>
      <c r="Q5" s="116"/>
      <c r="R5" s="117"/>
      <c r="S5" s="118"/>
      <c r="T5" s="114"/>
    </row>
    <row r="6" spans="1:20" s="65" customFormat="1" ht="11.4">
      <c r="B6" s="207" t="s">
        <v>74</v>
      </c>
      <c r="C6" s="208"/>
      <c r="D6" s="207" t="s">
        <v>75</v>
      </c>
      <c r="E6" s="208"/>
      <c r="F6" s="207" t="s">
        <v>76</v>
      </c>
      <c r="G6" s="154"/>
      <c r="H6" s="207" t="s">
        <v>77</v>
      </c>
      <c r="I6" s="208"/>
      <c r="J6" s="207" t="s">
        <v>78</v>
      </c>
      <c r="K6" s="208"/>
      <c r="L6" s="207" t="s">
        <v>79</v>
      </c>
      <c r="M6" s="208"/>
      <c r="N6" s="207" t="s">
        <v>80</v>
      </c>
      <c r="O6" s="120"/>
      <c r="P6" s="119" t="s">
        <v>282</v>
      </c>
      <c r="Q6" s="120"/>
      <c r="R6" s="122" t="s">
        <v>81</v>
      </c>
      <c r="S6" s="123"/>
      <c r="T6" s="123"/>
    </row>
    <row r="7" spans="1:20" s="65" customFormat="1" ht="11.4">
      <c r="B7" s="209" t="s">
        <v>82</v>
      </c>
      <c r="C7" s="211"/>
      <c r="D7" s="209" t="s">
        <v>83</v>
      </c>
      <c r="E7" s="211"/>
      <c r="F7" s="209" t="s">
        <v>84</v>
      </c>
      <c r="G7" s="123"/>
      <c r="H7" s="209" t="s">
        <v>83</v>
      </c>
      <c r="I7" s="211"/>
      <c r="J7" s="209" t="s">
        <v>83</v>
      </c>
      <c r="K7" s="211"/>
      <c r="L7" s="209" t="s">
        <v>85</v>
      </c>
      <c r="M7" s="211"/>
      <c r="N7" s="363" t="s">
        <v>86</v>
      </c>
      <c r="O7" s="364"/>
      <c r="P7" s="122"/>
      <c r="Q7" s="210"/>
      <c r="R7" s="111"/>
    </row>
    <row r="8" spans="1:20" s="92" customFormat="1" ht="11.4">
      <c r="A8" s="65"/>
      <c r="B8" s="126"/>
      <c r="C8" s="182"/>
      <c r="D8" s="126"/>
      <c r="E8" s="127"/>
      <c r="F8" s="126" t="s">
        <v>87</v>
      </c>
      <c r="G8" s="127"/>
      <c r="H8" s="111"/>
      <c r="I8" s="65"/>
      <c r="J8" s="111"/>
      <c r="K8" s="65"/>
      <c r="L8" s="126" t="s">
        <v>88</v>
      </c>
      <c r="M8" s="127"/>
      <c r="N8" s="360" t="s">
        <v>83</v>
      </c>
      <c r="O8" s="362"/>
      <c r="P8" s="126"/>
      <c r="Q8" s="127"/>
      <c r="R8" s="111"/>
      <c r="S8" s="65"/>
      <c r="T8" s="65"/>
    </row>
    <row r="9" spans="1:20" s="129" customFormat="1" ht="11.4">
      <c r="A9" s="159"/>
      <c r="B9" s="121" t="s">
        <v>29</v>
      </c>
      <c r="C9" s="172" t="s">
        <v>30</v>
      </c>
      <c r="D9" s="121" t="s">
        <v>29</v>
      </c>
      <c r="E9" s="172" t="s">
        <v>30</v>
      </c>
      <c r="F9" s="121" t="s">
        <v>29</v>
      </c>
      <c r="G9" s="172" t="s">
        <v>30</v>
      </c>
      <c r="H9" s="121" t="s">
        <v>29</v>
      </c>
      <c r="I9" s="172" t="s">
        <v>30</v>
      </c>
      <c r="J9" s="121" t="s">
        <v>29</v>
      </c>
      <c r="K9" s="172" t="s">
        <v>30</v>
      </c>
      <c r="L9" s="121" t="s">
        <v>29</v>
      </c>
      <c r="M9" s="172" t="s">
        <v>30</v>
      </c>
      <c r="N9" s="121" t="s">
        <v>29</v>
      </c>
      <c r="O9" s="172" t="s">
        <v>30</v>
      </c>
      <c r="P9" s="121" t="s">
        <v>29</v>
      </c>
      <c r="Q9" s="172" t="s">
        <v>30</v>
      </c>
      <c r="R9" s="121" t="s">
        <v>29</v>
      </c>
      <c r="S9" s="172" t="s">
        <v>30</v>
      </c>
      <c r="T9" s="173" t="s">
        <v>31</v>
      </c>
    </row>
    <row r="10" spans="1:20" s="87" customFormat="1">
      <c r="A10" s="164" t="s">
        <v>46</v>
      </c>
      <c r="B10" s="121"/>
      <c r="C10" s="172"/>
      <c r="D10" s="121"/>
      <c r="E10" s="172"/>
      <c r="F10" s="121"/>
      <c r="G10" s="172"/>
      <c r="H10" s="121"/>
      <c r="I10" s="172"/>
      <c r="J10" s="121"/>
      <c r="K10" s="172"/>
      <c r="L10" s="121"/>
      <c r="M10" s="172"/>
      <c r="N10" s="121"/>
      <c r="O10" s="172"/>
      <c r="P10" s="121"/>
      <c r="Q10" s="172"/>
      <c r="R10" s="121"/>
      <c r="S10" s="172"/>
      <c r="T10" s="174"/>
    </row>
    <row r="11" spans="1:20">
      <c r="A11" s="175" t="s">
        <v>33</v>
      </c>
      <c r="B11" s="140">
        <v>0</v>
      </c>
      <c r="C11" s="141">
        <v>0</v>
      </c>
      <c r="D11" s="140">
        <v>556</v>
      </c>
      <c r="E11" s="141">
        <v>322</v>
      </c>
      <c r="F11" s="140">
        <v>0</v>
      </c>
      <c r="G11" s="141">
        <v>0</v>
      </c>
      <c r="H11" s="140">
        <v>154</v>
      </c>
      <c r="I11" s="141">
        <v>91</v>
      </c>
      <c r="J11" s="140">
        <v>3</v>
      </c>
      <c r="K11" s="141">
        <v>1</v>
      </c>
      <c r="L11" s="140">
        <v>0</v>
      </c>
      <c r="M11" s="141">
        <v>0</v>
      </c>
      <c r="N11" s="140">
        <v>208</v>
      </c>
      <c r="O11" s="141">
        <v>55</v>
      </c>
      <c r="P11" s="140">
        <v>0</v>
      </c>
      <c r="Q11" s="141">
        <v>0</v>
      </c>
      <c r="R11" s="142">
        <f t="shared" ref="R11:S16" si="0">SUM(L11,J11,H11,F11,D11,B11,N11,P11)</f>
        <v>921</v>
      </c>
      <c r="S11" s="52">
        <f t="shared" si="0"/>
        <v>469</v>
      </c>
      <c r="T11" s="52">
        <f t="shared" ref="T11:T16" si="1">SUM(R11:S11)</f>
        <v>1390</v>
      </c>
    </row>
    <row r="12" spans="1:20">
      <c r="A12" s="175" t="s">
        <v>34</v>
      </c>
      <c r="B12" s="140">
        <v>0</v>
      </c>
      <c r="C12" s="141">
        <v>0</v>
      </c>
      <c r="D12" s="140">
        <v>1358</v>
      </c>
      <c r="E12" s="143">
        <v>922</v>
      </c>
      <c r="F12" s="140">
        <v>158</v>
      </c>
      <c r="G12" s="143">
        <v>70</v>
      </c>
      <c r="H12" s="140">
        <v>281</v>
      </c>
      <c r="I12" s="143">
        <v>178</v>
      </c>
      <c r="J12" s="140">
        <v>132</v>
      </c>
      <c r="K12" s="143">
        <v>75</v>
      </c>
      <c r="L12" s="140">
        <v>57</v>
      </c>
      <c r="M12" s="143">
        <v>21</v>
      </c>
      <c r="N12" s="140">
        <v>568</v>
      </c>
      <c r="O12" s="143">
        <v>160</v>
      </c>
      <c r="P12" s="140">
        <v>0</v>
      </c>
      <c r="Q12" s="143">
        <v>0</v>
      </c>
      <c r="R12" s="142">
        <f t="shared" si="0"/>
        <v>2554</v>
      </c>
      <c r="S12" s="144">
        <f t="shared" si="0"/>
        <v>1426</v>
      </c>
      <c r="T12" s="52">
        <f t="shared" si="1"/>
        <v>3980</v>
      </c>
    </row>
    <row r="13" spans="1:20">
      <c r="A13" s="175" t="s">
        <v>35</v>
      </c>
      <c r="B13" s="140">
        <v>0</v>
      </c>
      <c r="C13" s="141">
        <v>0</v>
      </c>
      <c r="D13" s="140">
        <v>48</v>
      </c>
      <c r="E13" s="143">
        <v>32</v>
      </c>
      <c r="F13" s="140">
        <v>3</v>
      </c>
      <c r="G13" s="143">
        <v>0</v>
      </c>
      <c r="H13" s="140">
        <v>0</v>
      </c>
      <c r="I13" s="143">
        <v>1</v>
      </c>
      <c r="J13" s="140">
        <v>0</v>
      </c>
      <c r="K13" s="143">
        <v>0</v>
      </c>
      <c r="L13" s="140">
        <v>0</v>
      </c>
      <c r="M13" s="143">
        <v>0</v>
      </c>
      <c r="N13" s="140">
        <v>13</v>
      </c>
      <c r="O13" s="143">
        <v>4</v>
      </c>
      <c r="P13" s="140">
        <v>0</v>
      </c>
      <c r="Q13" s="143">
        <v>0</v>
      </c>
      <c r="R13" s="142">
        <f>SUM(L13,J13,H13,F13,D13,B13,N13,P13)</f>
        <v>64</v>
      </c>
      <c r="S13" s="144">
        <f>SUM(M13,K13,I13,G13,E13,C13,O13,Q13)</f>
        <v>37</v>
      </c>
      <c r="T13" s="52">
        <f>SUM(R13:S13)</f>
        <v>101</v>
      </c>
    </row>
    <row r="14" spans="1:20">
      <c r="A14" s="175" t="s">
        <v>36</v>
      </c>
      <c r="B14" s="140">
        <v>0</v>
      </c>
      <c r="C14" s="141">
        <v>0</v>
      </c>
      <c r="D14" s="140">
        <v>122</v>
      </c>
      <c r="E14" s="143">
        <v>64</v>
      </c>
      <c r="F14" s="140">
        <v>0</v>
      </c>
      <c r="G14" s="143">
        <v>0</v>
      </c>
      <c r="H14" s="140">
        <v>14</v>
      </c>
      <c r="I14" s="143">
        <v>10</v>
      </c>
      <c r="J14" s="140">
        <v>0</v>
      </c>
      <c r="K14" s="143">
        <v>0</v>
      </c>
      <c r="L14" s="140">
        <v>0</v>
      </c>
      <c r="M14" s="143">
        <v>0</v>
      </c>
      <c r="N14" s="140">
        <v>3</v>
      </c>
      <c r="O14" s="143">
        <v>0</v>
      </c>
      <c r="P14" s="140">
        <v>0</v>
      </c>
      <c r="Q14" s="143">
        <v>0</v>
      </c>
      <c r="R14" s="142">
        <f t="shared" si="0"/>
        <v>139</v>
      </c>
      <c r="S14" s="144">
        <f t="shared" si="0"/>
        <v>74</v>
      </c>
      <c r="T14" s="52">
        <f t="shared" si="1"/>
        <v>213</v>
      </c>
    </row>
    <row r="15" spans="1:20">
      <c r="A15" s="175" t="s">
        <v>39</v>
      </c>
      <c r="B15" s="140">
        <v>0</v>
      </c>
      <c r="C15" s="141">
        <v>0</v>
      </c>
      <c r="D15" s="140">
        <v>0</v>
      </c>
      <c r="E15" s="143">
        <v>0</v>
      </c>
      <c r="F15" s="140">
        <v>15</v>
      </c>
      <c r="G15" s="143">
        <v>3</v>
      </c>
      <c r="H15" s="140">
        <v>0</v>
      </c>
      <c r="I15" s="143">
        <v>0</v>
      </c>
      <c r="J15" s="140">
        <v>2</v>
      </c>
      <c r="K15" s="143">
        <v>6</v>
      </c>
      <c r="L15" s="140">
        <v>5</v>
      </c>
      <c r="M15" s="143">
        <v>3</v>
      </c>
      <c r="N15" s="140">
        <v>0</v>
      </c>
      <c r="O15" s="143">
        <v>0</v>
      </c>
      <c r="P15" s="140">
        <v>0</v>
      </c>
      <c r="Q15" s="143">
        <v>0</v>
      </c>
      <c r="R15" s="142">
        <f t="shared" si="0"/>
        <v>22</v>
      </c>
      <c r="S15" s="144">
        <f t="shared" si="0"/>
        <v>12</v>
      </c>
      <c r="T15" s="52">
        <f t="shared" si="1"/>
        <v>34</v>
      </c>
    </row>
    <row r="16" spans="1:20" s="22" customFormat="1">
      <c r="A16" s="176" t="s">
        <v>26</v>
      </c>
      <c r="B16" s="33">
        <v>0</v>
      </c>
      <c r="C16" s="34">
        <v>0</v>
      </c>
      <c r="D16" s="33">
        <v>2084</v>
      </c>
      <c r="E16" s="34">
        <v>1340</v>
      </c>
      <c r="F16" s="33">
        <v>176</v>
      </c>
      <c r="G16" s="34">
        <v>73</v>
      </c>
      <c r="H16" s="33">
        <v>449</v>
      </c>
      <c r="I16" s="34">
        <v>280</v>
      </c>
      <c r="J16" s="33">
        <v>137</v>
      </c>
      <c r="K16" s="34">
        <v>82</v>
      </c>
      <c r="L16" s="33">
        <v>62</v>
      </c>
      <c r="M16" s="34">
        <v>24</v>
      </c>
      <c r="N16" s="33">
        <v>792</v>
      </c>
      <c r="O16" s="34">
        <v>219</v>
      </c>
      <c r="P16" s="33">
        <v>0</v>
      </c>
      <c r="Q16" s="34">
        <v>0</v>
      </c>
      <c r="R16" s="33">
        <f t="shared" si="0"/>
        <v>3700</v>
      </c>
      <c r="S16" s="34">
        <f t="shared" si="0"/>
        <v>2018</v>
      </c>
      <c r="T16" s="34">
        <f t="shared" si="1"/>
        <v>5718</v>
      </c>
    </row>
    <row r="17" spans="1:21" s="22" customFormat="1">
      <c r="A17" s="177" t="s">
        <v>47</v>
      </c>
      <c r="B17" s="35" t="s">
        <v>313</v>
      </c>
      <c r="C17" s="36" t="s">
        <v>313</v>
      </c>
      <c r="D17" s="35" t="s">
        <v>313</v>
      </c>
      <c r="E17" s="36" t="s">
        <v>313</v>
      </c>
      <c r="F17" s="35" t="s">
        <v>313</v>
      </c>
      <c r="G17" s="36" t="s">
        <v>313</v>
      </c>
      <c r="H17" s="35" t="s">
        <v>313</v>
      </c>
      <c r="I17" s="36" t="s">
        <v>313</v>
      </c>
      <c r="J17" s="35" t="s">
        <v>313</v>
      </c>
      <c r="K17" s="36" t="s">
        <v>313</v>
      </c>
      <c r="L17" s="35" t="s">
        <v>313</v>
      </c>
      <c r="M17" s="36" t="s">
        <v>313</v>
      </c>
      <c r="N17" s="35" t="s">
        <v>313</v>
      </c>
      <c r="O17" s="36" t="s">
        <v>313</v>
      </c>
      <c r="P17" s="35" t="s">
        <v>313</v>
      </c>
      <c r="Q17" s="36" t="s">
        <v>313</v>
      </c>
      <c r="R17" s="35"/>
      <c r="S17" s="36"/>
      <c r="T17" s="36"/>
    </row>
    <row r="18" spans="1:21">
      <c r="A18" s="175" t="s">
        <v>33</v>
      </c>
      <c r="B18" s="140">
        <v>0</v>
      </c>
      <c r="C18" s="141">
        <v>0</v>
      </c>
      <c r="D18" s="140">
        <v>429</v>
      </c>
      <c r="E18" s="141">
        <v>279</v>
      </c>
      <c r="F18" s="140">
        <v>27</v>
      </c>
      <c r="G18" s="141">
        <v>11</v>
      </c>
      <c r="H18" s="140">
        <v>29</v>
      </c>
      <c r="I18" s="141">
        <v>17</v>
      </c>
      <c r="J18" s="140">
        <v>1</v>
      </c>
      <c r="K18" s="141">
        <v>0</v>
      </c>
      <c r="L18" s="140">
        <v>0</v>
      </c>
      <c r="M18" s="141">
        <v>0</v>
      </c>
      <c r="N18" s="140">
        <v>159</v>
      </c>
      <c r="O18" s="141">
        <v>37</v>
      </c>
      <c r="P18" s="140">
        <v>0</v>
      </c>
      <c r="Q18" s="141">
        <v>0</v>
      </c>
      <c r="R18" s="142">
        <f t="shared" ref="R18:R23" si="2">SUM(L18,J18,H18,F18,D18,B18,N18,P18)</f>
        <v>645</v>
      </c>
      <c r="S18" s="52">
        <f t="shared" ref="S18:S23" si="3">SUM(M18,K18,I18,G18,E18,C18,O18,Q18)</f>
        <v>344</v>
      </c>
      <c r="T18" s="52">
        <f t="shared" ref="T18:T23" si="4">SUM(R18:S18)</f>
        <v>989</v>
      </c>
    </row>
    <row r="19" spans="1:21">
      <c r="A19" s="175" t="s">
        <v>34</v>
      </c>
      <c r="B19" s="140">
        <v>0</v>
      </c>
      <c r="C19" s="141">
        <v>0</v>
      </c>
      <c r="D19" s="140">
        <v>690</v>
      </c>
      <c r="E19" s="143">
        <v>506</v>
      </c>
      <c r="F19" s="140">
        <v>69</v>
      </c>
      <c r="G19" s="143">
        <v>23</v>
      </c>
      <c r="H19" s="140">
        <v>46</v>
      </c>
      <c r="I19" s="143">
        <v>34</v>
      </c>
      <c r="J19" s="140">
        <v>9</v>
      </c>
      <c r="K19" s="143">
        <v>6</v>
      </c>
      <c r="L19" s="140">
        <v>17</v>
      </c>
      <c r="M19" s="143">
        <v>7</v>
      </c>
      <c r="N19" s="140">
        <v>179</v>
      </c>
      <c r="O19" s="143">
        <v>45</v>
      </c>
      <c r="P19" s="140">
        <v>0</v>
      </c>
      <c r="Q19" s="143">
        <v>0</v>
      </c>
      <c r="R19" s="142">
        <f t="shared" si="2"/>
        <v>1010</v>
      </c>
      <c r="S19" s="144">
        <f t="shared" si="3"/>
        <v>621</v>
      </c>
      <c r="T19" s="52">
        <f t="shared" si="4"/>
        <v>1631</v>
      </c>
    </row>
    <row r="20" spans="1:21">
      <c r="A20" s="175" t="s">
        <v>35</v>
      </c>
      <c r="B20" s="140">
        <v>0</v>
      </c>
      <c r="C20" s="141">
        <v>0</v>
      </c>
      <c r="D20" s="140">
        <v>27</v>
      </c>
      <c r="E20" s="143">
        <v>18</v>
      </c>
      <c r="F20" s="140">
        <v>4</v>
      </c>
      <c r="G20" s="143">
        <v>0</v>
      </c>
      <c r="H20" s="140">
        <v>0</v>
      </c>
      <c r="I20" s="143">
        <v>0</v>
      </c>
      <c r="J20" s="140">
        <v>0</v>
      </c>
      <c r="K20" s="143">
        <v>0</v>
      </c>
      <c r="L20" s="140">
        <v>0</v>
      </c>
      <c r="M20" s="143">
        <v>0</v>
      </c>
      <c r="N20" s="140">
        <v>2</v>
      </c>
      <c r="O20" s="143">
        <v>2</v>
      </c>
      <c r="P20" s="140">
        <v>0</v>
      </c>
      <c r="Q20" s="143">
        <v>0</v>
      </c>
      <c r="R20" s="142">
        <f>SUM(L20,J20,H20,F20,D20,B20,N20,P20)</f>
        <v>33</v>
      </c>
      <c r="S20" s="144">
        <f>SUM(M20,K20,I20,G20,E20,C20,O20,Q20)</f>
        <v>20</v>
      </c>
      <c r="T20" s="52">
        <f>SUM(R20:S20)</f>
        <v>53</v>
      </c>
    </row>
    <row r="21" spans="1:21">
      <c r="A21" s="175" t="s">
        <v>36</v>
      </c>
      <c r="B21" s="140">
        <v>0</v>
      </c>
      <c r="C21" s="141">
        <v>0</v>
      </c>
      <c r="D21" s="140">
        <v>94</v>
      </c>
      <c r="E21" s="143">
        <v>51</v>
      </c>
      <c r="F21" s="140">
        <v>3</v>
      </c>
      <c r="G21" s="143">
        <v>0</v>
      </c>
      <c r="H21" s="140">
        <v>0</v>
      </c>
      <c r="I21" s="143">
        <v>0</v>
      </c>
      <c r="J21" s="140">
        <v>0</v>
      </c>
      <c r="K21" s="143">
        <v>0</v>
      </c>
      <c r="L21" s="140">
        <v>5</v>
      </c>
      <c r="M21" s="143">
        <v>0</v>
      </c>
      <c r="N21" s="140">
        <v>19</v>
      </c>
      <c r="O21" s="143">
        <v>8</v>
      </c>
      <c r="P21" s="140">
        <v>0</v>
      </c>
      <c r="Q21" s="143">
        <v>0</v>
      </c>
      <c r="R21" s="142">
        <f t="shared" si="2"/>
        <v>121</v>
      </c>
      <c r="S21" s="144">
        <f t="shared" si="3"/>
        <v>59</v>
      </c>
      <c r="T21" s="52">
        <f t="shared" si="4"/>
        <v>180</v>
      </c>
    </row>
    <row r="22" spans="1:21">
      <c r="A22" s="175" t="s">
        <v>39</v>
      </c>
      <c r="B22" s="140">
        <v>0</v>
      </c>
      <c r="C22" s="141">
        <v>0</v>
      </c>
      <c r="D22" s="140">
        <v>0</v>
      </c>
      <c r="E22" s="143">
        <v>0</v>
      </c>
      <c r="F22" s="140">
        <v>0</v>
      </c>
      <c r="G22" s="143">
        <v>0</v>
      </c>
      <c r="H22" s="140">
        <v>0</v>
      </c>
      <c r="I22" s="143">
        <v>0</v>
      </c>
      <c r="J22" s="140">
        <v>0</v>
      </c>
      <c r="K22" s="143">
        <v>0</v>
      </c>
      <c r="L22" s="140">
        <v>17</v>
      </c>
      <c r="M22" s="143">
        <v>8</v>
      </c>
      <c r="N22" s="140">
        <v>14</v>
      </c>
      <c r="O22" s="143">
        <v>1</v>
      </c>
      <c r="P22" s="140">
        <v>0</v>
      </c>
      <c r="Q22" s="143">
        <v>0</v>
      </c>
      <c r="R22" s="142">
        <f t="shared" si="2"/>
        <v>31</v>
      </c>
      <c r="S22" s="144">
        <f t="shared" si="3"/>
        <v>9</v>
      </c>
      <c r="T22" s="52">
        <f t="shared" si="4"/>
        <v>40</v>
      </c>
    </row>
    <row r="23" spans="1:21" s="22" customFormat="1">
      <c r="A23" s="176" t="s">
        <v>26</v>
      </c>
      <c r="B23" s="33">
        <v>0</v>
      </c>
      <c r="C23" s="34">
        <v>0</v>
      </c>
      <c r="D23" s="33">
        <v>1240</v>
      </c>
      <c r="E23" s="34">
        <v>854</v>
      </c>
      <c r="F23" s="33">
        <v>103</v>
      </c>
      <c r="G23" s="34">
        <v>34</v>
      </c>
      <c r="H23" s="33">
        <v>75</v>
      </c>
      <c r="I23" s="34">
        <v>51</v>
      </c>
      <c r="J23" s="33">
        <v>10</v>
      </c>
      <c r="K23" s="34">
        <v>6</v>
      </c>
      <c r="L23" s="33">
        <v>39</v>
      </c>
      <c r="M23" s="34">
        <v>15</v>
      </c>
      <c r="N23" s="33">
        <v>373</v>
      </c>
      <c r="O23" s="34">
        <v>93</v>
      </c>
      <c r="P23" s="33">
        <v>0</v>
      </c>
      <c r="Q23" s="34">
        <v>0</v>
      </c>
      <c r="R23" s="33">
        <f t="shared" si="2"/>
        <v>1840</v>
      </c>
      <c r="S23" s="34">
        <f t="shared" si="3"/>
        <v>1053</v>
      </c>
      <c r="T23" s="34">
        <f t="shared" si="4"/>
        <v>2893</v>
      </c>
    </row>
    <row r="24" spans="1:21" s="22" customFormat="1">
      <c r="A24" s="177" t="s">
        <v>48</v>
      </c>
      <c r="B24" s="35" t="s">
        <v>313</v>
      </c>
      <c r="C24" s="36" t="s">
        <v>313</v>
      </c>
      <c r="D24" s="35" t="s">
        <v>313</v>
      </c>
      <c r="E24" s="36" t="s">
        <v>313</v>
      </c>
      <c r="F24" s="35" t="s">
        <v>313</v>
      </c>
      <c r="G24" s="36" t="s">
        <v>313</v>
      </c>
      <c r="H24" s="35" t="s">
        <v>313</v>
      </c>
      <c r="I24" s="36" t="s">
        <v>313</v>
      </c>
      <c r="J24" s="35" t="s">
        <v>313</v>
      </c>
      <c r="K24" s="36" t="s">
        <v>313</v>
      </c>
      <c r="L24" s="35" t="s">
        <v>313</v>
      </c>
      <c r="M24" s="36" t="s">
        <v>313</v>
      </c>
      <c r="N24" s="35" t="s">
        <v>313</v>
      </c>
      <c r="O24" s="36" t="s">
        <v>313</v>
      </c>
      <c r="P24" s="35" t="s">
        <v>313</v>
      </c>
      <c r="Q24" s="36" t="s">
        <v>313</v>
      </c>
      <c r="R24" s="35"/>
      <c r="S24" s="36"/>
      <c r="T24" s="36"/>
    </row>
    <row r="25" spans="1:21">
      <c r="A25" s="175" t="s">
        <v>33</v>
      </c>
      <c r="B25" s="140">
        <v>5</v>
      </c>
      <c r="C25" s="141">
        <v>4</v>
      </c>
      <c r="D25" s="140">
        <v>0</v>
      </c>
      <c r="E25" s="141">
        <v>0</v>
      </c>
      <c r="F25" s="140">
        <v>187</v>
      </c>
      <c r="G25" s="141">
        <v>38</v>
      </c>
      <c r="H25" s="140">
        <v>24</v>
      </c>
      <c r="I25" s="141">
        <v>8</v>
      </c>
      <c r="J25" s="140">
        <v>0</v>
      </c>
      <c r="K25" s="141">
        <v>0</v>
      </c>
      <c r="L25" s="140">
        <v>0</v>
      </c>
      <c r="M25" s="141">
        <v>0</v>
      </c>
      <c r="N25" s="140">
        <v>302</v>
      </c>
      <c r="O25" s="141">
        <v>86</v>
      </c>
      <c r="P25" s="140">
        <v>1046</v>
      </c>
      <c r="Q25" s="141">
        <v>717</v>
      </c>
      <c r="R25" s="142">
        <f t="shared" ref="R25:R30" si="5">SUM(L25,J25,H25,F25,D25,B25,N25,P25)</f>
        <v>1564</v>
      </c>
      <c r="S25" s="52">
        <f t="shared" ref="S25:S30" si="6">SUM(M25,K25,I25,G25,E25,C25,O25,Q25)</f>
        <v>853</v>
      </c>
      <c r="T25" s="52">
        <f t="shared" ref="T25:T30" si="7">SUM(R25:S25)</f>
        <v>2417</v>
      </c>
    </row>
    <row r="26" spans="1:21">
      <c r="A26" s="175" t="s">
        <v>34</v>
      </c>
      <c r="B26" s="140">
        <v>12</v>
      </c>
      <c r="C26" s="143">
        <v>17</v>
      </c>
      <c r="D26" s="140">
        <v>0</v>
      </c>
      <c r="E26" s="141">
        <v>0</v>
      </c>
      <c r="F26" s="140">
        <v>388</v>
      </c>
      <c r="G26" s="143">
        <v>86</v>
      </c>
      <c r="H26" s="140">
        <v>15</v>
      </c>
      <c r="I26" s="143">
        <v>5</v>
      </c>
      <c r="J26" s="140">
        <v>0</v>
      </c>
      <c r="K26" s="143">
        <v>0</v>
      </c>
      <c r="L26" s="140">
        <v>69</v>
      </c>
      <c r="M26" s="143">
        <v>32</v>
      </c>
      <c r="N26" s="140">
        <v>891</v>
      </c>
      <c r="O26" s="143">
        <v>209</v>
      </c>
      <c r="P26" s="140">
        <v>2206</v>
      </c>
      <c r="Q26" s="143">
        <v>1741</v>
      </c>
      <c r="R26" s="142">
        <f t="shared" si="5"/>
        <v>3581</v>
      </c>
      <c r="S26" s="144">
        <f t="shared" si="6"/>
        <v>2090</v>
      </c>
      <c r="T26" s="52">
        <f t="shared" si="7"/>
        <v>5671</v>
      </c>
    </row>
    <row r="27" spans="1:21">
      <c r="A27" s="175" t="s">
        <v>35</v>
      </c>
      <c r="B27" s="140">
        <v>0</v>
      </c>
      <c r="C27" s="143">
        <v>0</v>
      </c>
      <c r="D27" s="140">
        <v>0</v>
      </c>
      <c r="E27" s="141">
        <v>0</v>
      </c>
      <c r="F27" s="140">
        <v>26</v>
      </c>
      <c r="G27" s="143">
        <v>2</v>
      </c>
      <c r="H27" s="140">
        <v>0</v>
      </c>
      <c r="I27" s="143">
        <v>0</v>
      </c>
      <c r="J27" s="140">
        <v>0</v>
      </c>
      <c r="K27" s="143">
        <v>0</v>
      </c>
      <c r="L27" s="140">
        <v>0</v>
      </c>
      <c r="M27" s="143">
        <v>0</v>
      </c>
      <c r="N27" s="140">
        <v>36</v>
      </c>
      <c r="O27" s="143">
        <v>6</v>
      </c>
      <c r="P27" s="140">
        <v>99</v>
      </c>
      <c r="Q27" s="143">
        <v>55</v>
      </c>
      <c r="R27" s="142">
        <f t="shared" si="5"/>
        <v>161</v>
      </c>
      <c r="S27" s="144">
        <f t="shared" si="6"/>
        <v>63</v>
      </c>
      <c r="T27" s="52">
        <f t="shared" si="7"/>
        <v>224</v>
      </c>
    </row>
    <row r="28" spans="1:21">
      <c r="A28" s="175" t="s">
        <v>36</v>
      </c>
      <c r="B28" s="140">
        <v>0</v>
      </c>
      <c r="C28" s="143">
        <v>2</v>
      </c>
      <c r="D28" s="140">
        <v>0</v>
      </c>
      <c r="E28" s="141">
        <v>0</v>
      </c>
      <c r="F28" s="140">
        <v>80</v>
      </c>
      <c r="G28" s="143">
        <v>13</v>
      </c>
      <c r="H28" s="140">
        <v>6</v>
      </c>
      <c r="I28" s="143">
        <v>1</v>
      </c>
      <c r="J28" s="140">
        <v>1</v>
      </c>
      <c r="K28" s="143">
        <v>0</v>
      </c>
      <c r="L28" s="140">
        <v>6</v>
      </c>
      <c r="M28" s="143">
        <v>3</v>
      </c>
      <c r="N28" s="140">
        <v>90</v>
      </c>
      <c r="O28" s="143">
        <v>23</v>
      </c>
      <c r="P28" s="140">
        <v>527</v>
      </c>
      <c r="Q28" s="143">
        <v>341</v>
      </c>
      <c r="R28" s="142">
        <f t="shared" si="5"/>
        <v>710</v>
      </c>
      <c r="S28" s="144">
        <f t="shared" si="6"/>
        <v>383</v>
      </c>
      <c r="T28" s="52">
        <f t="shared" si="7"/>
        <v>1093</v>
      </c>
    </row>
    <row r="29" spans="1:21">
      <c r="A29" s="175" t="s">
        <v>39</v>
      </c>
      <c r="B29" s="140">
        <v>0</v>
      </c>
      <c r="C29" s="143">
        <v>0</v>
      </c>
      <c r="D29" s="140">
        <v>0</v>
      </c>
      <c r="E29" s="141">
        <v>0</v>
      </c>
      <c r="F29" s="140">
        <v>13</v>
      </c>
      <c r="G29" s="143">
        <v>1</v>
      </c>
      <c r="H29" s="140">
        <v>0</v>
      </c>
      <c r="I29" s="143">
        <v>0</v>
      </c>
      <c r="J29" s="140">
        <v>0</v>
      </c>
      <c r="K29" s="143">
        <v>0</v>
      </c>
      <c r="L29" s="140">
        <v>36</v>
      </c>
      <c r="M29" s="143">
        <v>11</v>
      </c>
      <c r="N29" s="140">
        <v>34</v>
      </c>
      <c r="O29" s="143">
        <v>6</v>
      </c>
      <c r="P29" s="140">
        <v>23</v>
      </c>
      <c r="Q29" s="143">
        <v>6</v>
      </c>
      <c r="R29" s="142">
        <f t="shared" si="5"/>
        <v>106</v>
      </c>
      <c r="S29" s="144">
        <f t="shared" si="6"/>
        <v>24</v>
      </c>
      <c r="T29" s="52">
        <f t="shared" si="7"/>
        <v>130</v>
      </c>
      <c r="U29" s="144"/>
    </row>
    <row r="30" spans="1:21" s="22" customFormat="1">
      <c r="A30" s="176" t="s">
        <v>26</v>
      </c>
      <c r="B30" s="33">
        <v>17</v>
      </c>
      <c r="C30" s="34">
        <v>23</v>
      </c>
      <c r="D30" s="33">
        <v>0</v>
      </c>
      <c r="E30" s="34">
        <v>0</v>
      </c>
      <c r="F30" s="33">
        <v>694</v>
      </c>
      <c r="G30" s="34">
        <v>140</v>
      </c>
      <c r="H30" s="33">
        <v>45</v>
      </c>
      <c r="I30" s="34">
        <v>14</v>
      </c>
      <c r="J30" s="33">
        <v>1</v>
      </c>
      <c r="K30" s="34">
        <v>0</v>
      </c>
      <c r="L30" s="33">
        <v>111</v>
      </c>
      <c r="M30" s="34">
        <v>46</v>
      </c>
      <c r="N30" s="33">
        <v>1353</v>
      </c>
      <c r="O30" s="34">
        <v>330</v>
      </c>
      <c r="P30" s="33">
        <v>3901</v>
      </c>
      <c r="Q30" s="34">
        <v>2860</v>
      </c>
      <c r="R30" s="33">
        <f t="shared" si="5"/>
        <v>6122</v>
      </c>
      <c r="S30" s="34">
        <f t="shared" si="6"/>
        <v>3413</v>
      </c>
      <c r="T30" s="34">
        <f t="shared" si="7"/>
        <v>9535</v>
      </c>
      <c r="U30" s="144"/>
    </row>
    <row r="31" spans="1:21" s="22" customFormat="1">
      <c r="A31" s="177" t="s">
        <v>49</v>
      </c>
      <c r="B31" s="35" t="s">
        <v>313</v>
      </c>
      <c r="C31" s="36" t="s">
        <v>313</v>
      </c>
      <c r="D31" s="35" t="s">
        <v>313</v>
      </c>
      <c r="E31" s="36" t="s">
        <v>313</v>
      </c>
      <c r="F31" s="35" t="s">
        <v>313</v>
      </c>
      <c r="G31" s="36" t="s">
        <v>313</v>
      </c>
      <c r="H31" s="35" t="s">
        <v>313</v>
      </c>
      <c r="I31" s="36" t="s">
        <v>313</v>
      </c>
      <c r="J31" s="35" t="s">
        <v>313</v>
      </c>
      <c r="K31" s="36" t="s">
        <v>313</v>
      </c>
      <c r="L31" s="35" t="s">
        <v>313</v>
      </c>
      <c r="M31" s="36" t="s">
        <v>313</v>
      </c>
      <c r="N31" s="35" t="s">
        <v>313</v>
      </c>
      <c r="O31" s="36" t="s">
        <v>313</v>
      </c>
      <c r="P31" s="35" t="s">
        <v>313</v>
      </c>
      <c r="Q31" s="36" t="s">
        <v>313</v>
      </c>
      <c r="R31" s="35"/>
      <c r="S31" s="36"/>
      <c r="T31" s="36"/>
      <c r="U31" s="144"/>
    </row>
    <row r="32" spans="1:21" s="179" customFormat="1">
      <c r="A32" s="178" t="s">
        <v>33</v>
      </c>
      <c r="B32" s="58">
        <v>0</v>
      </c>
      <c r="C32" s="59">
        <v>0</v>
      </c>
      <c r="D32" s="58">
        <v>0</v>
      </c>
      <c r="E32" s="59">
        <v>0</v>
      </c>
      <c r="F32" s="58">
        <v>136</v>
      </c>
      <c r="G32" s="59">
        <v>15</v>
      </c>
      <c r="H32" s="58">
        <v>9</v>
      </c>
      <c r="I32" s="59">
        <v>1</v>
      </c>
      <c r="J32" s="58">
        <v>0</v>
      </c>
      <c r="K32" s="59">
        <v>0</v>
      </c>
      <c r="L32" s="58">
        <v>10</v>
      </c>
      <c r="M32" s="59">
        <v>3</v>
      </c>
      <c r="N32" s="58">
        <v>1440</v>
      </c>
      <c r="O32" s="59">
        <v>345</v>
      </c>
      <c r="P32" s="58">
        <v>0</v>
      </c>
      <c r="Q32" s="59">
        <v>0</v>
      </c>
      <c r="R32" s="58">
        <f t="shared" ref="R32:S36" si="8">SUM(L32,J32,H32,F32,D32,B32,N32,P32)</f>
        <v>1595</v>
      </c>
      <c r="S32" s="59">
        <f t="shared" si="8"/>
        <v>364</v>
      </c>
      <c r="T32" s="59">
        <f>SUM(R32:S32)</f>
        <v>1959</v>
      </c>
      <c r="U32" s="144"/>
    </row>
    <row r="33" spans="1:21">
      <c r="A33" s="175" t="s">
        <v>34</v>
      </c>
      <c r="B33" s="140">
        <v>0</v>
      </c>
      <c r="C33" s="143">
        <v>0</v>
      </c>
      <c r="D33" s="140">
        <v>0</v>
      </c>
      <c r="E33" s="143">
        <v>0</v>
      </c>
      <c r="F33" s="140">
        <v>230</v>
      </c>
      <c r="G33" s="143">
        <v>35</v>
      </c>
      <c r="H33" s="140">
        <v>140</v>
      </c>
      <c r="I33" s="143">
        <v>75</v>
      </c>
      <c r="J33" s="140">
        <v>18</v>
      </c>
      <c r="K33" s="143">
        <v>11</v>
      </c>
      <c r="L33" s="140">
        <v>18</v>
      </c>
      <c r="M33" s="143">
        <v>6</v>
      </c>
      <c r="N33" s="140">
        <v>1499</v>
      </c>
      <c r="O33" s="143">
        <v>375</v>
      </c>
      <c r="P33" s="140">
        <v>0</v>
      </c>
      <c r="Q33" s="143">
        <v>0</v>
      </c>
      <c r="R33" s="142">
        <f t="shared" si="8"/>
        <v>1905</v>
      </c>
      <c r="S33" s="144">
        <f t="shared" si="8"/>
        <v>502</v>
      </c>
      <c r="T33" s="52">
        <f>SUM(R33:S33)</f>
        <v>2407</v>
      </c>
      <c r="U33" s="144"/>
    </row>
    <row r="34" spans="1:21">
      <c r="A34" s="175" t="s">
        <v>35</v>
      </c>
      <c r="B34" s="140">
        <v>0</v>
      </c>
      <c r="C34" s="143">
        <v>0</v>
      </c>
      <c r="D34" s="140">
        <v>0</v>
      </c>
      <c r="E34" s="143">
        <v>0</v>
      </c>
      <c r="F34" s="140">
        <v>31</v>
      </c>
      <c r="G34" s="143">
        <v>6</v>
      </c>
      <c r="H34" s="140">
        <v>0</v>
      </c>
      <c r="I34" s="143">
        <v>0</v>
      </c>
      <c r="J34" s="140">
        <v>0</v>
      </c>
      <c r="K34" s="143">
        <v>0</v>
      </c>
      <c r="L34" s="140">
        <v>0</v>
      </c>
      <c r="M34" s="143">
        <v>0</v>
      </c>
      <c r="N34" s="140">
        <v>148</v>
      </c>
      <c r="O34" s="143">
        <v>35</v>
      </c>
      <c r="P34" s="140">
        <v>0</v>
      </c>
      <c r="Q34" s="143">
        <v>0</v>
      </c>
      <c r="R34" s="142">
        <f t="shared" si="8"/>
        <v>179</v>
      </c>
      <c r="S34" s="144">
        <f t="shared" si="8"/>
        <v>41</v>
      </c>
      <c r="T34" s="52">
        <f>SUM(R34:S34)</f>
        <v>220</v>
      </c>
    </row>
    <row r="35" spans="1:21">
      <c r="A35" s="175" t="s">
        <v>36</v>
      </c>
      <c r="B35" s="140">
        <v>0</v>
      </c>
      <c r="C35" s="143">
        <v>0</v>
      </c>
      <c r="D35" s="140">
        <v>0</v>
      </c>
      <c r="E35" s="143">
        <v>0</v>
      </c>
      <c r="F35" s="140">
        <v>0</v>
      </c>
      <c r="G35" s="143">
        <v>0</v>
      </c>
      <c r="H35" s="140">
        <v>0</v>
      </c>
      <c r="I35" s="143">
        <v>0</v>
      </c>
      <c r="J35" s="140">
        <v>0</v>
      </c>
      <c r="K35" s="143">
        <v>0</v>
      </c>
      <c r="L35" s="140">
        <v>0</v>
      </c>
      <c r="M35" s="143">
        <v>0</v>
      </c>
      <c r="N35" s="140">
        <v>67</v>
      </c>
      <c r="O35" s="143">
        <v>20</v>
      </c>
      <c r="P35" s="140">
        <v>0</v>
      </c>
      <c r="Q35" s="143">
        <v>0</v>
      </c>
      <c r="R35" s="142">
        <f>SUM(L35,J35,H35,F35,D35,B35,N35,P35)</f>
        <v>67</v>
      </c>
      <c r="S35" s="144">
        <f>SUM(M35,K35,I35,G35,E35,C35,O35,Q35)</f>
        <v>20</v>
      </c>
      <c r="T35" s="52">
        <f>SUM(R35:S35)</f>
        <v>87</v>
      </c>
    </row>
    <row r="36" spans="1:21" s="146" customFormat="1">
      <c r="A36" s="180" t="s">
        <v>26</v>
      </c>
      <c r="B36" s="33">
        <v>0</v>
      </c>
      <c r="C36" s="34">
        <v>0</v>
      </c>
      <c r="D36" s="33">
        <v>0</v>
      </c>
      <c r="E36" s="34">
        <v>0</v>
      </c>
      <c r="F36" s="33">
        <v>397</v>
      </c>
      <c r="G36" s="34">
        <v>56</v>
      </c>
      <c r="H36" s="33">
        <v>149</v>
      </c>
      <c r="I36" s="34">
        <v>76</v>
      </c>
      <c r="J36" s="33">
        <v>18</v>
      </c>
      <c r="K36" s="34">
        <v>11</v>
      </c>
      <c r="L36" s="33">
        <v>28</v>
      </c>
      <c r="M36" s="34">
        <v>9</v>
      </c>
      <c r="N36" s="33">
        <v>3154</v>
      </c>
      <c r="O36" s="34">
        <v>775</v>
      </c>
      <c r="P36" s="33">
        <v>0</v>
      </c>
      <c r="Q36" s="34">
        <v>0</v>
      </c>
      <c r="R36" s="33">
        <f>SUM(L36,J36,H36,F36,D36,B36,N36,P36)</f>
        <v>3746</v>
      </c>
      <c r="S36" s="34">
        <f t="shared" si="8"/>
        <v>927</v>
      </c>
      <c r="T36" s="34">
        <f>SUM(R36:S36)</f>
        <v>4673</v>
      </c>
    </row>
    <row r="37" spans="1:21" s="108" customFormat="1">
      <c r="A37" s="164" t="s">
        <v>43</v>
      </c>
      <c r="B37" s="37"/>
      <c r="C37" s="38"/>
      <c r="D37" s="37"/>
      <c r="E37" s="38"/>
      <c r="F37" s="37"/>
      <c r="G37" s="38"/>
      <c r="H37" s="37"/>
      <c r="I37" s="38"/>
      <c r="J37" s="37"/>
      <c r="K37" s="38"/>
      <c r="L37" s="37"/>
      <c r="M37" s="38"/>
      <c r="N37" s="37"/>
      <c r="O37" s="38"/>
      <c r="P37" s="37"/>
      <c r="Q37" s="38"/>
      <c r="R37" s="39"/>
      <c r="S37" s="40"/>
      <c r="T37" s="40"/>
    </row>
    <row r="38" spans="1:21">
      <c r="A38" s="108" t="s">
        <v>33</v>
      </c>
      <c r="B38" s="41">
        <f t="shared" ref="B38:Q38" si="9">SUM(B11,B18,B25,B32)</f>
        <v>5</v>
      </c>
      <c r="C38" s="42">
        <f t="shared" si="9"/>
        <v>4</v>
      </c>
      <c r="D38" s="41">
        <f t="shared" si="9"/>
        <v>985</v>
      </c>
      <c r="E38" s="42">
        <f t="shared" si="9"/>
        <v>601</v>
      </c>
      <c r="F38" s="41">
        <f t="shared" si="9"/>
        <v>350</v>
      </c>
      <c r="G38" s="42">
        <f t="shared" si="9"/>
        <v>64</v>
      </c>
      <c r="H38" s="41">
        <f t="shared" si="9"/>
        <v>216</v>
      </c>
      <c r="I38" s="42">
        <f t="shared" si="9"/>
        <v>117</v>
      </c>
      <c r="J38" s="41">
        <f t="shared" si="9"/>
        <v>4</v>
      </c>
      <c r="K38" s="42">
        <f t="shared" si="9"/>
        <v>1</v>
      </c>
      <c r="L38" s="41">
        <f t="shared" si="9"/>
        <v>10</v>
      </c>
      <c r="M38" s="42">
        <f t="shared" si="9"/>
        <v>3</v>
      </c>
      <c r="N38" s="41">
        <f t="shared" si="9"/>
        <v>2109</v>
      </c>
      <c r="O38" s="42">
        <f t="shared" si="9"/>
        <v>523</v>
      </c>
      <c r="P38" s="41">
        <f t="shared" si="9"/>
        <v>1046</v>
      </c>
      <c r="Q38" s="42">
        <f t="shared" si="9"/>
        <v>717</v>
      </c>
      <c r="R38" s="43">
        <f t="shared" ref="R38:R43" si="10">SUM(L38,J38,H38,F38,D38,B38,N38,P38)</f>
        <v>4725</v>
      </c>
      <c r="S38" s="44">
        <f t="shared" ref="S38:S43" si="11">SUM(M38,K38,I38,G38,E38,C38,O38,Q38)</f>
        <v>2030</v>
      </c>
      <c r="T38" s="44">
        <f t="shared" ref="T38:T43" si="12">SUM(R38:S38)</f>
        <v>6755</v>
      </c>
    </row>
    <row r="39" spans="1:21">
      <c r="A39" s="53" t="s">
        <v>34</v>
      </c>
      <c r="B39" s="41">
        <f t="shared" ref="B39:Q39" si="13">SUM(B12,B19,B26,B33)</f>
        <v>12</v>
      </c>
      <c r="C39" s="46">
        <f t="shared" si="13"/>
        <v>17</v>
      </c>
      <c r="D39" s="41">
        <f t="shared" si="13"/>
        <v>2048</v>
      </c>
      <c r="E39" s="46">
        <f t="shared" si="13"/>
        <v>1428</v>
      </c>
      <c r="F39" s="41">
        <f t="shared" si="13"/>
        <v>845</v>
      </c>
      <c r="G39" s="46">
        <f t="shared" si="13"/>
        <v>214</v>
      </c>
      <c r="H39" s="41">
        <f t="shared" si="13"/>
        <v>482</v>
      </c>
      <c r="I39" s="46">
        <f t="shared" si="13"/>
        <v>292</v>
      </c>
      <c r="J39" s="41">
        <f t="shared" si="13"/>
        <v>159</v>
      </c>
      <c r="K39" s="46">
        <f t="shared" si="13"/>
        <v>92</v>
      </c>
      <c r="L39" s="41">
        <f t="shared" si="13"/>
        <v>161</v>
      </c>
      <c r="M39" s="46">
        <f t="shared" si="13"/>
        <v>66</v>
      </c>
      <c r="N39" s="41">
        <f t="shared" si="13"/>
        <v>3137</v>
      </c>
      <c r="O39" s="46">
        <f t="shared" si="13"/>
        <v>789</v>
      </c>
      <c r="P39" s="41">
        <f t="shared" si="13"/>
        <v>2206</v>
      </c>
      <c r="Q39" s="46">
        <f t="shared" si="13"/>
        <v>1741</v>
      </c>
      <c r="R39" s="43">
        <f t="shared" si="10"/>
        <v>9050</v>
      </c>
      <c r="S39" s="47">
        <f t="shared" si="11"/>
        <v>4639</v>
      </c>
      <c r="T39" s="44">
        <f t="shared" si="12"/>
        <v>13689</v>
      </c>
    </row>
    <row r="40" spans="1:21">
      <c r="A40" s="53" t="s">
        <v>35</v>
      </c>
      <c r="B40" s="41">
        <f>SUM(B27,B34,B13,B20)</f>
        <v>0</v>
      </c>
      <c r="C40" s="46">
        <f t="shared" ref="C40:T40" si="14">SUM(C27,C34,C13,C20)</f>
        <v>0</v>
      </c>
      <c r="D40" s="41">
        <f t="shared" si="14"/>
        <v>75</v>
      </c>
      <c r="E40" s="46">
        <f t="shared" si="14"/>
        <v>50</v>
      </c>
      <c r="F40" s="41">
        <f t="shared" si="14"/>
        <v>64</v>
      </c>
      <c r="G40" s="46">
        <f t="shared" si="14"/>
        <v>8</v>
      </c>
      <c r="H40" s="41">
        <f t="shared" si="14"/>
        <v>0</v>
      </c>
      <c r="I40" s="46">
        <f t="shared" si="14"/>
        <v>1</v>
      </c>
      <c r="J40" s="41">
        <f t="shared" si="14"/>
        <v>0</v>
      </c>
      <c r="K40" s="46">
        <f t="shared" si="14"/>
        <v>0</v>
      </c>
      <c r="L40" s="41">
        <f t="shared" si="14"/>
        <v>0</v>
      </c>
      <c r="M40" s="46">
        <f t="shared" si="14"/>
        <v>0</v>
      </c>
      <c r="N40" s="41">
        <f t="shared" si="14"/>
        <v>199</v>
      </c>
      <c r="O40" s="46">
        <f t="shared" si="14"/>
        <v>47</v>
      </c>
      <c r="P40" s="41">
        <f t="shared" si="14"/>
        <v>99</v>
      </c>
      <c r="Q40" s="46">
        <f t="shared" si="14"/>
        <v>55</v>
      </c>
      <c r="R40" s="43">
        <f t="shared" si="14"/>
        <v>437</v>
      </c>
      <c r="S40" s="47">
        <f t="shared" si="14"/>
        <v>161</v>
      </c>
      <c r="T40" s="44">
        <f t="shared" si="14"/>
        <v>598</v>
      </c>
    </row>
    <row r="41" spans="1:21">
      <c r="A41" s="53" t="s">
        <v>36</v>
      </c>
      <c r="B41" s="41">
        <f t="shared" ref="B41:T41" si="15">SUM(B14,B21,B28,B35)</f>
        <v>0</v>
      </c>
      <c r="C41" s="46">
        <f t="shared" si="15"/>
        <v>2</v>
      </c>
      <c r="D41" s="41">
        <f t="shared" si="15"/>
        <v>216</v>
      </c>
      <c r="E41" s="46">
        <f t="shared" si="15"/>
        <v>115</v>
      </c>
      <c r="F41" s="41">
        <f t="shared" si="15"/>
        <v>83</v>
      </c>
      <c r="G41" s="46">
        <f t="shared" si="15"/>
        <v>13</v>
      </c>
      <c r="H41" s="41">
        <f t="shared" si="15"/>
        <v>20</v>
      </c>
      <c r="I41" s="46">
        <f t="shared" si="15"/>
        <v>11</v>
      </c>
      <c r="J41" s="41">
        <f t="shared" si="15"/>
        <v>1</v>
      </c>
      <c r="K41" s="46">
        <f t="shared" si="15"/>
        <v>0</v>
      </c>
      <c r="L41" s="41">
        <f t="shared" si="15"/>
        <v>11</v>
      </c>
      <c r="M41" s="46">
        <f t="shared" si="15"/>
        <v>3</v>
      </c>
      <c r="N41" s="41">
        <f t="shared" si="15"/>
        <v>179</v>
      </c>
      <c r="O41" s="46">
        <f t="shared" si="15"/>
        <v>51</v>
      </c>
      <c r="P41" s="41">
        <f t="shared" si="15"/>
        <v>527</v>
      </c>
      <c r="Q41" s="46">
        <f t="shared" si="15"/>
        <v>341</v>
      </c>
      <c r="R41" s="43">
        <f t="shared" si="15"/>
        <v>1037</v>
      </c>
      <c r="S41" s="47">
        <f t="shared" si="15"/>
        <v>536</v>
      </c>
      <c r="T41" s="44">
        <f t="shared" si="15"/>
        <v>1573</v>
      </c>
    </row>
    <row r="42" spans="1:21">
      <c r="A42" s="53" t="s">
        <v>39</v>
      </c>
      <c r="B42" s="41">
        <f t="shared" ref="B42:Q42" si="16">SUM(B22,B29,B15)</f>
        <v>0</v>
      </c>
      <c r="C42" s="46">
        <f t="shared" si="16"/>
        <v>0</v>
      </c>
      <c r="D42" s="41">
        <f t="shared" si="16"/>
        <v>0</v>
      </c>
      <c r="E42" s="46">
        <f t="shared" si="16"/>
        <v>0</v>
      </c>
      <c r="F42" s="41">
        <f t="shared" si="16"/>
        <v>28</v>
      </c>
      <c r="G42" s="46">
        <f t="shared" si="16"/>
        <v>4</v>
      </c>
      <c r="H42" s="41">
        <f t="shared" si="16"/>
        <v>0</v>
      </c>
      <c r="I42" s="46">
        <f t="shared" si="16"/>
        <v>0</v>
      </c>
      <c r="J42" s="41">
        <f t="shared" si="16"/>
        <v>2</v>
      </c>
      <c r="K42" s="46">
        <f t="shared" si="16"/>
        <v>6</v>
      </c>
      <c r="L42" s="41">
        <f t="shared" si="16"/>
        <v>58</v>
      </c>
      <c r="M42" s="46">
        <f t="shared" si="16"/>
        <v>22</v>
      </c>
      <c r="N42" s="41">
        <f t="shared" si="16"/>
        <v>48</v>
      </c>
      <c r="O42" s="46">
        <f t="shared" si="16"/>
        <v>7</v>
      </c>
      <c r="P42" s="41">
        <f t="shared" si="16"/>
        <v>23</v>
      </c>
      <c r="Q42" s="46">
        <f t="shared" si="16"/>
        <v>6</v>
      </c>
      <c r="R42" s="43">
        <f t="shared" si="10"/>
        <v>159</v>
      </c>
      <c r="S42" s="47">
        <f t="shared" si="11"/>
        <v>45</v>
      </c>
      <c r="T42" s="44">
        <f t="shared" si="12"/>
        <v>204</v>
      </c>
    </row>
    <row r="43" spans="1:21" s="22" customFormat="1">
      <c r="A43" s="176" t="s">
        <v>26</v>
      </c>
      <c r="B43" s="148">
        <f t="shared" ref="B43:Q43" si="17">SUM(B38:B42)</f>
        <v>17</v>
      </c>
      <c r="C43" s="149">
        <f t="shared" si="17"/>
        <v>23</v>
      </c>
      <c r="D43" s="148">
        <f t="shared" si="17"/>
        <v>3324</v>
      </c>
      <c r="E43" s="149">
        <f t="shared" si="17"/>
        <v>2194</v>
      </c>
      <c r="F43" s="148">
        <f t="shared" si="17"/>
        <v>1370</v>
      </c>
      <c r="G43" s="149">
        <f t="shared" si="17"/>
        <v>303</v>
      </c>
      <c r="H43" s="148">
        <f t="shared" si="17"/>
        <v>718</v>
      </c>
      <c r="I43" s="149">
        <f t="shared" si="17"/>
        <v>421</v>
      </c>
      <c r="J43" s="148">
        <f t="shared" si="17"/>
        <v>166</v>
      </c>
      <c r="K43" s="149">
        <f t="shared" si="17"/>
        <v>99</v>
      </c>
      <c r="L43" s="148">
        <f t="shared" si="17"/>
        <v>240</v>
      </c>
      <c r="M43" s="149">
        <f t="shared" si="17"/>
        <v>94</v>
      </c>
      <c r="N43" s="148">
        <f t="shared" si="17"/>
        <v>5672</v>
      </c>
      <c r="O43" s="149">
        <f t="shared" si="17"/>
        <v>1417</v>
      </c>
      <c r="P43" s="148">
        <f t="shared" si="17"/>
        <v>3901</v>
      </c>
      <c r="Q43" s="149">
        <f t="shared" si="17"/>
        <v>2860</v>
      </c>
      <c r="R43" s="148">
        <f t="shared" si="10"/>
        <v>15408</v>
      </c>
      <c r="S43" s="149">
        <f t="shared" si="11"/>
        <v>7411</v>
      </c>
      <c r="T43" s="149">
        <f t="shared" si="12"/>
        <v>22819</v>
      </c>
    </row>
    <row r="44" spans="1:21" s="22" customFormat="1">
      <c r="B44" s="145"/>
      <c r="C44" s="145"/>
      <c r="D44" s="145"/>
      <c r="E44" s="145"/>
      <c r="F44" s="145"/>
      <c r="G44" s="145"/>
      <c r="H44" s="145"/>
      <c r="I44" s="145"/>
      <c r="J44" s="145"/>
      <c r="K44" s="145"/>
      <c r="L44" s="145"/>
      <c r="M44" s="145"/>
      <c r="N44" s="145"/>
      <c r="O44" s="145"/>
      <c r="P44" s="145"/>
      <c r="Q44" s="145"/>
      <c r="R44" s="145"/>
      <c r="S44" s="145"/>
      <c r="T44" s="145"/>
    </row>
    <row r="45" spans="1:21">
      <c r="A45" s="134" t="s">
        <v>44</v>
      </c>
      <c r="B45" s="134"/>
      <c r="C45" s="134"/>
      <c r="D45" s="134"/>
      <c r="E45" s="134"/>
      <c r="F45" s="134"/>
      <c r="G45" s="134"/>
      <c r="H45" s="134"/>
      <c r="I45" s="134"/>
      <c r="J45" s="134"/>
      <c r="K45" s="134"/>
      <c r="L45" s="134"/>
      <c r="M45" s="134"/>
      <c r="N45" s="134"/>
      <c r="O45" s="134"/>
      <c r="P45" s="134"/>
      <c r="Q45" s="92"/>
      <c r="R45" s="92"/>
      <c r="S45" s="92"/>
      <c r="T45" s="65"/>
    </row>
    <row r="46" spans="1:21">
      <c r="A46" s="134" t="s">
        <v>315</v>
      </c>
      <c r="B46" s="134"/>
      <c r="C46" s="134"/>
      <c r="D46" s="134"/>
      <c r="E46" s="134"/>
      <c r="F46" s="134"/>
      <c r="G46" s="134"/>
      <c r="H46" s="134"/>
      <c r="I46" s="134"/>
      <c r="J46" s="134"/>
      <c r="K46" s="134"/>
      <c r="L46" s="134"/>
      <c r="M46" s="134"/>
      <c r="N46" s="134"/>
      <c r="O46" s="134"/>
      <c r="P46" s="134"/>
      <c r="Q46" s="92"/>
      <c r="R46" s="92"/>
      <c r="S46" s="92"/>
      <c r="T46" s="65"/>
    </row>
    <row r="47" spans="1:21">
      <c r="A47" s="134" t="s">
        <v>316</v>
      </c>
      <c r="B47" s="134"/>
      <c r="C47" s="134"/>
      <c r="D47" s="134"/>
      <c r="E47" s="134"/>
      <c r="F47" s="134"/>
      <c r="G47" s="134"/>
      <c r="H47" s="134"/>
      <c r="I47" s="134"/>
      <c r="J47" s="134"/>
      <c r="K47" s="134"/>
      <c r="L47" s="134"/>
      <c r="M47" s="134"/>
      <c r="N47" s="134"/>
      <c r="O47" s="134"/>
      <c r="P47" s="134"/>
      <c r="Q47" s="92"/>
      <c r="R47" s="92"/>
      <c r="S47" s="92"/>
      <c r="T47" s="65"/>
    </row>
    <row r="48" spans="1:21" ht="24" customHeight="1">
      <c r="A48" s="198"/>
      <c r="B48" s="198"/>
      <c r="C48" s="198"/>
      <c r="D48" s="198"/>
      <c r="E48" s="198"/>
      <c r="F48" s="198"/>
      <c r="G48" s="198"/>
      <c r="H48" s="198"/>
      <c r="I48" s="198"/>
      <c r="J48" s="198"/>
      <c r="K48" s="198"/>
      <c r="L48" s="198"/>
      <c r="M48" s="198"/>
      <c r="N48" s="198"/>
      <c r="O48" s="198"/>
      <c r="P48" s="198"/>
      <c r="T48" s="108"/>
    </row>
  </sheetData>
  <mergeCells count="2">
    <mergeCell ref="N7:O7"/>
    <mergeCell ref="N8:O8"/>
  </mergeCells>
  <printOptions horizontalCentered="1"/>
  <pageMargins left="0.19685039370078741" right="0.19685039370078741" top="0.39370078740157483" bottom="0.39370078740157483" header="0.51181102362204722" footer="0.51181102362204722"/>
  <pageSetup paperSize="9" scale="73" orientation="landscape" r:id="rId1"/>
  <headerFooter alignWithMargins="0">
    <oddFooter>&amp;R&amp;A</oddFooter>
  </headerFooter>
  <ignoredErrors>
    <ignoredError sqref="B40:Q4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56"/>
  <sheetViews>
    <sheetView workbookViewId="0"/>
  </sheetViews>
  <sheetFormatPr defaultRowHeight="13.2"/>
  <cols>
    <col min="1" max="1" width="29.33203125" style="5" customWidth="1"/>
    <col min="2" max="3" width="7" customWidth="1"/>
    <col min="4" max="17" width="7.5546875" customWidth="1"/>
    <col min="18" max="19" width="7.109375" customWidth="1"/>
    <col min="20" max="21" width="6.33203125" customWidth="1"/>
    <col min="22" max="22" width="6.33203125" style="5" customWidth="1"/>
    <col min="23" max="23" width="9.33203125" customWidth="1"/>
    <col min="24" max="34" width="3.6640625" customWidth="1"/>
  </cols>
  <sheetData>
    <row r="1" spans="1:22">
      <c r="A1" s="76" t="s">
        <v>1</v>
      </c>
    </row>
    <row r="2" spans="1:22">
      <c r="A2" s="216" t="s">
        <v>45</v>
      </c>
      <c r="B2" s="216"/>
      <c r="C2" s="216"/>
      <c r="D2" s="216"/>
      <c r="E2" s="216"/>
      <c r="F2" s="216"/>
      <c r="G2" s="216"/>
      <c r="H2" s="216"/>
      <c r="I2" s="216"/>
      <c r="J2" s="216"/>
      <c r="K2" s="216"/>
      <c r="L2" s="216"/>
      <c r="M2" s="216"/>
      <c r="N2" s="216"/>
      <c r="O2" s="216"/>
      <c r="P2" s="216"/>
      <c r="Q2" s="216"/>
      <c r="R2" s="216"/>
      <c r="S2" s="216"/>
      <c r="T2" s="216"/>
      <c r="U2" s="216"/>
      <c r="V2" s="216"/>
    </row>
    <row r="3" spans="1:22">
      <c r="A3" s="216" t="s">
        <v>9</v>
      </c>
      <c r="B3" s="216"/>
      <c r="C3" s="216"/>
      <c r="D3" s="216"/>
      <c r="E3" s="216"/>
      <c r="F3" s="216"/>
      <c r="G3" s="216"/>
      <c r="H3" s="216"/>
      <c r="I3" s="216"/>
      <c r="J3" s="216"/>
      <c r="K3" s="216"/>
      <c r="L3" s="216"/>
      <c r="M3" s="216"/>
      <c r="N3" s="216"/>
      <c r="O3" s="216"/>
      <c r="P3" s="216"/>
      <c r="Q3" s="216"/>
      <c r="R3" s="216"/>
      <c r="S3" s="216"/>
      <c r="T3" s="216"/>
      <c r="U3" s="216"/>
      <c r="V3" s="216"/>
    </row>
    <row r="4" spans="1:22" ht="13.8" thickBot="1"/>
    <row r="5" spans="1:22">
      <c r="A5" s="6"/>
      <c r="B5" s="212" t="str">
        <f>D5+1 &amp; " en na"</f>
        <v>2009 en na</v>
      </c>
      <c r="C5" s="213"/>
      <c r="D5" s="329">
        <f>MID(A1,12,4)-13</f>
        <v>2008</v>
      </c>
      <c r="E5" s="330"/>
      <c r="F5" s="212">
        <f>D5-1</f>
        <v>2007</v>
      </c>
      <c r="G5" s="213"/>
      <c r="H5" s="212">
        <f>F5-1</f>
        <v>2006</v>
      </c>
      <c r="I5" s="213"/>
      <c r="J5" s="212">
        <f>H5-1</f>
        <v>2005</v>
      </c>
      <c r="K5" s="213"/>
      <c r="L5" s="212">
        <f>J5-1</f>
        <v>2004</v>
      </c>
      <c r="M5" s="213"/>
      <c r="N5" s="212">
        <f>L5-1</f>
        <v>2003</v>
      </c>
      <c r="O5" s="213"/>
      <c r="P5" s="212">
        <f>N5-1</f>
        <v>2002</v>
      </c>
      <c r="Q5" s="213"/>
      <c r="R5" s="212" t="str">
        <f>P5-1&amp;" "&amp;"en vroeger"</f>
        <v>2001 en vroeger</v>
      </c>
      <c r="S5" s="213"/>
      <c r="T5" s="214" t="s">
        <v>81</v>
      </c>
      <c r="U5" s="215"/>
      <c r="V5" s="215"/>
    </row>
    <row r="6" spans="1:22">
      <c r="A6" s="14"/>
      <c r="B6" s="1" t="s">
        <v>29</v>
      </c>
      <c r="C6" s="2" t="s">
        <v>30</v>
      </c>
      <c r="D6" s="1" t="s">
        <v>29</v>
      </c>
      <c r="E6" s="2" t="s">
        <v>30</v>
      </c>
      <c r="F6" s="1" t="s">
        <v>29</v>
      </c>
      <c r="G6" s="2" t="s">
        <v>30</v>
      </c>
      <c r="H6" s="1" t="s">
        <v>29</v>
      </c>
      <c r="I6" s="2" t="s">
        <v>30</v>
      </c>
      <c r="J6" s="1" t="s">
        <v>29</v>
      </c>
      <c r="K6" s="2" t="s">
        <v>30</v>
      </c>
      <c r="L6" s="1" t="s">
        <v>29</v>
      </c>
      <c r="M6" s="2" t="s">
        <v>30</v>
      </c>
      <c r="N6" s="1" t="s">
        <v>29</v>
      </c>
      <c r="O6" s="2" t="s">
        <v>30</v>
      </c>
      <c r="P6" s="1" t="s">
        <v>29</v>
      </c>
      <c r="Q6" s="2" t="s">
        <v>30</v>
      </c>
      <c r="R6" s="1" t="s">
        <v>29</v>
      </c>
      <c r="S6" s="2" t="s">
        <v>30</v>
      </c>
      <c r="T6" s="1" t="s">
        <v>29</v>
      </c>
      <c r="U6" s="2" t="s">
        <v>30</v>
      </c>
      <c r="V6" s="60" t="s">
        <v>31</v>
      </c>
    </row>
    <row r="7" spans="1:22" s="5" customFormat="1">
      <c r="A7" s="15" t="s">
        <v>32</v>
      </c>
      <c r="B7" s="1"/>
      <c r="C7" s="2"/>
      <c r="D7" s="1"/>
      <c r="E7" s="2"/>
      <c r="F7" s="1"/>
      <c r="G7" s="2"/>
      <c r="H7" s="1"/>
      <c r="I7" s="2"/>
      <c r="J7" s="1"/>
      <c r="K7" s="2"/>
      <c r="L7" s="1"/>
      <c r="M7" s="2"/>
      <c r="N7" s="1"/>
      <c r="O7" s="2"/>
      <c r="P7" s="1"/>
      <c r="Q7" s="2"/>
      <c r="R7" s="1"/>
      <c r="S7" s="2"/>
      <c r="T7" s="1"/>
      <c r="U7" s="2"/>
      <c r="V7" s="17"/>
    </row>
    <row r="8" spans="1:22">
      <c r="A8" s="5" t="s">
        <v>33</v>
      </c>
      <c r="B8" s="20">
        <v>54</v>
      </c>
      <c r="C8" s="19">
        <v>9</v>
      </c>
      <c r="D8" s="20">
        <v>203</v>
      </c>
      <c r="E8" s="19">
        <v>91</v>
      </c>
      <c r="F8" s="20">
        <v>180</v>
      </c>
      <c r="G8" s="19">
        <v>100</v>
      </c>
      <c r="H8" s="20">
        <v>182</v>
      </c>
      <c r="I8" s="19">
        <v>71</v>
      </c>
      <c r="J8" s="20">
        <v>169</v>
      </c>
      <c r="K8" s="19">
        <v>96</v>
      </c>
      <c r="L8" s="20">
        <v>117</v>
      </c>
      <c r="M8" s="19">
        <v>61</v>
      </c>
      <c r="N8" s="20">
        <v>95</v>
      </c>
      <c r="O8" s="19">
        <v>55</v>
      </c>
      <c r="P8" s="20">
        <v>58</v>
      </c>
      <c r="Q8" s="19">
        <v>31</v>
      </c>
      <c r="R8" s="20">
        <v>55</v>
      </c>
      <c r="S8" s="19">
        <v>28</v>
      </c>
      <c r="T8" s="8">
        <f t="shared" ref="T8:U12" si="0">SUM(R8,P8,N8,L8,J8,H8,F8,D8,B8)</f>
        <v>1113</v>
      </c>
      <c r="U8" s="10">
        <f t="shared" si="0"/>
        <v>542</v>
      </c>
      <c r="V8" s="10">
        <f>SUM(T8:U8)</f>
        <v>1655</v>
      </c>
    </row>
    <row r="9" spans="1:22">
      <c r="A9" s="5" t="s">
        <v>34</v>
      </c>
      <c r="B9" s="20">
        <v>77</v>
      </c>
      <c r="C9" s="21">
        <v>26</v>
      </c>
      <c r="D9" s="20">
        <v>369</v>
      </c>
      <c r="E9" s="21">
        <v>173</v>
      </c>
      <c r="F9" s="20">
        <v>360</v>
      </c>
      <c r="G9" s="21">
        <v>173</v>
      </c>
      <c r="H9" s="20">
        <v>371</v>
      </c>
      <c r="I9" s="21">
        <v>178</v>
      </c>
      <c r="J9" s="20">
        <v>341</v>
      </c>
      <c r="K9" s="21">
        <v>167</v>
      </c>
      <c r="L9" s="20">
        <v>344</v>
      </c>
      <c r="M9" s="21">
        <v>158</v>
      </c>
      <c r="N9" s="20">
        <v>266</v>
      </c>
      <c r="O9" s="21">
        <v>136</v>
      </c>
      <c r="P9" s="20">
        <v>151</v>
      </c>
      <c r="Q9" s="21">
        <v>83</v>
      </c>
      <c r="R9" s="20">
        <v>221</v>
      </c>
      <c r="S9" s="21">
        <v>137</v>
      </c>
      <c r="T9" s="8">
        <f t="shared" si="0"/>
        <v>2500</v>
      </c>
      <c r="U9" s="9">
        <f t="shared" si="0"/>
        <v>1231</v>
      </c>
      <c r="V9" s="10">
        <f>SUM(T9:U9)</f>
        <v>3731</v>
      </c>
    </row>
    <row r="10" spans="1:22">
      <c r="A10" s="5" t="s">
        <v>35</v>
      </c>
      <c r="B10" s="20">
        <v>0</v>
      </c>
      <c r="C10" s="21">
        <v>0</v>
      </c>
      <c r="D10" s="20">
        <v>0</v>
      </c>
      <c r="E10" s="21">
        <v>0</v>
      </c>
      <c r="F10" s="20">
        <v>0</v>
      </c>
      <c r="G10" s="21">
        <v>0</v>
      </c>
      <c r="H10" s="20">
        <v>0</v>
      </c>
      <c r="I10" s="21">
        <v>0</v>
      </c>
      <c r="J10" s="20">
        <v>0</v>
      </c>
      <c r="K10" s="21">
        <v>0</v>
      </c>
      <c r="L10" s="20">
        <v>0</v>
      </c>
      <c r="M10" s="21">
        <v>0</v>
      </c>
      <c r="N10" s="20">
        <v>0</v>
      </c>
      <c r="O10" s="21">
        <v>0</v>
      </c>
      <c r="P10" s="20">
        <v>0</v>
      </c>
      <c r="Q10" s="21">
        <v>0</v>
      </c>
      <c r="R10" s="20">
        <v>0</v>
      </c>
      <c r="S10" s="21">
        <v>0</v>
      </c>
      <c r="T10" s="8">
        <f t="shared" si="0"/>
        <v>0</v>
      </c>
      <c r="U10" s="9">
        <f t="shared" si="0"/>
        <v>0</v>
      </c>
      <c r="V10" s="10">
        <f>SUM(T10:U10)</f>
        <v>0</v>
      </c>
    </row>
    <row r="11" spans="1:22">
      <c r="A11" s="5" t="s">
        <v>36</v>
      </c>
      <c r="B11" s="20">
        <v>12</v>
      </c>
      <c r="C11" s="21">
        <v>4</v>
      </c>
      <c r="D11" s="20">
        <v>96</v>
      </c>
      <c r="E11" s="21">
        <v>47</v>
      </c>
      <c r="F11" s="20">
        <v>94</v>
      </c>
      <c r="G11" s="21">
        <v>48</v>
      </c>
      <c r="H11" s="20">
        <v>96</v>
      </c>
      <c r="I11" s="21">
        <v>56</v>
      </c>
      <c r="J11" s="20">
        <v>87</v>
      </c>
      <c r="K11" s="21">
        <v>43</v>
      </c>
      <c r="L11" s="20">
        <v>84</v>
      </c>
      <c r="M11" s="21">
        <v>51</v>
      </c>
      <c r="N11" s="20">
        <v>62</v>
      </c>
      <c r="O11" s="21">
        <v>35</v>
      </c>
      <c r="P11" s="20">
        <v>31</v>
      </c>
      <c r="Q11" s="21">
        <v>16</v>
      </c>
      <c r="R11" s="20">
        <v>27</v>
      </c>
      <c r="S11" s="21">
        <v>15</v>
      </c>
      <c r="T11" s="8">
        <f t="shared" si="0"/>
        <v>589</v>
      </c>
      <c r="U11" s="9">
        <f t="shared" si="0"/>
        <v>315</v>
      </c>
      <c r="V11" s="10">
        <f>SUM(T11:U11)</f>
        <v>904</v>
      </c>
    </row>
    <row r="12" spans="1:22" s="11" customFormat="1">
      <c r="A12" s="11" t="s">
        <v>26</v>
      </c>
      <c r="B12" s="33">
        <v>143</v>
      </c>
      <c r="C12" s="34">
        <v>39</v>
      </c>
      <c r="D12" s="33">
        <v>668</v>
      </c>
      <c r="E12" s="34">
        <v>311</v>
      </c>
      <c r="F12" s="33">
        <v>634</v>
      </c>
      <c r="G12" s="34">
        <v>321</v>
      </c>
      <c r="H12" s="33">
        <v>649</v>
      </c>
      <c r="I12" s="34">
        <v>305</v>
      </c>
      <c r="J12" s="33">
        <v>597</v>
      </c>
      <c r="K12" s="34">
        <v>306</v>
      </c>
      <c r="L12" s="33">
        <v>545</v>
      </c>
      <c r="M12" s="34">
        <v>270</v>
      </c>
      <c r="N12" s="33">
        <v>423</v>
      </c>
      <c r="O12" s="34">
        <v>226</v>
      </c>
      <c r="P12" s="33">
        <v>240</v>
      </c>
      <c r="Q12" s="34">
        <v>130</v>
      </c>
      <c r="R12" s="33">
        <v>303</v>
      </c>
      <c r="S12" s="34">
        <v>180</v>
      </c>
      <c r="T12" s="33">
        <f t="shared" si="0"/>
        <v>4202</v>
      </c>
      <c r="U12" s="34">
        <f t="shared" si="0"/>
        <v>2088</v>
      </c>
      <c r="V12" s="34">
        <f>SUM(T12:U12)</f>
        <v>6290</v>
      </c>
    </row>
    <row r="13" spans="1:22" s="11" customFormat="1">
      <c r="A13" s="4" t="s">
        <v>37</v>
      </c>
      <c r="B13" s="35"/>
      <c r="C13" s="36"/>
      <c r="D13" s="35"/>
      <c r="E13" s="36"/>
      <c r="F13" s="35"/>
      <c r="G13" s="36"/>
      <c r="H13" s="35"/>
      <c r="I13" s="36"/>
      <c r="J13" s="35"/>
      <c r="K13" s="36"/>
      <c r="L13" s="35"/>
      <c r="M13" s="36"/>
      <c r="N13" s="35"/>
      <c r="O13" s="36"/>
      <c r="P13" s="35"/>
      <c r="Q13" s="36"/>
      <c r="R13" s="35"/>
      <c r="S13" s="36"/>
      <c r="T13" s="35"/>
      <c r="U13" s="36"/>
      <c r="V13" s="36"/>
    </row>
    <row r="14" spans="1:22">
      <c r="A14" s="5" t="s">
        <v>33</v>
      </c>
      <c r="B14" s="20">
        <v>16</v>
      </c>
      <c r="C14" s="19">
        <v>3</v>
      </c>
      <c r="D14" s="20">
        <v>80</v>
      </c>
      <c r="E14" s="19">
        <v>25</v>
      </c>
      <c r="F14" s="20">
        <v>87</v>
      </c>
      <c r="G14" s="19">
        <v>31</v>
      </c>
      <c r="H14" s="20">
        <v>83</v>
      </c>
      <c r="I14" s="19">
        <v>30</v>
      </c>
      <c r="J14" s="20">
        <v>63</v>
      </c>
      <c r="K14" s="19">
        <v>22</v>
      </c>
      <c r="L14" s="20">
        <v>76</v>
      </c>
      <c r="M14" s="19">
        <v>28</v>
      </c>
      <c r="N14" s="20">
        <v>46</v>
      </c>
      <c r="O14" s="19">
        <v>18</v>
      </c>
      <c r="P14" s="20">
        <v>26</v>
      </c>
      <c r="Q14" s="19">
        <v>8</v>
      </c>
      <c r="R14" s="20">
        <v>33</v>
      </c>
      <c r="S14" s="19">
        <v>17</v>
      </c>
      <c r="T14" s="8">
        <f t="shared" ref="T14:U18" si="1">SUM(R14,P14,N14,L14,J14,H14,F14,D14,B14)</f>
        <v>510</v>
      </c>
      <c r="U14" s="10">
        <f t="shared" si="1"/>
        <v>182</v>
      </c>
      <c r="V14" s="10">
        <f>SUM(T14:U14)</f>
        <v>692</v>
      </c>
    </row>
    <row r="15" spans="1:22">
      <c r="A15" s="5" t="s">
        <v>34</v>
      </c>
      <c r="B15" s="20">
        <v>13</v>
      </c>
      <c r="C15" s="21">
        <v>6</v>
      </c>
      <c r="D15" s="20">
        <v>56</v>
      </c>
      <c r="E15" s="21">
        <v>49</v>
      </c>
      <c r="F15" s="20">
        <v>79</v>
      </c>
      <c r="G15" s="21">
        <v>59</v>
      </c>
      <c r="H15" s="20">
        <v>83</v>
      </c>
      <c r="I15" s="21">
        <v>46</v>
      </c>
      <c r="J15" s="20">
        <v>77</v>
      </c>
      <c r="K15" s="21">
        <v>52</v>
      </c>
      <c r="L15" s="20">
        <v>72</v>
      </c>
      <c r="M15" s="21">
        <v>50</v>
      </c>
      <c r="N15" s="20">
        <v>69</v>
      </c>
      <c r="O15" s="21">
        <v>51</v>
      </c>
      <c r="P15" s="20">
        <v>44</v>
      </c>
      <c r="Q15" s="21">
        <v>32</v>
      </c>
      <c r="R15" s="20">
        <v>73</v>
      </c>
      <c r="S15" s="21">
        <v>46</v>
      </c>
      <c r="T15" s="8">
        <f t="shared" si="1"/>
        <v>566</v>
      </c>
      <c r="U15" s="9">
        <f t="shared" si="1"/>
        <v>391</v>
      </c>
      <c r="V15" s="10">
        <f>SUM(T15:U15)</f>
        <v>957</v>
      </c>
    </row>
    <row r="16" spans="1:22">
      <c r="A16" s="5" t="s">
        <v>35</v>
      </c>
      <c r="B16" s="20">
        <v>0</v>
      </c>
      <c r="C16" s="21">
        <v>0</v>
      </c>
      <c r="D16" s="20">
        <v>0</v>
      </c>
      <c r="E16" s="21">
        <v>0</v>
      </c>
      <c r="F16" s="20">
        <v>0</v>
      </c>
      <c r="G16" s="21">
        <v>0</v>
      </c>
      <c r="H16" s="20">
        <v>0</v>
      </c>
      <c r="I16" s="21">
        <v>0</v>
      </c>
      <c r="J16" s="20">
        <v>0</v>
      </c>
      <c r="K16" s="21">
        <v>0</v>
      </c>
      <c r="L16" s="20">
        <v>0</v>
      </c>
      <c r="M16" s="21">
        <v>0</v>
      </c>
      <c r="N16" s="20">
        <v>0</v>
      </c>
      <c r="O16" s="21">
        <v>0</v>
      </c>
      <c r="P16" s="20">
        <v>0</v>
      </c>
      <c r="Q16" s="21">
        <v>0</v>
      </c>
      <c r="R16" s="20">
        <v>0</v>
      </c>
      <c r="S16" s="21">
        <v>0</v>
      </c>
      <c r="T16" s="8">
        <f t="shared" si="1"/>
        <v>0</v>
      </c>
      <c r="U16" s="9">
        <f t="shared" si="1"/>
        <v>0</v>
      </c>
      <c r="V16" s="10">
        <f>SUM(T16:U16)</f>
        <v>0</v>
      </c>
    </row>
    <row r="17" spans="1:22">
      <c r="A17" s="5" t="s">
        <v>36</v>
      </c>
      <c r="B17" s="20">
        <v>4</v>
      </c>
      <c r="C17" s="21">
        <v>0</v>
      </c>
      <c r="D17" s="20">
        <v>34</v>
      </c>
      <c r="E17" s="21">
        <v>19</v>
      </c>
      <c r="F17" s="20">
        <v>40</v>
      </c>
      <c r="G17" s="21">
        <v>21</v>
      </c>
      <c r="H17" s="20">
        <v>30</v>
      </c>
      <c r="I17" s="21">
        <v>14</v>
      </c>
      <c r="J17" s="20">
        <v>20</v>
      </c>
      <c r="K17" s="21">
        <v>6</v>
      </c>
      <c r="L17" s="20">
        <v>25</v>
      </c>
      <c r="M17" s="21">
        <v>7</v>
      </c>
      <c r="N17" s="20">
        <v>18</v>
      </c>
      <c r="O17" s="21">
        <v>9</v>
      </c>
      <c r="P17" s="20">
        <v>7</v>
      </c>
      <c r="Q17" s="21">
        <v>8</v>
      </c>
      <c r="R17" s="20">
        <v>0</v>
      </c>
      <c r="S17" s="21">
        <v>2</v>
      </c>
      <c r="T17" s="8">
        <f t="shared" si="1"/>
        <v>178</v>
      </c>
      <c r="U17" s="9">
        <f t="shared" si="1"/>
        <v>86</v>
      </c>
      <c r="V17" s="10">
        <f>SUM(T17:U17)</f>
        <v>264</v>
      </c>
    </row>
    <row r="18" spans="1:22" s="11" customFormat="1">
      <c r="A18" s="11" t="s">
        <v>26</v>
      </c>
      <c r="B18" s="33">
        <v>33</v>
      </c>
      <c r="C18" s="34">
        <v>9</v>
      </c>
      <c r="D18" s="33">
        <v>170</v>
      </c>
      <c r="E18" s="34">
        <v>93</v>
      </c>
      <c r="F18" s="33">
        <v>206</v>
      </c>
      <c r="G18" s="34">
        <v>111</v>
      </c>
      <c r="H18" s="33">
        <v>196</v>
      </c>
      <c r="I18" s="34">
        <v>90</v>
      </c>
      <c r="J18" s="33">
        <v>160</v>
      </c>
      <c r="K18" s="34">
        <v>80</v>
      </c>
      <c r="L18" s="33">
        <v>173</v>
      </c>
      <c r="M18" s="34">
        <v>85</v>
      </c>
      <c r="N18" s="33">
        <v>133</v>
      </c>
      <c r="O18" s="34">
        <v>78</v>
      </c>
      <c r="P18" s="33">
        <v>77</v>
      </c>
      <c r="Q18" s="34">
        <v>48</v>
      </c>
      <c r="R18" s="33">
        <v>106</v>
      </c>
      <c r="S18" s="34">
        <v>65</v>
      </c>
      <c r="T18" s="33">
        <f t="shared" si="1"/>
        <v>1254</v>
      </c>
      <c r="U18" s="34">
        <f t="shared" si="1"/>
        <v>659</v>
      </c>
      <c r="V18" s="34">
        <f>SUM(T18:U18)</f>
        <v>1913</v>
      </c>
    </row>
    <row r="19" spans="1:22" s="11" customFormat="1">
      <c r="A19" s="4" t="s">
        <v>38</v>
      </c>
      <c r="B19" s="35"/>
      <c r="C19" s="36"/>
      <c r="D19" s="35"/>
      <c r="E19" s="36"/>
      <c r="F19" s="35"/>
      <c r="G19" s="36"/>
      <c r="H19" s="35"/>
      <c r="I19" s="36"/>
      <c r="J19" s="35"/>
      <c r="K19" s="36"/>
      <c r="L19" s="35"/>
      <c r="M19" s="36"/>
      <c r="N19" s="35"/>
      <c r="O19" s="36"/>
      <c r="P19" s="35"/>
      <c r="Q19" s="36"/>
      <c r="R19" s="35"/>
      <c r="S19" s="36"/>
      <c r="T19" s="35"/>
      <c r="U19" s="36"/>
      <c r="V19" s="36"/>
    </row>
    <row r="20" spans="1:22">
      <c r="A20" s="5" t="s">
        <v>33</v>
      </c>
      <c r="B20" s="20">
        <v>0</v>
      </c>
      <c r="C20" s="19">
        <v>0</v>
      </c>
      <c r="D20" s="20">
        <v>15</v>
      </c>
      <c r="E20" s="19">
        <v>5</v>
      </c>
      <c r="F20" s="20">
        <v>9</v>
      </c>
      <c r="G20" s="19">
        <v>5</v>
      </c>
      <c r="H20" s="20">
        <v>6</v>
      </c>
      <c r="I20" s="19">
        <v>5</v>
      </c>
      <c r="J20" s="20">
        <v>11</v>
      </c>
      <c r="K20" s="19">
        <v>5</v>
      </c>
      <c r="L20" s="20">
        <v>9</v>
      </c>
      <c r="M20" s="19">
        <v>5</v>
      </c>
      <c r="N20" s="20">
        <v>9</v>
      </c>
      <c r="O20" s="19">
        <v>8</v>
      </c>
      <c r="P20" s="20">
        <v>8</v>
      </c>
      <c r="Q20" s="19">
        <v>3</v>
      </c>
      <c r="R20" s="20">
        <v>8</v>
      </c>
      <c r="S20" s="19">
        <v>7</v>
      </c>
      <c r="T20" s="8">
        <f t="shared" ref="T20:U24" si="2">SUM(R20,P20,N20,L20,J20,H20,F20,D20,B20)</f>
        <v>75</v>
      </c>
      <c r="U20" s="10">
        <f t="shared" si="2"/>
        <v>43</v>
      </c>
      <c r="V20" s="10">
        <f>SUM(T20:U20)</f>
        <v>118</v>
      </c>
    </row>
    <row r="21" spans="1:22">
      <c r="A21" s="5" t="s">
        <v>34</v>
      </c>
      <c r="B21" s="20">
        <v>7</v>
      </c>
      <c r="C21" s="21">
        <v>3</v>
      </c>
      <c r="D21" s="20">
        <v>41</v>
      </c>
      <c r="E21" s="21">
        <v>17</v>
      </c>
      <c r="F21" s="20">
        <v>36</v>
      </c>
      <c r="G21" s="21">
        <v>29</v>
      </c>
      <c r="H21" s="20">
        <v>39</v>
      </c>
      <c r="I21" s="21">
        <v>15</v>
      </c>
      <c r="J21" s="20">
        <v>27</v>
      </c>
      <c r="K21" s="21">
        <v>27</v>
      </c>
      <c r="L21" s="20">
        <v>26</v>
      </c>
      <c r="M21" s="21">
        <v>18</v>
      </c>
      <c r="N21" s="20">
        <v>29</v>
      </c>
      <c r="O21" s="21">
        <v>19</v>
      </c>
      <c r="P21" s="20">
        <v>14</v>
      </c>
      <c r="Q21" s="21">
        <v>10</v>
      </c>
      <c r="R21" s="20">
        <v>12</v>
      </c>
      <c r="S21" s="21">
        <v>12</v>
      </c>
      <c r="T21" s="8">
        <f t="shared" si="2"/>
        <v>231</v>
      </c>
      <c r="U21" s="9">
        <f t="shared" si="2"/>
        <v>150</v>
      </c>
      <c r="V21" s="10">
        <f>SUM(T21:U21)</f>
        <v>381</v>
      </c>
    </row>
    <row r="22" spans="1:22">
      <c r="A22" s="5" t="s">
        <v>36</v>
      </c>
      <c r="B22" s="20">
        <v>0</v>
      </c>
      <c r="C22" s="21">
        <v>0</v>
      </c>
      <c r="D22" s="20">
        <v>0</v>
      </c>
      <c r="E22" s="21">
        <v>0</v>
      </c>
      <c r="F22" s="20">
        <v>0</v>
      </c>
      <c r="G22" s="21">
        <v>0</v>
      </c>
      <c r="H22" s="20">
        <v>0</v>
      </c>
      <c r="I22" s="21">
        <v>0</v>
      </c>
      <c r="J22" s="20">
        <v>0</v>
      </c>
      <c r="K22" s="21">
        <v>0</v>
      </c>
      <c r="L22" s="20">
        <v>0</v>
      </c>
      <c r="M22" s="21">
        <v>0</v>
      </c>
      <c r="N22" s="20">
        <v>0</v>
      </c>
      <c r="O22" s="21">
        <v>0</v>
      </c>
      <c r="P22" s="20">
        <v>0</v>
      </c>
      <c r="Q22" s="21">
        <v>0</v>
      </c>
      <c r="R22" s="20">
        <v>0</v>
      </c>
      <c r="S22" s="21">
        <v>0</v>
      </c>
      <c r="T22" s="8">
        <f t="shared" si="2"/>
        <v>0</v>
      </c>
      <c r="U22" s="9">
        <f t="shared" si="2"/>
        <v>0</v>
      </c>
      <c r="V22" s="10">
        <f>SUM(T22:U22)</f>
        <v>0</v>
      </c>
    </row>
    <row r="23" spans="1:22">
      <c r="A23" s="5" t="s">
        <v>39</v>
      </c>
      <c r="B23" s="20">
        <v>3</v>
      </c>
      <c r="C23" s="21">
        <v>3</v>
      </c>
      <c r="D23" s="20">
        <v>30</v>
      </c>
      <c r="E23" s="21">
        <v>5</v>
      </c>
      <c r="F23" s="20">
        <v>27</v>
      </c>
      <c r="G23" s="21">
        <v>7</v>
      </c>
      <c r="H23" s="20">
        <v>18</v>
      </c>
      <c r="I23" s="21">
        <v>4</v>
      </c>
      <c r="J23" s="20">
        <v>24</v>
      </c>
      <c r="K23" s="21">
        <v>8</v>
      </c>
      <c r="L23" s="20">
        <v>27</v>
      </c>
      <c r="M23" s="21">
        <v>5</v>
      </c>
      <c r="N23" s="20">
        <v>13</v>
      </c>
      <c r="O23" s="21">
        <v>2</v>
      </c>
      <c r="P23" s="20">
        <v>6</v>
      </c>
      <c r="Q23" s="21">
        <v>3</v>
      </c>
      <c r="R23" s="20">
        <v>11</v>
      </c>
      <c r="S23" s="21">
        <v>8</v>
      </c>
      <c r="T23" s="8">
        <f t="shared" si="2"/>
        <v>159</v>
      </c>
      <c r="U23" s="9">
        <f t="shared" si="2"/>
        <v>45</v>
      </c>
      <c r="V23" s="10">
        <f>SUM(T23:U23)</f>
        <v>204</v>
      </c>
    </row>
    <row r="24" spans="1:22" s="11" customFormat="1">
      <c r="A24" s="11" t="s">
        <v>26</v>
      </c>
      <c r="B24" s="33">
        <v>10</v>
      </c>
      <c r="C24" s="34">
        <v>6</v>
      </c>
      <c r="D24" s="33">
        <v>86</v>
      </c>
      <c r="E24" s="34">
        <v>27</v>
      </c>
      <c r="F24" s="33">
        <v>72</v>
      </c>
      <c r="G24" s="34">
        <v>41</v>
      </c>
      <c r="H24" s="33">
        <v>63</v>
      </c>
      <c r="I24" s="34">
        <v>24</v>
      </c>
      <c r="J24" s="33">
        <v>62</v>
      </c>
      <c r="K24" s="34">
        <v>40</v>
      </c>
      <c r="L24" s="33">
        <v>62</v>
      </c>
      <c r="M24" s="34">
        <v>28</v>
      </c>
      <c r="N24" s="33">
        <v>51</v>
      </c>
      <c r="O24" s="34">
        <v>29</v>
      </c>
      <c r="P24" s="33">
        <v>28</v>
      </c>
      <c r="Q24" s="34">
        <v>16</v>
      </c>
      <c r="R24" s="33">
        <v>31</v>
      </c>
      <c r="S24" s="34">
        <v>27</v>
      </c>
      <c r="T24" s="33">
        <f t="shared" si="2"/>
        <v>465</v>
      </c>
      <c r="U24" s="34">
        <f t="shared" si="2"/>
        <v>238</v>
      </c>
      <c r="V24" s="34">
        <f>SUM(T24:U24)</f>
        <v>703</v>
      </c>
    </row>
    <row r="25" spans="1:22" s="11" customFormat="1">
      <c r="A25" s="4" t="s">
        <v>40</v>
      </c>
      <c r="B25" s="35"/>
      <c r="C25" s="36"/>
      <c r="D25" s="35"/>
      <c r="E25" s="36"/>
      <c r="F25" s="35"/>
      <c r="G25" s="36"/>
      <c r="H25" s="35"/>
      <c r="I25" s="36"/>
      <c r="J25" s="35"/>
      <c r="K25" s="36"/>
      <c r="L25" s="35"/>
      <c r="M25" s="36"/>
      <c r="N25" s="35"/>
      <c r="O25" s="36"/>
      <c r="P25" s="35"/>
      <c r="Q25" s="36"/>
      <c r="R25" s="35"/>
      <c r="S25" s="36"/>
      <c r="T25" s="35"/>
      <c r="U25" s="36"/>
      <c r="V25" s="36"/>
    </row>
    <row r="26" spans="1:22">
      <c r="A26" s="5" t="s">
        <v>33</v>
      </c>
      <c r="B26" s="61">
        <v>71</v>
      </c>
      <c r="C26" s="19">
        <v>18</v>
      </c>
      <c r="D26" s="61">
        <v>205</v>
      </c>
      <c r="E26" s="62">
        <v>75</v>
      </c>
      <c r="F26" s="61">
        <v>229</v>
      </c>
      <c r="G26" s="62">
        <v>76</v>
      </c>
      <c r="H26" s="61">
        <v>189</v>
      </c>
      <c r="I26" s="62">
        <v>78</v>
      </c>
      <c r="J26" s="61">
        <v>141</v>
      </c>
      <c r="K26" s="62">
        <v>78</v>
      </c>
      <c r="L26" s="61">
        <v>162</v>
      </c>
      <c r="M26" s="62">
        <v>76</v>
      </c>
      <c r="N26" s="61">
        <v>86</v>
      </c>
      <c r="O26" s="62">
        <v>46</v>
      </c>
      <c r="P26" s="61">
        <v>49</v>
      </c>
      <c r="Q26" s="62">
        <v>31</v>
      </c>
      <c r="R26" s="61">
        <v>61</v>
      </c>
      <c r="S26" s="62">
        <v>35</v>
      </c>
      <c r="T26" s="8">
        <f t="shared" ref="T26:U30" si="3">SUM(R26,P26,N26,L26,J26,H26,F26,D26,B26)</f>
        <v>1193</v>
      </c>
      <c r="U26" s="10">
        <f t="shared" si="3"/>
        <v>513</v>
      </c>
      <c r="V26" s="10">
        <f>SUM(T26:U26)</f>
        <v>1706</v>
      </c>
    </row>
    <row r="27" spans="1:22">
      <c r="A27" s="5" t="s">
        <v>34</v>
      </c>
      <c r="B27" s="20">
        <v>41</v>
      </c>
      <c r="C27" s="21">
        <v>20</v>
      </c>
      <c r="D27" s="20">
        <v>348</v>
      </c>
      <c r="E27" s="21">
        <v>147</v>
      </c>
      <c r="F27" s="20">
        <v>303</v>
      </c>
      <c r="G27" s="21">
        <v>175</v>
      </c>
      <c r="H27" s="20">
        <v>298</v>
      </c>
      <c r="I27" s="21">
        <v>152</v>
      </c>
      <c r="J27" s="20">
        <v>292</v>
      </c>
      <c r="K27" s="21">
        <v>165</v>
      </c>
      <c r="L27" s="20">
        <v>283</v>
      </c>
      <c r="M27" s="21">
        <v>138</v>
      </c>
      <c r="N27" s="20">
        <v>163</v>
      </c>
      <c r="O27" s="21">
        <v>94</v>
      </c>
      <c r="P27" s="20">
        <v>107</v>
      </c>
      <c r="Q27" s="21">
        <v>75</v>
      </c>
      <c r="R27" s="20">
        <v>168</v>
      </c>
      <c r="S27" s="21">
        <v>105</v>
      </c>
      <c r="T27" s="8">
        <f t="shared" si="3"/>
        <v>2003</v>
      </c>
      <c r="U27" s="9">
        <f t="shared" si="3"/>
        <v>1071</v>
      </c>
      <c r="V27" s="10">
        <f>SUM(T27:U27)</f>
        <v>3074</v>
      </c>
    </row>
    <row r="28" spans="1:22">
      <c r="A28" s="5" t="s">
        <v>35</v>
      </c>
      <c r="B28" s="20">
        <v>0</v>
      </c>
      <c r="C28" s="21">
        <v>0</v>
      </c>
      <c r="D28" s="20">
        <v>0</v>
      </c>
      <c r="E28" s="21">
        <v>0</v>
      </c>
      <c r="F28" s="20">
        <v>0</v>
      </c>
      <c r="G28" s="21">
        <v>0</v>
      </c>
      <c r="H28" s="20">
        <v>0</v>
      </c>
      <c r="I28" s="21">
        <v>0</v>
      </c>
      <c r="J28" s="20">
        <v>0</v>
      </c>
      <c r="K28" s="21">
        <v>0</v>
      </c>
      <c r="L28" s="20">
        <v>0</v>
      </c>
      <c r="M28" s="21">
        <v>0</v>
      </c>
      <c r="N28" s="20">
        <v>0</v>
      </c>
      <c r="O28" s="21">
        <v>0</v>
      </c>
      <c r="P28" s="20">
        <v>0</v>
      </c>
      <c r="Q28" s="21">
        <v>0</v>
      </c>
      <c r="R28" s="20">
        <v>0</v>
      </c>
      <c r="S28" s="21">
        <v>0</v>
      </c>
      <c r="T28" s="8">
        <f t="shared" si="3"/>
        <v>0</v>
      </c>
      <c r="U28" s="9">
        <f t="shared" si="3"/>
        <v>0</v>
      </c>
      <c r="V28" s="10">
        <f>SUM(T28:U28)</f>
        <v>0</v>
      </c>
    </row>
    <row r="29" spans="1:22">
      <c r="A29" s="5" t="s">
        <v>36</v>
      </c>
      <c r="B29" s="20">
        <v>0</v>
      </c>
      <c r="C29" s="21">
        <v>0</v>
      </c>
      <c r="D29" s="20">
        <v>0</v>
      </c>
      <c r="E29" s="21">
        <v>0</v>
      </c>
      <c r="F29" s="20">
        <v>0</v>
      </c>
      <c r="G29" s="21">
        <v>0</v>
      </c>
      <c r="H29" s="20">
        <v>0</v>
      </c>
      <c r="I29" s="21">
        <v>0</v>
      </c>
      <c r="J29" s="20">
        <v>0</v>
      </c>
      <c r="K29" s="21">
        <v>0</v>
      </c>
      <c r="L29" s="20">
        <v>0</v>
      </c>
      <c r="M29" s="21">
        <v>0</v>
      </c>
      <c r="N29" s="20">
        <v>0</v>
      </c>
      <c r="O29" s="21">
        <v>0</v>
      </c>
      <c r="P29" s="20">
        <v>0</v>
      </c>
      <c r="Q29" s="21">
        <v>0</v>
      </c>
      <c r="R29" s="20">
        <v>0</v>
      </c>
      <c r="S29" s="21">
        <v>0</v>
      </c>
      <c r="T29" s="8">
        <f t="shared" si="3"/>
        <v>0</v>
      </c>
      <c r="U29" s="9">
        <f t="shared" si="3"/>
        <v>0</v>
      </c>
      <c r="V29" s="10">
        <f>SUM(T29:U29)</f>
        <v>0</v>
      </c>
    </row>
    <row r="30" spans="1:22" s="11" customFormat="1">
      <c r="A30" s="11" t="s">
        <v>26</v>
      </c>
      <c r="B30" s="33">
        <v>112</v>
      </c>
      <c r="C30" s="34">
        <v>38</v>
      </c>
      <c r="D30" s="33">
        <v>553</v>
      </c>
      <c r="E30" s="34">
        <v>222</v>
      </c>
      <c r="F30" s="33">
        <v>532</v>
      </c>
      <c r="G30" s="34">
        <v>251</v>
      </c>
      <c r="H30" s="33">
        <v>487</v>
      </c>
      <c r="I30" s="34">
        <v>230</v>
      </c>
      <c r="J30" s="33">
        <v>433</v>
      </c>
      <c r="K30" s="34">
        <v>243</v>
      </c>
      <c r="L30" s="33">
        <v>445</v>
      </c>
      <c r="M30" s="34">
        <v>214</v>
      </c>
      <c r="N30" s="33">
        <v>249</v>
      </c>
      <c r="O30" s="34">
        <v>140</v>
      </c>
      <c r="P30" s="33">
        <v>156</v>
      </c>
      <c r="Q30" s="34">
        <v>106</v>
      </c>
      <c r="R30" s="33">
        <v>229</v>
      </c>
      <c r="S30" s="34">
        <v>140</v>
      </c>
      <c r="T30" s="33">
        <f t="shared" si="3"/>
        <v>3196</v>
      </c>
      <c r="U30" s="34">
        <f t="shared" si="3"/>
        <v>1584</v>
      </c>
      <c r="V30" s="34">
        <f>SUM(T30:U30)</f>
        <v>4780</v>
      </c>
    </row>
    <row r="31" spans="1:22" s="11" customFormat="1">
      <c r="A31" s="4" t="s">
        <v>41</v>
      </c>
      <c r="B31" s="35"/>
      <c r="C31" s="36"/>
      <c r="D31" s="35"/>
      <c r="E31" s="36"/>
      <c r="F31" s="35"/>
      <c r="G31" s="36"/>
      <c r="H31" s="35"/>
      <c r="I31" s="36"/>
      <c r="J31" s="35"/>
      <c r="K31" s="36"/>
      <c r="L31" s="35"/>
      <c r="M31" s="36"/>
      <c r="N31" s="35"/>
      <c r="O31" s="36"/>
      <c r="P31" s="35"/>
      <c r="Q31" s="36"/>
      <c r="R31" s="35"/>
      <c r="S31" s="36"/>
      <c r="T31" s="35"/>
      <c r="U31" s="36"/>
      <c r="V31" s="36"/>
    </row>
    <row r="32" spans="1:22">
      <c r="A32" s="5" t="s">
        <v>33</v>
      </c>
      <c r="B32" s="20">
        <v>75</v>
      </c>
      <c r="C32" s="19">
        <v>19</v>
      </c>
      <c r="D32" s="20">
        <v>182</v>
      </c>
      <c r="E32" s="19">
        <v>60</v>
      </c>
      <c r="F32" s="20">
        <v>180</v>
      </c>
      <c r="G32" s="19">
        <v>63</v>
      </c>
      <c r="H32" s="20">
        <v>161</v>
      </c>
      <c r="I32" s="19">
        <v>66</v>
      </c>
      <c r="J32" s="20">
        <v>163</v>
      </c>
      <c r="K32" s="19">
        <v>53</v>
      </c>
      <c r="L32" s="20">
        <v>143</v>
      </c>
      <c r="M32" s="19">
        <v>66</v>
      </c>
      <c r="N32" s="20">
        <v>96</v>
      </c>
      <c r="O32" s="19">
        <v>44</v>
      </c>
      <c r="P32" s="20">
        <v>66</v>
      </c>
      <c r="Q32" s="19">
        <v>25</v>
      </c>
      <c r="R32" s="20">
        <v>94</v>
      </c>
      <c r="S32" s="19">
        <v>47</v>
      </c>
      <c r="T32" s="8">
        <f t="shared" ref="T32:U36" si="4">SUM(R32,P32,N32,L32,J32,H32,F32,D32,B32)</f>
        <v>1160</v>
      </c>
      <c r="U32" s="10">
        <f t="shared" si="4"/>
        <v>443</v>
      </c>
      <c r="V32" s="10">
        <f>SUM(T32:U32)</f>
        <v>1603</v>
      </c>
    </row>
    <row r="33" spans="1:22">
      <c r="A33" s="5" t="s">
        <v>34</v>
      </c>
      <c r="B33" s="20">
        <v>61</v>
      </c>
      <c r="C33" s="21">
        <v>12</v>
      </c>
      <c r="D33" s="20">
        <v>297</v>
      </c>
      <c r="E33" s="21">
        <v>146</v>
      </c>
      <c r="F33" s="20">
        <v>286</v>
      </c>
      <c r="G33" s="21">
        <v>137</v>
      </c>
      <c r="H33" s="20">
        <v>310</v>
      </c>
      <c r="I33" s="21">
        <v>125</v>
      </c>
      <c r="J33" s="20">
        <v>307</v>
      </c>
      <c r="K33" s="21">
        <v>134</v>
      </c>
      <c r="L33" s="20">
        <v>241</v>
      </c>
      <c r="M33" s="21">
        <v>145</v>
      </c>
      <c r="N33" s="20">
        <v>173</v>
      </c>
      <c r="O33" s="21">
        <v>104</v>
      </c>
      <c r="P33" s="20">
        <v>126</v>
      </c>
      <c r="Q33" s="21">
        <v>69</v>
      </c>
      <c r="R33" s="20">
        <v>193</v>
      </c>
      <c r="S33" s="21">
        <v>132</v>
      </c>
      <c r="T33" s="8">
        <f t="shared" si="4"/>
        <v>1994</v>
      </c>
      <c r="U33" s="9">
        <f t="shared" si="4"/>
        <v>1004</v>
      </c>
      <c r="V33" s="10">
        <f>SUM(T33:U33)</f>
        <v>2998</v>
      </c>
    </row>
    <row r="34" spans="1:22">
      <c r="A34" s="5" t="s">
        <v>35</v>
      </c>
      <c r="B34" s="20">
        <v>10</v>
      </c>
      <c r="C34" s="21">
        <v>2</v>
      </c>
      <c r="D34" s="20">
        <v>26</v>
      </c>
      <c r="E34" s="21">
        <v>8</v>
      </c>
      <c r="F34" s="20">
        <v>27</v>
      </c>
      <c r="G34" s="21">
        <v>4</v>
      </c>
      <c r="H34" s="20">
        <v>15</v>
      </c>
      <c r="I34" s="21">
        <v>12</v>
      </c>
      <c r="J34" s="20">
        <v>20</v>
      </c>
      <c r="K34" s="21">
        <v>10</v>
      </c>
      <c r="L34" s="20">
        <v>15</v>
      </c>
      <c r="M34" s="21">
        <v>8</v>
      </c>
      <c r="N34" s="20">
        <v>11</v>
      </c>
      <c r="O34" s="21">
        <v>5</v>
      </c>
      <c r="P34" s="20">
        <v>2</v>
      </c>
      <c r="Q34" s="21">
        <v>0</v>
      </c>
      <c r="R34" s="20">
        <v>0</v>
      </c>
      <c r="S34" s="21">
        <v>0</v>
      </c>
      <c r="T34" s="8">
        <f t="shared" si="4"/>
        <v>126</v>
      </c>
      <c r="U34" s="9">
        <f t="shared" si="4"/>
        <v>49</v>
      </c>
      <c r="V34" s="10">
        <f>SUM(T34:U34)</f>
        <v>175</v>
      </c>
    </row>
    <row r="35" spans="1:22">
      <c r="A35" s="5" t="s">
        <v>36</v>
      </c>
      <c r="B35" s="20">
        <v>13</v>
      </c>
      <c r="C35" s="21">
        <v>6</v>
      </c>
      <c r="D35" s="20">
        <v>26</v>
      </c>
      <c r="E35" s="21">
        <v>22</v>
      </c>
      <c r="F35" s="20">
        <v>20</v>
      </c>
      <c r="G35" s="21">
        <v>18</v>
      </c>
      <c r="H35" s="20">
        <v>36</v>
      </c>
      <c r="I35" s="21">
        <v>20</v>
      </c>
      <c r="J35" s="20">
        <v>25</v>
      </c>
      <c r="K35" s="21">
        <v>20</v>
      </c>
      <c r="L35" s="20">
        <v>24</v>
      </c>
      <c r="M35" s="21">
        <v>21</v>
      </c>
      <c r="N35" s="20">
        <v>27</v>
      </c>
      <c r="O35" s="21">
        <v>13</v>
      </c>
      <c r="P35" s="20">
        <v>8</v>
      </c>
      <c r="Q35" s="21">
        <v>5</v>
      </c>
      <c r="R35" s="20">
        <v>17</v>
      </c>
      <c r="S35" s="21">
        <v>5</v>
      </c>
      <c r="T35" s="8">
        <f t="shared" si="4"/>
        <v>196</v>
      </c>
      <c r="U35" s="9">
        <f t="shared" si="4"/>
        <v>130</v>
      </c>
      <c r="V35" s="10">
        <f>SUM(T35:U35)</f>
        <v>326</v>
      </c>
    </row>
    <row r="36" spans="1:22" s="11" customFormat="1">
      <c r="A36" s="11" t="s">
        <v>26</v>
      </c>
      <c r="B36" s="33">
        <v>159</v>
      </c>
      <c r="C36" s="34">
        <v>39</v>
      </c>
      <c r="D36" s="33">
        <v>531</v>
      </c>
      <c r="E36" s="34">
        <v>236</v>
      </c>
      <c r="F36" s="33">
        <v>513</v>
      </c>
      <c r="G36" s="34">
        <v>222</v>
      </c>
      <c r="H36" s="33">
        <v>522</v>
      </c>
      <c r="I36" s="34">
        <v>223</v>
      </c>
      <c r="J36" s="33">
        <v>515</v>
      </c>
      <c r="K36" s="34">
        <v>217</v>
      </c>
      <c r="L36" s="33">
        <v>423</v>
      </c>
      <c r="M36" s="34">
        <v>240</v>
      </c>
      <c r="N36" s="33">
        <v>307</v>
      </c>
      <c r="O36" s="34">
        <v>166</v>
      </c>
      <c r="P36" s="33">
        <v>202</v>
      </c>
      <c r="Q36" s="34">
        <v>99</v>
      </c>
      <c r="R36" s="33">
        <v>304</v>
      </c>
      <c r="S36" s="34">
        <v>184</v>
      </c>
      <c r="T36" s="33">
        <f t="shared" si="4"/>
        <v>3476</v>
      </c>
      <c r="U36" s="34">
        <f t="shared" si="4"/>
        <v>1626</v>
      </c>
      <c r="V36" s="34">
        <f>SUM(T36:U36)</f>
        <v>5102</v>
      </c>
    </row>
    <row r="37" spans="1:22" s="11" customFormat="1">
      <c r="A37" s="4" t="s">
        <v>42</v>
      </c>
      <c r="B37" s="35"/>
      <c r="C37" s="36"/>
      <c r="D37" s="35"/>
      <c r="E37" s="36"/>
      <c r="F37" s="35"/>
      <c r="G37" s="36"/>
      <c r="H37" s="35"/>
      <c r="I37" s="36"/>
      <c r="J37" s="35"/>
      <c r="K37" s="36"/>
      <c r="L37" s="35"/>
      <c r="M37" s="36"/>
      <c r="N37" s="35"/>
      <c r="O37" s="36"/>
      <c r="P37" s="35"/>
      <c r="Q37" s="36"/>
      <c r="R37" s="35"/>
      <c r="S37" s="36"/>
      <c r="T37" s="35"/>
      <c r="U37" s="36"/>
      <c r="V37" s="36"/>
    </row>
    <row r="38" spans="1:22">
      <c r="A38" s="5" t="s">
        <v>33</v>
      </c>
      <c r="B38" s="20">
        <v>16</v>
      </c>
      <c r="C38" s="19">
        <v>7</v>
      </c>
      <c r="D38" s="20">
        <v>91</v>
      </c>
      <c r="E38" s="19">
        <v>38</v>
      </c>
      <c r="F38" s="20">
        <v>102</v>
      </c>
      <c r="G38" s="19">
        <v>35</v>
      </c>
      <c r="H38" s="20">
        <v>108</v>
      </c>
      <c r="I38" s="19">
        <v>55</v>
      </c>
      <c r="J38" s="20">
        <v>109</v>
      </c>
      <c r="K38" s="19">
        <v>42</v>
      </c>
      <c r="L38" s="20">
        <v>93</v>
      </c>
      <c r="M38" s="19">
        <v>42</v>
      </c>
      <c r="N38" s="20">
        <v>45</v>
      </c>
      <c r="O38" s="19">
        <v>37</v>
      </c>
      <c r="P38" s="20">
        <v>40</v>
      </c>
      <c r="Q38" s="19">
        <v>14</v>
      </c>
      <c r="R38" s="20">
        <v>70</v>
      </c>
      <c r="S38" s="19">
        <v>37</v>
      </c>
      <c r="T38" s="8">
        <f t="shared" ref="T38:U42" si="5">SUM(R38,P38,N38,L38,J38,H38,F38,D38,B38)</f>
        <v>674</v>
      </c>
      <c r="U38" s="10">
        <f t="shared" si="5"/>
        <v>307</v>
      </c>
      <c r="V38" s="10">
        <f>SUM(T38:U38)</f>
        <v>981</v>
      </c>
    </row>
    <row r="39" spans="1:22">
      <c r="A39" s="5" t="s">
        <v>34</v>
      </c>
      <c r="B39" s="20">
        <v>68</v>
      </c>
      <c r="C39" s="21">
        <v>14</v>
      </c>
      <c r="D39" s="20">
        <v>255</v>
      </c>
      <c r="E39" s="21">
        <v>108</v>
      </c>
      <c r="F39" s="20">
        <v>238</v>
      </c>
      <c r="G39" s="21">
        <v>109</v>
      </c>
      <c r="H39" s="20">
        <v>252</v>
      </c>
      <c r="I39" s="21">
        <v>111</v>
      </c>
      <c r="J39" s="20">
        <v>263</v>
      </c>
      <c r="K39" s="21">
        <v>86</v>
      </c>
      <c r="L39" s="20">
        <v>253</v>
      </c>
      <c r="M39" s="21">
        <v>110</v>
      </c>
      <c r="N39" s="20">
        <v>178</v>
      </c>
      <c r="O39" s="21">
        <v>75</v>
      </c>
      <c r="P39" s="20">
        <v>78</v>
      </c>
      <c r="Q39" s="21">
        <v>56</v>
      </c>
      <c r="R39" s="20">
        <v>171</v>
      </c>
      <c r="S39" s="21">
        <v>123</v>
      </c>
      <c r="T39" s="8">
        <f t="shared" si="5"/>
        <v>1756</v>
      </c>
      <c r="U39" s="9">
        <f t="shared" si="5"/>
        <v>792</v>
      </c>
      <c r="V39" s="10">
        <f>SUM(T39:U39)</f>
        <v>2548</v>
      </c>
    </row>
    <row r="40" spans="1:22">
      <c r="A40" s="5" t="s">
        <v>35</v>
      </c>
      <c r="B40" s="20">
        <v>24</v>
      </c>
      <c r="C40" s="21">
        <v>6</v>
      </c>
      <c r="D40" s="20">
        <v>57</v>
      </c>
      <c r="E40" s="21">
        <v>16</v>
      </c>
      <c r="F40" s="20">
        <v>54</v>
      </c>
      <c r="G40" s="21">
        <v>12</v>
      </c>
      <c r="H40" s="20">
        <v>44</v>
      </c>
      <c r="I40" s="21">
        <v>20</v>
      </c>
      <c r="J40" s="20">
        <v>35</v>
      </c>
      <c r="K40" s="21">
        <v>19</v>
      </c>
      <c r="L40" s="20">
        <v>38</v>
      </c>
      <c r="M40" s="21">
        <v>13</v>
      </c>
      <c r="N40" s="20">
        <v>14</v>
      </c>
      <c r="O40" s="21">
        <v>12</v>
      </c>
      <c r="P40" s="20">
        <v>14</v>
      </c>
      <c r="Q40" s="21">
        <v>5</v>
      </c>
      <c r="R40" s="20">
        <v>31</v>
      </c>
      <c r="S40" s="21">
        <v>9</v>
      </c>
      <c r="T40" s="8">
        <f t="shared" si="5"/>
        <v>311</v>
      </c>
      <c r="U40" s="9">
        <f t="shared" si="5"/>
        <v>112</v>
      </c>
      <c r="V40" s="10">
        <f>SUM(T40:U40)</f>
        <v>423</v>
      </c>
    </row>
    <row r="41" spans="1:22">
      <c r="A41" s="5" t="s">
        <v>36</v>
      </c>
      <c r="B41" s="20">
        <v>0</v>
      </c>
      <c r="C41" s="21">
        <v>0</v>
      </c>
      <c r="D41" s="20">
        <v>8</v>
      </c>
      <c r="E41" s="21">
        <v>0</v>
      </c>
      <c r="F41" s="20">
        <v>11</v>
      </c>
      <c r="G41" s="21">
        <v>0</v>
      </c>
      <c r="H41" s="20">
        <v>10</v>
      </c>
      <c r="I41" s="21">
        <v>0</v>
      </c>
      <c r="J41" s="20">
        <v>14</v>
      </c>
      <c r="K41" s="21">
        <v>2</v>
      </c>
      <c r="L41" s="20">
        <v>15</v>
      </c>
      <c r="M41" s="21">
        <v>2</v>
      </c>
      <c r="N41" s="20">
        <v>6</v>
      </c>
      <c r="O41" s="21">
        <v>0</v>
      </c>
      <c r="P41" s="20">
        <v>5</v>
      </c>
      <c r="Q41" s="21">
        <v>1</v>
      </c>
      <c r="R41" s="20">
        <v>5</v>
      </c>
      <c r="S41" s="21">
        <v>0</v>
      </c>
      <c r="T41" s="8">
        <f t="shared" si="5"/>
        <v>74</v>
      </c>
      <c r="U41" s="9">
        <f t="shared" si="5"/>
        <v>5</v>
      </c>
      <c r="V41" s="10">
        <f>SUM(T41:U41)</f>
        <v>79</v>
      </c>
    </row>
    <row r="42" spans="1:22" s="16" customFormat="1">
      <c r="A42" s="11" t="s">
        <v>26</v>
      </c>
      <c r="B42" s="33">
        <v>108</v>
      </c>
      <c r="C42" s="34">
        <v>27</v>
      </c>
      <c r="D42" s="33">
        <v>411</v>
      </c>
      <c r="E42" s="34">
        <v>162</v>
      </c>
      <c r="F42" s="33">
        <v>405</v>
      </c>
      <c r="G42" s="34">
        <v>156</v>
      </c>
      <c r="H42" s="33">
        <v>414</v>
      </c>
      <c r="I42" s="34">
        <v>186</v>
      </c>
      <c r="J42" s="33">
        <v>421</v>
      </c>
      <c r="K42" s="34">
        <v>149</v>
      </c>
      <c r="L42" s="33">
        <v>399</v>
      </c>
      <c r="M42" s="34">
        <v>167</v>
      </c>
      <c r="N42" s="33">
        <v>243</v>
      </c>
      <c r="O42" s="34">
        <v>124</v>
      </c>
      <c r="P42" s="33">
        <v>137</v>
      </c>
      <c r="Q42" s="34">
        <v>76</v>
      </c>
      <c r="R42" s="33">
        <v>277</v>
      </c>
      <c r="S42" s="34">
        <v>169</v>
      </c>
      <c r="T42" s="33">
        <f t="shared" si="5"/>
        <v>2815</v>
      </c>
      <c r="U42" s="34">
        <f t="shared" si="5"/>
        <v>1216</v>
      </c>
      <c r="V42" s="34">
        <f>SUM(T42:U42)</f>
        <v>4031</v>
      </c>
    </row>
    <row r="43" spans="1:22" s="5" customFormat="1">
      <c r="A43" s="23" t="s">
        <v>43</v>
      </c>
      <c r="B43" s="37"/>
      <c r="C43" s="38"/>
      <c r="D43" s="37"/>
      <c r="E43" s="38"/>
      <c r="F43" s="37"/>
      <c r="G43" s="38"/>
      <c r="H43" s="37"/>
      <c r="I43" s="38"/>
      <c r="J43" s="37"/>
      <c r="K43" s="38"/>
      <c r="L43" s="37"/>
      <c r="M43" s="38"/>
      <c r="N43" s="37"/>
      <c r="O43" s="38"/>
      <c r="P43" s="37"/>
      <c r="Q43" s="38"/>
      <c r="R43" s="37"/>
      <c r="S43" s="38"/>
      <c r="T43" s="39"/>
      <c r="U43" s="40"/>
      <c r="V43" s="40"/>
    </row>
    <row r="44" spans="1:22">
      <c r="A44" s="5" t="s">
        <v>33</v>
      </c>
      <c r="B44" s="41">
        <f t="shared" ref="B44:V44" si="6">SUM(B8,B14,B20,B26,B32,B38)</f>
        <v>232</v>
      </c>
      <c r="C44" s="42">
        <f t="shared" si="6"/>
        <v>56</v>
      </c>
      <c r="D44" s="41">
        <f t="shared" si="6"/>
        <v>776</v>
      </c>
      <c r="E44" s="42">
        <f t="shared" si="6"/>
        <v>294</v>
      </c>
      <c r="F44" s="41">
        <f t="shared" si="6"/>
        <v>787</v>
      </c>
      <c r="G44" s="42">
        <f t="shared" si="6"/>
        <v>310</v>
      </c>
      <c r="H44" s="41">
        <f t="shared" si="6"/>
        <v>729</v>
      </c>
      <c r="I44" s="42">
        <f t="shared" si="6"/>
        <v>305</v>
      </c>
      <c r="J44" s="41">
        <f t="shared" si="6"/>
        <v>656</v>
      </c>
      <c r="K44" s="42">
        <f t="shared" si="6"/>
        <v>296</v>
      </c>
      <c r="L44" s="41">
        <f t="shared" si="6"/>
        <v>600</v>
      </c>
      <c r="M44" s="42">
        <f t="shared" si="6"/>
        <v>278</v>
      </c>
      <c r="N44" s="41">
        <f t="shared" si="6"/>
        <v>377</v>
      </c>
      <c r="O44" s="42">
        <f t="shared" si="6"/>
        <v>208</v>
      </c>
      <c r="P44" s="41">
        <f t="shared" si="6"/>
        <v>247</v>
      </c>
      <c r="Q44" s="42">
        <f t="shared" si="6"/>
        <v>112</v>
      </c>
      <c r="R44" s="41">
        <f t="shared" si="6"/>
        <v>321</v>
      </c>
      <c r="S44" s="42">
        <f t="shared" si="6"/>
        <v>171</v>
      </c>
      <c r="T44" s="43">
        <f t="shared" si="6"/>
        <v>4725</v>
      </c>
      <c r="U44" s="44">
        <f t="shared" si="6"/>
        <v>2030</v>
      </c>
      <c r="V44" s="44">
        <f t="shared" si="6"/>
        <v>6755</v>
      </c>
    </row>
    <row r="45" spans="1:22">
      <c r="A45" s="53" t="s">
        <v>34</v>
      </c>
      <c r="B45" s="41">
        <f t="shared" ref="B45:V45" si="7">SUM(B9,B15,B21,B27,B33,B39)</f>
        <v>267</v>
      </c>
      <c r="C45" s="46">
        <f t="shared" si="7"/>
        <v>81</v>
      </c>
      <c r="D45" s="41">
        <f t="shared" si="7"/>
        <v>1366</v>
      </c>
      <c r="E45" s="46">
        <f t="shared" si="7"/>
        <v>640</v>
      </c>
      <c r="F45" s="41">
        <f t="shared" si="7"/>
        <v>1302</v>
      </c>
      <c r="G45" s="46">
        <f t="shared" si="7"/>
        <v>682</v>
      </c>
      <c r="H45" s="41">
        <f t="shared" si="7"/>
        <v>1353</v>
      </c>
      <c r="I45" s="46">
        <f t="shared" si="7"/>
        <v>627</v>
      </c>
      <c r="J45" s="41">
        <f t="shared" si="7"/>
        <v>1307</v>
      </c>
      <c r="K45" s="46">
        <f t="shared" si="7"/>
        <v>631</v>
      </c>
      <c r="L45" s="41">
        <f t="shared" si="7"/>
        <v>1219</v>
      </c>
      <c r="M45" s="46">
        <f t="shared" si="7"/>
        <v>619</v>
      </c>
      <c r="N45" s="41">
        <f t="shared" si="7"/>
        <v>878</v>
      </c>
      <c r="O45" s="46">
        <f t="shared" si="7"/>
        <v>479</v>
      </c>
      <c r="P45" s="41">
        <f t="shared" si="7"/>
        <v>520</v>
      </c>
      <c r="Q45" s="46">
        <f t="shared" si="7"/>
        <v>325</v>
      </c>
      <c r="R45" s="41">
        <f t="shared" si="7"/>
        <v>838</v>
      </c>
      <c r="S45" s="46">
        <f t="shared" si="7"/>
        <v>555</v>
      </c>
      <c r="T45" s="43">
        <f t="shared" si="7"/>
        <v>9050</v>
      </c>
      <c r="U45" s="47">
        <f t="shared" si="7"/>
        <v>4639</v>
      </c>
      <c r="V45" s="44">
        <f t="shared" si="7"/>
        <v>13689</v>
      </c>
    </row>
    <row r="46" spans="1:22">
      <c r="A46" s="53" t="s">
        <v>35</v>
      </c>
      <c r="B46" s="41">
        <f t="shared" ref="B46:V46" si="8">SUM(B10,B16,B28,B34,B40)</f>
        <v>34</v>
      </c>
      <c r="C46" s="46">
        <f t="shared" si="8"/>
        <v>8</v>
      </c>
      <c r="D46" s="41">
        <f t="shared" si="8"/>
        <v>83</v>
      </c>
      <c r="E46" s="46">
        <f t="shared" si="8"/>
        <v>24</v>
      </c>
      <c r="F46" s="41">
        <f t="shared" si="8"/>
        <v>81</v>
      </c>
      <c r="G46" s="46">
        <f t="shared" si="8"/>
        <v>16</v>
      </c>
      <c r="H46" s="41">
        <f t="shared" si="8"/>
        <v>59</v>
      </c>
      <c r="I46" s="46">
        <f t="shared" si="8"/>
        <v>32</v>
      </c>
      <c r="J46" s="41">
        <f t="shared" si="8"/>
        <v>55</v>
      </c>
      <c r="K46" s="46">
        <f t="shared" si="8"/>
        <v>29</v>
      </c>
      <c r="L46" s="41">
        <f t="shared" si="8"/>
        <v>53</v>
      </c>
      <c r="M46" s="46">
        <f t="shared" si="8"/>
        <v>21</v>
      </c>
      <c r="N46" s="41">
        <f t="shared" si="8"/>
        <v>25</v>
      </c>
      <c r="O46" s="46">
        <f t="shared" si="8"/>
        <v>17</v>
      </c>
      <c r="P46" s="41">
        <f t="shared" si="8"/>
        <v>16</v>
      </c>
      <c r="Q46" s="46">
        <f t="shared" si="8"/>
        <v>5</v>
      </c>
      <c r="R46" s="41">
        <f t="shared" si="8"/>
        <v>31</v>
      </c>
      <c r="S46" s="46">
        <f t="shared" si="8"/>
        <v>9</v>
      </c>
      <c r="T46" s="43">
        <f t="shared" si="8"/>
        <v>437</v>
      </c>
      <c r="U46" s="47">
        <f t="shared" si="8"/>
        <v>161</v>
      </c>
      <c r="V46" s="44">
        <f t="shared" si="8"/>
        <v>598</v>
      </c>
    </row>
    <row r="47" spans="1:22">
      <c r="A47" s="53" t="s">
        <v>36</v>
      </c>
      <c r="B47" s="41">
        <f t="shared" ref="B47:V47" si="9">SUM(B11,B17,B22,B29,B35,B41)</f>
        <v>29</v>
      </c>
      <c r="C47" s="46">
        <f t="shared" si="9"/>
        <v>10</v>
      </c>
      <c r="D47" s="41">
        <f t="shared" si="9"/>
        <v>164</v>
      </c>
      <c r="E47" s="46">
        <f t="shared" si="9"/>
        <v>88</v>
      </c>
      <c r="F47" s="41">
        <f t="shared" si="9"/>
        <v>165</v>
      </c>
      <c r="G47" s="46">
        <f t="shared" si="9"/>
        <v>87</v>
      </c>
      <c r="H47" s="41">
        <f t="shared" si="9"/>
        <v>172</v>
      </c>
      <c r="I47" s="46">
        <f t="shared" si="9"/>
        <v>90</v>
      </c>
      <c r="J47" s="41">
        <f t="shared" si="9"/>
        <v>146</v>
      </c>
      <c r="K47" s="46">
        <f t="shared" si="9"/>
        <v>71</v>
      </c>
      <c r="L47" s="41">
        <f t="shared" si="9"/>
        <v>148</v>
      </c>
      <c r="M47" s="46">
        <f t="shared" si="9"/>
        <v>81</v>
      </c>
      <c r="N47" s="41">
        <f t="shared" si="9"/>
        <v>113</v>
      </c>
      <c r="O47" s="46">
        <f t="shared" si="9"/>
        <v>57</v>
      </c>
      <c r="P47" s="41">
        <f t="shared" si="9"/>
        <v>51</v>
      </c>
      <c r="Q47" s="46">
        <f t="shared" si="9"/>
        <v>30</v>
      </c>
      <c r="R47" s="41">
        <f t="shared" si="9"/>
        <v>49</v>
      </c>
      <c r="S47" s="46">
        <f t="shared" si="9"/>
        <v>22</v>
      </c>
      <c r="T47" s="43">
        <f t="shared" si="9"/>
        <v>1037</v>
      </c>
      <c r="U47" s="47">
        <f t="shared" si="9"/>
        <v>536</v>
      </c>
      <c r="V47" s="44">
        <f t="shared" si="9"/>
        <v>1573</v>
      </c>
    </row>
    <row r="48" spans="1:22">
      <c r="A48" s="53" t="s">
        <v>39</v>
      </c>
      <c r="B48" s="41">
        <f t="shared" ref="B48:V48" si="10">SUM(B23)</f>
        <v>3</v>
      </c>
      <c r="C48" s="46">
        <f t="shared" si="10"/>
        <v>3</v>
      </c>
      <c r="D48" s="41">
        <f t="shared" si="10"/>
        <v>30</v>
      </c>
      <c r="E48" s="46">
        <f t="shared" si="10"/>
        <v>5</v>
      </c>
      <c r="F48" s="41">
        <f t="shared" si="10"/>
        <v>27</v>
      </c>
      <c r="G48" s="46">
        <f t="shared" si="10"/>
        <v>7</v>
      </c>
      <c r="H48" s="41">
        <f t="shared" si="10"/>
        <v>18</v>
      </c>
      <c r="I48" s="46">
        <f t="shared" si="10"/>
        <v>4</v>
      </c>
      <c r="J48" s="41">
        <f t="shared" si="10"/>
        <v>24</v>
      </c>
      <c r="K48" s="46">
        <f t="shared" si="10"/>
        <v>8</v>
      </c>
      <c r="L48" s="41">
        <f t="shared" si="10"/>
        <v>27</v>
      </c>
      <c r="M48" s="46">
        <f t="shared" si="10"/>
        <v>5</v>
      </c>
      <c r="N48" s="41">
        <f t="shared" si="10"/>
        <v>13</v>
      </c>
      <c r="O48" s="46">
        <f t="shared" si="10"/>
        <v>2</v>
      </c>
      <c r="P48" s="41">
        <f t="shared" si="10"/>
        <v>6</v>
      </c>
      <c r="Q48" s="46">
        <f t="shared" si="10"/>
        <v>3</v>
      </c>
      <c r="R48" s="41">
        <f t="shared" si="10"/>
        <v>11</v>
      </c>
      <c r="S48" s="46">
        <f t="shared" si="10"/>
        <v>8</v>
      </c>
      <c r="T48" s="43">
        <f t="shared" si="10"/>
        <v>159</v>
      </c>
      <c r="U48" s="47">
        <f t="shared" si="10"/>
        <v>45</v>
      </c>
      <c r="V48" s="44">
        <f t="shared" si="10"/>
        <v>204</v>
      </c>
    </row>
    <row r="49" spans="1:22" s="11" customFormat="1">
      <c r="A49" s="11" t="s">
        <v>26</v>
      </c>
      <c r="B49" s="12">
        <f t="shared" ref="B49:V49" si="11">SUM(B44:B48)</f>
        <v>565</v>
      </c>
      <c r="C49" s="13">
        <f t="shared" si="11"/>
        <v>158</v>
      </c>
      <c r="D49" s="12">
        <f t="shared" si="11"/>
        <v>2419</v>
      </c>
      <c r="E49" s="13">
        <f t="shared" si="11"/>
        <v>1051</v>
      </c>
      <c r="F49" s="12">
        <f t="shared" si="11"/>
        <v>2362</v>
      </c>
      <c r="G49" s="13">
        <f t="shared" si="11"/>
        <v>1102</v>
      </c>
      <c r="H49" s="12">
        <f t="shared" si="11"/>
        <v>2331</v>
      </c>
      <c r="I49" s="13">
        <f t="shared" si="11"/>
        <v>1058</v>
      </c>
      <c r="J49" s="12">
        <f t="shared" si="11"/>
        <v>2188</v>
      </c>
      <c r="K49" s="13">
        <f t="shared" si="11"/>
        <v>1035</v>
      </c>
      <c r="L49" s="12">
        <f t="shared" si="11"/>
        <v>2047</v>
      </c>
      <c r="M49" s="13">
        <f t="shared" si="11"/>
        <v>1004</v>
      </c>
      <c r="N49" s="12">
        <f t="shared" si="11"/>
        <v>1406</v>
      </c>
      <c r="O49" s="13">
        <f t="shared" si="11"/>
        <v>763</v>
      </c>
      <c r="P49" s="12">
        <f t="shared" si="11"/>
        <v>840</v>
      </c>
      <c r="Q49" s="13">
        <f t="shared" si="11"/>
        <v>475</v>
      </c>
      <c r="R49" s="12">
        <f t="shared" si="11"/>
        <v>1250</v>
      </c>
      <c r="S49" s="13">
        <f t="shared" si="11"/>
        <v>765</v>
      </c>
      <c r="T49" s="12">
        <f t="shared" si="11"/>
        <v>15408</v>
      </c>
      <c r="U49" s="13">
        <f t="shared" si="11"/>
        <v>7411</v>
      </c>
      <c r="V49" s="13">
        <f t="shared" si="11"/>
        <v>22819</v>
      </c>
    </row>
    <row r="51" spans="1:22" s="109" customFormat="1">
      <c r="A51" s="134" t="s">
        <v>44</v>
      </c>
      <c r="B51" s="134"/>
      <c r="C51" s="134"/>
      <c r="D51" s="134"/>
      <c r="E51" s="134"/>
      <c r="F51" s="134"/>
      <c r="G51" s="134"/>
      <c r="H51" s="134"/>
      <c r="I51" s="134"/>
      <c r="J51" s="134"/>
      <c r="K51" s="134"/>
      <c r="L51" s="134"/>
      <c r="M51" s="134"/>
      <c r="N51" s="134"/>
      <c r="O51" s="134"/>
      <c r="P51" s="134"/>
      <c r="S51" s="113"/>
      <c r="V51" s="108"/>
    </row>
    <row r="52" spans="1:22" s="109" customFormat="1">
      <c r="A52" s="134" t="s">
        <v>315</v>
      </c>
      <c r="B52" s="134"/>
      <c r="C52" s="134"/>
      <c r="D52" s="134"/>
      <c r="E52" s="134"/>
      <c r="F52" s="134"/>
      <c r="G52" s="134"/>
      <c r="H52" s="134"/>
      <c r="I52" s="134"/>
      <c r="J52" s="134"/>
      <c r="K52" s="134"/>
      <c r="L52" s="134"/>
      <c r="M52" s="134"/>
      <c r="N52" s="134"/>
      <c r="O52" s="134"/>
      <c r="P52" s="134"/>
      <c r="V52" s="108"/>
    </row>
    <row r="53" spans="1:22" s="109" customFormat="1">
      <c r="A53" s="134" t="s">
        <v>316</v>
      </c>
      <c r="B53" s="134"/>
      <c r="C53" s="134"/>
      <c r="D53" s="134"/>
      <c r="E53" s="134"/>
      <c r="F53" s="134"/>
      <c r="G53" s="134"/>
      <c r="H53" s="134"/>
      <c r="I53" s="134"/>
      <c r="J53" s="134"/>
      <c r="K53" s="134"/>
      <c r="L53" s="134"/>
      <c r="M53" s="134"/>
      <c r="N53" s="134"/>
      <c r="O53" s="134"/>
      <c r="P53" s="134"/>
      <c r="V53" s="108"/>
    </row>
    <row r="54" spans="1:22">
      <c r="A54" s="198"/>
      <c r="B54" s="198"/>
      <c r="C54" s="198"/>
      <c r="D54" s="198"/>
      <c r="E54" s="198"/>
      <c r="F54" s="198"/>
      <c r="G54" s="198"/>
      <c r="H54" s="198"/>
      <c r="I54" s="198"/>
      <c r="J54" s="198"/>
      <c r="K54" s="198"/>
      <c r="L54" s="198"/>
      <c r="M54" s="198"/>
      <c r="N54" s="198"/>
      <c r="O54" s="198"/>
      <c r="P54" s="198"/>
      <c r="V54"/>
    </row>
    <row r="55" spans="1:22">
      <c r="V55"/>
    </row>
    <row r="56" spans="1:22">
      <c r="V56"/>
    </row>
  </sheetData>
  <printOptions horizontalCentered="1"/>
  <pageMargins left="0.19685039370078741" right="0.19685039370078741" top="0.39370078740157483" bottom="0.39370078740157483" header="0.51181102362204722" footer="0.51181102362204722"/>
  <pageSetup paperSize="9" scale="80" fitToWidth="2" orientation="landscape" r:id="rId1"/>
  <headerFooter alignWithMargins="0">
    <oddFooter>&amp;R&amp;A</oddFooter>
  </headerFooter>
  <colBreaks count="2" manualBreakCount="2">
    <brk id="7" max="1048575" man="1"/>
    <brk id="1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104"/>
  <sheetViews>
    <sheetView workbookViewId="0"/>
  </sheetViews>
  <sheetFormatPr defaultRowHeight="13.2"/>
  <cols>
    <col min="1" max="1" width="29.109375" style="5" customWidth="1"/>
    <col min="2" max="13" width="9" customWidth="1"/>
    <col min="14" max="15" width="9.44140625" customWidth="1"/>
    <col min="16" max="19" width="9" customWidth="1"/>
    <col min="20" max="20" width="9" style="5" customWidth="1"/>
    <col min="21" max="21" width="14.109375" customWidth="1"/>
  </cols>
  <sheetData>
    <row r="1" spans="1:20">
      <c r="A1" s="76" t="s">
        <v>1</v>
      </c>
    </row>
    <row r="2" spans="1:20">
      <c r="A2" s="216" t="s">
        <v>45</v>
      </c>
      <c r="B2" s="216"/>
      <c r="C2" s="216"/>
      <c r="D2" s="216"/>
      <c r="E2" s="216"/>
      <c r="F2" s="216"/>
      <c r="G2" s="216"/>
      <c r="H2" s="216"/>
      <c r="I2" s="216"/>
      <c r="J2" s="216"/>
      <c r="K2" s="216"/>
      <c r="L2" s="216"/>
      <c r="M2" s="216"/>
      <c r="N2" s="216"/>
      <c r="O2" s="216"/>
      <c r="P2" s="216"/>
      <c r="Q2" s="216"/>
      <c r="R2" s="216"/>
      <c r="S2" s="216"/>
      <c r="T2" s="216"/>
    </row>
    <row r="3" spans="1:20">
      <c r="A3" s="216" t="s">
        <v>90</v>
      </c>
      <c r="B3" s="216"/>
      <c r="C3" s="216"/>
      <c r="D3" s="216"/>
      <c r="E3" s="216"/>
      <c r="F3" s="216"/>
      <c r="G3" s="216"/>
      <c r="H3" s="216"/>
      <c r="I3" s="216"/>
      <c r="J3" s="216"/>
      <c r="K3" s="216"/>
      <c r="L3" s="216"/>
      <c r="M3" s="216"/>
      <c r="N3" s="216"/>
      <c r="O3" s="216"/>
      <c r="P3" s="216"/>
      <c r="Q3" s="216"/>
      <c r="R3" s="216"/>
      <c r="S3" s="216"/>
      <c r="T3" s="216"/>
    </row>
    <row r="4" spans="1:20" ht="13.8" thickBot="1"/>
    <row r="5" spans="1:20" s="26" customFormat="1" ht="11.4">
      <c r="A5" s="48"/>
      <c r="B5" s="54" t="s">
        <v>66</v>
      </c>
      <c r="C5" s="55"/>
      <c r="D5" s="54" t="s">
        <v>67</v>
      </c>
      <c r="E5" s="55"/>
      <c r="F5" s="54" t="s">
        <v>68</v>
      </c>
      <c r="G5" s="55"/>
      <c r="H5" s="54" t="s">
        <v>69</v>
      </c>
      <c r="I5" s="55"/>
      <c r="J5" s="54" t="s">
        <v>70</v>
      </c>
      <c r="K5" s="55"/>
      <c r="L5" s="54" t="s">
        <v>71</v>
      </c>
      <c r="M5" s="55"/>
      <c r="N5" s="54" t="s">
        <v>72</v>
      </c>
      <c r="O5" s="55"/>
      <c r="P5" s="54" t="s">
        <v>73</v>
      </c>
      <c r="Q5" s="55"/>
      <c r="R5" s="49"/>
      <c r="S5" s="50"/>
      <c r="T5" s="48"/>
    </row>
    <row r="6" spans="1:20" s="25" customFormat="1" ht="11.4">
      <c r="B6" s="207" t="s">
        <v>74</v>
      </c>
      <c r="C6" s="208"/>
      <c r="D6" s="207" t="s">
        <v>75</v>
      </c>
      <c r="E6" s="208"/>
      <c r="F6" s="207" t="s">
        <v>76</v>
      </c>
      <c r="G6" s="154"/>
      <c r="H6" s="207" t="s">
        <v>77</v>
      </c>
      <c r="I6" s="208"/>
      <c r="J6" s="207" t="s">
        <v>78</v>
      </c>
      <c r="K6" s="208"/>
      <c r="L6" s="207" t="s">
        <v>79</v>
      </c>
      <c r="M6" s="208"/>
      <c r="N6" s="207" t="s">
        <v>80</v>
      </c>
      <c r="O6" s="120"/>
      <c r="P6" s="119" t="s">
        <v>282</v>
      </c>
      <c r="Q6" s="120"/>
      <c r="R6" s="56" t="s">
        <v>81</v>
      </c>
      <c r="S6" s="63"/>
      <c r="T6" s="63"/>
    </row>
    <row r="7" spans="1:20" s="25" customFormat="1" ht="11.4">
      <c r="B7" s="209" t="s">
        <v>82</v>
      </c>
      <c r="C7" s="211"/>
      <c r="D7" s="209" t="s">
        <v>83</v>
      </c>
      <c r="E7" s="211"/>
      <c r="F7" s="209" t="s">
        <v>84</v>
      </c>
      <c r="G7" s="123"/>
      <c r="H7" s="209" t="s">
        <v>83</v>
      </c>
      <c r="I7" s="211"/>
      <c r="J7" s="209" t="s">
        <v>83</v>
      </c>
      <c r="K7" s="211"/>
      <c r="L7" s="209" t="s">
        <v>85</v>
      </c>
      <c r="M7" s="211"/>
      <c r="N7" s="363" t="s">
        <v>86</v>
      </c>
      <c r="O7" s="364"/>
      <c r="P7" s="122"/>
      <c r="Q7" s="210"/>
      <c r="R7" s="30"/>
    </row>
    <row r="8" spans="1:20" s="26" customFormat="1" ht="11.4">
      <c r="A8" s="25"/>
      <c r="B8" s="126"/>
      <c r="C8" s="182"/>
      <c r="D8" s="126"/>
      <c r="E8" s="127"/>
      <c r="F8" s="126" t="s">
        <v>87</v>
      </c>
      <c r="G8" s="127"/>
      <c r="H8" s="111"/>
      <c r="I8" s="65"/>
      <c r="J8" s="111"/>
      <c r="K8" s="65"/>
      <c r="L8" s="126" t="s">
        <v>88</v>
      </c>
      <c r="M8" s="127"/>
      <c r="N8" s="360" t="s">
        <v>83</v>
      </c>
      <c r="O8" s="362"/>
      <c r="P8" s="126"/>
      <c r="Q8" s="127"/>
      <c r="R8" s="30"/>
      <c r="S8" s="25"/>
      <c r="T8" s="25"/>
    </row>
    <row r="9" spans="1:20" s="57" customFormat="1" ht="11.4">
      <c r="A9" s="51"/>
      <c r="B9" s="28" t="s">
        <v>29</v>
      </c>
      <c r="C9" s="29" t="s">
        <v>30</v>
      </c>
      <c r="D9" s="28" t="s">
        <v>29</v>
      </c>
      <c r="E9" s="29" t="s">
        <v>30</v>
      </c>
      <c r="F9" s="28" t="s">
        <v>29</v>
      </c>
      <c r="G9" s="29" t="s">
        <v>30</v>
      </c>
      <c r="H9" s="28" t="s">
        <v>29</v>
      </c>
      <c r="I9" s="29" t="s">
        <v>30</v>
      </c>
      <c r="J9" s="28" t="s">
        <v>29</v>
      </c>
      <c r="K9" s="29" t="s">
        <v>30</v>
      </c>
      <c r="L9" s="28" t="s">
        <v>29</v>
      </c>
      <c r="M9" s="29" t="s">
        <v>30</v>
      </c>
      <c r="N9" s="28" t="s">
        <v>29</v>
      </c>
      <c r="O9" s="29" t="s">
        <v>30</v>
      </c>
      <c r="P9" s="28" t="s">
        <v>29</v>
      </c>
      <c r="Q9" s="29" t="s">
        <v>30</v>
      </c>
      <c r="R9" s="28" t="s">
        <v>29</v>
      </c>
      <c r="S9" s="29" t="s">
        <v>30</v>
      </c>
      <c r="T9" s="64" t="s">
        <v>31</v>
      </c>
    </row>
    <row r="10" spans="1:20" s="32" customFormat="1">
      <c r="A10" s="15" t="s">
        <v>32</v>
      </c>
      <c r="B10" s="28"/>
      <c r="C10" s="29"/>
      <c r="D10" s="28"/>
      <c r="E10" s="29"/>
      <c r="F10" s="28"/>
      <c r="G10" s="29"/>
      <c r="H10" s="28"/>
      <c r="I10" s="29"/>
      <c r="J10" s="28"/>
      <c r="K10" s="29"/>
      <c r="L10" s="28"/>
      <c r="M10" s="29"/>
      <c r="N10" s="28"/>
      <c r="O10" s="29"/>
      <c r="P10" s="28"/>
      <c r="Q10" s="29"/>
      <c r="R10" s="28"/>
      <c r="S10" s="29"/>
    </row>
    <row r="11" spans="1:20">
      <c r="A11" s="18" t="s">
        <v>33</v>
      </c>
      <c r="B11" s="20">
        <v>2</v>
      </c>
      <c r="C11" s="19">
        <v>1</v>
      </c>
      <c r="D11" s="20">
        <v>280</v>
      </c>
      <c r="E11" s="19">
        <v>170</v>
      </c>
      <c r="F11" s="20">
        <v>63</v>
      </c>
      <c r="G11" s="19">
        <v>12</v>
      </c>
      <c r="H11" s="20">
        <v>63</v>
      </c>
      <c r="I11" s="19">
        <v>36</v>
      </c>
      <c r="J11" s="20">
        <v>0</v>
      </c>
      <c r="K11" s="19">
        <v>0</v>
      </c>
      <c r="L11" s="20">
        <v>10</v>
      </c>
      <c r="M11" s="19">
        <v>3</v>
      </c>
      <c r="N11" s="20">
        <v>420</v>
      </c>
      <c r="O11" s="19">
        <v>97</v>
      </c>
      <c r="P11" s="20">
        <v>275</v>
      </c>
      <c r="Q11" s="19">
        <v>223</v>
      </c>
      <c r="R11" s="8">
        <f t="shared" ref="R11:S15" si="0">SUM(L11,J11,H11,F11,D11,B11,N11,P11)</f>
        <v>1113</v>
      </c>
      <c r="S11" s="10">
        <f t="shared" si="0"/>
        <v>542</v>
      </c>
      <c r="T11" s="10">
        <f>SUM(R11:S11)</f>
        <v>1655</v>
      </c>
    </row>
    <row r="12" spans="1:20">
      <c r="A12" s="18" t="s">
        <v>34</v>
      </c>
      <c r="B12" s="20">
        <v>2</v>
      </c>
      <c r="C12" s="21">
        <v>5</v>
      </c>
      <c r="D12" s="20">
        <v>549</v>
      </c>
      <c r="E12" s="21">
        <v>391</v>
      </c>
      <c r="F12" s="20">
        <v>173</v>
      </c>
      <c r="G12" s="21">
        <v>36</v>
      </c>
      <c r="H12" s="20">
        <v>131</v>
      </c>
      <c r="I12" s="21">
        <v>101</v>
      </c>
      <c r="J12" s="20">
        <v>38</v>
      </c>
      <c r="K12" s="21">
        <v>22</v>
      </c>
      <c r="L12" s="20">
        <v>55</v>
      </c>
      <c r="M12" s="21">
        <v>18</v>
      </c>
      <c r="N12" s="20">
        <v>956</v>
      </c>
      <c r="O12" s="21">
        <v>250</v>
      </c>
      <c r="P12" s="20">
        <v>596</v>
      </c>
      <c r="Q12" s="21">
        <v>408</v>
      </c>
      <c r="R12" s="8">
        <f t="shared" si="0"/>
        <v>2500</v>
      </c>
      <c r="S12" s="9">
        <f t="shared" si="0"/>
        <v>1231</v>
      </c>
      <c r="T12" s="10">
        <f>SUM(R12:S12)</f>
        <v>3731</v>
      </c>
    </row>
    <row r="13" spans="1:20">
      <c r="A13" s="18" t="s">
        <v>35</v>
      </c>
      <c r="B13" s="20">
        <v>0</v>
      </c>
      <c r="C13" s="21">
        <v>0</v>
      </c>
      <c r="D13" s="20">
        <v>0</v>
      </c>
      <c r="E13" s="21">
        <v>0</v>
      </c>
      <c r="F13" s="20">
        <v>0</v>
      </c>
      <c r="G13" s="21">
        <v>0</v>
      </c>
      <c r="H13" s="20">
        <v>0</v>
      </c>
      <c r="I13" s="21">
        <v>0</v>
      </c>
      <c r="J13" s="20">
        <v>0</v>
      </c>
      <c r="K13" s="21">
        <v>0</v>
      </c>
      <c r="L13" s="20">
        <v>0</v>
      </c>
      <c r="M13" s="21">
        <v>0</v>
      </c>
      <c r="N13" s="20">
        <v>0</v>
      </c>
      <c r="O13" s="21">
        <v>0</v>
      </c>
      <c r="P13" s="20">
        <v>0</v>
      </c>
      <c r="Q13" s="21">
        <v>0</v>
      </c>
      <c r="R13" s="8">
        <f t="shared" si="0"/>
        <v>0</v>
      </c>
      <c r="S13" s="9">
        <f t="shared" si="0"/>
        <v>0</v>
      </c>
      <c r="T13" s="10">
        <f>SUM(R13:S13)</f>
        <v>0</v>
      </c>
    </row>
    <row r="14" spans="1:20">
      <c r="A14" s="18" t="s">
        <v>36</v>
      </c>
      <c r="B14" s="20">
        <v>0</v>
      </c>
      <c r="C14" s="21">
        <v>2</v>
      </c>
      <c r="D14" s="20">
        <v>158</v>
      </c>
      <c r="E14" s="21">
        <v>85</v>
      </c>
      <c r="F14" s="20">
        <v>44</v>
      </c>
      <c r="G14" s="21">
        <v>4</v>
      </c>
      <c r="H14" s="20">
        <v>17</v>
      </c>
      <c r="I14" s="21">
        <v>10</v>
      </c>
      <c r="J14" s="20">
        <v>1</v>
      </c>
      <c r="K14" s="21">
        <v>0</v>
      </c>
      <c r="L14" s="20">
        <v>11</v>
      </c>
      <c r="M14" s="21">
        <v>3</v>
      </c>
      <c r="N14" s="20">
        <v>53</v>
      </c>
      <c r="O14" s="21">
        <v>16</v>
      </c>
      <c r="P14" s="20">
        <v>305</v>
      </c>
      <c r="Q14" s="21">
        <v>195</v>
      </c>
      <c r="R14" s="8">
        <f t="shared" si="0"/>
        <v>589</v>
      </c>
      <c r="S14" s="9">
        <f t="shared" si="0"/>
        <v>315</v>
      </c>
      <c r="T14" s="10">
        <f>SUM(R14:S14)</f>
        <v>904</v>
      </c>
    </row>
    <row r="15" spans="1:20" s="11" customFormat="1">
      <c r="A15" s="7" t="s">
        <v>26</v>
      </c>
      <c r="B15" s="33">
        <v>4</v>
      </c>
      <c r="C15" s="34">
        <v>8</v>
      </c>
      <c r="D15" s="33">
        <v>987</v>
      </c>
      <c r="E15" s="34">
        <v>646</v>
      </c>
      <c r="F15" s="33">
        <v>280</v>
      </c>
      <c r="G15" s="34">
        <v>52</v>
      </c>
      <c r="H15" s="33">
        <v>211</v>
      </c>
      <c r="I15" s="34">
        <v>147</v>
      </c>
      <c r="J15" s="33">
        <v>39</v>
      </c>
      <c r="K15" s="34">
        <v>22</v>
      </c>
      <c r="L15" s="33">
        <v>76</v>
      </c>
      <c r="M15" s="34">
        <v>24</v>
      </c>
      <c r="N15" s="33">
        <v>1429</v>
      </c>
      <c r="O15" s="34">
        <v>363</v>
      </c>
      <c r="P15" s="33">
        <v>1176</v>
      </c>
      <c r="Q15" s="34">
        <v>826</v>
      </c>
      <c r="R15" s="33">
        <f t="shared" si="0"/>
        <v>4202</v>
      </c>
      <c r="S15" s="34">
        <f t="shared" si="0"/>
        <v>2088</v>
      </c>
      <c r="T15" s="34">
        <f>SUM(R15:S15)</f>
        <v>6290</v>
      </c>
    </row>
    <row r="16" spans="1:20" s="11" customFormat="1">
      <c r="A16" s="24" t="s">
        <v>37</v>
      </c>
      <c r="B16" s="35"/>
      <c r="C16" s="36"/>
      <c r="D16" s="35"/>
      <c r="E16" s="36"/>
      <c r="F16" s="35"/>
      <c r="G16" s="36"/>
      <c r="H16" s="35"/>
      <c r="I16" s="36"/>
      <c r="J16" s="35"/>
      <c r="K16" s="36"/>
      <c r="L16" s="35"/>
      <c r="M16" s="36"/>
      <c r="N16" s="35"/>
      <c r="O16" s="36"/>
      <c r="P16" s="35"/>
      <c r="Q16" s="36"/>
      <c r="R16" s="35"/>
      <c r="S16" s="36"/>
      <c r="T16" s="36"/>
    </row>
    <row r="17" spans="1:20">
      <c r="A17" s="18" t="s">
        <v>33</v>
      </c>
      <c r="B17" s="20">
        <v>1</v>
      </c>
      <c r="C17" s="19">
        <v>0</v>
      </c>
      <c r="D17" s="20">
        <v>71</v>
      </c>
      <c r="E17" s="19">
        <v>45</v>
      </c>
      <c r="F17" s="20">
        <v>27</v>
      </c>
      <c r="G17" s="19">
        <v>1</v>
      </c>
      <c r="H17" s="20">
        <v>9</v>
      </c>
      <c r="I17" s="19">
        <v>5</v>
      </c>
      <c r="J17" s="20">
        <v>0</v>
      </c>
      <c r="K17" s="19">
        <v>0</v>
      </c>
      <c r="L17" s="20">
        <v>0</v>
      </c>
      <c r="M17" s="19">
        <v>0</v>
      </c>
      <c r="N17" s="20">
        <v>200</v>
      </c>
      <c r="O17" s="19">
        <v>46</v>
      </c>
      <c r="P17" s="20">
        <v>202</v>
      </c>
      <c r="Q17" s="19">
        <v>85</v>
      </c>
      <c r="R17" s="8">
        <f t="shared" ref="R17:S21" si="1">SUM(L17,J17,H17,F17,D17,B17,N17,P17)</f>
        <v>510</v>
      </c>
      <c r="S17" s="10">
        <f t="shared" si="1"/>
        <v>182</v>
      </c>
      <c r="T17" s="10">
        <f>SUM(R17:S17)</f>
        <v>692</v>
      </c>
    </row>
    <row r="18" spans="1:20">
      <c r="A18" s="18" t="s">
        <v>34</v>
      </c>
      <c r="B18" s="20">
        <v>3</v>
      </c>
      <c r="C18" s="21">
        <v>1</v>
      </c>
      <c r="D18" s="20">
        <v>261</v>
      </c>
      <c r="E18" s="21">
        <v>159</v>
      </c>
      <c r="F18" s="20">
        <v>45</v>
      </c>
      <c r="G18" s="21">
        <v>24</v>
      </c>
      <c r="H18" s="20">
        <v>20</v>
      </c>
      <c r="I18" s="21">
        <v>14</v>
      </c>
      <c r="J18" s="20">
        <v>0</v>
      </c>
      <c r="K18" s="21">
        <v>0</v>
      </c>
      <c r="L18" s="20">
        <v>0</v>
      </c>
      <c r="M18" s="21">
        <v>0</v>
      </c>
      <c r="N18" s="20">
        <v>80</v>
      </c>
      <c r="O18" s="21">
        <v>61</v>
      </c>
      <c r="P18" s="20">
        <v>157</v>
      </c>
      <c r="Q18" s="21">
        <v>132</v>
      </c>
      <c r="R18" s="8">
        <f t="shared" si="1"/>
        <v>566</v>
      </c>
      <c r="S18" s="9">
        <f t="shared" si="1"/>
        <v>391</v>
      </c>
      <c r="T18" s="10">
        <f>SUM(R18:S18)</f>
        <v>957</v>
      </c>
    </row>
    <row r="19" spans="1:20">
      <c r="A19" s="18" t="s">
        <v>35</v>
      </c>
      <c r="B19" s="20">
        <v>0</v>
      </c>
      <c r="C19" s="21">
        <v>0</v>
      </c>
      <c r="D19" s="20">
        <v>0</v>
      </c>
      <c r="E19" s="21">
        <v>0</v>
      </c>
      <c r="F19" s="20">
        <v>0</v>
      </c>
      <c r="G19" s="21">
        <v>0</v>
      </c>
      <c r="H19" s="20">
        <v>0</v>
      </c>
      <c r="I19" s="21">
        <v>0</v>
      </c>
      <c r="J19" s="20">
        <v>0</v>
      </c>
      <c r="K19" s="21">
        <v>0</v>
      </c>
      <c r="L19" s="20">
        <v>0</v>
      </c>
      <c r="M19" s="21">
        <v>0</v>
      </c>
      <c r="N19" s="20">
        <v>0</v>
      </c>
      <c r="O19" s="21">
        <v>0</v>
      </c>
      <c r="P19" s="20">
        <v>0</v>
      </c>
      <c r="Q19" s="21">
        <v>0</v>
      </c>
      <c r="R19" s="8">
        <f t="shared" si="1"/>
        <v>0</v>
      </c>
      <c r="S19" s="9">
        <f t="shared" si="1"/>
        <v>0</v>
      </c>
      <c r="T19" s="10">
        <f>SUM(R19:S19)</f>
        <v>0</v>
      </c>
    </row>
    <row r="20" spans="1:20">
      <c r="A20" s="18" t="s">
        <v>36</v>
      </c>
      <c r="B20" s="20">
        <v>0</v>
      </c>
      <c r="C20" s="21">
        <v>0</v>
      </c>
      <c r="D20" s="20">
        <v>0</v>
      </c>
      <c r="E20" s="21">
        <v>0</v>
      </c>
      <c r="F20" s="20">
        <v>19</v>
      </c>
      <c r="G20" s="21">
        <v>6</v>
      </c>
      <c r="H20" s="20">
        <v>3</v>
      </c>
      <c r="I20" s="21">
        <v>1</v>
      </c>
      <c r="J20" s="20">
        <v>0</v>
      </c>
      <c r="K20" s="21">
        <v>0</v>
      </c>
      <c r="L20" s="20">
        <v>0</v>
      </c>
      <c r="M20" s="21">
        <v>0</v>
      </c>
      <c r="N20" s="20">
        <v>37</v>
      </c>
      <c r="O20" s="21">
        <v>11</v>
      </c>
      <c r="P20" s="20">
        <v>119</v>
      </c>
      <c r="Q20" s="21">
        <v>68</v>
      </c>
      <c r="R20" s="8">
        <f t="shared" si="1"/>
        <v>178</v>
      </c>
      <c r="S20" s="9">
        <f t="shared" si="1"/>
        <v>86</v>
      </c>
      <c r="T20" s="10">
        <f>SUM(R20:S20)</f>
        <v>264</v>
      </c>
    </row>
    <row r="21" spans="1:20" s="11" customFormat="1">
      <c r="A21" s="7" t="s">
        <v>26</v>
      </c>
      <c r="B21" s="33">
        <v>4</v>
      </c>
      <c r="C21" s="34">
        <v>1</v>
      </c>
      <c r="D21" s="33">
        <v>332</v>
      </c>
      <c r="E21" s="34">
        <v>204</v>
      </c>
      <c r="F21" s="33">
        <v>91</v>
      </c>
      <c r="G21" s="34">
        <v>31</v>
      </c>
      <c r="H21" s="33">
        <v>32</v>
      </c>
      <c r="I21" s="34">
        <v>20</v>
      </c>
      <c r="J21" s="33">
        <v>0</v>
      </c>
      <c r="K21" s="34">
        <v>0</v>
      </c>
      <c r="L21" s="33">
        <v>0</v>
      </c>
      <c r="M21" s="34">
        <v>0</v>
      </c>
      <c r="N21" s="33">
        <v>317</v>
      </c>
      <c r="O21" s="34">
        <v>118</v>
      </c>
      <c r="P21" s="33">
        <v>478</v>
      </c>
      <c r="Q21" s="34">
        <v>285</v>
      </c>
      <c r="R21" s="33">
        <f t="shared" si="1"/>
        <v>1254</v>
      </c>
      <c r="S21" s="34">
        <f t="shared" si="1"/>
        <v>659</v>
      </c>
      <c r="T21" s="34">
        <f>SUM(R21:S21)</f>
        <v>1913</v>
      </c>
    </row>
    <row r="22" spans="1:20" s="11" customFormat="1">
      <c r="A22" s="24" t="s">
        <v>38</v>
      </c>
      <c r="B22" s="35"/>
      <c r="C22" s="36"/>
      <c r="D22" s="35"/>
      <c r="E22" s="36"/>
      <c r="F22" s="35"/>
      <c r="G22" s="36"/>
      <c r="H22" s="35"/>
      <c r="I22" s="36"/>
      <c r="J22" s="35"/>
      <c r="K22" s="36"/>
      <c r="L22" s="35"/>
      <c r="M22" s="36"/>
      <c r="N22" s="35"/>
      <c r="O22" s="36"/>
      <c r="P22" s="35"/>
      <c r="Q22" s="36"/>
      <c r="R22" s="35"/>
      <c r="S22" s="36"/>
      <c r="T22" s="36"/>
    </row>
    <row r="23" spans="1:20">
      <c r="A23" s="18" t="s">
        <v>33</v>
      </c>
      <c r="B23" s="20">
        <v>0</v>
      </c>
      <c r="C23" s="19">
        <v>0</v>
      </c>
      <c r="D23" s="20">
        <v>49</v>
      </c>
      <c r="E23" s="19">
        <v>26</v>
      </c>
      <c r="F23" s="20">
        <v>0</v>
      </c>
      <c r="G23" s="19">
        <v>0</v>
      </c>
      <c r="H23" s="20">
        <v>26</v>
      </c>
      <c r="I23" s="19">
        <v>17</v>
      </c>
      <c r="J23" s="20">
        <v>0</v>
      </c>
      <c r="K23" s="19">
        <v>0</v>
      </c>
      <c r="L23" s="20">
        <v>0</v>
      </c>
      <c r="M23" s="19">
        <v>0</v>
      </c>
      <c r="N23" s="20">
        <v>0</v>
      </c>
      <c r="O23" s="19">
        <v>0</v>
      </c>
      <c r="P23" s="20">
        <v>0</v>
      </c>
      <c r="Q23" s="19">
        <v>0</v>
      </c>
      <c r="R23" s="8">
        <f t="shared" ref="R23:S27" si="2">SUM(L23,J23,H23,F23,D23,B23,N23,P23)</f>
        <v>75</v>
      </c>
      <c r="S23" s="10">
        <f t="shared" si="2"/>
        <v>43</v>
      </c>
      <c r="T23" s="10">
        <f>SUM(R23:S23)</f>
        <v>118</v>
      </c>
    </row>
    <row r="24" spans="1:20">
      <c r="A24" s="18" t="s">
        <v>34</v>
      </c>
      <c r="B24" s="20">
        <v>0</v>
      </c>
      <c r="C24" s="21">
        <v>0</v>
      </c>
      <c r="D24" s="20">
        <v>49</v>
      </c>
      <c r="E24" s="21">
        <v>40</v>
      </c>
      <c r="F24" s="20">
        <v>0</v>
      </c>
      <c r="G24" s="21">
        <v>0</v>
      </c>
      <c r="H24" s="20">
        <v>0</v>
      </c>
      <c r="I24" s="21">
        <v>0</v>
      </c>
      <c r="J24" s="20">
        <v>59</v>
      </c>
      <c r="K24" s="21">
        <v>30</v>
      </c>
      <c r="L24" s="20">
        <v>1</v>
      </c>
      <c r="M24" s="21">
        <v>0</v>
      </c>
      <c r="N24" s="20">
        <v>77</v>
      </c>
      <c r="O24" s="21">
        <v>16</v>
      </c>
      <c r="P24" s="20">
        <v>45</v>
      </c>
      <c r="Q24" s="21">
        <v>64</v>
      </c>
      <c r="R24" s="8">
        <f t="shared" si="2"/>
        <v>231</v>
      </c>
      <c r="S24" s="9">
        <f t="shared" si="2"/>
        <v>150</v>
      </c>
      <c r="T24" s="10">
        <f>SUM(R24:S24)</f>
        <v>381</v>
      </c>
    </row>
    <row r="25" spans="1:20">
      <c r="A25" s="18" t="s">
        <v>36</v>
      </c>
      <c r="B25" s="20">
        <v>0</v>
      </c>
      <c r="C25" s="21">
        <v>0</v>
      </c>
      <c r="D25" s="20">
        <v>0</v>
      </c>
      <c r="E25" s="21">
        <v>0</v>
      </c>
      <c r="F25" s="20">
        <v>0</v>
      </c>
      <c r="G25" s="21">
        <v>0</v>
      </c>
      <c r="H25" s="20">
        <v>0</v>
      </c>
      <c r="I25" s="21">
        <v>0</v>
      </c>
      <c r="J25" s="20">
        <v>0</v>
      </c>
      <c r="K25" s="21">
        <v>0</v>
      </c>
      <c r="L25" s="20">
        <v>0</v>
      </c>
      <c r="M25" s="21">
        <v>0</v>
      </c>
      <c r="N25" s="20">
        <v>0</v>
      </c>
      <c r="O25" s="21">
        <v>0</v>
      </c>
      <c r="P25" s="20">
        <v>0</v>
      </c>
      <c r="Q25" s="21">
        <v>0</v>
      </c>
      <c r="R25" s="8">
        <f t="shared" si="2"/>
        <v>0</v>
      </c>
      <c r="S25" s="9">
        <f t="shared" si="2"/>
        <v>0</v>
      </c>
      <c r="T25" s="10">
        <f>SUM(R25:S25)</f>
        <v>0</v>
      </c>
    </row>
    <row r="26" spans="1:20">
      <c r="A26" s="18" t="s">
        <v>39</v>
      </c>
      <c r="B26" s="20">
        <v>0</v>
      </c>
      <c r="C26" s="21">
        <v>0</v>
      </c>
      <c r="D26" s="20">
        <v>0</v>
      </c>
      <c r="E26" s="21">
        <v>0</v>
      </c>
      <c r="F26" s="20">
        <v>28</v>
      </c>
      <c r="G26" s="21">
        <v>4</v>
      </c>
      <c r="H26" s="20">
        <v>0</v>
      </c>
      <c r="I26" s="21">
        <v>0</v>
      </c>
      <c r="J26" s="20">
        <v>2</v>
      </c>
      <c r="K26" s="21">
        <v>6</v>
      </c>
      <c r="L26" s="20">
        <v>58</v>
      </c>
      <c r="M26" s="21">
        <v>22</v>
      </c>
      <c r="N26" s="20">
        <v>48</v>
      </c>
      <c r="O26" s="21">
        <v>7</v>
      </c>
      <c r="P26" s="20">
        <v>23</v>
      </c>
      <c r="Q26" s="21">
        <v>6</v>
      </c>
      <c r="R26" s="8">
        <f t="shared" si="2"/>
        <v>159</v>
      </c>
      <c r="S26" s="9">
        <f t="shared" si="2"/>
        <v>45</v>
      </c>
      <c r="T26" s="10">
        <f>SUM(R26:S26)</f>
        <v>204</v>
      </c>
    </row>
    <row r="27" spans="1:20" s="11" customFormat="1">
      <c r="A27" s="7" t="s">
        <v>26</v>
      </c>
      <c r="B27" s="33">
        <v>0</v>
      </c>
      <c r="C27" s="34">
        <v>0</v>
      </c>
      <c r="D27" s="33">
        <v>98</v>
      </c>
      <c r="E27" s="34">
        <v>66</v>
      </c>
      <c r="F27" s="33">
        <v>28</v>
      </c>
      <c r="G27" s="34">
        <v>4</v>
      </c>
      <c r="H27" s="33">
        <v>26</v>
      </c>
      <c r="I27" s="34">
        <v>17</v>
      </c>
      <c r="J27" s="33">
        <v>61</v>
      </c>
      <c r="K27" s="34">
        <v>36</v>
      </c>
      <c r="L27" s="33">
        <v>59</v>
      </c>
      <c r="M27" s="34">
        <v>22</v>
      </c>
      <c r="N27" s="33">
        <v>125</v>
      </c>
      <c r="O27" s="34">
        <v>23</v>
      </c>
      <c r="P27" s="33">
        <v>68</v>
      </c>
      <c r="Q27" s="34">
        <v>70</v>
      </c>
      <c r="R27" s="33">
        <f t="shared" si="2"/>
        <v>465</v>
      </c>
      <c r="S27" s="34">
        <f t="shared" si="2"/>
        <v>238</v>
      </c>
      <c r="T27" s="34">
        <f>SUM(R27:S27)</f>
        <v>703</v>
      </c>
    </row>
    <row r="28" spans="1:20" s="11" customFormat="1">
      <c r="A28" s="24" t="s">
        <v>40</v>
      </c>
      <c r="B28" s="35"/>
      <c r="C28" s="36"/>
      <c r="D28" s="35"/>
      <c r="E28" s="36"/>
      <c r="F28" s="35"/>
      <c r="G28" s="36"/>
      <c r="H28" s="35"/>
      <c r="I28" s="36"/>
      <c r="J28" s="35"/>
      <c r="K28" s="36"/>
      <c r="L28" s="35"/>
      <c r="M28" s="36"/>
      <c r="N28" s="35"/>
      <c r="O28" s="36"/>
      <c r="P28" s="35"/>
      <c r="Q28" s="36"/>
      <c r="R28" s="35"/>
      <c r="S28" s="36"/>
      <c r="T28" s="36"/>
    </row>
    <row r="29" spans="1:20">
      <c r="A29" s="18" t="s">
        <v>33</v>
      </c>
      <c r="B29" s="20">
        <v>1</v>
      </c>
      <c r="C29" s="19">
        <v>3</v>
      </c>
      <c r="D29" s="20">
        <v>145</v>
      </c>
      <c r="E29" s="19">
        <v>121</v>
      </c>
      <c r="F29" s="20">
        <v>172</v>
      </c>
      <c r="G29" s="19">
        <v>28</v>
      </c>
      <c r="H29" s="20">
        <v>41</v>
      </c>
      <c r="I29" s="19">
        <v>12</v>
      </c>
      <c r="J29" s="20">
        <v>4</v>
      </c>
      <c r="K29" s="19">
        <v>1</v>
      </c>
      <c r="L29" s="20">
        <v>0</v>
      </c>
      <c r="M29" s="19">
        <v>0</v>
      </c>
      <c r="N29" s="20">
        <v>604</v>
      </c>
      <c r="O29" s="19">
        <v>179</v>
      </c>
      <c r="P29" s="20">
        <v>226</v>
      </c>
      <c r="Q29" s="19">
        <v>169</v>
      </c>
      <c r="R29" s="8">
        <f t="shared" ref="R29:S33" si="3">SUM(L29,J29,H29,F29,D29,B29,N29,P29)</f>
        <v>1193</v>
      </c>
      <c r="S29" s="10">
        <f t="shared" si="3"/>
        <v>513</v>
      </c>
      <c r="T29" s="10">
        <f>SUM(R29:S29)</f>
        <v>1706</v>
      </c>
    </row>
    <row r="30" spans="1:20">
      <c r="A30" s="18" t="s">
        <v>34</v>
      </c>
      <c r="B30" s="20">
        <v>3</v>
      </c>
      <c r="C30" s="21">
        <v>3</v>
      </c>
      <c r="D30" s="20">
        <v>441</v>
      </c>
      <c r="E30" s="21">
        <v>322</v>
      </c>
      <c r="F30" s="20">
        <v>152</v>
      </c>
      <c r="G30" s="21">
        <v>39</v>
      </c>
      <c r="H30" s="20">
        <v>112</v>
      </c>
      <c r="I30" s="21">
        <v>56</v>
      </c>
      <c r="J30" s="20">
        <v>21</v>
      </c>
      <c r="K30" s="21">
        <v>22</v>
      </c>
      <c r="L30" s="20">
        <v>19</v>
      </c>
      <c r="M30" s="21">
        <v>15</v>
      </c>
      <c r="N30" s="20">
        <v>710</v>
      </c>
      <c r="O30" s="21">
        <v>139</v>
      </c>
      <c r="P30" s="20">
        <v>545</v>
      </c>
      <c r="Q30" s="21">
        <v>475</v>
      </c>
      <c r="R30" s="8">
        <f t="shared" si="3"/>
        <v>2003</v>
      </c>
      <c r="S30" s="9">
        <f t="shared" si="3"/>
        <v>1071</v>
      </c>
      <c r="T30" s="10">
        <f>SUM(R30:S30)</f>
        <v>3074</v>
      </c>
    </row>
    <row r="31" spans="1:20">
      <c r="A31" s="18" t="s">
        <v>35</v>
      </c>
      <c r="B31" s="20">
        <v>0</v>
      </c>
      <c r="C31" s="21">
        <v>0</v>
      </c>
      <c r="D31" s="20">
        <v>0</v>
      </c>
      <c r="E31" s="21">
        <v>0</v>
      </c>
      <c r="F31" s="20">
        <v>0</v>
      </c>
      <c r="G31" s="21">
        <v>0</v>
      </c>
      <c r="H31" s="20">
        <v>0</v>
      </c>
      <c r="I31" s="21">
        <v>0</v>
      </c>
      <c r="J31" s="20">
        <v>0</v>
      </c>
      <c r="K31" s="21">
        <v>0</v>
      </c>
      <c r="L31" s="20">
        <v>0</v>
      </c>
      <c r="M31" s="21">
        <v>0</v>
      </c>
      <c r="N31" s="20">
        <v>0</v>
      </c>
      <c r="O31" s="21">
        <v>0</v>
      </c>
      <c r="P31" s="20">
        <v>0</v>
      </c>
      <c r="Q31" s="21">
        <v>0</v>
      </c>
      <c r="R31" s="8">
        <f t="shared" si="3"/>
        <v>0</v>
      </c>
      <c r="S31" s="9">
        <f t="shared" si="3"/>
        <v>0</v>
      </c>
      <c r="T31" s="10">
        <f>SUM(R31:S31)</f>
        <v>0</v>
      </c>
    </row>
    <row r="32" spans="1:20">
      <c r="A32" s="18" t="s">
        <v>36</v>
      </c>
      <c r="B32" s="20">
        <v>0</v>
      </c>
      <c r="C32" s="21">
        <v>0</v>
      </c>
      <c r="D32" s="20">
        <v>0</v>
      </c>
      <c r="E32" s="21">
        <v>0</v>
      </c>
      <c r="F32" s="20">
        <v>0</v>
      </c>
      <c r="G32" s="21">
        <v>0</v>
      </c>
      <c r="H32" s="20">
        <v>0</v>
      </c>
      <c r="I32" s="21">
        <v>0</v>
      </c>
      <c r="J32" s="20">
        <v>0</v>
      </c>
      <c r="K32" s="21">
        <v>0</v>
      </c>
      <c r="L32" s="20">
        <v>0</v>
      </c>
      <c r="M32" s="21">
        <v>0</v>
      </c>
      <c r="N32" s="20">
        <v>0</v>
      </c>
      <c r="O32" s="21">
        <v>0</v>
      </c>
      <c r="P32" s="20">
        <v>0</v>
      </c>
      <c r="Q32" s="21">
        <v>0</v>
      </c>
      <c r="R32" s="8">
        <f t="shared" si="3"/>
        <v>0</v>
      </c>
      <c r="S32" s="9">
        <f t="shared" si="3"/>
        <v>0</v>
      </c>
      <c r="T32" s="10">
        <f>SUM(R32:S32)</f>
        <v>0</v>
      </c>
    </row>
    <row r="33" spans="1:20" s="11" customFormat="1">
      <c r="A33" s="7" t="s">
        <v>26</v>
      </c>
      <c r="B33" s="33">
        <v>4</v>
      </c>
      <c r="C33" s="34">
        <v>6</v>
      </c>
      <c r="D33" s="33">
        <v>586</v>
      </c>
      <c r="E33" s="34">
        <v>443</v>
      </c>
      <c r="F33" s="33">
        <v>324</v>
      </c>
      <c r="G33" s="34">
        <v>67</v>
      </c>
      <c r="H33" s="33">
        <v>153</v>
      </c>
      <c r="I33" s="34">
        <v>68</v>
      </c>
      <c r="J33" s="33">
        <v>25</v>
      </c>
      <c r="K33" s="34">
        <v>23</v>
      </c>
      <c r="L33" s="33">
        <v>19</v>
      </c>
      <c r="M33" s="34">
        <v>15</v>
      </c>
      <c r="N33" s="33">
        <v>1314</v>
      </c>
      <c r="O33" s="34">
        <v>318</v>
      </c>
      <c r="P33" s="33">
        <v>771</v>
      </c>
      <c r="Q33" s="34">
        <v>644</v>
      </c>
      <c r="R33" s="33">
        <f t="shared" si="3"/>
        <v>3196</v>
      </c>
      <c r="S33" s="34">
        <f t="shared" si="3"/>
        <v>1584</v>
      </c>
      <c r="T33" s="34">
        <f>SUM(R33:S33)</f>
        <v>4780</v>
      </c>
    </row>
    <row r="34" spans="1:20" s="11" customFormat="1">
      <c r="A34" s="24" t="s">
        <v>41</v>
      </c>
      <c r="B34" s="35"/>
      <c r="C34" s="36"/>
      <c r="D34" s="35"/>
      <c r="E34" s="36"/>
      <c r="F34" s="35"/>
      <c r="G34" s="36"/>
      <c r="H34" s="35"/>
      <c r="I34" s="36"/>
      <c r="J34" s="35"/>
      <c r="K34" s="36"/>
      <c r="L34" s="35"/>
      <c r="M34" s="36"/>
      <c r="N34" s="35"/>
      <c r="O34" s="36"/>
      <c r="P34" s="35"/>
      <c r="Q34" s="36"/>
      <c r="R34" s="35"/>
      <c r="S34" s="36"/>
      <c r="T34" s="36"/>
    </row>
    <row r="35" spans="1:20">
      <c r="A35" s="18" t="s">
        <v>33</v>
      </c>
      <c r="B35" s="20">
        <v>1</v>
      </c>
      <c r="C35" s="19">
        <v>0</v>
      </c>
      <c r="D35" s="20">
        <v>301</v>
      </c>
      <c r="E35" s="19">
        <v>153</v>
      </c>
      <c r="F35" s="20">
        <v>64</v>
      </c>
      <c r="G35" s="19">
        <v>12</v>
      </c>
      <c r="H35" s="20">
        <v>51</v>
      </c>
      <c r="I35" s="19">
        <v>38</v>
      </c>
      <c r="J35" s="20">
        <v>0</v>
      </c>
      <c r="K35" s="19">
        <v>0</v>
      </c>
      <c r="L35" s="20">
        <v>0</v>
      </c>
      <c r="M35" s="19">
        <v>0</v>
      </c>
      <c r="N35" s="20">
        <v>557</v>
      </c>
      <c r="O35" s="19">
        <v>114</v>
      </c>
      <c r="P35" s="20">
        <v>186</v>
      </c>
      <c r="Q35" s="19">
        <v>126</v>
      </c>
      <c r="R35" s="8">
        <f t="shared" ref="R35:S39" si="4">SUM(L35,J35,H35,F35,D35,B35,N35,P35)</f>
        <v>1160</v>
      </c>
      <c r="S35" s="10">
        <f t="shared" si="4"/>
        <v>443</v>
      </c>
      <c r="T35" s="10">
        <f>SUM(R35:S35)</f>
        <v>1603</v>
      </c>
    </row>
    <row r="36" spans="1:20">
      <c r="A36" s="18" t="s">
        <v>34</v>
      </c>
      <c r="B36" s="20">
        <v>4</v>
      </c>
      <c r="C36" s="21">
        <v>3</v>
      </c>
      <c r="D36" s="20">
        <v>474</v>
      </c>
      <c r="E36" s="21">
        <v>316</v>
      </c>
      <c r="F36" s="20">
        <v>188</v>
      </c>
      <c r="G36" s="21">
        <v>32</v>
      </c>
      <c r="H36" s="20">
        <v>146</v>
      </c>
      <c r="I36" s="21">
        <v>85</v>
      </c>
      <c r="J36" s="20">
        <v>30</v>
      </c>
      <c r="K36" s="21">
        <v>17</v>
      </c>
      <c r="L36" s="20">
        <v>50</v>
      </c>
      <c r="M36" s="21">
        <v>14</v>
      </c>
      <c r="N36" s="20">
        <v>552</v>
      </c>
      <c r="O36" s="21">
        <v>128</v>
      </c>
      <c r="P36" s="20">
        <v>550</v>
      </c>
      <c r="Q36" s="21">
        <v>409</v>
      </c>
      <c r="R36" s="8">
        <f t="shared" si="4"/>
        <v>1994</v>
      </c>
      <c r="S36" s="9">
        <f t="shared" si="4"/>
        <v>1004</v>
      </c>
      <c r="T36" s="10">
        <f>SUM(R36:S36)</f>
        <v>2998</v>
      </c>
    </row>
    <row r="37" spans="1:20">
      <c r="A37" s="18" t="s">
        <v>35</v>
      </c>
      <c r="B37" s="20">
        <v>0</v>
      </c>
      <c r="C37" s="21">
        <v>0</v>
      </c>
      <c r="D37" s="20">
        <v>0</v>
      </c>
      <c r="E37" s="21">
        <v>0</v>
      </c>
      <c r="F37" s="20">
        <v>26</v>
      </c>
      <c r="G37" s="21">
        <v>5</v>
      </c>
      <c r="H37" s="20">
        <v>0</v>
      </c>
      <c r="I37" s="21">
        <v>0</v>
      </c>
      <c r="J37" s="20">
        <v>0</v>
      </c>
      <c r="K37" s="21">
        <v>0</v>
      </c>
      <c r="L37" s="20">
        <v>0</v>
      </c>
      <c r="M37" s="21">
        <v>0</v>
      </c>
      <c r="N37" s="20">
        <v>44</v>
      </c>
      <c r="O37" s="21">
        <v>5</v>
      </c>
      <c r="P37" s="20">
        <v>56</v>
      </c>
      <c r="Q37" s="21">
        <v>39</v>
      </c>
      <c r="R37" s="8">
        <f t="shared" si="4"/>
        <v>126</v>
      </c>
      <c r="S37" s="9">
        <f t="shared" si="4"/>
        <v>49</v>
      </c>
      <c r="T37" s="10">
        <f>SUM(R37:S37)</f>
        <v>175</v>
      </c>
    </row>
    <row r="38" spans="1:20">
      <c r="A38" s="18" t="s">
        <v>36</v>
      </c>
      <c r="B38" s="20">
        <v>0</v>
      </c>
      <c r="C38" s="21">
        <v>0</v>
      </c>
      <c r="D38" s="20">
        <v>58</v>
      </c>
      <c r="E38" s="21">
        <v>30</v>
      </c>
      <c r="F38" s="20">
        <v>7</v>
      </c>
      <c r="G38" s="21">
        <v>2</v>
      </c>
      <c r="H38" s="20">
        <v>0</v>
      </c>
      <c r="I38" s="21">
        <v>0</v>
      </c>
      <c r="J38" s="20">
        <v>0</v>
      </c>
      <c r="K38" s="21">
        <v>0</v>
      </c>
      <c r="L38" s="20">
        <v>0</v>
      </c>
      <c r="M38" s="21">
        <v>0</v>
      </c>
      <c r="N38" s="20">
        <v>79</v>
      </c>
      <c r="O38" s="21">
        <v>23</v>
      </c>
      <c r="P38" s="20">
        <v>52</v>
      </c>
      <c r="Q38" s="21">
        <v>75</v>
      </c>
      <c r="R38" s="8">
        <f t="shared" si="4"/>
        <v>196</v>
      </c>
      <c r="S38" s="9">
        <f t="shared" si="4"/>
        <v>130</v>
      </c>
      <c r="T38" s="10">
        <f>SUM(R38:S38)</f>
        <v>326</v>
      </c>
    </row>
    <row r="39" spans="1:20" s="11" customFormat="1">
      <c r="A39" s="7" t="s">
        <v>26</v>
      </c>
      <c r="B39" s="33">
        <v>5</v>
      </c>
      <c r="C39" s="34">
        <v>3</v>
      </c>
      <c r="D39" s="33">
        <v>833</v>
      </c>
      <c r="E39" s="34">
        <v>499</v>
      </c>
      <c r="F39" s="33">
        <v>285</v>
      </c>
      <c r="G39" s="34">
        <v>51</v>
      </c>
      <c r="H39" s="33">
        <v>197</v>
      </c>
      <c r="I39" s="34">
        <v>123</v>
      </c>
      <c r="J39" s="33">
        <v>30</v>
      </c>
      <c r="K39" s="34">
        <v>17</v>
      </c>
      <c r="L39" s="33">
        <v>50</v>
      </c>
      <c r="M39" s="34">
        <v>14</v>
      </c>
      <c r="N39" s="33">
        <v>1232</v>
      </c>
      <c r="O39" s="34">
        <v>270</v>
      </c>
      <c r="P39" s="33">
        <v>844</v>
      </c>
      <c r="Q39" s="34">
        <v>649</v>
      </c>
      <c r="R39" s="33">
        <f t="shared" si="4"/>
        <v>3476</v>
      </c>
      <c r="S39" s="34">
        <f t="shared" si="4"/>
        <v>1626</v>
      </c>
      <c r="T39" s="34">
        <f>SUM(R39:S39)</f>
        <v>5102</v>
      </c>
    </row>
    <row r="40" spans="1:20" s="11" customFormat="1">
      <c r="A40" s="24" t="s">
        <v>42</v>
      </c>
      <c r="B40" s="35"/>
      <c r="C40" s="36"/>
      <c r="D40" s="35"/>
      <c r="E40" s="36"/>
      <c r="F40" s="35"/>
      <c r="G40" s="36"/>
      <c r="H40" s="35"/>
      <c r="I40" s="36"/>
      <c r="J40" s="35"/>
      <c r="K40" s="36"/>
      <c r="L40" s="35"/>
      <c r="M40" s="36"/>
      <c r="N40" s="35"/>
      <c r="O40" s="36"/>
      <c r="P40" s="35"/>
      <c r="Q40" s="36"/>
      <c r="R40" s="35"/>
      <c r="S40" s="36"/>
      <c r="T40" s="36"/>
    </row>
    <row r="41" spans="1:20">
      <c r="A41" s="18" t="s">
        <v>33</v>
      </c>
      <c r="B41" s="20">
        <v>0</v>
      </c>
      <c r="C41" s="19">
        <v>0</v>
      </c>
      <c r="D41" s="20">
        <v>139</v>
      </c>
      <c r="E41" s="19">
        <v>86</v>
      </c>
      <c r="F41" s="20">
        <v>24</v>
      </c>
      <c r="G41" s="19">
        <v>11</v>
      </c>
      <c r="H41" s="20">
        <v>26</v>
      </c>
      <c r="I41" s="19">
        <v>9</v>
      </c>
      <c r="J41" s="20">
        <v>0</v>
      </c>
      <c r="K41" s="19">
        <v>0</v>
      </c>
      <c r="L41" s="20">
        <v>0</v>
      </c>
      <c r="M41" s="19">
        <v>0</v>
      </c>
      <c r="N41" s="20">
        <v>328</v>
      </c>
      <c r="O41" s="19">
        <v>87</v>
      </c>
      <c r="P41" s="20">
        <v>157</v>
      </c>
      <c r="Q41" s="19">
        <v>114</v>
      </c>
      <c r="R41" s="8">
        <f t="shared" ref="R41:S45" si="5">SUM(L41,J41,H41,F41,D41,B41,N41,P41)</f>
        <v>674</v>
      </c>
      <c r="S41" s="10">
        <f t="shared" si="5"/>
        <v>307</v>
      </c>
      <c r="T41" s="10">
        <f>SUM(R41:S41)</f>
        <v>981</v>
      </c>
    </row>
    <row r="42" spans="1:20">
      <c r="A42" s="18" t="s">
        <v>34</v>
      </c>
      <c r="B42" s="20">
        <v>0</v>
      </c>
      <c r="C42" s="21">
        <v>5</v>
      </c>
      <c r="D42" s="20">
        <v>274</v>
      </c>
      <c r="E42" s="21">
        <v>200</v>
      </c>
      <c r="F42" s="20">
        <v>287</v>
      </c>
      <c r="G42" s="21">
        <v>83</v>
      </c>
      <c r="H42" s="20">
        <v>73</v>
      </c>
      <c r="I42" s="21">
        <v>36</v>
      </c>
      <c r="J42" s="20">
        <v>11</v>
      </c>
      <c r="K42" s="21">
        <v>1</v>
      </c>
      <c r="L42" s="20">
        <v>36</v>
      </c>
      <c r="M42" s="21">
        <v>19</v>
      </c>
      <c r="N42" s="20">
        <v>762</v>
      </c>
      <c r="O42" s="21">
        <v>195</v>
      </c>
      <c r="P42" s="20">
        <v>313</v>
      </c>
      <c r="Q42" s="21">
        <v>253</v>
      </c>
      <c r="R42" s="8">
        <f t="shared" si="5"/>
        <v>1756</v>
      </c>
      <c r="S42" s="9">
        <f t="shared" si="5"/>
        <v>792</v>
      </c>
      <c r="T42" s="10">
        <f>SUM(R42:S42)</f>
        <v>2548</v>
      </c>
    </row>
    <row r="43" spans="1:20">
      <c r="A43" s="18" t="s">
        <v>35</v>
      </c>
      <c r="B43" s="20">
        <v>0</v>
      </c>
      <c r="C43" s="21">
        <v>0</v>
      </c>
      <c r="D43" s="20">
        <v>75</v>
      </c>
      <c r="E43" s="21">
        <v>50</v>
      </c>
      <c r="F43" s="20">
        <v>38</v>
      </c>
      <c r="G43" s="21">
        <v>3</v>
      </c>
      <c r="H43" s="20">
        <v>0</v>
      </c>
      <c r="I43" s="21">
        <v>1</v>
      </c>
      <c r="J43" s="20">
        <v>0</v>
      </c>
      <c r="K43" s="21">
        <v>0</v>
      </c>
      <c r="L43" s="20">
        <v>0</v>
      </c>
      <c r="M43" s="21">
        <v>0</v>
      </c>
      <c r="N43" s="20">
        <v>155</v>
      </c>
      <c r="O43" s="21">
        <v>42</v>
      </c>
      <c r="P43" s="20">
        <v>43</v>
      </c>
      <c r="Q43" s="21">
        <v>16</v>
      </c>
      <c r="R43" s="8">
        <f t="shared" si="5"/>
        <v>311</v>
      </c>
      <c r="S43" s="9">
        <f t="shared" si="5"/>
        <v>112</v>
      </c>
      <c r="T43" s="10">
        <f>SUM(R43:S43)</f>
        <v>423</v>
      </c>
    </row>
    <row r="44" spans="1:20">
      <c r="A44" s="18" t="s">
        <v>36</v>
      </c>
      <c r="B44" s="20">
        <v>0</v>
      </c>
      <c r="C44" s="21">
        <v>0</v>
      </c>
      <c r="D44" s="20">
        <v>0</v>
      </c>
      <c r="E44" s="21">
        <v>0</v>
      </c>
      <c r="F44" s="20">
        <v>13</v>
      </c>
      <c r="G44" s="21">
        <v>1</v>
      </c>
      <c r="H44" s="20">
        <v>0</v>
      </c>
      <c r="I44" s="21">
        <v>0</v>
      </c>
      <c r="J44" s="20">
        <v>0</v>
      </c>
      <c r="K44" s="21">
        <v>0</v>
      </c>
      <c r="L44" s="20">
        <v>0</v>
      </c>
      <c r="M44" s="21">
        <v>0</v>
      </c>
      <c r="N44" s="20">
        <v>10</v>
      </c>
      <c r="O44" s="21">
        <v>1</v>
      </c>
      <c r="P44" s="20">
        <v>51</v>
      </c>
      <c r="Q44" s="21">
        <v>3</v>
      </c>
      <c r="R44" s="8">
        <f t="shared" si="5"/>
        <v>74</v>
      </c>
      <c r="S44" s="9">
        <f t="shared" si="5"/>
        <v>5</v>
      </c>
      <c r="T44" s="10">
        <f>SUM(R44:S44)</f>
        <v>79</v>
      </c>
    </row>
    <row r="45" spans="1:20" s="16" customFormat="1">
      <c r="A45" s="27" t="s">
        <v>26</v>
      </c>
      <c r="B45" s="33">
        <v>0</v>
      </c>
      <c r="C45" s="34">
        <v>5</v>
      </c>
      <c r="D45" s="33">
        <v>488</v>
      </c>
      <c r="E45" s="34">
        <v>336</v>
      </c>
      <c r="F45" s="33">
        <v>362</v>
      </c>
      <c r="G45" s="34">
        <v>98</v>
      </c>
      <c r="H45" s="33">
        <v>99</v>
      </c>
      <c r="I45" s="34">
        <v>46</v>
      </c>
      <c r="J45" s="33">
        <v>11</v>
      </c>
      <c r="K45" s="34">
        <v>1</v>
      </c>
      <c r="L45" s="33">
        <v>36</v>
      </c>
      <c r="M45" s="34">
        <v>19</v>
      </c>
      <c r="N45" s="33">
        <v>1255</v>
      </c>
      <c r="O45" s="34">
        <v>325</v>
      </c>
      <c r="P45" s="33">
        <v>564</v>
      </c>
      <c r="Q45" s="34">
        <v>386</v>
      </c>
      <c r="R45" s="33">
        <f t="shared" si="5"/>
        <v>2815</v>
      </c>
      <c r="S45" s="34">
        <f t="shared" si="5"/>
        <v>1216</v>
      </c>
      <c r="T45" s="34">
        <f>SUM(R45:S45)</f>
        <v>4031</v>
      </c>
    </row>
    <row r="46" spans="1:20" s="5" customFormat="1">
      <c r="A46" s="15" t="s">
        <v>43</v>
      </c>
      <c r="B46" s="37"/>
      <c r="C46" s="38"/>
      <c r="D46" s="37"/>
      <c r="E46" s="38"/>
      <c r="F46" s="37"/>
      <c r="G46" s="38"/>
      <c r="H46" s="37"/>
      <c r="I46" s="38"/>
      <c r="J46" s="37"/>
      <c r="K46" s="38"/>
      <c r="L46" s="37"/>
      <c r="M46" s="38"/>
      <c r="N46" s="37"/>
      <c r="O46" s="38"/>
      <c r="P46" s="37"/>
      <c r="Q46" s="38"/>
      <c r="R46" s="39"/>
      <c r="S46" s="40"/>
      <c r="T46" s="40"/>
    </row>
    <row r="47" spans="1:20">
      <c r="A47" s="5" t="s">
        <v>33</v>
      </c>
      <c r="B47" s="41">
        <f t="shared" ref="B47:Q47" si="6">SUM(B11,B17,B23,B29,B35,B41)</f>
        <v>5</v>
      </c>
      <c r="C47" s="42">
        <f t="shared" si="6"/>
        <v>4</v>
      </c>
      <c r="D47" s="41">
        <f t="shared" si="6"/>
        <v>985</v>
      </c>
      <c r="E47" s="42">
        <f t="shared" si="6"/>
        <v>601</v>
      </c>
      <c r="F47" s="41">
        <f t="shared" si="6"/>
        <v>350</v>
      </c>
      <c r="G47" s="42">
        <f t="shared" si="6"/>
        <v>64</v>
      </c>
      <c r="H47" s="41">
        <f t="shared" si="6"/>
        <v>216</v>
      </c>
      <c r="I47" s="42">
        <f t="shared" si="6"/>
        <v>117</v>
      </c>
      <c r="J47" s="41">
        <f t="shared" si="6"/>
        <v>4</v>
      </c>
      <c r="K47" s="42">
        <f t="shared" si="6"/>
        <v>1</v>
      </c>
      <c r="L47" s="41">
        <f t="shared" si="6"/>
        <v>10</v>
      </c>
      <c r="M47" s="42">
        <f t="shared" si="6"/>
        <v>3</v>
      </c>
      <c r="N47" s="41">
        <f t="shared" si="6"/>
        <v>2109</v>
      </c>
      <c r="O47" s="42">
        <f t="shared" si="6"/>
        <v>523</v>
      </c>
      <c r="P47" s="41">
        <f t="shared" si="6"/>
        <v>1046</v>
      </c>
      <c r="Q47" s="42">
        <f t="shared" si="6"/>
        <v>717</v>
      </c>
      <c r="R47" s="43">
        <f t="shared" ref="R47:R52" si="7">SUM(L47,J47,H47,F47,D47,B47,N47,P47)</f>
        <v>4725</v>
      </c>
      <c r="S47" s="44">
        <f t="shared" ref="S47:S52" si="8">SUM(M47,K47,I47,G47,E47,C47,O47,Q47)</f>
        <v>2030</v>
      </c>
      <c r="T47" s="44">
        <f t="shared" ref="T47:T52" si="9">SUM(R47:S47)</f>
        <v>6755</v>
      </c>
    </row>
    <row r="48" spans="1:20">
      <c r="A48" s="53" t="s">
        <v>34</v>
      </c>
      <c r="B48" s="41">
        <f t="shared" ref="B48:Q48" si="10">SUM(B12,B18,B24,B30,B36,B42)</f>
        <v>12</v>
      </c>
      <c r="C48" s="46">
        <f t="shared" si="10"/>
        <v>17</v>
      </c>
      <c r="D48" s="41">
        <f t="shared" si="10"/>
        <v>2048</v>
      </c>
      <c r="E48" s="46">
        <f t="shared" si="10"/>
        <v>1428</v>
      </c>
      <c r="F48" s="41">
        <f t="shared" si="10"/>
        <v>845</v>
      </c>
      <c r="G48" s="46">
        <f t="shared" si="10"/>
        <v>214</v>
      </c>
      <c r="H48" s="41">
        <f t="shared" si="10"/>
        <v>482</v>
      </c>
      <c r="I48" s="46">
        <f t="shared" si="10"/>
        <v>292</v>
      </c>
      <c r="J48" s="41">
        <f t="shared" si="10"/>
        <v>159</v>
      </c>
      <c r="K48" s="46">
        <f t="shared" si="10"/>
        <v>92</v>
      </c>
      <c r="L48" s="41">
        <f t="shared" si="10"/>
        <v>161</v>
      </c>
      <c r="M48" s="46">
        <f t="shared" si="10"/>
        <v>66</v>
      </c>
      <c r="N48" s="41">
        <f t="shared" si="10"/>
        <v>3137</v>
      </c>
      <c r="O48" s="46">
        <f t="shared" si="10"/>
        <v>789</v>
      </c>
      <c r="P48" s="41">
        <f t="shared" si="10"/>
        <v>2206</v>
      </c>
      <c r="Q48" s="46">
        <f t="shared" si="10"/>
        <v>1741</v>
      </c>
      <c r="R48" s="43">
        <f t="shared" si="7"/>
        <v>9050</v>
      </c>
      <c r="S48" s="47">
        <f t="shared" si="8"/>
        <v>4639</v>
      </c>
      <c r="T48" s="44">
        <f t="shared" si="9"/>
        <v>13689</v>
      </c>
    </row>
    <row r="49" spans="1:20">
      <c r="A49" s="53" t="s">
        <v>35</v>
      </c>
      <c r="B49" s="41">
        <f t="shared" ref="B49:Q49" si="11">SUM(B13,B19,B31,B37,B43)</f>
        <v>0</v>
      </c>
      <c r="C49" s="46">
        <f t="shared" si="11"/>
        <v>0</v>
      </c>
      <c r="D49" s="41">
        <f t="shared" si="11"/>
        <v>75</v>
      </c>
      <c r="E49" s="46">
        <f t="shared" si="11"/>
        <v>50</v>
      </c>
      <c r="F49" s="41">
        <f t="shared" si="11"/>
        <v>64</v>
      </c>
      <c r="G49" s="46">
        <f t="shared" si="11"/>
        <v>8</v>
      </c>
      <c r="H49" s="41">
        <f t="shared" si="11"/>
        <v>0</v>
      </c>
      <c r="I49" s="46">
        <f t="shared" si="11"/>
        <v>1</v>
      </c>
      <c r="J49" s="41">
        <f t="shared" si="11"/>
        <v>0</v>
      </c>
      <c r="K49" s="46">
        <f t="shared" si="11"/>
        <v>0</v>
      </c>
      <c r="L49" s="41">
        <f t="shared" si="11"/>
        <v>0</v>
      </c>
      <c r="M49" s="46">
        <f t="shared" si="11"/>
        <v>0</v>
      </c>
      <c r="N49" s="41">
        <f t="shared" si="11"/>
        <v>199</v>
      </c>
      <c r="O49" s="46">
        <f t="shared" si="11"/>
        <v>47</v>
      </c>
      <c r="P49" s="41">
        <f t="shared" si="11"/>
        <v>99</v>
      </c>
      <c r="Q49" s="46">
        <f t="shared" si="11"/>
        <v>55</v>
      </c>
      <c r="R49" s="43">
        <f t="shared" si="7"/>
        <v>437</v>
      </c>
      <c r="S49" s="47">
        <f t="shared" si="8"/>
        <v>161</v>
      </c>
      <c r="T49" s="44">
        <f t="shared" si="9"/>
        <v>598</v>
      </c>
    </row>
    <row r="50" spans="1:20">
      <c r="A50" s="53" t="s">
        <v>36</v>
      </c>
      <c r="B50" s="41">
        <f t="shared" ref="B50:Q50" si="12">SUM(B14,B20,B25,B32,B38,B44)</f>
        <v>0</v>
      </c>
      <c r="C50" s="46">
        <f t="shared" si="12"/>
        <v>2</v>
      </c>
      <c r="D50" s="41">
        <f t="shared" si="12"/>
        <v>216</v>
      </c>
      <c r="E50" s="46">
        <f t="shared" si="12"/>
        <v>115</v>
      </c>
      <c r="F50" s="41">
        <f t="shared" si="12"/>
        <v>83</v>
      </c>
      <c r="G50" s="46">
        <f t="shared" si="12"/>
        <v>13</v>
      </c>
      <c r="H50" s="41">
        <f t="shared" si="12"/>
        <v>20</v>
      </c>
      <c r="I50" s="46">
        <f t="shared" si="12"/>
        <v>11</v>
      </c>
      <c r="J50" s="41">
        <f t="shared" si="12"/>
        <v>1</v>
      </c>
      <c r="K50" s="46">
        <f t="shared" si="12"/>
        <v>0</v>
      </c>
      <c r="L50" s="41">
        <f t="shared" si="12"/>
        <v>11</v>
      </c>
      <c r="M50" s="46">
        <f t="shared" si="12"/>
        <v>3</v>
      </c>
      <c r="N50" s="41">
        <f t="shared" si="12"/>
        <v>179</v>
      </c>
      <c r="O50" s="46">
        <f t="shared" si="12"/>
        <v>51</v>
      </c>
      <c r="P50" s="41">
        <f t="shared" si="12"/>
        <v>527</v>
      </c>
      <c r="Q50" s="46">
        <f t="shared" si="12"/>
        <v>341</v>
      </c>
      <c r="R50" s="43">
        <f t="shared" si="7"/>
        <v>1037</v>
      </c>
      <c r="S50" s="47">
        <f t="shared" si="8"/>
        <v>536</v>
      </c>
      <c r="T50" s="44">
        <f t="shared" si="9"/>
        <v>1573</v>
      </c>
    </row>
    <row r="51" spans="1:20">
      <c r="A51" s="53" t="s">
        <v>39</v>
      </c>
      <c r="B51" s="41">
        <f t="shared" ref="B51:Q51" si="13">SUM(B26)</f>
        <v>0</v>
      </c>
      <c r="C51" s="46">
        <f t="shared" si="13"/>
        <v>0</v>
      </c>
      <c r="D51" s="41">
        <f t="shared" si="13"/>
        <v>0</v>
      </c>
      <c r="E51" s="46">
        <f t="shared" si="13"/>
        <v>0</v>
      </c>
      <c r="F51" s="41">
        <f t="shared" si="13"/>
        <v>28</v>
      </c>
      <c r="G51" s="46">
        <f t="shared" si="13"/>
        <v>4</v>
      </c>
      <c r="H51" s="41">
        <f t="shared" si="13"/>
        <v>0</v>
      </c>
      <c r="I51" s="46">
        <f t="shared" si="13"/>
        <v>0</v>
      </c>
      <c r="J51" s="41">
        <f t="shared" si="13"/>
        <v>2</v>
      </c>
      <c r="K51" s="46">
        <f t="shared" si="13"/>
        <v>6</v>
      </c>
      <c r="L51" s="41">
        <f t="shared" si="13"/>
        <v>58</v>
      </c>
      <c r="M51" s="46">
        <f t="shared" si="13"/>
        <v>22</v>
      </c>
      <c r="N51" s="41">
        <f t="shared" si="13"/>
        <v>48</v>
      </c>
      <c r="O51" s="46">
        <f t="shared" si="13"/>
        <v>7</v>
      </c>
      <c r="P51" s="41">
        <f t="shared" si="13"/>
        <v>23</v>
      </c>
      <c r="Q51" s="46">
        <f t="shared" si="13"/>
        <v>6</v>
      </c>
      <c r="R51" s="43">
        <f t="shared" si="7"/>
        <v>159</v>
      </c>
      <c r="S51" s="47">
        <f t="shared" si="8"/>
        <v>45</v>
      </c>
      <c r="T51" s="44">
        <f t="shared" si="9"/>
        <v>204</v>
      </c>
    </row>
    <row r="52" spans="1:20" s="11" customFormat="1">
      <c r="A52" s="7" t="s">
        <v>26</v>
      </c>
      <c r="B52" s="12">
        <f t="shared" ref="B52:Q52" si="14">SUM(B47:B51)</f>
        <v>17</v>
      </c>
      <c r="C52" s="13">
        <f t="shared" si="14"/>
        <v>23</v>
      </c>
      <c r="D52" s="12">
        <f t="shared" si="14"/>
        <v>3324</v>
      </c>
      <c r="E52" s="13">
        <f t="shared" si="14"/>
        <v>2194</v>
      </c>
      <c r="F52" s="12">
        <f t="shared" si="14"/>
        <v>1370</v>
      </c>
      <c r="G52" s="13">
        <f t="shared" si="14"/>
        <v>303</v>
      </c>
      <c r="H52" s="12">
        <f t="shared" si="14"/>
        <v>718</v>
      </c>
      <c r="I52" s="13">
        <f t="shared" si="14"/>
        <v>421</v>
      </c>
      <c r="J52" s="12">
        <f t="shared" si="14"/>
        <v>166</v>
      </c>
      <c r="K52" s="13">
        <f t="shared" si="14"/>
        <v>99</v>
      </c>
      <c r="L52" s="12">
        <f t="shared" si="14"/>
        <v>240</v>
      </c>
      <c r="M52" s="13">
        <f t="shared" si="14"/>
        <v>94</v>
      </c>
      <c r="N52" s="12">
        <f t="shared" si="14"/>
        <v>5672</v>
      </c>
      <c r="O52" s="13">
        <f t="shared" si="14"/>
        <v>1417</v>
      </c>
      <c r="P52" s="12">
        <f t="shared" si="14"/>
        <v>3901</v>
      </c>
      <c r="Q52" s="13">
        <f t="shared" si="14"/>
        <v>2860</v>
      </c>
      <c r="R52" s="12">
        <f t="shared" si="7"/>
        <v>15408</v>
      </c>
      <c r="S52" s="13">
        <f t="shared" si="8"/>
        <v>7411</v>
      </c>
      <c r="T52" s="13">
        <f t="shared" si="9"/>
        <v>22819</v>
      </c>
    </row>
    <row r="53" spans="1:20" s="11" customFormat="1">
      <c r="B53" s="181"/>
      <c r="C53" s="181"/>
      <c r="D53" s="181"/>
      <c r="E53" s="181"/>
      <c r="F53" s="181"/>
      <c r="G53" s="181"/>
      <c r="H53" s="181"/>
      <c r="I53" s="181"/>
      <c r="J53" s="181"/>
      <c r="K53" s="181"/>
      <c r="L53" s="181"/>
      <c r="M53" s="181"/>
      <c r="N53" s="181"/>
      <c r="O53" s="181"/>
      <c r="P53" s="181"/>
      <c r="Q53" s="181"/>
      <c r="R53" s="181"/>
      <c r="S53" s="181"/>
      <c r="T53" s="181"/>
    </row>
    <row r="54" spans="1:20">
      <c r="A54" s="134" t="s">
        <v>44</v>
      </c>
      <c r="B54" s="134"/>
      <c r="C54" s="134"/>
      <c r="D54" s="134"/>
      <c r="E54" s="134"/>
      <c r="F54" s="134"/>
      <c r="G54" s="134"/>
      <c r="H54" s="134"/>
      <c r="I54" s="134"/>
      <c r="J54" s="134"/>
      <c r="K54" s="134"/>
      <c r="L54" s="134"/>
      <c r="M54" s="134"/>
      <c r="N54" s="134"/>
      <c r="O54" s="134"/>
      <c r="P54" s="134"/>
    </row>
    <row r="55" spans="1:20">
      <c r="A55" s="134" t="s">
        <v>315</v>
      </c>
      <c r="B55" s="134"/>
      <c r="C55" s="134"/>
      <c r="D55" s="134"/>
      <c r="E55" s="134"/>
      <c r="F55" s="134"/>
      <c r="G55" s="134"/>
      <c r="H55" s="134"/>
      <c r="I55" s="134"/>
      <c r="J55" s="134"/>
      <c r="K55" s="134"/>
      <c r="L55" s="134"/>
      <c r="M55" s="134"/>
      <c r="N55" s="134"/>
      <c r="O55" s="134"/>
      <c r="P55" s="134"/>
    </row>
    <row r="56" spans="1:20">
      <c r="A56" s="134" t="s">
        <v>316</v>
      </c>
      <c r="B56" s="134"/>
      <c r="C56" s="134"/>
      <c r="D56" s="134"/>
      <c r="E56" s="134"/>
      <c r="F56" s="134"/>
      <c r="G56" s="134"/>
      <c r="H56" s="134"/>
      <c r="I56" s="134"/>
      <c r="J56" s="134"/>
      <c r="K56" s="134"/>
      <c r="L56" s="134"/>
      <c r="M56" s="134"/>
      <c r="N56" s="134"/>
      <c r="O56" s="134"/>
      <c r="P56" s="134"/>
    </row>
    <row r="57" spans="1:20">
      <c r="A57" s="198"/>
      <c r="B57" s="198"/>
      <c r="C57" s="198"/>
      <c r="D57" s="198"/>
      <c r="E57" s="198"/>
      <c r="F57" s="198"/>
      <c r="G57" s="198"/>
      <c r="H57" s="198"/>
      <c r="I57" s="198"/>
      <c r="J57" s="198"/>
      <c r="K57" s="198"/>
      <c r="L57" s="198"/>
      <c r="M57" s="198"/>
      <c r="N57" s="198"/>
      <c r="O57" s="198"/>
      <c r="P57" s="198"/>
    </row>
    <row r="63" spans="1:20">
      <c r="S63" s="5"/>
      <c r="T63"/>
    </row>
    <row r="64" spans="1:20">
      <c r="L64" s="5"/>
      <c r="T64"/>
    </row>
    <row r="65" spans="12:20">
      <c r="L65" s="5"/>
      <c r="T65"/>
    </row>
    <row r="66" spans="12:20">
      <c r="L66" s="5"/>
      <c r="T66"/>
    </row>
    <row r="67" spans="12:20">
      <c r="L67" s="5"/>
      <c r="T67"/>
    </row>
    <row r="68" spans="12:20">
      <c r="L68" s="5"/>
      <c r="T68"/>
    </row>
    <row r="69" spans="12:20">
      <c r="L69" s="5"/>
      <c r="M69" s="108"/>
      <c r="R69" s="108"/>
      <c r="S69" s="108"/>
      <c r="T69"/>
    </row>
    <row r="70" spans="12:20">
      <c r="L70" s="5"/>
      <c r="T70"/>
    </row>
    <row r="71" spans="12:20">
      <c r="L71" s="5"/>
      <c r="T71"/>
    </row>
    <row r="72" spans="12:20">
      <c r="L72" s="5"/>
      <c r="T72"/>
    </row>
    <row r="73" spans="12:20">
      <c r="L73" s="108"/>
      <c r="M73" s="108"/>
      <c r="R73" s="108"/>
      <c r="T73"/>
    </row>
    <row r="74" spans="12:20">
      <c r="L74" s="108"/>
      <c r="M74" s="108"/>
      <c r="R74" s="108"/>
      <c r="T74"/>
    </row>
    <row r="75" spans="12:20">
      <c r="L75" s="108"/>
      <c r="M75" s="108"/>
      <c r="R75" s="108"/>
      <c r="S75" s="108"/>
      <c r="T75"/>
    </row>
    <row r="76" spans="12:20" ht="12" customHeight="1">
      <c r="L76" s="108"/>
      <c r="M76" s="108"/>
      <c r="R76" s="108"/>
      <c r="T76"/>
    </row>
    <row r="77" spans="12:20">
      <c r="L77" s="108"/>
      <c r="M77" s="108"/>
      <c r="R77" s="108"/>
      <c r="T77"/>
    </row>
    <row r="78" spans="12:20">
      <c r="L78" s="108"/>
      <c r="M78" s="108"/>
      <c r="R78" s="108"/>
      <c r="T78"/>
    </row>
    <row r="79" spans="12:20">
      <c r="L79" s="108"/>
      <c r="M79" s="108"/>
      <c r="R79" s="108"/>
      <c r="T79"/>
    </row>
    <row r="80" spans="12:20">
      <c r="L80" s="5"/>
      <c r="T80"/>
    </row>
    <row r="81" spans="12:20">
      <c r="L81" s="108"/>
      <c r="M81" s="108"/>
      <c r="R81" s="108"/>
      <c r="S81" s="108"/>
      <c r="T81"/>
    </row>
    <row r="82" spans="12:20">
      <c r="L82" s="5"/>
      <c r="T82"/>
    </row>
    <row r="83" spans="12:20">
      <c r="L83" s="5"/>
      <c r="T83"/>
    </row>
    <row r="84" spans="12:20">
      <c r="L84" s="5"/>
      <c r="T84"/>
    </row>
    <row r="85" spans="12:20">
      <c r="L85" s="108"/>
      <c r="T85"/>
    </row>
    <row r="86" spans="12:20">
      <c r="L86" s="5"/>
      <c r="T86"/>
    </row>
    <row r="87" spans="12:20">
      <c r="L87" s="108"/>
      <c r="M87" s="108"/>
      <c r="R87" s="108"/>
      <c r="S87" s="108"/>
      <c r="T87"/>
    </row>
    <row r="88" spans="12:20">
      <c r="L88" s="108"/>
      <c r="M88" s="108"/>
      <c r="R88" s="108"/>
      <c r="S88" s="108"/>
      <c r="T88"/>
    </row>
    <row r="89" spans="12:20">
      <c r="L89" s="5"/>
      <c r="T89"/>
    </row>
    <row r="90" spans="12:20">
      <c r="L90" s="5"/>
      <c r="T90"/>
    </row>
    <row r="91" spans="12:20">
      <c r="L91" s="108"/>
      <c r="T91"/>
    </row>
    <row r="92" spans="12:20">
      <c r="L92" s="5"/>
      <c r="T92"/>
    </row>
    <row r="93" spans="12:20">
      <c r="L93" s="108"/>
      <c r="M93" s="108"/>
      <c r="R93" s="108"/>
      <c r="T93"/>
    </row>
    <row r="94" spans="12:20">
      <c r="L94" s="108"/>
      <c r="M94" s="108"/>
      <c r="R94" s="108"/>
      <c r="T94"/>
    </row>
    <row r="95" spans="12:20">
      <c r="L95" s="5"/>
      <c r="T95"/>
    </row>
    <row r="96" spans="12:20">
      <c r="L96" s="5"/>
      <c r="T96"/>
    </row>
    <row r="97" spans="12:20">
      <c r="L97" s="108"/>
      <c r="T97"/>
    </row>
    <row r="98" spans="12:20">
      <c r="L98" s="108"/>
      <c r="T98"/>
    </row>
    <row r="99" spans="12:20">
      <c r="L99" s="108"/>
      <c r="M99" s="108"/>
      <c r="R99" s="108"/>
      <c r="T99"/>
    </row>
    <row r="100" spans="12:20">
      <c r="L100" s="108"/>
      <c r="M100" s="108"/>
      <c r="N100" s="108"/>
      <c r="O100" s="108"/>
      <c r="P100" s="108"/>
      <c r="Q100" s="108"/>
      <c r="R100" s="108"/>
      <c r="T100"/>
    </row>
    <row r="101" spans="12:20">
      <c r="L101" s="108"/>
      <c r="M101" s="108"/>
      <c r="N101" s="108"/>
      <c r="O101" s="108"/>
      <c r="P101" s="108"/>
      <c r="Q101" s="108"/>
      <c r="R101" s="108"/>
      <c r="T101"/>
    </row>
    <row r="102" spans="12:20">
      <c r="L102" s="108"/>
      <c r="T102"/>
    </row>
    <row r="103" spans="12:20">
      <c r="L103" s="5"/>
      <c r="T103"/>
    </row>
    <row r="104" spans="12:20">
      <c r="L104" s="5"/>
      <c r="T104"/>
    </row>
  </sheetData>
  <mergeCells count="2">
    <mergeCell ref="N7:O7"/>
    <mergeCell ref="N8:O8"/>
  </mergeCells>
  <printOptions horizontalCentered="1"/>
  <pageMargins left="0.19685039370078741" right="0.19685039370078741" top="0.39370078740157483" bottom="0.39370078740157483" header="0.51181102362204722" footer="0.51181102362204722"/>
  <pageSetup paperSize="9" scale="73" orientation="landscape" r:id="rId1"/>
  <headerFooter alignWithMargins="0">
    <oddFooter>&amp;R&amp;A</oddFooter>
  </headerFooter>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56"/>
  <sheetViews>
    <sheetView workbookViewId="0"/>
  </sheetViews>
  <sheetFormatPr defaultRowHeight="13.2"/>
  <cols>
    <col min="1" max="1" width="29.109375" style="5" customWidth="1"/>
    <col min="2" max="2" width="8.33203125" customWidth="1"/>
    <col min="3" max="3" width="8.33203125" style="5" customWidth="1"/>
    <col min="4" max="5" width="8.33203125" customWidth="1"/>
    <col min="6" max="7" width="8.6640625" customWidth="1"/>
    <col min="8" max="13" width="8.33203125" customWidth="1"/>
    <col min="14" max="15" width="9.6640625" customWidth="1"/>
    <col min="16" max="16" width="8.33203125" style="5" customWidth="1"/>
    <col min="17" max="17" width="8.5546875" customWidth="1"/>
    <col min="18" max="18" width="9" customWidth="1"/>
    <col min="19" max="21" width="8.5546875" customWidth="1"/>
  </cols>
  <sheetData>
    <row r="1" spans="1:20">
      <c r="A1" s="76" t="s">
        <v>1</v>
      </c>
    </row>
    <row r="2" spans="1:20">
      <c r="A2" s="216" t="s">
        <v>45</v>
      </c>
      <c r="B2" s="216"/>
      <c r="C2" s="216"/>
      <c r="D2" s="216"/>
      <c r="E2" s="216"/>
      <c r="F2" s="216"/>
      <c r="G2" s="216"/>
      <c r="H2" s="216"/>
      <c r="I2" s="216"/>
      <c r="J2" s="216"/>
      <c r="K2" s="216"/>
      <c r="L2" s="216"/>
      <c r="M2" s="216"/>
      <c r="N2" s="216"/>
      <c r="O2" s="216"/>
      <c r="P2" s="216"/>
      <c r="Q2" s="216"/>
      <c r="R2" s="216"/>
      <c r="S2" s="216"/>
      <c r="T2" s="216"/>
    </row>
    <row r="3" spans="1:20">
      <c r="A3" s="216" t="s">
        <v>91</v>
      </c>
      <c r="B3" s="216"/>
      <c r="C3" s="216"/>
      <c r="D3" s="216"/>
      <c r="E3" s="216"/>
      <c r="F3" s="216"/>
      <c r="G3" s="216"/>
      <c r="H3" s="216"/>
      <c r="I3" s="216"/>
      <c r="J3" s="216"/>
      <c r="K3" s="216"/>
      <c r="L3" s="216"/>
      <c r="M3" s="216"/>
      <c r="N3" s="216"/>
      <c r="O3" s="216"/>
      <c r="P3" s="216"/>
      <c r="Q3" s="216"/>
      <c r="R3" s="216"/>
      <c r="S3" s="216"/>
      <c r="T3" s="216"/>
    </row>
    <row r="4" spans="1:20">
      <c r="A4" s="216" t="s">
        <v>92</v>
      </c>
      <c r="B4" s="216"/>
      <c r="C4" s="216"/>
      <c r="D4" s="216"/>
      <c r="E4" s="216"/>
      <c r="F4" s="216"/>
      <c r="G4" s="216"/>
      <c r="H4" s="216"/>
      <c r="I4" s="216"/>
      <c r="J4" s="216"/>
      <c r="K4" s="216"/>
      <c r="L4" s="216"/>
      <c r="M4" s="216"/>
      <c r="N4" s="216"/>
      <c r="O4" s="216"/>
      <c r="P4" s="216"/>
      <c r="Q4" s="216"/>
      <c r="R4" s="216"/>
      <c r="S4" s="216"/>
      <c r="T4" s="216"/>
    </row>
    <row r="5" spans="1:20" ht="13.8" thickBot="1"/>
    <row r="6" spans="1:20" s="26" customFormat="1" ht="11.4">
      <c r="A6" s="48"/>
      <c r="B6" s="54" t="s">
        <v>66</v>
      </c>
      <c r="C6" s="55"/>
      <c r="D6" s="54" t="s">
        <v>67</v>
      </c>
      <c r="E6" s="55"/>
      <c r="F6" s="54" t="s">
        <v>68</v>
      </c>
      <c r="G6" s="55"/>
      <c r="H6" s="54" t="s">
        <v>69</v>
      </c>
      <c r="I6" s="55"/>
      <c r="J6" s="54" t="s">
        <v>70</v>
      </c>
      <c r="K6" s="55"/>
      <c r="L6" s="54" t="s">
        <v>71</v>
      </c>
      <c r="M6" s="55"/>
      <c r="N6" s="54" t="s">
        <v>72</v>
      </c>
      <c r="O6" s="55"/>
      <c r="P6" s="54" t="s">
        <v>73</v>
      </c>
      <c r="Q6" s="55"/>
      <c r="R6" s="49"/>
      <c r="S6" s="50"/>
      <c r="T6" s="48"/>
    </row>
    <row r="7" spans="1:20" s="25" customFormat="1" ht="11.4">
      <c r="B7" s="207" t="s">
        <v>74</v>
      </c>
      <c r="C7" s="208"/>
      <c r="D7" s="207" t="s">
        <v>75</v>
      </c>
      <c r="E7" s="208"/>
      <c r="F7" s="207" t="s">
        <v>76</v>
      </c>
      <c r="G7" s="154"/>
      <c r="H7" s="207" t="s">
        <v>77</v>
      </c>
      <c r="I7" s="208"/>
      <c r="J7" s="207" t="s">
        <v>78</v>
      </c>
      <c r="K7" s="208"/>
      <c r="L7" s="207" t="s">
        <v>79</v>
      </c>
      <c r="M7" s="208"/>
      <c r="N7" s="207" t="s">
        <v>80</v>
      </c>
      <c r="O7" s="120"/>
      <c r="P7" s="119" t="s">
        <v>282</v>
      </c>
      <c r="Q7" s="120"/>
      <c r="R7" s="56" t="s">
        <v>81</v>
      </c>
      <c r="S7" s="63"/>
      <c r="T7" s="63"/>
    </row>
    <row r="8" spans="1:20" s="25" customFormat="1" ht="11.4">
      <c r="B8" s="209" t="s">
        <v>82</v>
      </c>
      <c r="C8" s="211"/>
      <c r="D8" s="209" t="s">
        <v>83</v>
      </c>
      <c r="E8" s="211"/>
      <c r="F8" s="209" t="s">
        <v>84</v>
      </c>
      <c r="G8" s="123"/>
      <c r="H8" s="209" t="s">
        <v>83</v>
      </c>
      <c r="I8" s="211"/>
      <c r="J8" s="209" t="s">
        <v>83</v>
      </c>
      <c r="K8" s="211"/>
      <c r="L8" s="209" t="s">
        <v>85</v>
      </c>
      <c r="M8" s="211"/>
      <c r="N8" s="363" t="s">
        <v>86</v>
      </c>
      <c r="O8" s="364"/>
      <c r="P8" s="122"/>
      <c r="Q8" s="210"/>
      <c r="R8" s="30"/>
    </row>
    <row r="9" spans="1:20" s="26" customFormat="1" ht="11.4">
      <c r="A9" s="25"/>
      <c r="B9" s="126"/>
      <c r="C9" s="182"/>
      <c r="D9" s="126"/>
      <c r="E9" s="127"/>
      <c r="F9" s="126" t="s">
        <v>87</v>
      </c>
      <c r="G9" s="127"/>
      <c r="H9" s="111"/>
      <c r="I9" s="65"/>
      <c r="J9" s="111"/>
      <c r="K9" s="65"/>
      <c r="L9" s="126" t="s">
        <v>88</v>
      </c>
      <c r="M9" s="127"/>
      <c r="N9" s="360" t="s">
        <v>83</v>
      </c>
      <c r="O9" s="362"/>
      <c r="P9" s="126"/>
      <c r="Q9" s="127"/>
      <c r="R9" s="30"/>
      <c r="S9" s="25"/>
      <c r="T9" s="25"/>
    </row>
    <row r="10" spans="1:20" s="57" customFormat="1" ht="11.4">
      <c r="A10" s="51"/>
      <c r="B10" s="31" t="s">
        <v>29</v>
      </c>
      <c r="C10" s="29" t="s">
        <v>30</v>
      </c>
      <c r="D10" s="28" t="s">
        <v>29</v>
      </c>
      <c r="E10" s="29" t="s">
        <v>30</v>
      </c>
      <c r="F10" s="28" t="s">
        <v>29</v>
      </c>
      <c r="G10" s="29" t="s">
        <v>30</v>
      </c>
      <c r="H10" s="28" t="s">
        <v>29</v>
      </c>
      <c r="I10" s="29" t="s">
        <v>30</v>
      </c>
      <c r="J10" s="28" t="s">
        <v>29</v>
      </c>
      <c r="K10" s="29" t="s">
        <v>30</v>
      </c>
      <c r="L10" s="28" t="s">
        <v>29</v>
      </c>
      <c r="M10" s="29" t="s">
        <v>30</v>
      </c>
      <c r="N10" s="28" t="s">
        <v>29</v>
      </c>
      <c r="O10" s="29" t="s">
        <v>30</v>
      </c>
      <c r="P10" s="28" t="s">
        <v>29</v>
      </c>
      <c r="Q10" s="29" t="s">
        <v>30</v>
      </c>
      <c r="R10" s="28" t="s">
        <v>29</v>
      </c>
      <c r="S10" s="29" t="s">
        <v>30</v>
      </c>
      <c r="T10" s="64" t="s">
        <v>31</v>
      </c>
    </row>
    <row r="11" spans="1:20" s="32" customFormat="1">
      <c r="A11" s="15" t="s">
        <v>32</v>
      </c>
      <c r="B11" s="28"/>
      <c r="C11" s="29"/>
      <c r="D11" s="28"/>
      <c r="E11" s="29"/>
      <c r="F11" s="28"/>
      <c r="G11" s="29"/>
      <c r="H11" s="28"/>
      <c r="I11" s="29"/>
      <c r="J11" s="28"/>
      <c r="K11" s="29"/>
      <c r="L11" s="28"/>
      <c r="M11" s="29"/>
      <c r="N11" s="28"/>
      <c r="O11" s="29"/>
      <c r="P11" s="28"/>
      <c r="Q11" s="29"/>
      <c r="R11" s="28"/>
      <c r="S11" s="29"/>
    </row>
    <row r="12" spans="1:20">
      <c r="A12" s="18" t="s">
        <v>33</v>
      </c>
      <c r="B12" s="20">
        <v>0</v>
      </c>
      <c r="C12" s="19">
        <v>0</v>
      </c>
      <c r="D12" s="20">
        <v>148</v>
      </c>
      <c r="E12" s="19">
        <v>96</v>
      </c>
      <c r="F12" s="20">
        <v>0</v>
      </c>
      <c r="G12" s="19">
        <v>0</v>
      </c>
      <c r="H12" s="20">
        <v>44</v>
      </c>
      <c r="I12" s="19">
        <v>27</v>
      </c>
      <c r="J12" s="20">
        <v>0</v>
      </c>
      <c r="K12" s="19">
        <v>0</v>
      </c>
      <c r="L12" s="20">
        <v>0</v>
      </c>
      <c r="M12" s="19">
        <v>0</v>
      </c>
      <c r="N12" s="20">
        <v>88</v>
      </c>
      <c r="O12" s="19">
        <v>22</v>
      </c>
      <c r="P12" s="20">
        <v>0</v>
      </c>
      <c r="Q12" s="19">
        <v>0</v>
      </c>
      <c r="R12" s="8">
        <f>SUM(L12,J12,H12,F12,D12,B12,N12,P12)</f>
        <v>280</v>
      </c>
      <c r="S12" s="10">
        <f>SUM(M12,K12,I12,G12,E12,C12,O12,Q12)</f>
        <v>145</v>
      </c>
      <c r="T12" s="10">
        <f>SUM(R12:S12)</f>
        <v>425</v>
      </c>
    </row>
    <row r="13" spans="1:20">
      <c r="A13" s="18" t="s">
        <v>34</v>
      </c>
      <c r="B13" s="20">
        <v>0</v>
      </c>
      <c r="C13" s="21">
        <v>0</v>
      </c>
      <c r="D13" s="20">
        <v>375</v>
      </c>
      <c r="E13" s="21">
        <v>290</v>
      </c>
      <c r="F13" s="20">
        <v>3</v>
      </c>
      <c r="G13" s="21">
        <v>2</v>
      </c>
      <c r="H13" s="20">
        <v>95</v>
      </c>
      <c r="I13" s="21">
        <v>73</v>
      </c>
      <c r="J13" s="20">
        <v>38</v>
      </c>
      <c r="K13" s="21">
        <v>22</v>
      </c>
      <c r="L13" s="20">
        <v>24</v>
      </c>
      <c r="M13" s="21">
        <v>3</v>
      </c>
      <c r="N13" s="20">
        <v>257</v>
      </c>
      <c r="O13" s="21">
        <v>73</v>
      </c>
      <c r="P13" s="20">
        <v>0</v>
      </c>
      <c r="Q13" s="21">
        <v>0</v>
      </c>
      <c r="R13" s="8">
        <f t="shared" ref="R13:S16" si="0">SUM(L13,J13,H13,F13,D13,B13,N13,P13)</f>
        <v>792</v>
      </c>
      <c r="S13" s="9">
        <f t="shared" si="0"/>
        <v>463</v>
      </c>
      <c r="T13" s="10">
        <f>SUM(R13:S13)</f>
        <v>1255</v>
      </c>
    </row>
    <row r="14" spans="1:20">
      <c r="A14" s="18" t="s">
        <v>35</v>
      </c>
      <c r="B14" s="20">
        <v>0</v>
      </c>
      <c r="C14" s="21">
        <v>0</v>
      </c>
      <c r="D14" s="20">
        <v>0</v>
      </c>
      <c r="E14" s="21">
        <v>0</v>
      </c>
      <c r="F14" s="20">
        <v>0</v>
      </c>
      <c r="G14" s="21">
        <v>0</v>
      </c>
      <c r="H14" s="20">
        <v>0</v>
      </c>
      <c r="I14" s="21">
        <v>0</v>
      </c>
      <c r="J14" s="20">
        <v>0</v>
      </c>
      <c r="K14" s="21">
        <v>0</v>
      </c>
      <c r="L14" s="20">
        <v>0</v>
      </c>
      <c r="M14" s="21">
        <v>0</v>
      </c>
      <c r="N14" s="20">
        <v>0</v>
      </c>
      <c r="O14" s="21">
        <v>0</v>
      </c>
      <c r="P14" s="20">
        <v>0</v>
      </c>
      <c r="Q14" s="21">
        <v>0</v>
      </c>
      <c r="R14" s="8">
        <f t="shared" si="0"/>
        <v>0</v>
      </c>
      <c r="S14" s="9">
        <f t="shared" si="0"/>
        <v>0</v>
      </c>
      <c r="T14" s="10">
        <f>SUM(R14:S14)</f>
        <v>0</v>
      </c>
    </row>
    <row r="15" spans="1:20">
      <c r="A15" s="18" t="s">
        <v>36</v>
      </c>
      <c r="B15" s="20">
        <v>0</v>
      </c>
      <c r="C15" s="21">
        <v>0</v>
      </c>
      <c r="D15" s="20">
        <v>97</v>
      </c>
      <c r="E15" s="21">
        <v>51</v>
      </c>
      <c r="F15" s="20">
        <v>0</v>
      </c>
      <c r="G15" s="21">
        <v>0</v>
      </c>
      <c r="H15" s="20">
        <v>14</v>
      </c>
      <c r="I15" s="21">
        <v>10</v>
      </c>
      <c r="J15" s="20">
        <v>0</v>
      </c>
      <c r="K15" s="21">
        <v>0</v>
      </c>
      <c r="L15" s="20">
        <v>0</v>
      </c>
      <c r="M15" s="21">
        <v>0</v>
      </c>
      <c r="N15" s="20">
        <v>0</v>
      </c>
      <c r="O15" s="21">
        <v>0</v>
      </c>
      <c r="P15" s="20">
        <v>0</v>
      </c>
      <c r="Q15" s="21">
        <v>0</v>
      </c>
      <c r="R15" s="8">
        <f t="shared" si="0"/>
        <v>111</v>
      </c>
      <c r="S15" s="9">
        <f t="shared" si="0"/>
        <v>61</v>
      </c>
      <c r="T15" s="10">
        <f>SUM(R15:S15)</f>
        <v>172</v>
      </c>
    </row>
    <row r="16" spans="1:20" s="11" customFormat="1">
      <c r="A16" s="7" t="s">
        <v>26</v>
      </c>
      <c r="B16" s="33">
        <v>0</v>
      </c>
      <c r="C16" s="34">
        <v>0</v>
      </c>
      <c r="D16" s="33">
        <v>620</v>
      </c>
      <c r="E16" s="34">
        <v>437</v>
      </c>
      <c r="F16" s="33">
        <v>3</v>
      </c>
      <c r="G16" s="34">
        <v>2</v>
      </c>
      <c r="H16" s="33">
        <v>153</v>
      </c>
      <c r="I16" s="34">
        <v>110</v>
      </c>
      <c r="J16" s="33">
        <v>38</v>
      </c>
      <c r="K16" s="34">
        <v>22</v>
      </c>
      <c r="L16" s="33">
        <v>24</v>
      </c>
      <c r="M16" s="34">
        <v>3</v>
      </c>
      <c r="N16" s="33">
        <v>345</v>
      </c>
      <c r="O16" s="34">
        <v>95</v>
      </c>
      <c r="P16" s="33">
        <v>0</v>
      </c>
      <c r="Q16" s="34">
        <v>0</v>
      </c>
      <c r="R16" s="33">
        <f t="shared" si="0"/>
        <v>1183</v>
      </c>
      <c r="S16" s="34">
        <f t="shared" si="0"/>
        <v>669</v>
      </c>
      <c r="T16" s="34">
        <f>SUM(R16:S16)</f>
        <v>1852</v>
      </c>
    </row>
    <row r="17" spans="1:20" s="11" customFormat="1">
      <c r="A17" s="24" t="s">
        <v>37</v>
      </c>
      <c r="B17" s="35"/>
      <c r="C17" s="36"/>
      <c r="D17" s="35"/>
      <c r="E17" s="36"/>
      <c r="F17" s="35"/>
      <c r="G17" s="36"/>
      <c r="H17" s="35"/>
      <c r="I17" s="36"/>
      <c r="J17" s="35"/>
      <c r="K17" s="36"/>
      <c r="L17" s="35"/>
      <c r="M17" s="36"/>
      <c r="N17" s="35"/>
      <c r="O17" s="36"/>
      <c r="P17" s="35"/>
      <c r="Q17" s="36"/>
      <c r="R17" s="35"/>
      <c r="S17" s="36"/>
      <c r="T17" s="36"/>
    </row>
    <row r="18" spans="1:20">
      <c r="A18" s="18" t="s">
        <v>33</v>
      </c>
      <c r="B18" s="20">
        <v>0</v>
      </c>
      <c r="C18" s="19">
        <v>0</v>
      </c>
      <c r="D18" s="20">
        <v>40</v>
      </c>
      <c r="E18" s="19">
        <v>22</v>
      </c>
      <c r="F18" s="20">
        <v>0</v>
      </c>
      <c r="G18" s="19">
        <v>0</v>
      </c>
      <c r="H18" s="20">
        <v>9</v>
      </c>
      <c r="I18" s="19">
        <v>0</v>
      </c>
      <c r="J18" s="20">
        <v>0</v>
      </c>
      <c r="K18" s="19">
        <v>0</v>
      </c>
      <c r="L18" s="20">
        <v>0</v>
      </c>
      <c r="M18" s="19">
        <v>0</v>
      </c>
      <c r="N18" s="20">
        <v>27</v>
      </c>
      <c r="O18" s="19">
        <v>8</v>
      </c>
      <c r="P18" s="20">
        <v>0</v>
      </c>
      <c r="Q18" s="19">
        <v>0</v>
      </c>
      <c r="R18" s="8">
        <f t="shared" ref="R18:S22" si="1">SUM(L18,J18,H18,F18,D18,B18,N18,P18)</f>
        <v>76</v>
      </c>
      <c r="S18" s="10">
        <f t="shared" si="1"/>
        <v>30</v>
      </c>
      <c r="T18" s="10">
        <f>SUM(R18:S18)</f>
        <v>106</v>
      </c>
    </row>
    <row r="19" spans="1:20">
      <c r="A19" s="18" t="s">
        <v>34</v>
      </c>
      <c r="B19" s="20">
        <v>0</v>
      </c>
      <c r="C19" s="21">
        <v>0</v>
      </c>
      <c r="D19" s="20">
        <v>210</v>
      </c>
      <c r="E19" s="21">
        <v>142</v>
      </c>
      <c r="F19" s="20">
        <v>14</v>
      </c>
      <c r="G19" s="21">
        <v>15</v>
      </c>
      <c r="H19" s="20">
        <v>20</v>
      </c>
      <c r="I19" s="21">
        <v>14</v>
      </c>
      <c r="J19" s="20">
        <v>0</v>
      </c>
      <c r="K19" s="21">
        <v>0</v>
      </c>
      <c r="L19" s="20">
        <v>0</v>
      </c>
      <c r="M19" s="21">
        <v>0</v>
      </c>
      <c r="N19" s="20">
        <v>15</v>
      </c>
      <c r="O19" s="21">
        <v>9</v>
      </c>
      <c r="P19" s="20">
        <v>0</v>
      </c>
      <c r="Q19" s="21">
        <v>0</v>
      </c>
      <c r="R19" s="8">
        <f t="shared" si="1"/>
        <v>259</v>
      </c>
      <c r="S19" s="9">
        <f t="shared" si="1"/>
        <v>180</v>
      </c>
      <c r="T19" s="10">
        <f>SUM(R19:S19)</f>
        <v>439</v>
      </c>
    </row>
    <row r="20" spans="1:20">
      <c r="A20" s="18" t="s">
        <v>35</v>
      </c>
      <c r="B20" s="20">
        <v>0</v>
      </c>
      <c r="C20" s="21">
        <v>0</v>
      </c>
      <c r="D20" s="20">
        <v>0</v>
      </c>
      <c r="E20" s="21">
        <v>0</v>
      </c>
      <c r="F20" s="20">
        <v>0</v>
      </c>
      <c r="G20" s="21">
        <v>0</v>
      </c>
      <c r="H20" s="20">
        <v>0</v>
      </c>
      <c r="I20" s="21">
        <v>0</v>
      </c>
      <c r="J20" s="20">
        <v>0</v>
      </c>
      <c r="K20" s="21">
        <v>0</v>
      </c>
      <c r="L20" s="20">
        <v>0</v>
      </c>
      <c r="M20" s="21">
        <v>0</v>
      </c>
      <c r="N20" s="20">
        <v>0</v>
      </c>
      <c r="O20" s="21">
        <v>0</v>
      </c>
      <c r="P20" s="20">
        <v>0</v>
      </c>
      <c r="Q20" s="21">
        <v>0</v>
      </c>
      <c r="R20" s="8">
        <f t="shared" si="1"/>
        <v>0</v>
      </c>
      <c r="S20" s="9">
        <f t="shared" si="1"/>
        <v>0</v>
      </c>
      <c r="T20" s="10">
        <f>SUM(R20:S20)</f>
        <v>0</v>
      </c>
    </row>
    <row r="21" spans="1:20">
      <c r="A21" s="18" t="s">
        <v>36</v>
      </c>
      <c r="B21" s="20">
        <v>0</v>
      </c>
      <c r="C21" s="21">
        <v>0</v>
      </c>
      <c r="D21" s="20">
        <v>0</v>
      </c>
      <c r="E21" s="21">
        <v>0</v>
      </c>
      <c r="F21" s="20">
        <v>0</v>
      </c>
      <c r="G21" s="21">
        <v>0</v>
      </c>
      <c r="H21" s="20">
        <v>0</v>
      </c>
      <c r="I21" s="21">
        <v>0</v>
      </c>
      <c r="J21" s="20">
        <v>0</v>
      </c>
      <c r="K21" s="21">
        <v>0</v>
      </c>
      <c r="L21" s="20">
        <v>0</v>
      </c>
      <c r="M21" s="21">
        <v>0</v>
      </c>
      <c r="N21" s="20">
        <v>0</v>
      </c>
      <c r="O21" s="21">
        <v>0</v>
      </c>
      <c r="P21" s="20">
        <v>0</v>
      </c>
      <c r="Q21" s="21">
        <v>0</v>
      </c>
      <c r="R21" s="8">
        <f t="shared" si="1"/>
        <v>0</v>
      </c>
      <c r="S21" s="9">
        <f t="shared" si="1"/>
        <v>0</v>
      </c>
      <c r="T21" s="10">
        <f>SUM(R21:S21)</f>
        <v>0</v>
      </c>
    </row>
    <row r="22" spans="1:20" s="11" customFormat="1">
      <c r="A22" s="7" t="s">
        <v>26</v>
      </c>
      <c r="B22" s="33">
        <v>0</v>
      </c>
      <c r="C22" s="34">
        <v>0</v>
      </c>
      <c r="D22" s="33">
        <v>250</v>
      </c>
      <c r="E22" s="34">
        <v>164</v>
      </c>
      <c r="F22" s="33">
        <v>14</v>
      </c>
      <c r="G22" s="34">
        <v>15</v>
      </c>
      <c r="H22" s="33">
        <v>29</v>
      </c>
      <c r="I22" s="34">
        <v>14</v>
      </c>
      <c r="J22" s="33">
        <v>0</v>
      </c>
      <c r="K22" s="34">
        <v>0</v>
      </c>
      <c r="L22" s="33">
        <v>0</v>
      </c>
      <c r="M22" s="34">
        <v>0</v>
      </c>
      <c r="N22" s="33">
        <v>42</v>
      </c>
      <c r="O22" s="34">
        <v>17</v>
      </c>
      <c r="P22" s="33">
        <v>0</v>
      </c>
      <c r="Q22" s="34">
        <v>0</v>
      </c>
      <c r="R22" s="33">
        <f t="shared" si="1"/>
        <v>335</v>
      </c>
      <c r="S22" s="34">
        <f t="shared" si="1"/>
        <v>210</v>
      </c>
      <c r="T22" s="34">
        <f>SUM(R22:S22)</f>
        <v>545</v>
      </c>
    </row>
    <row r="23" spans="1:20" s="11" customFormat="1">
      <c r="A23" s="24" t="s">
        <v>38</v>
      </c>
      <c r="B23" s="35"/>
      <c r="C23" s="36"/>
      <c r="D23" s="35"/>
      <c r="E23" s="36"/>
      <c r="F23" s="35"/>
      <c r="G23" s="36"/>
      <c r="H23" s="35"/>
      <c r="I23" s="36"/>
      <c r="J23" s="35"/>
      <c r="K23" s="36"/>
      <c r="L23" s="35"/>
      <c r="M23" s="36"/>
      <c r="N23" s="35"/>
      <c r="O23" s="36"/>
      <c r="P23" s="35"/>
      <c r="Q23" s="36"/>
      <c r="R23" s="35"/>
      <c r="S23" s="36"/>
      <c r="T23" s="36"/>
    </row>
    <row r="24" spans="1:20">
      <c r="A24" s="18" t="s">
        <v>33</v>
      </c>
      <c r="B24" s="20">
        <v>0</v>
      </c>
      <c r="C24" s="19">
        <v>0</v>
      </c>
      <c r="D24" s="20">
        <v>39</v>
      </c>
      <c r="E24" s="19">
        <v>19</v>
      </c>
      <c r="F24" s="20">
        <v>0</v>
      </c>
      <c r="G24" s="19">
        <v>0</v>
      </c>
      <c r="H24" s="20">
        <v>24</v>
      </c>
      <c r="I24" s="19">
        <v>17</v>
      </c>
      <c r="J24" s="20">
        <v>0</v>
      </c>
      <c r="K24" s="19">
        <v>0</v>
      </c>
      <c r="L24" s="20">
        <v>0</v>
      </c>
      <c r="M24" s="19">
        <v>0</v>
      </c>
      <c r="N24" s="20">
        <v>0</v>
      </c>
      <c r="O24" s="19">
        <v>0</v>
      </c>
      <c r="P24" s="20">
        <v>0</v>
      </c>
      <c r="Q24" s="19">
        <v>0</v>
      </c>
      <c r="R24" s="8">
        <f t="shared" ref="R24:S28" si="2">SUM(L24,J24,H24,F24,D24,B24,N24,P24)</f>
        <v>63</v>
      </c>
      <c r="S24" s="10">
        <f t="shared" si="2"/>
        <v>36</v>
      </c>
      <c r="T24" s="10">
        <f>SUM(R24:S24)</f>
        <v>99</v>
      </c>
    </row>
    <row r="25" spans="1:20">
      <c r="A25" s="18" t="s">
        <v>34</v>
      </c>
      <c r="B25" s="20">
        <v>0</v>
      </c>
      <c r="C25" s="21">
        <v>0</v>
      </c>
      <c r="D25" s="20">
        <v>27</v>
      </c>
      <c r="E25" s="21">
        <v>26</v>
      </c>
      <c r="F25" s="20">
        <v>0</v>
      </c>
      <c r="G25" s="21">
        <v>0</v>
      </c>
      <c r="H25" s="20">
        <v>0</v>
      </c>
      <c r="I25" s="21">
        <v>0</v>
      </c>
      <c r="J25" s="20">
        <v>48</v>
      </c>
      <c r="K25" s="21">
        <v>24</v>
      </c>
      <c r="L25" s="20">
        <v>0</v>
      </c>
      <c r="M25" s="21">
        <v>0</v>
      </c>
      <c r="N25" s="20">
        <v>0</v>
      </c>
      <c r="O25" s="21">
        <v>0</v>
      </c>
      <c r="P25" s="20">
        <v>0</v>
      </c>
      <c r="Q25" s="21">
        <v>0</v>
      </c>
      <c r="R25" s="8">
        <f t="shared" si="2"/>
        <v>75</v>
      </c>
      <c r="S25" s="9">
        <f t="shared" si="2"/>
        <v>50</v>
      </c>
      <c r="T25" s="10">
        <f>SUM(R25:S25)</f>
        <v>125</v>
      </c>
    </row>
    <row r="26" spans="1:20">
      <c r="A26" s="18" t="s">
        <v>36</v>
      </c>
      <c r="B26" s="20">
        <v>0</v>
      </c>
      <c r="C26" s="21">
        <v>0</v>
      </c>
      <c r="D26" s="20">
        <v>0</v>
      </c>
      <c r="E26" s="21">
        <v>0</v>
      </c>
      <c r="F26" s="20">
        <v>0</v>
      </c>
      <c r="G26" s="21">
        <v>0</v>
      </c>
      <c r="H26" s="20">
        <v>0</v>
      </c>
      <c r="I26" s="21">
        <v>0</v>
      </c>
      <c r="J26" s="20">
        <v>0</v>
      </c>
      <c r="K26" s="21">
        <v>0</v>
      </c>
      <c r="L26" s="20">
        <v>0</v>
      </c>
      <c r="M26" s="21">
        <v>0</v>
      </c>
      <c r="N26" s="20">
        <v>0</v>
      </c>
      <c r="O26" s="21">
        <v>0</v>
      </c>
      <c r="P26" s="20">
        <v>0</v>
      </c>
      <c r="Q26" s="21">
        <v>0</v>
      </c>
      <c r="R26" s="8">
        <f t="shared" si="2"/>
        <v>0</v>
      </c>
      <c r="S26" s="9">
        <f t="shared" si="2"/>
        <v>0</v>
      </c>
      <c r="T26" s="10">
        <f>SUM(R26:S26)</f>
        <v>0</v>
      </c>
    </row>
    <row r="27" spans="1:20">
      <c r="A27" s="18" t="s">
        <v>39</v>
      </c>
      <c r="B27" s="20">
        <v>0</v>
      </c>
      <c r="C27" s="21">
        <v>0</v>
      </c>
      <c r="D27" s="20">
        <v>0</v>
      </c>
      <c r="E27" s="21">
        <v>0</v>
      </c>
      <c r="F27" s="20">
        <v>15</v>
      </c>
      <c r="G27" s="21">
        <v>3</v>
      </c>
      <c r="H27" s="20">
        <v>0</v>
      </c>
      <c r="I27" s="21">
        <v>0</v>
      </c>
      <c r="J27" s="20">
        <v>2</v>
      </c>
      <c r="K27" s="21">
        <v>6</v>
      </c>
      <c r="L27" s="20">
        <v>5</v>
      </c>
      <c r="M27" s="21">
        <v>3</v>
      </c>
      <c r="N27" s="20">
        <v>0</v>
      </c>
      <c r="O27" s="21">
        <v>0</v>
      </c>
      <c r="P27" s="20">
        <v>0</v>
      </c>
      <c r="Q27" s="21">
        <v>0</v>
      </c>
      <c r="R27" s="8">
        <f t="shared" si="2"/>
        <v>22</v>
      </c>
      <c r="S27" s="9">
        <f t="shared" si="2"/>
        <v>12</v>
      </c>
      <c r="T27" s="10">
        <f>SUM(R27:S27)</f>
        <v>34</v>
      </c>
    </row>
    <row r="28" spans="1:20" s="11" customFormat="1">
      <c r="A28" s="7" t="s">
        <v>26</v>
      </c>
      <c r="B28" s="33">
        <v>0</v>
      </c>
      <c r="C28" s="34">
        <v>0</v>
      </c>
      <c r="D28" s="33">
        <v>66</v>
      </c>
      <c r="E28" s="34">
        <v>45</v>
      </c>
      <c r="F28" s="33">
        <v>15</v>
      </c>
      <c r="G28" s="34">
        <v>3</v>
      </c>
      <c r="H28" s="33">
        <v>24</v>
      </c>
      <c r="I28" s="34">
        <v>17</v>
      </c>
      <c r="J28" s="33">
        <v>50</v>
      </c>
      <c r="K28" s="34">
        <v>30</v>
      </c>
      <c r="L28" s="33">
        <v>5</v>
      </c>
      <c r="M28" s="34">
        <v>3</v>
      </c>
      <c r="N28" s="33">
        <v>0</v>
      </c>
      <c r="O28" s="34">
        <v>0</v>
      </c>
      <c r="P28" s="33">
        <v>0</v>
      </c>
      <c r="Q28" s="34">
        <v>0</v>
      </c>
      <c r="R28" s="33">
        <f t="shared" si="2"/>
        <v>160</v>
      </c>
      <c r="S28" s="34">
        <f t="shared" si="2"/>
        <v>98</v>
      </c>
      <c r="T28" s="34">
        <f>SUM(R28:S28)</f>
        <v>258</v>
      </c>
    </row>
    <row r="29" spans="1:20" s="11" customFormat="1">
      <c r="A29" s="24" t="s">
        <v>40</v>
      </c>
      <c r="B29" s="35"/>
      <c r="C29" s="36"/>
      <c r="D29" s="35"/>
      <c r="E29" s="36"/>
      <c r="F29" s="35"/>
      <c r="G29" s="36"/>
      <c r="H29" s="35"/>
      <c r="I29" s="36"/>
      <c r="J29" s="35"/>
      <c r="K29" s="36"/>
      <c r="L29" s="35"/>
      <c r="M29" s="36"/>
      <c r="N29" s="35"/>
      <c r="O29" s="36"/>
      <c r="P29" s="35"/>
      <c r="Q29" s="36"/>
      <c r="R29" s="35"/>
      <c r="S29" s="36"/>
      <c r="T29" s="36"/>
    </row>
    <row r="30" spans="1:20">
      <c r="A30" s="18" t="s">
        <v>33</v>
      </c>
      <c r="B30" s="20">
        <v>0</v>
      </c>
      <c r="C30" s="19">
        <v>0</v>
      </c>
      <c r="D30" s="20">
        <v>75</v>
      </c>
      <c r="E30" s="19">
        <v>67</v>
      </c>
      <c r="F30" s="20">
        <v>0</v>
      </c>
      <c r="G30" s="19">
        <v>0</v>
      </c>
      <c r="H30" s="20">
        <v>18</v>
      </c>
      <c r="I30" s="19">
        <v>11</v>
      </c>
      <c r="J30" s="20">
        <v>3</v>
      </c>
      <c r="K30" s="19">
        <v>1</v>
      </c>
      <c r="L30" s="20">
        <v>0</v>
      </c>
      <c r="M30" s="19">
        <v>0</v>
      </c>
      <c r="N30" s="20">
        <v>11</v>
      </c>
      <c r="O30" s="19">
        <v>5</v>
      </c>
      <c r="P30" s="20">
        <v>0</v>
      </c>
      <c r="Q30" s="19">
        <v>0</v>
      </c>
      <c r="R30" s="8">
        <f t="shared" ref="R30:S34" si="3">SUM(L30,J30,H30,F30,D30,B30,N30,P30)</f>
        <v>107</v>
      </c>
      <c r="S30" s="10">
        <f t="shared" si="3"/>
        <v>84</v>
      </c>
      <c r="T30" s="10">
        <f>SUM(R30:S30)</f>
        <v>191</v>
      </c>
    </row>
    <row r="31" spans="1:20">
      <c r="A31" s="18" t="s">
        <v>34</v>
      </c>
      <c r="B31" s="20">
        <v>0</v>
      </c>
      <c r="C31" s="21">
        <v>0</v>
      </c>
      <c r="D31" s="20">
        <v>276</v>
      </c>
      <c r="E31" s="21">
        <v>189</v>
      </c>
      <c r="F31" s="20">
        <v>39</v>
      </c>
      <c r="G31" s="21">
        <v>17</v>
      </c>
      <c r="H31" s="20">
        <v>55</v>
      </c>
      <c r="I31" s="21">
        <v>30</v>
      </c>
      <c r="J31" s="20">
        <v>9</v>
      </c>
      <c r="K31" s="21">
        <v>11</v>
      </c>
      <c r="L31" s="20">
        <v>3</v>
      </c>
      <c r="M31" s="21">
        <v>9</v>
      </c>
      <c r="N31" s="20">
        <v>68</v>
      </c>
      <c r="O31" s="21">
        <v>13</v>
      </c>
      <c r="P31" s="20">
        <v>0</v>
      </c>
      <c r="Q31" s="21">
        <v>0</v>
      </c>
      <c r="R31" s="8">
        <f t="shared" si="3"/>
        <v>450</v>
      </c>
      <c r="S31" s="9">
        <f t="shared" si="3"/>
        <v>269</v>
      </c>
      <c r="T31" s="10">
        <f>SUM(R31:S31)</f>
        <v>719</v>
      </c>
    </row>
    <row r="32" spans="1:20">
      <c r="A32" s="18" t="s">
        <v>35</v>
      </c>
      <c r="B32" s="20">
        <v>0</v>
      </c>
      <c r="C32" s="21">
        <v>0</v>
      </c>
      <c r="D32" s="20">
        <v>0</v>
      </c>
      <c r="E32" s="21">
        <v>0</v>
      </c>
      <c r="F32" s="20">
        <v>0</v>
      </c>
      <c r="G32" s="21">
        <v>0</v>
      </c>
      <c r="H32" s="20">
        <v>0</v>
      </c>
      <c r="I32" s="21">
        <v>0</v>
      </c>
      <c r="J32" s="20">
        <v>0</v>
      </c>
      <c r="K32" s="21">
        <v>0</v>
      </c>
      <c r="L32" s="20">
        <v>0</v>
      </c>
      <c r="M32" s="21">
        <v>0</v>
      </c>
      <c r="N32" s="20">
        <v>0</v>
      </c>
      <c r="O32" s="21">
        <v>0</v>
      </c>
      <c r="P32" s="20">
        <v>0</v>
      </c>
      <c r="Q32" s="21">
        <v>0</v>
      </c>
      <c r="R32" s="8">
        <f t="shared" si="3"/>
        <v>0</v>
      </c>
      <c r="S32" s="9">
        <f t="shared" si="3"/>
        <v>0</v>
      </c>
      <c r="T32" s="10">
        <f>SUM(R32:S32)</f>
        <v>0</v>
      </c>
    </row>
    <row r="33" spans="1:20">
      <c r="A33" s="18" t="s">
        <v>36</v>
      </c>
      <c r="B33" s="20">
        <v>0</v>
      </c>
      <c r="C33" s="21">
        <v>0</v>
      </c>
      <c r="D33" s="20">
        <v>0</v>
      </c>
      <c r="E33" s="21">
        <v>0</v>
      </c>
      <c r="F33" s="20">
        <v>0</v>
      </c>
      <c r="G33" s="21">
        <v>0</v>
      </c>
      <c r="H33" s="20">
        <v>0</v>
      </c>
      <c r="I33" s="21">
        <v>0</v>
      </c>
      <c r="J33" s="20">
        <v>0</v>
      </c>
      <c r="K33" s="21">
        <v>0</v>
      </c>
      <c r="L33" s="20">
        <v>0</v>
      </c>
      <c r="M33" s="21">
        <v>0</v>
      </c>
      <c r="N33" s="20">
        <v>0</v>
      </c>
      <c r="O33" s="21">
        <v>0</v>
      </c>
      <c r="P33" s="20">
        <v>0</v>
      </c>
      <c r="Q33" s="21">
        <v>0</v>
      </c>
      <c r="R33" s="8">
        <f t="shared" si="3"/>
        <v>0</v>
      </c>
      <c r="S33" s="9">
        <f t="shared" si="3"/>
        <v>0</v>
      </c>
      <c r="T33" s="10">
        <f>SUM(R33:S33)</f>
        <v>0</v>
      </c>
    </row>
    <row r="34" spans="1:20" s="11" customFormat="1">
      <c r="A34" s="7" t="s">
        <v>26</v>
      </c>
      <c r="B34" s="33">
        <v>0</v>
      </c>
      <c r="C34" s="34">
        <v>0</v>
      </c>
      <c r="D34" s="33">
        <v>351</v>
      </c>
      <c r="E34" s="34">
        <v>256</v>
      </c>
      <c r="F34" s="33">
        <v>39</v>
      </c>
      <c r="G34" s="34">
        <v>17</v>
      </c>
      <c r="H34" s="33">
        <v>73</v>
      </c>
      <c r="I34" s="34">
        <v>41</v>
      </c>
      <c r="J34" s="33">
        <v>12</v>
      </c>
      <c r="K34" s="34">
        <v>12</v>
      </c>
      <c r="L34" s="33">
        <v>3</v>
      </c>
      <c r="M34" s="34">
        <v>9</v>
      </c>
      <c r="N34" s="33">
        <v>79</v>
      </c>
      <c r="O34" s="34">
        <v>18</v>
      </c>
      <c r="P34" s="33">
        <v>0</v>
      </c>
      <c r="Q34" s="34">
        <v>0</v>
      </c>
      <c r="R34" s="33">
        <f t="shared" si="3"/>
        <v>557</v>
      </c>
      <c r="S34" s="34">
        <f t="shared" si="3"/>
        <v>353</v>
      </c>
      <c r="T34" s="34">
        <f>SUM(R34:S34)</f>
        <v>910</v>
      </c>
    </row>
    <row r="35" spans="1:20" s="11" customFormat="1">
      <c r="A35" s="24" t="s">
        <v>41</v>
      </c>
      <c r="B35" s="35"/>
      <c r="C35" s="36"/>
      <c r="D35" s="35"/>
      <c r="E35" s="36"/>
      <c r="F35" s="35"/>
      <c r="G35" s="36"/>
      <c r="H35" s="35"/>
      <c r="I35" s="36"/>
      <c r="J35" s="35"/>
      <c r="K35" s="36"/>
      <c r="L35" s="35"/>
      <c r="M35" s="36"/>
      <c r="N35" s="35"/>
      <c r="O35" s="36"/>
      <c r="P35" s="35"/>
      <c r="Q35" s="36"/>
      <c r="R35" s="35"/>
      <c r="S35" s="36"/>
      <c r="T35" s="36"/>
    </row>
    <row r="36" spans="1:20">
      <c r="A36" s="18" t="s">
        <v>33</v>
      </c>
      <c r="B36" s="20">
        <v>0</v>
      </c>
      <c r="C36" s="19">
        <v>0</v>
      </c>
      <c r="D36" s="20">
        <v>182</v>
      </c>
      <c r="E36" s="19">
        <v>77</v>
      </c>
      <c r="F36" s="20">
        <v>0</v>
      </c>
      <c r="G36" s="19">
        <v>0</v>
      </c>
      <c r="H36" s="20">
        <v>43</v>
      </c>
      <c r="I36" s="19">
        <v>30</v>
      </c>
      <c r="J36" s="20">
        <v>0</v>
      </c>
      <c r="K36" s="19">
        <v>0</v>
      </c>
      <c r="L36" s="20">
        <v>0</v>
      </c>
      <c r="M36" s="19">
        <v>0</v>
      </c>
      <c r="N36" s="20">
        <v>46</v>
      </c>
      <c r="O36" s="19">
        <v>13</v>
      </c>
      <c r="P36" s="20">
        <v>0</v>
      </c>
      <c r="Q36" s="19">
        <v>0</v>
      </c>
      <c r="R36" s="8">
        <f t="shared" ref="R36:S40" si="4">SUM(L36,J36,H36,F36,D36,B36,N36,P36)</f>
        <v>271</v>
      </c>
      <c r="S36" s="10">
        <f t="shared" si="4"/>
        <v>120</v>
      </c>
      <c r="T36" s="10">
        <f>SUM(R36:S36)</f>
        <v>391</v>
      </c>
    </row>
    <row r="37" spans="1:20">
      <c r="A37" s="18" t="s">
        <v>34</v>
      </c>
      <c r="B37" s="20">
        <v>0</v>
      </c>
      <c r="C37" s="21">
        <v>0</v>
      </c>
      <c r="D37" s="20">
        <v>336</v>
      </c>
      <c r="E37" s="21">
        <v>197</v>
      </c>
      <c r="F37" s="20">
        <v>60</v>
      </c>
      <c r="G37" s="21">
        <v>10</v>
      </c>
      <c r="H37" s="20">
        <v>64</v>
      </c>
      <c r="I37" s="21">
        <v>40</v>
      </c>
      <c r="J37" s="20">
        <v>30</v>
      </c>
      <c r="K37" s="21">
        <v>17</v>
      </c>
      <c r="L37" s="20">
        <v>8</v>
      </c>
      <c r="M37" s="21">
        <v>1</v>
      </c>
      <c r="N37" s="20">
        <v>54</v>
      </c>
      <c r="O37" s="21">
        <v>11</v>
      </c>
      <c r="P37" s="20">
        <v>0</v>
      </c>
      <c r="Q37" s="21">
        <v>0</v>
      </c>
      <c r="R37" s="8">
        <f t="shared" si="4"/>
        <v>552</v>
      </c>
      <c r="S37" s="9">
        <f t="shared" si="4"/>
        <v>276</v>
      </c>
      <c r="T37" s="10">
        <f>SUM(R37:S37)</f>
        <v>828</v>
      </c>
    </row>
    <row r="38" spans="1:20">
      <c r="A38" s="18" t="s">
        <v>35</v>
      </c>
      <c r="B38" s="20">
        <v>0</v>
      </c>
      <c r="C38" s="21">
        <v>0</v>
      </c>
      <c r="D38" s="20">
        <v>0</v>
      </c>
      <c r="E38" s="21">
        <v>0</v>
      </c>
      <c r="F38" s="20">
        <v>0</v>
      </c>
      <c r="G38" s="21">
        <v>0</v>
      </c>
      <c r="H38" s="20">
        <v>0</v>
      </c>
      <c r="I38" s="21">
        <v>0</v>
      </c>
      <c r="J38" s="20">
        <v>0</v>
      </c>
      <c r="K38" s="21">
        <v>0</v>
      </c>
      <c r="L38" s="20">
        <v>0</v>
      </c>
      <c r="M38" s="21">
        <v>0</v>
      </c>
      <c r="N38" s="20">
        <v>0</v>
      </c>
      <c r="O38" s="21">
        <v>0</v>
      </c>
      <c r="P38" s="20">
        <v>0</v>
      </c>
      <c r="Q38" s="21">
        <v>0</v>
      </c>
      <c r="R38" s="8">
        <f t="shared" si="4"/>
        <v>0</v>
      </c>
      <c r="S38" s="9">
        <f t="shared" si="4"/>
        <v>0</v>
      </c>
      <c r="T38" s="10">
        <f>SUM(R38:S38)</f>
        <v>0</v>
      </c>
    </row>
    <row r="39" spans="1:20">
      <c r="A39" s="18" t="s">
        <v>36</v>
      </c>
      <c r="B39" s="20">
        <v>0</v>
      </c>
      <c r="C39" s="21">
        <v>0</v>
      </c>
      <c r="D39" s="20">
        <v>25</v>
      </c>
      <c r="E39" s="21">
        <v>13</v>
      </c>
      <c r="F39" s="20">
        <v>0</v>
      </c>
      <c r="G39" s="21">
        <v>0</v>
      </c>
      <c r="H39" s="20">
        <v>0</v>
      </c>
      <c r="I39" s="21">
        <v>0</v>
      </c>
      <c r="J39" s="20">
        <v>0</v>
      </c>
      <c r="K39" s="21">
        <v>0</v>
      </c>
      <c r="L39" s="20">
        <v>0</v>
      </c>
      <c r="M39" s="21">
        <v>0</v>
      </c>
      <c r="N39" s="20">
        <v>3</v>
      </c>
      <c r="O39" s="21">
        <v>0</v>
      </c>
      <c r="P39" s="20">
        <v>0</v>
      </c>
      <c r="Q39" s="21">
        <v>0</v>
      </c>
      <c r="R39" s="8">
        <f t="shared" si="4"/>
        <v>28</v>
      </c>
      <c r="S39" s="9">
        <f t="shared" si="4"/>
        <v>13</v>
      </c>
      <c r="T39" s="10">
        <f>SUM(R39:S39)</f>
        <v>41</v>
      </c>
    </row>
    <row r="40" spans="1:20" s="11" customFormat="1">
      <c r="A40" s="7" t="s">
        <v>26</v>
      </c>
      <c r="B40" s="33">
        <v>0</v>
      </c>
      <c r="C40" s="34">
        <v>0</v>
      </c>
      <c r="D40" s="33">
        <v>543</v>
      </c>
      <c r="E40" s="34">
        <v>287</v>
      </c>
      <c r="F40" s="33">
        <v>60</v>
      </c>
      <c r="G40" s="34">
        <v>10</v>
      </c>
      <c r="H40" s="33">
        <v>107</v>
      </c>
      <c r="I40" s="34">
        <v>70</v>
      </c>
      <c r="J40" s="33">
        <v>30</v>
      </c>
      <c r="K40" s="34">
        <v>17</v>
      </c>
      <c r="L40" s="33">
        <v>8</v>
      </c>
      <c r="M40" s="34">
        <v>1</v>
      </c>
      <c r="N40" s="33">
        <v>103</v>
      </c>
      <c r="O40" s="34">
        <v>24</v>
      </c>
      <c r="P40" s="33">
        <v>0</v>
      </c>
      <c r="Q40" s="34">
        <v>0</v>
      </c>
      <c r="R40" s="33">
        <f t="shared" si="4"/>
        <v>851</v>
      </c>
      <c r="S40" s="34">
        <f t="shared" si="4"/>
        <v>409</v>
      </c>
      <c r="T40" s="34">
        <f>SUM(R40:S40)</f>
        <v>1260</v>
      </c>
    </row>
    <row r="41" spans="1:20" s="11" customFormat="1">
      <c r="A41" s="24" t="s">
        <v>42</v>
      </c>
      <c r="B41" s="35"/>
      <c r="C41" s="36"/>
      <c r="D41" s="35"/>
      <c r="E41" s="36"/>
      <c r="F41" s="35"/>
      <c r="G41" s="36"/>
      <c r="H41" s="35"/>
      <c r="I41" s="36"/>
      <c r="J41" s="35"/>
      <c r="K41" s="36"/>
      <c r="L41" s="35"/>
      <c r="M41" s="36"/>
      <c r="N41" s="35"/>
      <c r="O41" s="36"/>
      <c r="P41" s="35"/>
      <c r="Q41" s="36"/>
      <c r="R41" s="35"/>
      <c r="S41" s="36"/>
      <c r="T41" s="36"/>
    </row>
    <row r="42" spans="1:20">
      <c r="A42" s="18" t="s">
        <v>33</v>
      </c>
      <c r="B42" s="20">
        <v>0</v>
      </c>
      <c r="C42" s="19">
        <v>0</v>
      </c>
      <c r="D42" s="20">
        <v>72</v>
      </c>
      <c r="E42" s="19">
        <v>41</v>
      </c>
      <c r="F42" s="20">
        <v>0</v>
      </c>
      <c r="G42" s="19">
        <v>0</v>
      </c>
      <c r="H42" s="20">
        <v>16</v>
      </c>
      <c r="I42" s="19">
        <v>6</v>
      </c>
      <c r="J42" s="20">
        <v>0</v>
      </c>
      <c r="K42" s="19">
        <v>0</v>
      </c>
      <c r="L42" s="20">
        <v>0</v>
      </c>
      <c r="M42" s="19">
        <v>0</v>
      </c>
      <c r="N42" s="20">
        <v>36</v>
      </c>
      <c r="O42" s="19">
        <v>7</v>
      </c>
      <c r="P42" s="20">
        <v>0</v>
      </c>
      <c r="Q42" s="19">
        <v>0</v>
      </c>
      <c r="R42" s="8">
        <f t="shared" ref="R42:S46" si="5">SUM(L42,J42,H42,F42,D42,B42,N42,P42)</f>
        <v>124</v>
      </c>
      <c r="S42" s="10">
        <f t="shared" si="5"/>
        <v>54</v>
      </c>
      <c r="T42" s="10">
        <f>SUM(R42:S42)</f>
        <v>178</v>
      </c>
    </row>
    <row r="43" spans="1:20">
      <c r="A43" s="18" t="s">
        <v>34</v>
      </c>
      <c r="B43" s="20">
        <v>0</v>
      </c>
      <c r="C43" s="21">
        <v>0</v>
      </c>
      <c r="D43" s="20">
        <v>134</v>
      </c>
      <c r="E43" s="21">
        <v>78</v>
      </c>
      <c r="F43" s="20">
        <v>42</v>
      </c>
      <c r="G43" s="21">
        <v>26</v>
      </c>
      <c r="H43" s="20">
        <v>47</v>
      </c>
      <c r="I43" s="21">
        <v>21</v>
      </c>
      <c r="J43" s="20">
        <v>7</v>
      </c>
      <c r="K43" s="21">
        <v>1</v>
      </c>
      <c r="L43" s="20">
        <v>22</v>
      </c>
      <c r="M43" s="21">
        <v>8</v>
      </c>
      <c r="N43" s="20">
        <v>174</v>
      </c>
      <c r="O43" s="21">
        <v>54</v>
      </c>
      <c r="P43" s="20">
        <v>0</v>
      </c>
      <c r="Q43" s="21">
        <v>0</v>
      </c>
      <c r="R43" s="8">
        <f t="shared" si="5"/>
        <v>426</v>
      </c>
      <c r="S43" s="9">
        <f t="shared" si="5"/>
        <v>188</v>
      </c>
      <c r="T43" s="10">
        <f>SUM(R43:S43)</f>
        <v>614</v>
      </c>
    </row>
    <row r="44" spans="1:20">
      <c r="A44" s="18" t="s">
        <v>35</v>
      </c>
      <c r="B44" s="20">
        <v>0</v>
      </c>
      <c r="C44" s="21">
        <v>0</v>
      </c>
      <c r="D44" s="20">
        <v>48</v>
      </c>
      <c r="E44" s="21">
        <v>32</v>
      </c>
      <c r="F44" s="20">
        <v>3</v>
      </c>
      <c r="G44" s="21">
        <v>0</v>
      </c>
      <c r="H44" s="20">
        <v>0</v>
      </c>
      <c r="I44" s="21">
        <v>1</v>
      </c>
      <c r="J44" s="20">
        <v>0</v>
      </c>
      <c r="K44" s="21">
        <v>0</v>
      </c>
      <c r="L44" s="20">
        <v>0</v>
      </c>
      <c r="M44" s="21">
        <v>0</v>
      </c>
      <c r="N44" s="20">
        <v>13</v>
      </c>
      <c r="O44" s="21">
        <v>4</v>
      </c>
      <c r="P44" s="20">
        <v>0</v>
      </c>
      <c r="Q44" s="21">
        <v>0</v>
      </c>
      <c r="R44" s="8">
        <f t="shared" si="5"/>
        <v>64</v>
      </c>
      <c r="S44" s="9">
        <f t="shared" si="5"/>
        <v>37</v>
      </c>
      <c r="T44" s="10">
        <f>SUM(R44:S44)</f>
        <v>101</v>
      </c>
    </row>
    <row r="45" spans="1:20">
      <c r="A45" s="18" t="s">
        <v>36</v>
      </c>
      <c r="B45" s="20">
        <v>0</v>
      </c>
      <c r="C45" s="21">
        <v>0</v>
      </c>
      <c r="D45" s="20">
        <v>0</v>
      </c>
      <c r="E45" s="21">
        <v>0</v>
      </c>
      <c r="F45" s="20">
        <v>0</v>
      </c>
      <c r="G45" s="21">
        <v>0</v>
      </c>
      <c r="H45" s="20">
        <v>0</v>
      </c>
      <c r="I45" s="21">
        <v>0</v>
      </c>
      <c r="J45" s="20">
        <v>0</v>
      </c>
      <c r="K45" s="21">
        <v>0</v>
      </c>
      <c r="L45" s="20">
        <v>0</v>
      </c>
      <c r="M45" s="21">
        <v>0</v>
      </c>
      <c r="N45" s="20">
        <v>0</v>
      </c>
      <c r="O45" s="21">
        <v>0</v>
      </c>
      <c r="P45" s="20">
        <v>0</v>
      </c>
      <c r="Q45" s="21">
        <v>0</v>
      </c>
      <c r="R45" s="8">
        <f t="shared" si="5"/>
        <v>0</v>
      </c>
      <c r="S45" s="9">
        <f t="shared" si="5"/>
        <v>0</v>
      </c>
      <c r="T45" s="10">
        <f>SUM(R45:S45)</f>
        <v>0</v>
      </c>
    </row>
    <row r="46" spans="1:20" s="16" customFormat="1">
      <c r="A46" s="27" t="s">
        <v>26</v>
      </c>
      <c r="B46" s="33">
        <v>0</v>
      </c>
      <c r="C46" s="34">
        <v>0</v>
      </c>
      <c r="D46" s="33">
        <v>254</v>
      </c>
      <c r="E46" s="34">
        <v>151</v>
      </c>
      <c r="F46" s="33">
        <v>45</v>
      </c>
      <c r="G46" s="34">
        <v>26</v>
      </c>
      <c r="H46" s="33">
        <v>63</v>
      </c>
      <c r="I46" s="34">
        <v>28</v>
      </c>
      <c r="J46" s="33">
        <v>7</v>
      </c>
      <c r="K46" s="34">
        <v>1</v>
      </c>
      <c r="L46" s="33">
        <v>22</v>
      </c>
      <c r="M46" s="34">
        <v>8</v>
      </c>
      <c r="N46" s="33">
        <v>223</v>
      </c>
      <c r="O46" s="34">
        <v>65</v>
      </c>
      <c r="P46" s="33">
        <v>0</v>
      </c>
      <c r="Q46" s="34">
        <v>0</v>
      </c>
      <c r="R46" s="33">
        <f t="shared" si="5"/>
        <v>614</v>
      </c>
      <c r="S46" s="34">
        <f t="shared" si="5"/>
        <v>279</v>
      </c>
      <c r="T46" s="34">
        <f>SUM(R46:S46)</f>
        <v>893</v>
      </c>
    </row>
    <row r="47" spans="1:20" s="5" customFormat="1">
      <c r="A47" s="15" t="s">
        <v>43</v>
      </c>
      <c r="B47" s="37"/>
      <c r="C47" s="38"/>
      <c r="D47" s="37"/>
      <c r="E47" s="38"/>
      <c r="F47" s="37"/>
      <c r="G47" s="38"/>
      <c r="H47" s="37"/>
      <c r="I47" s="38"/>
      <c r="J47" s="37"/>
      <c r="K47" s="38"/>
      <c r="L47" s="37"/>
      <c r="M47" s="38"/>
      <c r="N47" s="37"/>
      <c r="O47" s="38"/>
      <c r="P47" s="37"/>
      <c r="Q47" s="38"/>
      <c r="R47" s="39"/>
      <c r="S47" s="40"/>
      <c r="T47" s="40"/>
    </row>
    <row r="48" spans="1:20">
      <c r="A48" s="5" t="s">
        <v>33</v>
      </c>
      <c r="B48" s="41">
        <f t="shared" ref="B48:Q48" si="6">SUM(B12,B18,B24,B30,B36,B42)</f>
        <v>0</v>
      </c>
      <c r="C48" s="42">
        <f t="shared" si="6"/>
        <v>0</v>
      </c>
      <c r="D48" s="41">
        <f t="shared" si="6"/>
        <v>556</v>
      </c>
      <c r="E48" s="42">
        <f t="shared" si="6"/>
        <v>322</v>
      </c>
      <c r="F48" s="41">
        <f t="shared" si="6"/>
        <v>0</v>
      </c>
      <c r="G48" s="42">
        <f t="shared" si="6"/>
        <v>0</v>
      </c>
      <c r="H48" s="41">
        <f t="shared" si="6"/>
        <v>154</v>
      </c>
      <c r="I48" s="42">
        <f t="shared" si="6"/>
        <v>91</v>
      </c>
      <c r="J48" s="41">
        <f t="shared" si="6"/>
        <v>3</v>
      </c>
      <c r="K48" s="42">
        <f t="shared" si="6"/>
        <v>1</v>
      </c>
      <c r="L48" s="41">
        <f t="shared" si="6"/>
        <v>0</v>
      </c>
      <c r="M48" s="42">
        <f t="shared" si="6"/>
        <v>0</v>
      </c>
      <c r="N48" s="41">
        <f t="shared" si="6"/>
        <v>208</v>
      </c>
      <c r="O48" s="42">
        <f t="shared" si="6"/>
        <v>55</v>
      </c>
      <c r="P48" s="41">
        <f t="shared" si="6"/>
        <v>0</v>
      </c>
      <c r="Q48" s="42">
        <f t="shared" si="6"/>
        <v>0</v>
      </c>
      <c r="R48" s="43">
        <f t="shared" ref="R48:S53" si="7">SUM(L48,J48,H48,F48,D48,B48,N48,P48)</f>
        <v>921</v>
      </c>
      <c r="S48" s="44">
        <f t="shared" si="7"/>
        <v>469</v>
      </c>
      <c r="T48" s="44">
        <f t="shared" ref="T48:T53" si="8">SUM(R48:S48)</f>
        <v>1390</v>
      </c>
    </row>
    <row r="49" spans="1:20">
      <c r="A49" s="53" t="s">
        <v>34</v>
      </c>
      <c r="B49" s="41">
        <f t="shared" ref="B49:Q49" si="9">SUM(B13,B19,B25,B31,B37,B43)</f>
        <v>0</v>
      </c>
      <c r="C49" s="46">
        <f t="shared" si="9"/>
        <v>0</v>
      </c>
      <c r="D49" s="41">
        <f t="shared" si="9"/>
        <v>1358</v>
      </c>
      <c r="E49" s="46">
        <f t="shared" si="9"/>
        <v>922</v>
      </c>
      <c r="F49" s="41">
        <f t="shared" si="9"/>
        <v>158</v>
      </c>
      <c r="G49" s="46">
        <f t="shared" si="9"/>
        <v>70</v>
      </c>
      <c r="H49" s="41">
        <f t="shared" si="9"/>
        <v>281</v>
      </c>
      <c r="I49" s="46">
        <f t="shared" si="9"/>
        <v>178</v>
      </c>
      <c r="J49" s="41">
        <f t="shared" si="9"/>
        <v>132</v>
      </c>
      <c r="K49" s="46">
        <f t="shared" si="9"/>
        <v>75</v>
      </c>
      <c r="L49" s="41">
        <f t="shared" si="9"/>
        <v>57</v>
      </c>
      <c r="M49" s="46">
        <f t="shared" si="9"/>
        <v>21</v>
      </c>
      <c r="N49" s="41">
        <f t="shared" si="9"/>
        <v>568</v>
      </c>
      <c r="O49" s="46">
        <f t="shared" si="9"/>
        <v>160</v>
      </c>
      <c r="P49" s="41">
        <f t="shared" si="9"/>
        <v>0</v>
      </c>
      <c r="Q49" s="46">
        <f t="shared" si="9"/>
        <v>0</v>
      </c>
      <c r="R49" s="43">
        <f t="shared" si="7"/>
        <v>2554</v>
      </c>
      <c r="S49" s="47">
        <f t="shared" si="7"/>
        <v>1426</v>
      </c>
      <c r="T49" s="44">
        <f t="shared" si="8"/>
        <v>3980</v>
      </c>
    </row>
    <row r="50" spans="1:20">
      <c r="A50" s="53" t="s">
        <v>35</v>
      </c>
      <c r="B50" s="41">
        <f t="shared" ref="B50:Q50" si="10">SUM(B14,B20,B32,B38,B44)</f>
        <v>0</v>
      </c>
      <c r="C50" s="46">
        <f t="shared" si="10"/>
        <v>0</v>
      </c>
      <c r="D50" s="41">
        <f t="shared" si="10"/>
        <v>48</v>
      </c>
      <c r="E50" s="46">
        <f t="shared" si="10"/>
        <v>32</v>
      </c>
      <c r="F50" s="41">
        <f t="shared" si="10"/>
        <v>3</v>
      </c>
      <c r="G50" s="46">
        <f t="shared" si="10"/>
        <v>0</v>
      </c>
      <c r="H50" s="41">
        <f t="shared" si="10"/>
        <v>0</v>
      </c>
      <c r="I50" s="46">
        <f t="shared" si="10"/>
        <v>1</v>
      </c>
      <c r="J50" s="41">
        <f t="shared" si="10"/>
        <v>0</v>
      </c>
      <c r="K50" s="46">
        <f t="shared" si="10"/>
        <v>0</v>
      </c>
      <c r="L50" s="41">
        <f t="shared" si="10"/>
        <v>0</v>
      </c>
      <c r="M50" s="46">
        <f t="shared" si="10"/>
        <v>0</v>
      </c>
      <c r="N50" s="41">
        <f t="shared" si="10"/>
        <v>13</v>
      </c>
      <c r="O50" s="46">
        <f t="shared" si="10"/>
        <v>4</v>
      </c>
      <c r="P50" s="41">
        <f t="shared" si="10"/>
        <v>0</v>
      </c>
      <c r="Q50" s="46">
        <f t="shared" si="10"/>
        <v>0</v>
      </c>
      <c r="R50" s="43">
        <f t="shared" si="7"/>
        <v>64</v>
      </c>
      <c r="S50" s="47">
        <f t="shared" si="7"/>
        <v>37</v>
      </c>
      <c r="T50" s="44">
        <f t="shared" si="8"/>
        <v>101</v>
      </c>
    </row>
    <row r="51" spans="1:20">
      <c r="A51" s="53" t="s">
        <v>36</v>
      </c>
      <c r="B51" s="41">
        <f t="shared" ref="B51:Q51" si="11">SUM(B15,B21,B26,B33,B39,B45)</f>
        <v>0</v>
      </c>
      <c r="C51" s="46">
        <f t="shared" si="11"/>
        <v>0</v>
      </c>
      <c r="D51" s="41">
        <f t="shared" si="11"/>
        <v>122</v>
      </c>
      <c r="E51" s="46">
        <f t="shared" si="11"/>
        <v>64</v>
      </c>
      <c r="F51" s="41">
        <f t="shared" si="11"/>
        <v>0</v>
      </c>
      <c r="G51" s="46">
        <f t="shared" si="11"/>
        <v>0</v>
      </c>
      <c r="H51" s="41">
        <f t="shared" si="11"/>
        <v>14</v>
      </c>
      <c r="I51" s="46">
        <f t="shared" si="11"/>
        <v>10</v>
      </c>
      <c r="J51" s="41">
        <f t="shared" si="11"/>
        <v>0</v>
      </c>
      <c r="K51" s="46">
        <f t="shared" si="11"/>
        <v>0</v>
      </c>
      <c r="L51" s="41">
        <f t="shared" si="11"/>
        <v>0</v>
      </c>
      <c r="M51" s="46">
        <f t="shared" si="11"/>
        <v>0</v>
      </c>
      <c r="N51" s="41">
        <f t="shared" si="11"/>
        <v>3</v>
      </c>
      <c r="O51" s="46">
        <f t="shared" si="11"/>
        <v>0</v>
      </c>
      <c r="P51" s="41">
        <f t="shared" si="11"/>
        <v>0</v>
      </c>
      <c r="Q51" s="46">
        <f t="shared" si="11"/>
        <v>0</v>
      </c>
      <c r="R51" s="43">
        <f t="shared" si="7"/>
        <v>139</v>
      </c>
      <c r="S51" s="47">
        <f t="shared" si="7"/>
        <v>74</v>
      </c>
      <c r="T51" s="44">
        <f t="shared" si="8"/>
        <v>213</v>
      </c>
    </row>
    <row r="52" spans="1:20">
      <c r="A52" s="53" t="s">
        <v>39</v>
      </c>
      <c r="B52" s="41">
        <f t="shared" ref="B52:Q52" si="12">SUM(B27)</f>
        <v>0</v>
      </c>
      <c r="C52" s="46">
        <f t="shared" si="12"/>
        <v>0</v>
      </c>
      <c r="D52" s="41">
        <f t="shared" si="12"/>
        <v>0</v>
      </c>
      <c r="E52" s="46">
        <f t="shared" si="12"/>
        <v>0</v>
      </c>
      <c r="F52" s="41">
        <f t="shared" si="12"/>
        <v>15</v>
      </c>
      <c r="G52" s="46">
        <f t="shared" si="12"/>
        <v>3</v>
      </c>
      <c r="H52" s="41">
        <f t="shared" si="12"/>
        <v>0</v>
      </c>
      <c r="I52" s="46">
        <f t="shared" si="12"/>
        <v>0</v>
      </c>
      <c r="J52" s="41">
        <f t="shared" si="12"/>
        <v>2</v>
      </c>
      <c r="K52" s="46">
        <f t="shared" si="12"/>
        <v>6</v>
      </c>
      <c r="L52" s="41">
        <f t="shared" si="12"/>
        <v>5</v>
      </c>
      <c r="M52" s="46">
        <f t="shared" si="12"/>
        <v>3</v>
      </c>
      <c r="N52" s="41">
        <f t="shared" si="12"/>
        <v>0</v>
      </c>
      <c r="O52" s="46">
        <f t="shared" si="12"/>
        <v>0</v>
      </c>
      <c r="P52" s="41">
        <f t="shared" si="12"/>
        <v>0</v>
      </c>
      <c r="Q52" s="46">
        <f t="shared" si="12"/>
        <v>0</v>
      </c>
      <c r="R52" s="43">
        <f t="shared" si="7"/>
        <v>22</v>
      </c>
      <c r="S52" s="47">
        <f t="shared" si="7"/>
        <v>12</v>
      </c>
      <c r="T52" s="44">
        <f t="shared" si="8"/>
        <v>34</v>
      </c>
    </row>
    <row r="53" spans="1:20" s="11" customFormat="1">
      <c r="A53" s="7" t="s">
        <v>26</v>
      </c>
      <c r="B53" s="12">
        <f t="shared" ref="B53:Q53" si="13">SUM(B48:B52)</f>
        <v>0</v>
      </c>
      <c r="C53" s="13">
        <f t="shared" si="13"/>
        <v>0</v>
      </c>
      <c r="D53" s="12">
        <f t="shared" si="13"/>
        <v>2084</v>
      </c>
      <c r="E53" s="13">
        <f t="shared" si="13"/>
        <v>1340</v>
      </c>
      <c r="F53" s="12">
        <f t="shared" si="13"/>
        <v>176</v>
      </c>
      <c r="G53" s="13">
        <f t="shared" si="13"/>
        <v>73</v>
      </c>
      <c r="H53" s="12">
        <f t="shared" si="13"/>
        <v>449</v>
      </c>
      <c r="I53" s="13">
        <f t="shared" si="13"/>
        <v>280</v>
      </c>
      <c r="J53" s="12">
        <f t="shared" si="13"/>
        <v>137</v>
      </c>
      <c r="K53" s="13">
        <f t="shared" si="13"/>
        <v>82</v>
      </c>
      <c r="L53" s="12">
        <f t="shared" si="13"/>
        <v>62</v>
      </c>
      <c r="M53" s="13">
        <f t="shared" si="13"/>
        <v>24</v>
      </c>
      <c r="N53" s="12">
        <f t="shared" si="13"/>
        <v>792</v>
      </c>
      <c r="O53" s="13">
        <f t="shared" si="13"/>
        <v>219</v>
      </c>
      <c r="P53" s="12">
        <f t="shared" si="13"/>
        <v>0</v>
      </c>
      <c r="Q53" s="13">
        <f t="shared" si="13"/>
        <v>0</v>
      </c>
      <c r="R53" s="12">
        <f t="shared" si="7"/>
        <v>3700</v>
      </c>
      <c r="S53" s="13">
        <f t="shared" si="7"/>
        <v>2018</v>
      </c>
      <c r="T53" s="13">
        <f t="shared" si="8"/>
        <v>5718</v>
      </c>
    </row>
    <row r="54" spans="1:20" ht="9" customHeight="1"/>
    <row r="55" spans="1:20">
      <c r="A55" s="65"/>
    </row>
    <row r="56" spans="1:20" s="109" customFormat="1">
      <c r="A56" s="88"/>
      <c r="C56" s="108"/>
      <c r="P56" s="108"/>
    </row>
  </sheetData>
  <mergeCells count="2">
    <mergeCell ref="N8:O8"/>
    <mergeCell ref="N9:O9"/>
  </mergeCells>
  <printOptions horizontalCentered="1"/>
  <pageMargins left="0.19685039370078741" right="0.19685039370078741" top="0.39370078740157483" bottom="0.39370078740157483" header="0.51181102362204722" footer="0.51181102362204722"/>
  <pageSetup paperSize="9" scale="76" orientation="landscape" r:id="rId1"/>
  <headerFooter alignWithMargins="0">
    <oddFooter>&amp;R&amp;A</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103"/>
  <sheetViews>
    <sheetView workbookViewId="0"/>
  </sheetViews>
  <sheetFormatPr defaultRowHeight="13.2"/>
  <cols>
    <col min="1" max="1" width="29.109375" style="5" customWidth="1"/>
    <col min="2" max="2" width="8.5546875" customWidth="1"/>
    <col min="3" max="3" width="8.5546875" style="5" customWidth="1"/>
    <col min="4" max="13" width="8.5546875" customWidth="1"/>
    <col min="14" max="15" width="10.33203125" customWidth="1"/>
    <col min="16" max="16" width="8.5546875" style="5" customWidth="1"/>
    <col min="17" max="17" width="8.33203125" customWidth="1"/>
    <col min="18" max="20" width="7.6640625" customWidth="1"/>
    <col min="21" max="21" width="7" customWidth="1"/>
  </cols>
  <sheetData>
    <row r="1" spans="1:20">
      <c r="A1" s="76" t="s">
        <v>1</v>
      </c>
    </row>
    <row r="2" spans="1:20">
      <c r="A2" s="216" t="s">
        <v>45</v>
      </c>
      <c r="B2" s="216"/>
      <c r="C2" s="216"/>
      <c r="D2" s="216"/>
      <c r="E2" s="216"/>
      <c r="F2" s="216"/>
      <c r="G2" s="216"/>
      <c r="H2" s="216"/>
      <c r="I2" s="216"/>
      <c r="J2" s="216"/>
      <c r="K2" s="216"/>
      <c r="L2" s="216"/>
      <c r="M2" s="216"/>
      <c r="N2" s="216"/>
      <c r="O2" s="216"/>
      <c r="P2" s="216"/>
      <c r="Q2" s="216"/>
      <c r="R2" s="216"/>
      <c r="S2" s="216"/>
      <c r="T2" s="216"/>
    </row>
    <row r="3" spans="1:20">
      <c r="A3" s="216" t="s">
        <v>91</v>
      </c>
      <c r="B3" s="216"/>
      <c r="C3" s="216"/>
      <c r="D3" s="216"/>
      <c r="E3" s="216"/>
      <c r="F3" s="216"/>
      <c r="G3" s="216"/>
      <c r="H3" s="216"/>
      <c r="I3" s="216"/>
      <c r="J3" s="216"/>
      <c r="K3" s="216"/>
      <c r="L3" s="216"/>
      <c r="M3" s="216"/>
      <c r="N3" s="216"/>
      <c r="O3" s="216"/>
      <c r="P3" s="216"/>
      <c r="Q3" s="216"/>
      <c r="R3" s="216"/>
      <c r="S3" s="216"/>
      <c r="T3" s="216"/>
    </row>
    <row r="4" spans="1:20">
      <c r="A4" s="216" t="s">
        <v>93</v>
      </c>
      <c r="B4" s="216"/>
      <c r="C4" s="216"/>
      <c r="D4" s="216"/>
      <c r="E4" s="216"/>
      <c r="F4" s="216"/>
      <c r="G4" s="216"/>
      <c r="H4" s="216"/>
      <c r="I4" s="216"/>
      <c r="J4" s="216"/>
      <c r="K4" s="216"/>
      <c r="L4" s="216"/>
      <c r="M4" s="216"/>
      <c r="N4" s="216"/>
      <c r="O4" s="216"/>
      <c r="P4" s="216"/>
      <c r="Q4" s="216"/>
      <c r="R4" s="216"/>
      <c r="S4" s="216"/>
      <c r="T4" s="216"/>
    </row>
    <row r="5" spans="1:20" ht="13.8" thickBot="1"/>
    <row r="6" spans="1:20" s="26" customFormat="1" ht="11.4">
      <c r="A6" s="48"/>
      <c r="B6" s="54" t="s">
        <v>66</v>
      </c>
      <c r="C6" s="55"/>
      <c r="D6" s="54" t="s">
        <v>67</v>
      </c>
      <c r="E6" s="55"/>
      <c r="F6" s="54" t="s">
        <v>68</v>
      </c>
      <c r="G6" s="55"/>
      <c r="H6" s="54" t="s">
        <v>69</v>
      </c>
      <c r="I6" s="55"/>
      <c r="J6" s="54" t="s">
        <v>70</v>
      </c>
      <c r="K6" s="55"/>
      <c r="L6" s="54" t="s">
        <v>71</v>
      </c>
      <c r="M6" s="55"/>
      <c r="N6" s="54" t="s">
        <v>72</v>
      </c>
      <c r="O6" s="55"/>
      <c r="P6" s="54" t="s">
        <v>73</v>
      </c>
      <c r="Q6" s="55"/>
      <c r="R6" s="49"/>
      <c r="S6" s="50"/>
      <c r="T6" s="48"/>
    </row>
    <row r="7" spans="1:20" s="25" customFormat="1" ht="11.4">
      <c r="B7" s="207" t="s">
        <v>74</v>
      </c>
      <c r="C7" s="208"/>
      <c r="D7" s="207" t="s">
        <v>75</v>
      </c>
      <c r="E7" s="208"/>
      <c r="F7" s="207" t="s">
        <v>76</v>
      </c>
      <c r="G7" s="154"/>
      <c r="H7" s="207" t="s">
        <v>77</v>
      </c>
      <c r="I7" s="208"/>
      <c r="J7" s="207" t="s">
        <v>78</v>
      </c>
      <c r="K7" s="208"/>
      <c r="L7" s="207" t="s">
        <v>79</v>
      </c>
      <c r="M7" s="208"/>
      <c r="N7" s="207" t="s">
        <v>80</v>
      </c>
      <c r="O7" s="120"/>
      <c r="P7" s="119" t="s">
        <v>282</v>
      </c>
      <c r="Q7" s="120"/>
      <c r="R7" s="56" t="s">
        <v>81</v>
      </c>
      <c r="S7" s="63"/>
      <c r="T7" s="63"/>
    </row>
    <row r="8" spans="1:20" s="25" customFormat="1" ht="11.4">
      <c r="B8" s="209" t="s">
        <v>82</v>
      </c>
      <c r="C8" s="211"/>
      <c r="D8" s="209" t="s">
        <v>83</v>
      </c>
      <c r="E8" s="211"/>
      <c r="F8" s="209" t="s">
        <v>84</v>
      </c>
      <c r="G8" s="123"/>
      <c r="H8" s="209" t="s">
        <v>83</v>
      </c>
      <c r="I8" s="211"/>
      <c r="J8" s="209" t="s">
        <v>83</v>
      </c>
      <c r="K8" s="211"/>
      <c r="L8" s="209" t="s">
        <v>85</v>
      </c>
      <c r="M8" s="211"/>
      <c r="N8" s="363" t="s">
        <v>86</v>
      </c>
      <c r="O8" s="364"/>
      <c r="P8" s="122"/>
      <c r="Q8" s="210"/>
      <c r="R8" s="30"/>
    </row>
    <row r="9" spans="1:20" s="26" customFormat="1" ht="11.4">
      <c r="A9" s="25"/>
      <c r="B9" s="126"/>
      <c r="C9" s="182"/>
      <c r="D9" s="126"/>
      <c r="E9" s="127"/>
      <c r="F9" s="126" t="s">
        <v>87</v>
      </c>
      <c r="G9" s="127"/>
      <c r="H9" s="111"/>
      <c r="I9" s="65"/>
      <c r="J9" s="111"/>
      <c r="K9" s="65"/>
      <c r="L9" s="126" t="s">
        <v>88</v>
      </c>
      <c r="M9" s="127"/>
      <c r="N9" s="360" t="s">
        <v>83</v>
      </c>
      <c r="O9" s="362"/>
      <c r="P9" s="126"/>
      <c r="Q9" s="127"/>
      <c r="R9" s="30"/>
      <c r="S9" s="25"/>
      <c r="T9" s="25"/>
    </row>
    <row r="10" spans="1:20" s="57" customFormat="1" ht="11.4">
      <c r="A10" s="51"/>
      <c r="B10" s="28" t="s">
        <v>29</v>
      </c>
      <c r="C10" s="29" t="s">
        <v>30</v>
      </c>
      <c r="D10" s="28" t="s">
        <v>29</v>
      </c>
      <c r="E10" s="29" t="s">
        <v>30</v>
      </c>
      <c r="F10" s="28" t="s">
        <v>29</v>
      </c>
      <c r="G10" s="29" t="s">
        <v>30</v>
      </c>
      <c r="H10" s="28" t="s">
        <v>29</v>
      </c>
      <c r="I10" s="29" t="s">
        <v>30</v>
      </c>
      <c r="J10" s="28" t="s">
        <v>29</v>
      </c>
      <c r="K10" s="29" t="s">
        <v>30</v>
      </c>
      <c r="L10" s="28" t="s">
        <v>29</v>
      </c>
      <c r="M10" s="29" t="s">
        <v>30</v>
      </c>
      <c r="N10" s="28" t="s">
        <v>29</v>
      </c>
      <c r="O10" s="29" t="s">
        <v>30</v>
      </c>
      <c r="P10" s="28" t="s">
        <v>29</v>
      </c>
      <c r="Q10" s="29" t="s">
        <v>30</v>
      </c>
      <c r="R10" s="28" t="s">
        <v>29</v>
      </c>
      <c r="S10" s="29" t="s">
        <v>30</v>
      </c>
      <c r="T10" s="64" t="s">
        <v>31</v>
      </c>
    </row>
    <row r="11" spans="1:20" s="32" customFormat="1">
      <c r="A11" s="15" t="s">
        <v>32</v>
      </c>
      <c r="B11" s="28"/>
      <c r="C11" s="29"/>
      <c r="D11" s="28"/>
      <c r="E11" s="29"/>
      <c r="F11" s="28"/>
      <c r="G11" s="29"/>
      <c r="H11" s="28"/>
      <c r="I11" s="29"/>
      <c r="J11" s="28"/>
      <c r="K11" s="29"/>
      <c r="L11" s="28"/>
      <c r="M11" s="29"/>
      <c r="N11" s="28"/>
      <c r="O11" s="29"/>
      <c r="P11" s="28"/>
      <c r="Q11" s="29"/>
      <c r="R11" s="28"/>
      <c r="S11" s="29"/>
    </row>
    <row r="12" spans="1:20">
      <c r="A12" s="18" t="s">
        <v>33</v>
      </c>
      <c r="B12" s="20">
        <v>0</v>
      </c>
      <c r="C12" s="19">
        <v>0</v>
      </c>
      <c r="D12" s="20">
        <v>132</v>
      </c>
      <c r="E12" s="19">
        <v>74</v>
      </c>
      <c r="F12" s="20">
        <v>10</v>
      </c>
      <c r="G12" s="19">
        <v>4</v>
      </c>
      <c r="H12" s="20">
        <v>11</v>
      </c>
      <c r="I12" s="19">
        <v>6</v>
      </c>
      <c r="J12" s="20">
        <v>0</v>
      </c>
      <c r="K12" s="19">
        <v>0</v>
      </c>
      <c r="L12" s="20">
        <v>0</v>
      </c>
      <c r="M12" s="19">
        <v>0</v>
      </c>
      <c r="N12" s="20">
        <v>41</v>
      </c>
      <c r="O12" s="19">
        <v>10</v>
      </c>
      <c r="P12" s="20">
        <v>0</v>
      </c>
      <c r="Q12" s="19">
        <v>0</v>
      </c>
      <c r="R12" s="8">
        <f>SUM(L12,J12,H12,F12,D12,B12,N12,P12)</f>
        <v>194</v>
      </c>
      <c r="S12" s="10">
        <f>SUM(M12,K12,I12,G12,E12,C12,O12,Q12)</f>
        <v>94</v>
      </c>
      <c r="T12" s="10">
        <f>SUM(R12:S12)</f>
        <v>288</v>
      </c>
    </row>
    <row r="13" spans="1:20">
      <c r="A13" s="18" t="s">
        <v>34</v>
      </c>
      <c r="B13" s="20">
        <v>0</v>
      </c>
      <c r="C13" s="21">
        <v>0</v>
      </c>
      <c r="D13" s="20">
        <v>174</v>
      </c>
      <c r="E13" s="21">
        <v>101</v>
      </c>
      <c r="F13" s="20">
        <v>3</v>
      </c>
      <c r="G13" s="21">
        <v>2</v>
      </c>
      <c r="H13" s="20">
        <v>15</v>
      </c>
      <c r="I13" s="21">
        <v>15</v>
      </c>
      <c r="J13" s="20">
        <v>0</v>
      </c>
      <c r="K13" s="21">
        <v>0</v>
      </c>
      <c r="L13" s="20">
        <v>0</v>
      </c>
      <c r="M13" s="21">
        <v>0</v>
      </c>
      <c r="N13" s="20">
        <v>29</v>
      </c>
      <c r="O13" s="21">
        <v>8</v>
      </c>
      <c r="P13" s="20">
        <v>0</v>
      </c>
      <c r="Q13" s="21">
        <v>0</v>
      </c>
      <c r="R13" s="8">
        <f t="shared" ref="R13:S16" si="0">SUM(L13,J13,H13,F13,D13,B13,N13,P13)</f>
        <v>221</v>
      </c>
      <c r="S13" s="9">
        <f t="shared" si="0"/>
        <v>126</v>
      </c>
      <c r="T13" s="10">
        <f>SUM(R13:S13)</f>
        <v>347</v>
      </c>
    </row>
    <row r="14" spans="1:20">
      <c r="A14" s="18" t="s">
        <v>35</v>
      </c>
      <c r="B14" s="20">
        <v>0</v>
      </c>
      <c r="C14" s="21">
        <v>0</v>
      </c>
      <c r="D14" s="20">
        <v>0</v>
      </c>
      <c r="E14" s="21">
        <v>0</v>
      </c>
      <c r="F14" s="20">
        <v>0</v>
      </c>
      <c r="G14" s="21">
        <v>0</v>
      </c>
      <c r="H14" s="20">
        <v>0</v>
      </c>
      <c r="I14" s="21">
        <v>0</v>
      </c>
      <c r="J14" s="20">
        <v>0</v>
      </c>
      <c r="K14" s="21">
        <v>0</v>
      </c>
      <c r="L14" s="20">
        <v>0</v>
      </c>
      <c r="M14" s="21">
        <v>0</v>
      </c>
      <c r="N14" s="20">
        <v>0</v>
      </c>
      <c r="O14" s="21">
        <v>0</v>
      </c>
      <c r="P14" s="20">
        <v>0</v>
      </c>
      <c r="Q14" s="21">
        <v>0</v>
      </c>
      <c r="R14" s="8">
        <f t="shared" si="0"/>
        <v>0</v>
      </c>
      <c r="S14" s="9">
        <f t="shared" si="0"/>
        <v>0</v>
      </c>
      <c r="T14" s="10">
        <f>SUM(R14:S14)</f>
        <v>0</v>
      </c>
    </row>
    <row r="15" spans="1:20">
      <c r="A15" s="18" t="s">
        <v>36</v>
      </c>
      <c r="B15" s="20">
        <v>0</v>
      </c>
      <c r="C15" s="21">
        <v>0</v>
      </c>
      <c r="D15" s="20">
        <v>61</v>
      </c>
      <c r="E15" s="21">
        <v>34</v>
      </c>
      <c r="F15" s="20">
        <v>2</v>
      </c>
      <c r="G15" s="21">
        <v>0</v>
      </c>
      <c r="H15" s="20">
        <v>0</v>
      </c>
      <c r="I15" s="21">
        <v>0</v>
      </c>
      <c r="J15" s="20">
        <v>0</v>
      </c>
      <c r="K15" s="21">
        <v>0</v>
      </c>
      <c r="L15" s="20">
        <v>5</v>
      </c>
      <c r="M15" s="21">
        <v>0</v>
      </c>
      <c r="N15" s="20">
        <v>13</v>
      </c>
      <c r="O15" s="21">
        <v>6</v>
      </c>
      <c r="P15" s="20">
        <v>0</v>
      </c>
      <c r="Q15" s="21">
        <v>0</v>
      </c>
      <c r="R15" s="8">
        <f t="shared" si="0"/>
        <v>81</v>
      </c>
      <c r="S15" s="9">
        <f t="shared" si="0"/>
        <v>40</v>
      </c>
      <c r="T15" s="10">
        <f>SUM(R15:S15)</f>
        <v>121</v>
      </c>
    </row>
    <row r="16" spans="1:20" s="11" customFormat="1">
      <c r="A16" s="7" t="s">
        <v>26</v>
      </c>
      <c r="B16" s="33">
        <v>0</v>
      </c>
      <c r="C16" s="34">
        <v>0</v>
      </c>
      <c r="D16" s="33">
        <v>367</v>
      </c>
      <c r="E16" s="34">
        <v>209</v>
      </c>
      <c r="F16" s="33">
        <v>15</v>
      </c>
      <c r="G16" s="34">
        <v>6</v>
      </c>
      <c r="H16" s="33">
        <v>26</v>
      </c>
      <c r="I16" s="34">
        <v>21</v>
      </c>
      <c r="J16" s="33">
        <v>0</v>
      </c>
      <c r="K16" s="34">
        <v>0</v>
      </c>
      <c r="L16" s="33">
        <v>5</v>
      </c>
      <c r="M16" s="34">
        <v>0</v>
      </c>
      <c r="N16" s="33">
        <v>83</v>
      </c>
      <c r="O16" s="34">
        <v>24</v>
      </c>
      <c r="P16" s="33">
        <v>0</v>
      </c>
      <c r="Q16" s="34">
        <v>0</v>
      </c>
      <c r="R16" s="33">
        <f t="shared" si="0"/>
        <v>496</v>
      </c>
      <c r="S16" s="34">
        <f t="shared" si="0"/>
        <v>260</v>
      </c>
      <c r="T16" s="34">
        <f>SUM(R16:S16)</f>
        <v>756</v>
      </c>
    </row>
    <row r="17" spans="1:20" s="11" customFormat="1">
      <c r="A17" s="24" t="s">
        <v>37</v>
      </c>
      <c r="B17" s="35"/>
      <c r="C17" s="36"/>
      <c r="D17" s="35"/>
      <c r="E17" s="36"/>
      <c r="F17" s="35"/>
      <c r="G17" s="36"/>
      <c r="H17" s="35"/>
      <c r="I17" s="36"/>
      <c r="J17" s="35"/>
      <c r="K17" s="36"/>
      <c r="L17" s="35"/>
      <c r="M17" s="36"/>
      <c r="N17" s="35"/>
      <c r="O17" s="36"/>
      <c r="P17" s="35"/>
      <c r="Q17" s="36"/>
      <c r="R17" s="35"/>
      <c r="S17" s="36"/>
      <c r="T17" s="36"/>
    </row>
    <row r="18" spans="1:20">
      <c r="A18" s="18" t="s">
        <v>33</v>
      </c>
      <c r="B18" s="20">
        <v>0</v>
      </c>
      <c r="C18" s="19">
        <v>0</v>
      </c>
      <c r="D18" s="20">
        <v>31</v>
      </c>
      <c r="E18" s="19">
        <v>23</v>
      </c>
      <c r="F18" s="20">
        <v>2</v>
      </c>
      <c r="G18" s="19">
        <v>0</v>
      </c>
      <c r="H18" s="20">
        <v>0</v>
      </c>
      <c r="I18" s="19">
        <v>2</v>
      </c>
      <c r="J18" s="20">
        <v>0</v>
      </c>
      <c r="K18" s="19">
        <v>0</v>
      </c>
      <c r="L18" s="20">
        <v>0</v>
      </c>
      <c r="M18" s="19">
        <v>0</v>
      </c>
      <c r="N18" s="20">
        <v>19</v>
      </c>
      <c r="O18" s="19">
        <v>7</v>
      </c>
      <c r="P18" s="20">
        <v>0</v>
      </c>
      <c r="Q18" s="19">
        <v>0</v>
      </c>
      <c r="R18" s="8">
        <f t="shared" ref="R18:S22" si="1">SUM(L18,J18,H18,F18,D18,B18,N18,P18)</f>
        <v>52</v>
      </c>
      <c r="S18" s="10">
        <f t="shared" si="1"/>
        <v>32</v>
      </c>
      <c r="T18" s="10">
        <f>SUM(R18:S18)</f>
        <v>84</v>
      </c>
    </row>
    <row r="19" spans="1:20">
      <c r="A19" s="18" t="s">
        <v>34</v>
      </c>
      <c r="B19" s="20">
        <v>0</v>
      </c>
      <c r="C19" s="21">
        <v>0</v>
      </c>
      <c r="D19" s="20">
        <v>51</v>
      </c>
      <c r="E19" s="21">
        <v>17</v>
      </c>
      <c r="F19" s="20">
        <v>4</v>
      </c>
      <c r="G19" s="21">
        <v>3</v>
      </c>
      <c r="H19" s="20">
        <v>0</v>
      </c>
      <c r="I19" s="21">
        <v>0</v>
      </c>
      <c r="J19" s="20">
        <v>0</v>
      </c>
      <c r="K19" s="21">
        <v>0</v>
      </c>
      <c r="L19" s="20">
        <v>0</v>
      </c>
      <c r="M19" s="21">
        <v>0</v>
      </c>
      <c r="N19" s="20">
        <v>1</v>
      </c>
      <c r="O19" s="21">
        <v>1</v>
      </c>
      <c r="P19" s="20">
        <v>0</v>
      </c>
      <c r="Q19" s="21">
        <v>0</v>
      </c>
      <c r="R19" s="8">
        <f t="shared" si="1"/>
        <v>56</v>
      </c>
      <c r="S19" s="9">
        <f t="shared" si="1"/>
        <v>21</v>
      </c>
      <c r="T19" s="10">
        <f>SUM(R19:S19)</f>
        <v>77</v>
      </c>
    </row>
    <row r="20" spans="1:20">
      <c r="A20" s="18" t="s">
        <v>35</v>
      </c>
      <c r="B20" s="20">
        <v>0</v>
      </c>
      <c r="C20" s="21">
        <v>0</v>
      </c>
      <c r="D20" s="20">
        <v>0</v>
      </c>
      <c r="E20" s="21">
        <v>0</v>
      </c>
      <c r="F20" s="20">
        <v>0</v>
      </c>
      <c r="G20" s="21">
        <v>0</v>
      </c>
      <c r="H20" s="20">
        <v>0</v>
      </c>
      <c r="I20" s="21">
        <v>0</v>
      </c>
      <c r="J20" s="20">
        <v>0</v>
      </c>
      <c r="K20" s="21">
        <v>0</v>
      </c>
      <c r="L20" s="20">
        <v>0</v>
      </c>
      <c r="M20" s="21">
        <v>0</v>
      </c>
      <c r="N20" s="20">
        <v>0</v>
      </c>
      <c r="O20" s="21">
        <v>0</v>
      </c>
      <c r="P20" s="20">
        <v>0</v>
      </c>
      <c r="Q20" s="21">
        <v>0</v>
      </c>
      <c r="R20" s="8">
        <f t="shared" si="1"/>
        <v>0</v>
      </c>
      <c r="S20" s="9">
        <f t="shared" si="1"/>
        <v>0</v>
      </c>
      <c r="T20" s="10">
        <f>SUM(R20:S20)</f>
        <v>0</v>
      </c>
    </row>
    <row r="21" spans="1:20">
      <c r="A21" s="18" t="s">
        <v>36</v>
      </c>
      <c r="B21" s="20">
        <v>0</v>
      </c>
      <c r="C21" s="21">
        <v>0</v>
      </c>
      <c r="D21" s="20">
        <v>0</v>
      </c>
      <c r="E21" s="21">
        <v>0</v>
      </c>
      <c r="F21" s="20">
        <v>0</v>
      </c>
      <c r="G21" s="21">
        <v>0</v>
      </c>
      <c r="H21" s="20">
        <v>0</v>
      </c>
      <c r="I21" s="21">
        <v>0</v>
      </c>
      <c r="J21" s="20">
        <v>0</v>
      </c>
      <c r="K21" s="21">
        <v>0</v>
      </c>
      <c r="L21" s="20">
        <v>0</v>
      </c>
      <c r="M21" s="21">
        <v>0</v>
      </c>
      <c r="N21" s="20">
        <v>0</v>
      </c>
      <c r="O21" s="21">
        <v>0</v>
      </c>
      <c r="P21" s="20">
        <v>0</v>
      </c>
      <c r="Q21" s="21">
        <v>0</v>
      </c>
      <c r="R21" s="8">
        <f t="shared" si="1"/>
        <v>0</v>
      </c>
      <c r="S21" s="9">
        <f t="shared" si="1"/>
        <v>0</v>
      </c>
      <c r="T21" s="10">
        <f>SUM(R21:S21)</f>
        <v>0</v>
      </c>
    </row>
    <row r="22" spans="1:20" s="11" customFormat="1">
      <c r="A22" s="7" t="s">
        <v>26</v>
      </c>
      <c r="B22" s="33">
        <v>0</v>
      </c>
      <c r="C22" s="34">
        <v>0</v>
      </c>
      <c r="D22" s="33">
        <v>82</v>
      </c>
      <c r="E22" s="34">
        <v>40</v>
      </c>
      <c r="F22" s="33">
        <v>6</v>
      </c>
      <c r="G22" s="34">
        <v>3</v>
      </c>
      <c r="H22" s="33">
        <v>0</v>
      </c>
      <c r="I22" s="34">
        <v>2</v>
      </c>
      <c r="J22" s="33">
        <v>0</v>
      </c>
      <c r="K22" s="34">
        <v>0</v>
      </c>
      <c r="L22" s="33">
        <v>0</v>
      </c>
      <c r="M22" s="34">
        <v>0</v>
      </c>
      <c r="N22" s="33">
        <v>20</v>
      </c>
      <c r="O22" s="34">
        <v>8</v>
      </c>
      <c r="P22" s="33">
        <v>0</v>
      </c>
      <c r="Q22" s="34">
        <v>0</v>
      </c>
      <c r="R22" s="33">
        <f t="shared" si="1"/>
        <v>108</v>
      </c>
      <c r="S22" s="34">
        <f t="shared" si="1"/>
        <v>53</v>
      </c>
      <c r="T22" s="34">
        <f>SUM(R22:S22)</f>
        <v>161</v>
      </c>
    </row>
    <row r="23" spans="1:20" s="11" customFormat="1">
      <c r="A23" s="24" t="s">
        <v>38</v>
      </c>
      <c r="B23" s="35"/>
      <c r="C23" s="36"/>
      <c r="D23" s="35"/>
      <c r="E23" s="36"/>
      <c r="F23" s="35"/>
      <c r="G23" s="36"/>
      <c r="H23" s="35"/>
      <c r="I23" s="36"/>
      <c r="J23" s="35"/>
      <c r="K23" s="36"/>
      <c r="L23" s="35"/>
      <c r="M23" s="36"/>
      <c r="N23" s="35"/>
      <c r="O23" s="36"/>
      <c r="P23" s="35"/>
      <c r="Q23" s="36"/>
      <c r="R23" s="35"/>
      <c r="S23" s="36"/>
      <c r="T23" s="36"/>
    </row>
    <row r="24" spans="1:20">
      <c r="A24" s="18" t="s">
        <v>33</v>
      </c>
      <c r="B24" s="20">
        <v>0</v>
      </c>
      <c r="C24" s="19">
        <v>0</v>
      </c>
      <c r="D24" s="20">
        <v>10</v>
      </c>
      <c r="E24" s="19">
        <v>7</v>
      </c>
      <c r="F24" s="20">
        <v>0</v>
      </c>
      <c r="G24" s="19">
        <v>0</v>
      </c>
      <c r="H24" s="20">
        <v>2</v>
      </c>
      <c r="I24" s="19">
        <v>0</v>
      </c>
      <c r="J24" s="20">
        <v>0</v>
      </c>
      <c r="K24" s="19">
        <v>0</v>
      </c>
      <c r="L24" s="20">
        <v>0</v>
      </c>
      <c r="M24" s="19">
        <v>0</v>
      </c>
      <c r="N24" s="20">
        <v>0</v>
      </c>
      <c r="O24" s="19">
        <v>0</v>
      </c>
      <c r="P24" s="20">
        <v>0</v>
      </c>
      <c r="Q24" s="19">
        <v>0</v>
      </c>
      <c r="R24" s="8">
        <f t="shared" ref="R24:S28" si="2">SUM(L24,J24,H24,F24,D24,B24,N24,P24)</f>
        <v>12</v>
      </c>
      <c r="S24" s="10">
        <f t="shared" si="2"/>
        <v>7</v>
      </c>
      <c r="T24" s="10">
        <f>SUM(R24:S24)</f>
        <v>19</v>
      </c>
    </row>
    <row r="25" spans="1:20">
      <c r="A25" s="18" t="s">
        <v>34</v>
      </c>
      <c r="B25" s="20">
        <v>0</v>
      </c>
      <c r="C25" s="21">
        <v>0</v>
      </c>
      <c r="D25" s="20">
        <v>22</v>
      </c>
      <c r="E25" s="21">
        <v>14</v>
      </c>
      <c r="F25" s="20">
        <v>0</v>
      </c>
      <c r="G25" s="21">
        <v>0</v>
      </c>
      <c r="H25" s="20">
        <v>0</v>
      </c>
      <c r="I25" s="21">
        <v>0</v>
      </c>
      <c r="J25" s="20">
        <v>0</v>
      </c>
      <c r="K25" s="21">
        <v>0</v>
      </c>
      <c r="L25" s="20">
        <v>0</v>
      </c>
      <c r="M25" s="21">
        <v>0</v>
      </c>
      <c r="N25" s="20">
        <v>0</v>
      </c>
      <c r="O25" s="21">
        <v>0</v>
      </c>
      <c r="P25" s="20">
        <v>0</v>
      </c>
      <c r="Q25" s="21">
        <v>0</v>
      </c>
      <c r="R25" s="8">
        <f t="shared" si="2"/>
        <v>22</v>
      </c>
      <c r="S25" s="9">
        <f t="shared" si="2"/>
        <v>14</v>
      </c>
      <c r="T25" s="10">
        <f>SUM(R25:S25)</f>
        <v>36</v>
      </c>
    </row>
    <row r="26" spans="1:20">
      <c r="A26" s="18" t="s">
        <v>36</v>
      </c>
      <c r="B26" s="20">
        <v>0</v>
      </c>
      <c r="C26" s="21">
        <v>0</v>
      </c>
      <c r="D26" s="20">
        <v>0</v>
      </c>
      <c r="E26" s="21">
        <v>0</v>
      </c>
      <c r="F26" s="20">
        <v>0</v>
      </c>
      <c r="G26" s="21">
        <v>0</v>
      </c>
      <c r="H26" s="20">
        <v>0</v>
      </c>
      <c r="I26" s="21">
        <v>0</v>
      </c>
      <c r="J26" s="20">
        <v>0</v>
      </c>
      <c r="K26" s="21">
        <v>0</v>
      </c>
      <c r="L26" s="20">
        <v>0</v>
      </c>
      <c r="M26" s="21">
        <v>0</v>
      </c>
      <c r="N26" s="20">
        <v>0</v>
      </c>
      <c r="O26" s="21">
        <v>0</v>
      </c>
      <c r="P26" s="20">
        <v>0</v>
      </c>
      <c r="Q26" s="21">
        <v>0</v>
      </c>
      <c r="R26" s="8">
        <f t="shared" si="2"/>
        <v>0</v>
      </c>
      <c r="S26" s="9">
        <f t="shared" si="2"/>
        <v>0</v>
      </c>
      <c r="T26" s="10">
        <f>SUM(R26:S26)</f>
        <v>0</v>
      </c>
    </row>
    <row r="27" spans="1:20">
      <c r="A27" s="18" t="s">
        <v>39</v>
      </c>
      <c r="B27" s="20">
        <v>0</v>
      </c>
      <c r="C27" s="21">
        <v>0</v>
      </c>
      <c r="D27" s="20">
        <v>0</v>
      </c>
      <c r="E27" s="21">
        <v>0</v>
      </c>
      <c r="F27" s="20">
        <v>0</v>
      </c>
      <c r="G27" s="21">
        <v>0</v>
      </c>
      <c r="H27" s="20">
        <v>0</v>
      </c>
      <c r="I27" s="21">
        <v>0</v>
      </c>
      <c r="J27" s="20">
        <v>0</v>
      </c>
      <c r="K27" s="21">
        <v>0</v>
      </c>
      <c r="L27" s="20">
        <v>17</v>
      </c>
      <c r="M27" s="21">
        <v>8</v>
      </c>
      <c r="N27" s="20">
        <v>14</v>
      </c>
      <c r="O27" s="21">
        <v>1</v>
      </c>
      <c r="P27" s="20">
        <v>0</v>
      </c>
      <c r="Q27" s="21">
        <v>0</v>
      </c>
      <c r="R27" s="8">
        <f t="shared" si="2"/>
        <v>31</v>
      </c>
      <c r="S27" s="9">
        <f t="shared" si="2"/>
        <v>9</v>
      </c>
      <c r="T27" s="10">
        <f>SUM(R27:S27)</f>
        <v>40</v>
      </c>
    </row>
    <row r="28" spans="1:20" s="11" customFormat="1">
      <c r="A28" s="7" t="s">
        <v>26</v>
      </c>
      <c r="B28" s="33">
        <v>0</v>
      </c>
      <c r="C28" s="34">
        <v>0</v>
      </c>
      <c r="D28" s="33">
        <v>32</v>
      </c>
      <c r="E28" s="34">
        <v>21</v>
      </c>
      <c r="F28" s="33">
        <v>0</v>
      </c>
      <c r="G28" s="34">
        <v>0</v>
      </c>
      <c r="H28" s="33">
        <v>2</v>
      </c>
      <c r="I28" s="34">
        <v>0</v>
      </c>
      <c r="J28" s="33">
        <v>0</v>
      </c>
      <c r="K28" s="34">
        <v>0</v>
      </c>
      <c r="L28" s="33">
        <v>17</v>
      </c>
      <c r="M28" s="34">
        <v>8</v>
      </c>
      <c r="N28" s="33">
        <v>14</v>
      </c>
      <c r="O28" s="34">
        <v>1</v>
      </c>
      <c r="P28" s="33">
        <v>0</v>
      </c>
      <c r="Q28" s="34">
        <v>0</v>
      </c>
      <c r="R28" s="33">
        <f t="shared" si="2"/>
        <v>65</v>
      </c>
      <c r="S28" s="34">
        <f t="shared" si="2"/>
        <v>30</v>
      </c>
      <c r="T28" s="34">
        <f>SUM(R28:S28)</f>
        <v>95</v>
      </c>
    </row>
    <row r="29" spans="1:20" s="11" customFormat="1">
      <c r="A29" s="24" t="s">
        <v>40</v>
      </c>
      <c r="B29" s="35"/>
      <c r="C29" s="36"/>
      <c r="D29" s="35"/>
      <c r="E29" s="36"/>
      <c r="F29" s="35"/>
      <c r="G29" s="36"/>
      <c r="H29" s="35"/>
      <c r="I29" s="36"/>
      <c r="J29" s="35"/>
      <c r="K29" s="36"/>
      <c r="L29" s="35"/>
      <c r="M29" s="36"/>
      <c r="N29" s="35"/>
      <c r="O29" s="36"/>
      <c r="P29" s="35"/>
      <c r="Q29" s="36"/>
      <c r="R29" s="35"/>
      <c r="S29" s="36"/>
      <c r="T29" s="36"/>
    </row>
    <row r="30" spans="1:20">
      <c r="A30" s="18" t="s">
        <v>33</v>
      </c>
      <c r="B30" s="20">
        <v>0</v>
      </c>
      <c r="C30" s="19">
        <v>0</v>
      </c>
      <c r="D30" s="20">
        <v>70</v>
      </c>
      <c r="E30" s="19">
        <v>54</v>
      </c>
      <c r="F30" s="20">
        <v>5</v>
      </c>
      <c r="G30" s="19">
        <v>3</v>
      </c>
      <c r="H30" s="20">
        <v>12</v>
      </c>
      <c r="I30" s="19">
        <v>1</v>
      </c>
      <c r="J30" s="20">
        <v>1</v>
      </c>
      <c r="K30" s="19">
        <v>0</v>
      </c>
      <c r="L30" s="20">
        <v>0</v>
      </c>
      <c r="M30" s="19">
        <v>0</v>
      </c>
      <c r="N30" s="20">
        <v>35</v>
      </c>
      <c r="O30" s="19">
        <v>9</v>
      </c>
      <c r="P30" s="20">
        <v>0</v>
      </c>
      <c r="Q30" s="19">
        <v>0</v>
      </c>
      <c r="R30" s="8">
        <f t="shared" ref="R30:S34" si="3">SUM(L30,J30,H30,F30,D30,B30,N30,P30)</f>
        <v>123</v>
      </c>
      <c r="S30" s="10">
        <f t="shared" si="3"/>
        <v>67</v>
      </c>
      <c r="T30" s="10">
        <f>SUM(R30:S30)</f>
        <v>190</v>
      </c>
    </row>
    <row r="31" spans="1:20">
      <c r="A31" s="18" t="s">
        <v>34</v>
      </c>
      <c r="B31" s="20">
        <v>0</v>
      </c>
      <c r="C31" s="21">
        <v>0</v>
      </c>
      <c r="D31" s="20">
        <v>165</v>
      </c>
      <c r="E31" s="21">
        <v>133</v>
      </c>
      <c r="F31" s="20">
        <v>8</v>
      </c>
      <c r="G31" s="21">
        <v>2</v>
      </c>
      <c r="H31" s="20">
        <v>15</v>
      </c>
      <c r="I31" s="21">
        <v>8</v>
      </c>
      <c r="J31" s="20">
        <v>5</v>
      </c>
      <c r="K31" s="21">
        <v>6</v>
      </c>
      <c r="L31" s="20">
        <v>1</v>
      </c>
      <c r="M31" s="21">
        <v>0</v>
      </c>
      <c r="N31" s="20">
        <v>75</v>
      </c>
      <c r="O31" s="21">
        <v>9</v>
      </c>
      <c r="P31" s="20">
        <v>0</v>
      </c>
      <c r="Q31" s="21">
        <v>0</v>
      </c>
      <c r="R31" s="8">
        <f t="shared" si="3"/>
        <v>269</v>
      </c>
      <c r="S31" s="9">
        <f t="shared" si="3"/>
        <v>158</v>
      </c>
      <c r="T31" s="10">
        <f>SUM(R31:S31)</f>
        <v>427</v>
      </c>
    </row>
    <row r="32" spans="1:20">
      <c r="A32" s="18" t="s">
        <v>35</v>
      </c>
      <c r="B32" s="20">
        <v>0</v>
      </c>
      <c r="C32" s="21">
        <v>0</v>
      </c>
      <c r="D32" s="20">
        <v>0</v>
      </c>
      <c r="E32" s="21">
        <v>0</v>
      </c>
      <c r="F32" s="20">
        <v>0</v>
      </c>
      <c r="G32" s="21">
        <v>0</v>
      </c>
      <c r="H32" s="20">
        <v>0</v>
      </c>
      <c r="I32" s="21">
        <v>0</v>
      </c>
      <c r="J32" s="20">
        <v>0</v>
      </c>
      <c r="K32" s="21">
        <v>0</v>
      </c>
      <c r="L32" s="20">
        <v>0</v>
      </c>
      <c r="M32" s="21">
        <v>0</v>
      </c>
      <c r="N32" s="20">
        <v>0</v>
      </c>
      <c r="O32" s="21">
        <v>0</v>
      </c>
      <c r="P32" s="20">
        <v>0</v>
      </c>
      <c r="Q32" s="21">
        <v>0</v>
      </c>
      <c r="R32" s="8">
        <f t="shared" si="3"/>
        <v>0</v>
      </c>
      <c r="S32" s="9">
        <f t="shared" si="3"/>
        <v>0</v>
      </c>
      <c r="T32" s="10">
        <f>SUM(R32:S32)</f>
        <v>0</v>
      </c>
    </row>
    <row r="33" spans="1:20">
      <c r="A33" s="18" t="s">
        <v>36</v>
      </c>
      <c r="B33" s="20">
        <v>0</v>
      </c>
      <c r="C33" s="21">
        <v>0</v>
      </c>
      <c r="D33" s="20">
        <v>0</v>
      </c>
      <c r="E33" s="21">
        <v>0</v>
      </c>
      <c r="F33" s="20">
        <v>0</v>
      </c>
      <c r="G33" s="21">
        <v>0</v>
      </c>
      <c r="H33" s="20">
        <v>0</v>
      </c>
      <c r="I33" s="21">
        <v>0</v>
      </c>
      <c r="J33" s="20">
        <v>0</v>
      </c>
      <c r="K33" s="21">
        <v>0</v>
      </c>
      <c r="L33" s="20">
        <v>0</v>
      </c>
      <c r="M33" s="21">
        <v>0</v>
      </c>
      <c r="N33" s="20">
        <v>0</v>
      </c>
      <c r="O33" s="21">
        <v>0</v>
      </c>
      <c r="P33" s="20">
        <v>0</v>
      </c>
      <c r="Q33" s="21">
        <v>0</v>
      </c>
      <c r="R33" s="8">
        <f t="shared" si="3"/>
        <v>0</v>
      </c>
      <c r="S33" s="9">
        <f t="shared" si="3"/>
        <v>0</v>
      </c>
      <c r="T33" s="10">
        <f>SUM(R33:S33)</f>
        <v>0</v>
      </c>
    </row>
    <row r="34" spans="1:20" s="11" customFormat="1">
      <c r="A34" s="7" t="s">
        <v>26</v>
      </c>
      <c r="B34" s="33">
        <v>0</v>
      </c>
      <c r="C34" s="34">
        <v>0</v>
      </c>
      <c r="D34" s="33">
        <v>235</v>
      </c>
      <c r="E34" s="34">
        <v>187</v>
      </c>
      <c r="F34" s="33">
        <v>13</v>
      </c>
      <c r="G34" s="34">
        <v>5</v>
      </c>
      <c r="H34" s="33">
        <v>27</v>
      </c>
      <c r="I34" s="34">
        <v>9</v>
      </c>
      <c r="J34" s="33">
        <v>6</v>
      </c>
      <c r="K34" s="34">
        <v>6</v>
      </c>
      <c r="L34" s="33">
        <v>1</v>
      </c>
      <c r="M34" s="34">
        <v>0</v>
      </c>
      <c r="N34" s="33">
        <v>110</v>
      </c>
      <c r="O34" s="34">
        <v>18</v>
      </c>
      <c r="P34" s="33">
        <v>0</v>
      </c>
      <c r="Q34" s="34">
        <v>0</v>
      </c>
      <c r="R34" s="33">
        <f t="shared" si="3"/>
        <v>392</v>
      </c>
      <c r="S34" s="34">
        <f t="shared" si="3"/>
        <v>225</v>
      </c>
      <c r="T34" s="34">
        <f>SUM(R34:S34)</f>
        <v>617</v>
      </c>
    </row>
    <row r="35" spans="1:20" s="11" customFormat="1">
      <c r="A35" s="24" t="s">
        <v>41</v>
      </c>
      <c r="B35" s="35"/>
      <c r="C35" s="36"/>
      <c r="D35" s="35"/>
      <c r="E35" s="36"/>
      <c r="F35" s="35"/>
      <c r="G35" s="36"/>
      <c r="H35" s="35"/>
      <c r="I35" s="36"/>
      <c r="J35" s="35"/>
      <c r="K35" s="36"/>
      <c r="L35" s="35"/>
      <c r="M35" s="36"/>
      <c r="N35" s="35"/>
      <c r="O35" s="36"/>
      <c r="P35" s="35"/>
      <c r="Q35" s="36"/>
      <c r="R35" s="35"/>
      <c r="S35" s="36"/>
      <c r="T35" s="36"/>
    </row>
    <row r="36" spans="1:20">
      <c r="A36" s="18" t="s">
        <v>33</v>
      </c>
      <c r="B36" s="20">
        <v>0</v>
      </c>
      <c r="C36" s="19">
        <v>0</v>
      </c>
      <c r="D36" s="20">
        <v>119</v>
      </c>
      <c r="E36" s="19">
        <v>76</v>
      </c>
      <c r="F36" s="20">
        <v>8</v>
      </c>
      <c r="G36" s="19">
        <v>3</v>
      </c>
      <c r="H36" s="20">
        <v>2</v>
      </c>
      <c r="I36" s="19">
        <v>7</v>
      </c>
      <c r="J36" s="20">
        <v>0</v>
      </c>
      <c r="K36" s="19">
        <v>0</v>
      </c>
      <c r="L36" s="20">
        <v>0</v>
      </c>
      <c r="M36" s="19">
        <v>0</v>
      </c>
      <c r="N36" s="20">
        <v>37</v>
      </c>
      <c r="O36" s="19">
        <v>8</v>
      </c>
      <c r="P36" s="20">
        <v>0</v>
      </c>
      <c r="Q36" s="19">
        <v>0</v>
      </c>
      <c r="R36" s="8">
        <f t="shared" ref="R36:S40" si="4">SUM(L36,J36,H36,F36,D36,B36,N36,P36)</f>
        <v>166</v>
      </c>
      <c r="S36" s="10">
        <f t="shared" si="4"/>
        <v>94</v>
      </c>
      <c r="T36" s="10">
        <f>SUM(R36:S36)</f>
        <v>260</v>
      </c>
    </row>
    <row r="37" spans="1:20">
      <c r="A37" s="18" t="s">
        <v>34</v>
      </c>
      <c r="B37" s="20">
        <v>0</v>
      </c>
      <c r="C37" s="21">
        <v>0</v>
      </c>
      <c r="D37" s="20">
        <v>138</v>
      </c>
      <c r="E37" s="21">
        <v>119</v>
      </c>
      <c r="F37" s="20">
        <v>16</v>
      </c>
      <c r="G37" s="21">
        <v>2</v>
      </c>
      <c r="H37" s="20">
        <v>15</v>
      </c>
      <c r="I37" s="21">
        <v>9</v>
      </c>
      <c r="J37" s="20">
        <v>0</v>
      </c>
      <c r="K37" s="21">
        <v>0</v>
      </c>
      <c r="L37" s="20">
        <v>16</v>
      </c>
      <c r="M37" s="21">
        <v>7</v>
      </c>
      <c r="N37" s="20">
        <v>34</v>
      </c>
      <c r="O37" s="21">
        <v>9</v>
      </c>
      <c r="P37" s="20">
        <v>0</v>
      </c>
      <c r="Q37" s="21">
        <v>0</v>
      </c>
      <c r="R37" s="8">
        <f t="shared" si="4"/>
        <v>219</v>
      </c>
      <c r="S37" s="9">
        <f t="shared" si="4"/>
        <v>146</v>
      </c>
      <c r="T37" s="10">
        <f>SUM(R37:S37)</f>
        <v>365</v>
      </c>
    </row>
    <row r="38" spans="1:20">
      <c r="A38" s="18" t="s">
        <v>35</v>
      </c>
      <c r="B38" s="20">
        <v>0</v>
      </c>
      <c r="C38" s="21">
        <v>0</v>
      </c>
      <c r="D38" s="20">
        <v>0</v>
      </c>
      <c r="E38" s="21">
        <v>0</v>
      </c>
      <c r="F38" s="20">
        <v>0</v>
      </c>
      <c r="G38" s="21">
        <v>0</v>
      </c>
      <c r="H38" s="20">
        <v>0</v>
      </c>
      <c r="I38" s="21">
        <v>0</v>
      </c>
      <c r="J38" s="20">
        <v>0</v>
      </c>
      <c r="K38" s="21">
        <v>0</v>
      </c>
      <c r="L38" s="20">
        <v>0</v>
      </c>
      <c r="M38" s="21">
        <v>0</v>
      </c>
      <c r="N38" s="20">
        <v>0</v>
      </c>
      <c r="O38" s="21">
        <v>0</v>
      </c>
      <c r="P38" s="20">
        <v>0</v>
      </c>
      <c r="Q38" s="21">
        <v>0</v>
      </c>
      <c r="R38" s="8">
        <f t="shared" si="4"/>
        <v>0</v>
      </c>
      <c r="S38" s="9">
        <f t="shared" si="4"/>
        <v>0</v>
      </c>
      <c r="T38" s="10">
        <f>SUM(R38:S38)</f>
        <v>0</v>
      </c>
    </row>
    <row r="39" spans="1:20">
      <c r="A39" s="18" t="s">
        <v>36</v>
      </c>
      <c r="B39" s="20">
        <v>0</v>
      </c>
      <c r="C39" s="21">
        <v>0</v>
      </c>
      <c r="D39" s="20">
        <v>33</v>
      </c>
      <c r="E39" s="21">
        <v>17</v>
      </c>
      <c r="F39" s="20">
        <v>1</v>
      </c>
      <c r="G39" s="21">
        <v>0</v>
      </c>
      <c r="H39" s="20">
        <v>0</v>
      </c>
      <c r="I39" s="21">
        <v>0</v>
      </c>
      <c r="J39" s="20">
        <v>0</v>
      </c>
      <c r="K39" s="21">
        <v>0</v>
      </c>
      <c r="L39" s="20">
        <v>0</v>
      </c>
      <c r="M39" s="21">
        <v>0</v>
      </c>
      <c r="N39" s="20">
        <v>6</v>
      </c>
      <c r="O39" s="21">
        <v>2</v>
      </c>
      <c r="P39" s="20">
        <v>0</v>
      </c>
      <c r="Q39" s="21">
        <v>0</v>
      </c>
      <c r="R39" s="8">
        <f t="shared" si="4"/>
        <v>40</v>
      </c>
      <c r="S39" s="9">
        <f t="shared" si="4"/>
        <v>19</v>
      </c>
      <c r="T39" s="10">
        <f>SUM(R39:S39)</f>
        <v>59</v>
      </c>
    </row>
    <row r="40" spans="1:20" s="11" customFormat="1">
      <c r="A40" s="7" t="s">
        <v>26</v>
      </c>
      <c r="B40" s="33">
        <v>0</v>
      </c>
      <c r="C40" s="34">
        <v>0</v>
      </c>
      <c r="D40" s="33">
        <v>290</v>
      </c>
      <c r="E40" s="34">
        <v>212</v>
      </c>
      <c r="F40" s="33">
        <v>25</v>
      </c>
      <c r="G40" s="34">
        <v>5</v>
      </c>
      <c r="H40" s="33">
        <v>17</v>
      </c>
      <c r="I40" s="34">
        <v>16</v>
      </c>
      <c r="J40" s="33">
        <v>0</v>
      </c>
      <c r="K40" s="34">
        <v>0</v>
      </c>
      <c r="L40" s="33">
        <v>16</v>
      </c>
      <c r="M40" s="34">
        <v>7</v>
      </c>
      <c r="N40" s="33">
        <v>77</v>
      </c>
      <c r="O40" s="34">
        <v>19</v>
      </c>
      <c r="P40" s="33">
        <v>0</v>
      </c>
      <c r="Q40" s="34">
        <v>0</v>
      </c>
      <c r="R40" s="33">
        <f t="shared" si="4"/>
        <v>425</v>
      </c>
      <c r="S40" s="34">
        <f t="shared" si="4"/>
        <v>259</v>
      </c>
      <c r="T40" s="34">
        <f>SUM(R40:S40)</f>
        <v>684</v>
      </c>
    </row>
    <row r="41" spans="1:20" s="11" customFormat="1">
      <c r="A41" s="24" t="s">
        <v>42</v>
      </c>
      <c r="B41" s="35"/>
      <c r="C41" s="36"/>
      <c r="D41" s="35"/>
      <c r="E41" s="36"/>
      <c r="F41" s="35"/>
      <c r="G41" s="36"/>
      <c r="H41" s="35"/>
      <c r="I41" s="36"/>
      <c r="J41" s="35"/>
      <c r="K41" s="36"/>
      <c r="L41" s="35"/>
      <c r="M41" s="36"/>
      <c r="N41" s="35"/>
      <c r="O41" s="36"/>
      <c r="P41" s="35"/>
      <c r="Q41" s="36"/>
      <c r="R41" s="35"/>
      <c r="S41" s="36"/>
      <c r="T41" s="36"/>
    </row>
    <row r="42" spans="1:20">
      <c r="A42" s="18" t="s">
        <v>33</v>
      </c>
      <c r="B42" s="20">
        <v>0</v>
      </c>
      <c r="C42" s="19">
        <v>0</v>
      </c>
      <c r="D42" s="20">
        <v>67</v>
      </c>
      <c r="E42" s="19">
        <v>45</v>
      </c>
      <c r="F42" s="20">
        <v>2</v>
      </c>
      <c r="G42" s="19">
        <v>1</v>
      </c>
      <c r="H42" s="20">
        <v>2</v>
      </c>
      <c r="I42" s="19">
        <v>1</v>
      </c>
      <c r="J42" s="20">
        <v>0</v>
      </c>
      <c r="K42" s="19">
        <v>0</v>
      </c>
      <c r="L42" s="20">
        <v>0</v>
      </c>
      <c r="M42" s="19">
        <v>0</v>
      </c>
      <c r="N42" s="20">
        <v>27</v>
      </c>
      <c r="O42" s="19">
        <v>3</v>
      </c>
      <c r="P42" s="20">
        <v>0</v>
      </c>
      <c r="Q42" s="19">
        <v>0</v>
      </c>
      <c r="R42" s="8">
        <f t="shared" ref="R42:S46" si="5">SUM(L42,J42,H42,F42,D42,B42,N42,P42)</f>
        <v>98</v>
      </c>
      <c r="S42" s="10">
        <f t="shared" si="5"/>
        <v>50</v>
      </c>
      <c r="T42" s="10">
        <f>SUM(R42:S42)</f>
        <v>148</v>
      </c>
    </row>
    <row r="43" spans="1:20">
      <c r="A43" s="18" t="s">
        <v>34</v>
      </c>
      <c r="B43" s="20">
        <v>0</v>
      </c>
      <c r="C43" s="21">
        <v>0</v>
      </c>
      <c r="D43" s="20">
        <v>140</v>
      </c>
      <c r="E43" s="21">
        <v>122</v>
      </c>
      <c r="F43" s="20">
        <v>38</v>
      </c>
      <c r="G43" s="21">
        <v>14</v>
      </c>
      <c r="H43" s="20">
        <v>1</v>
      </c>
      <c r="I43" s="21">
        <v>2</v>
      </c>
      <c r="J43" s="20">
        <v>4</v>
      </c>
      <c r="K43" s="21">
        <v>0</v>
      </c>
      <c r="L43" s="20">
        <v>0</v>
      </c>
      <c r="M43" s="21">
        <v>0</v>
      </c>
      <c r="N43" s="20">
        <v>40</v>
      </c>
      <c r="O43" s="21">
        <v>18</v>
      </c>
      <c r="P43" s="20">
        <v>0</v>
      </c>
      <c r="Q43" s="21">
        <v>0</v>
      </c>
      <c r="R43" s="8">
        <f t="shared" si="5"/>
        <v>223</v>
      </c>
      <c r="S43" s="9">
        <f t="shared" si="5"/>
        <v>156</v>
      </c>
      <c r="T43" s="10">
        <f>SUM(R43:S43)</f>
        <v>379</v>
      </c>
    </row>
    <row r="44" spans="1:20">
      <c r="A44" s="18" t="s">
        <v>35</v>
      </c>
      <c r="B44" s="20">
        <v>0</v>
      </c>
      <c r="C44" s="21">
        <v>0</v>
      </c>
      <c r="D44" s="20">
        <v>27</v>
      </c>
      <c r="E44" s="21">
        <v>18</v>
      </c>
      <c r="F44" s="20">
        <v>4</v>
      </c>
      <c r="G44" s="21">
        <v>0</v>
      </c>
      <c r="H44" s="20">
        <v>0</v>
      </c>
      <c r="I44" s="21">
        <v>0</v>
      </c>
      <c r="J44" s="20">
        <v>0</v>
      </c>
      <c r="K44" s="21">
        <v>0</v>
      </c>
      <c r="L44" s="20">
        <v>0</v>
      </c>
      <c r="M44" s="21">
        <v>0</v>
      </c>
      <c r="N44" s="20">
        <v>2</v>
      </c>
      <c r="O44" s="21">
        <v>2</v>
      </c>
      <c r="P44" s="20">
        <v>0</v>
      </c>
      <c r="Q44" s="21">
        <v>0</v>
      </c>
      <c r="R44" s="8">
        <f t="shared" si="5"/>
        <v>33</v>
      </c>
      <c r="S44" s="9">
        <f t="shared" si="5"/>
        <v>20</v>
      </c>
      <c r="T44" s="10">
        <f>SUM(R44:S44)</f>
        <v>53</v>
      </c>
    </row>
    <row r="45" spans="1:20">
      <c r="A45" s="18" t="s">
        <v>36</v>
      </c>
      <c r="B45" s="20">
        <v>0</v>
      </c>
      <c r="C45" s="21">
        <v>0</v>
      </c>
      <c r="D45" s="20">
        <v>0</v>
      </c>
      <c r="E45" s="21">
        <v>0</v>
      </c>
      <c r="F45" s="20">
        <v>0</v>
      </c>
      <c r="G45" s="21">
        <v>0</v>
      </c>
      <c r="H45" s="20">
        <v>0</v>
      </c>
      <c r="I45" s="21">
        <v>0</v>
      </c>
      <c r="J45" s="20">
        <v>0</v>
      </c>
      <c r="K45" s="21">
        <v>0</v>
      </c>
      <c r="L45" s="20">
        <v>0</v>
      </c>
      <c r="M45" s="21">
        <v>0</v>
      </c>
      <c r="N45" s="20">
        <v>0</v>
      </c>
      <c r="O45" s="21">
        <v>0</v>
      </c>
      <c r="P45" s="20">
        <v>0</v>
      </c>
      <c r="Q45" s="21">
        <v>0</v>
      </c>
      <c r="R45" s="8">
        <f t="shared" si="5"/>
        <v>0</v>
      </c>
      <c r="S45" s="9">
        <f t="shared" si="5"/>
        <v>0</v>
      </c>
      <c r="T45" s="10">
        <f>SUM(R45:S45)</f>
        <v>0</v>
      </c>
    </row>
    <row r="46" spans="1:20" s="16" customFormat="1">
      <c r="A46" s="27" t="s">
        <v>26</v>
      </c>
      <c r="B46" s="33">
        <v>0</v>
      </c>
      <c r="C46" s="34">
        <v>0</v>
      </c>
      <c r="D46" s="33">
        <v>234</v>
      </c>
      <c r="E46" s="34">
        <v>185</v>
      </c>
      <c r="F46" s="33">
        <v>44</v>
      </c>
      <c r="G46" s="34">
        <v>15</v>
      </c>
      <c r="H46" s="33">
        <v>3</v>
      </c>
      <c r="I46" s="34">
        <v>3</v>
      </c>
      <c r="J46" s="33">
        <v>4</v>
      </c>
      <c r="K46" s="34">
        <v>0</v>
      </c>
      <c r="L46" s="33">
        <v>0</v>
      </c>
      <c r="M46" s="34">
        <v>0</v>
      </c>
      <c r="N46" s="33">
        <v>69</v>
      </c>
      <c r="O46" s="34">
        <v>23</v>
      </c>
      <c r="P46" s="33">
        <v>0</v>
      </c>
      <c r="Q46" s="34">
        <v>0</v>
      </c>
      <c r="R46" s="33">
        <f t="shared" si="5"/>
        <v>354</v>
      </c>
      <c r="S46" s="34">
        <f t="shared" si="5"/>
        <v>226</v>
      </c>
      <c r="T46" s="34">
        <f>SUM(R46:S46)</f>
        <v>580</v>
      </c>
    </row>
    <row r="47" spans="1:20" s="5" customFormat="1">
      <c r="A47" s="15" t="s">
        <v>43</v>
      </c>
      <c r="B47" s="37"/>
      <c r="C47" s="38"/>
      <c r="D47" s="37"/>
      <c r="E47" s="38"/>
      <c r="F47" s="37"/>
      <c r="G47" s="38"/>
      <c r="H47" s="37"/>
      <c r="I47" s="38"/>
      <c r="J47" s="37"/>
      <c r="K47" s="38"/>
      <c r="L47" s="37"/>
      <c r="M47" s="38"/>
      <c r="N47" s="37"/>
      <c r="O47" s="38"/>
      <c r="P47" s="37"/>
      <c r="Q47" s="38"/>
      <c r="R47" s="39"/>
      <c r="S47" s="40"/>
      <c r="T47" s="40"/>
    </row>
    <row r="48" spans="1:20">
      <c r="A48" s="5" t="s">
        <v>33</v>
      </c>
      <c r="B48" s="41">
        <f t="shared" ref="B48:Q48" si="6">SUM(B12,B18,B24,B30,B36,B42)</f>
        <v>0</v>
      </c>
      <c r="C48" s="42">
        <f t="shared" si="6"/>
        <v>0</v>
      </c>
      <c r="D48" s="41">
        <f t="shared" si="6"/>
        <v>429</v>
      </c>
      <c r="E48" s="42">
        <f t="shared" si="6"/>
        <v>279</v>
      </c>
      <c r="F48" s="41">
        <f t="shared" si="6"/>
        <v>27</v>
      </c>
      <c r="G48" s="42">
        <f t="shared" si="6"/>
        <v>11</v>
      </c>
      <c r="H48" s="41">
        <f t="shared" si="6"/>
        <v>29</v>
      </c>
      <c r="I48" s="42">
        <f t="shared" si="6"/>
        <v>17</v>
      </c>
      <c r="J48" s="41">
        <f t="shared" si="6"/>
        <v>1</v>
      </c>
      <c r="K48" s="42">
        <f t="shared" si="6"/>
        <v>0</v>
      </c>
      <c r="L48" s="41">
        <f t="shared" si="6"/>
        <v>0</v>
      </c>
      <c r="M48" s="42">
        <f t="shared" si="6"/>
        <v>0</v>
      </c>
      <c r="N48" s="41">
        <f t="shared" si="6"/>
        <v>159</v>
      </c>
      <c r="O48" s="42">
        <f t="shared" si="6"/>
        <v>37</v>
      </c>
      <c r="P48" s="41">
        <f t="shared" si="6"/>
        <v>0</v>
      </c>
      <c r="Q48" s="42">
        <f t="shared" si="6"/>
        <v>0</v>
      </c>
      <c r="R48" s="43">
        <f t="shared" ref="R48:S53" si="7">SUM(L48,J48,H48,F48,D48,B48,N48,P48)</f>
        <v>645</v>
      </c>
      <c r="S48" s="44">
        <f t="shared" si="7"/>
        <v>344</v>
      </c>
      <c r="T48" s="44">
        <f t="shared" ref="T48:T53" si="8">SUM(R48:S48)</f>
        <v>989</v>
      </c>
    </row>
    <row r="49" spans="1:20">
      <c r="A49" s="53" t="s">
        <v>34</v>
      </c>
      <c r="B49" s="41">
        <f t="shared" ref="B49:Q49" si="9">SUM(B13,B19,B25,B31,B37,B43)</f>
        <v>0</v>
      </c>
      <c r="C49" s="46">
        <f t="shared" si="9"/>
        <v>0</v>
      </c>
      <c r="D49" s="41">
        <f t="shared" si="9"/>
        <v>690</v>
      </c>
      <c r="E49" s="46">
        <f t="shared" si="9"/>
        <v>506</v>
      </c>
      <c r="F49" s="41">
        <f t="shared" si="9"/>
        <v>69</v>
      </c>
      <c r="G49" s="46">
        <f t="shared" si="9"/>
        <v>23</v>
      </c>
      <c r="H49" s="41">
        <f t="shared" si="9"/>
        <v>46</v>
      </c>
      <c r="I49" s="46">
        <f t="shared" si="9"/>
        <v>34</v>
      </c>
      <c r="J49" s="41">
        <f t="shared" si="9"/>
        <v>9</v>
      </c>
      <c r="K49" s="46">
        <f t="shared" si="9"/>
        <v>6</v>
      </c>
      <c r="L49" s="41">
        <f t="shared" si="9"/>
        <v>17</v>
      </c>
      <c r="M49" s="46">
        <f t="shared" si="9"/>
        <v>7</v>
      </c>
      <c r="N49" s="41">
        <f t="shared" si="9"/>
        <v>179</v>
      </c>
      <c r="O49" s="46">
        <f t="shared" si="9"/>
        <v>45</v>
      </c>
      <c r="P49" s="41">
        <f t="shared" si="9"/>
        <v>0</v>
      </c>
      <c r="Q49" s="46">
        <f t="shared" si="9"/>
        <v>0</v>
      </c>
      <c r="R49" s="43">
        <f t="shared" si="7"/>
        <v>1010</v>
      </c>
      <c r="S49" s="47">
        <f t="shared" si="7"/>
        <v>621</v>
      </c>
      <c r="T49" s="44">
        <f t="shared" si="8"/>
        <v>1631</v>
      </c>
    </row>
    <row r="50" spans="1:20">
      <c r="A50" s="53" t="s">
        <v>35</v>
      </c>
      <c r="B50" s="41">
        <f t="shared" ref="B50:Q50" si="10">SUM(B14,B20,B32,B38,B44)</f>
        <v>0</v>
      </c>
      <c r="C50" s="46">
        <f t="shared" si="10"/>
        <v>0</v>
      </c>
      <c r="D50" s="41">
        <f t="shared" si="10"/>
        <v>27</v>
      </c>
      <c r="E50" s="46">
        <f t="shared" si="10"/>
        <v>18</v>
      </c>
      <c r="F50" s="41">
        <f t="shared" si="10"/>
        <v>4</v>
      </c>
      <c r="G50" s="46">
        <f t="shared" si="10"/>
        <v>0</v>
      </c>
      <c r="H50" s="41">
        <f t="shared" si="10"/>
        <v>0</v>
      </c>
      <c r="I50" s="46">
        <f t="shared" si="10"/>
        <v>0</v>
      </c>
      <c r="J50" s="41">
        <f t="shared" si="10"/>
        <v>0</v>
      </c>
      <c r="K50" s="46">
        <f t="shared" si="10"/>
        <v>0</v>
      </c>
      <c r="L50" s="41">
        <f t="shared" si="10"/>
        <v>0</v>
      </c>
      <c r="M50" s="46">
        <f t="shared" si="10"/>
        <v>0</v>
      </c>
      <c r="N50" s="41">
        <f t="shared" si="10"/>
        <v>2</v>
      </c>
      <c r="O50" s="46">
        <f t="shared" si="10"/>
        <v>2</v>
      </c>
      <c r="P50" s="41">
        <f t="shared" si="10"/>
        <v>0</v>
      </c>
      <c r="Q50" s="46">
        <f t="shared" si="10"/>
        <v>0</v>
      </c>
      <c r="R50" s="43">
        <f t="shared" si="7"/>
        <v>33</v>
      </c>
      <c r="S50" s="47">
        <f t="shared" si="7"/>
        <v>20</v>
      </c>
      <c r="T50" s="44">
        <f t="shared" si="8"/>
        <v>53</v>
      </c>
    </row>
    <row r="51" spans="1:20">
      <c r="A51" s="53" t="s">
        <v>36</v>
      </c>
      <c r="B51" s="41">
        <f t="shared" ref="B51:Q51" si="11">SUM(B15,B21,B26,B33,B39,B45)</f>
        <v>0</v>
      </c>
      <c r="C51" s="46">
        <f t="shared" si="11"/>
        <v>0</v>
      </c>
      <c r="D51" s="41">
        <f t="shared" si="11"/>
        <v>94</v>
      </c>
      <c r="E51" s="46">
        <f t="shared" si="11"/>
        <v>51</v>
      </c>
      <c r="F51" s="41">
        <f t="shared" si="11"/>
        <v>3</v>
      </c>
      <c r="G51" s="46">
        <f t="shared" si="11"/>
        <v>0</v>
      </c>
      <c r="H51" s="41">
        <f t="shared" si="11"/>
        <v>0</v>
      </c>
      <c r="I51" s="46">
        <f t="shared" si="11"/>
        <v>0</v>
      </c>
      <c r="J51" s="41">
        <f t="shared" si="11"/>
        <v>0</v>
      </c>
      <c r="K51" s="46">
        <f t="shared" si="11"/>
        <v>0</v>
      </c>
      <c r="L51" s="41">
        <f t="shared" si="11"/>
        <v>5</v>
      </c>
      <c r="M51" s="46">
        <f t="shared" si="11"/>
        <v>0</v>
      </c>
      <c r="N51" s="41">
        <f t="shared" si="11"/>
        <v>19</v>
      </c>
      <c r="O51" s="46">
        <f t="shared" si="11"/>
        <v>8</v>
      </c>
      <c r="P51" s="41">
        <f t="shared" si="11"/>
        <v>0</v>
      </c>
      <c r="Q51" s="46">
        <f t="shared" si="11"/>
        <v>0</v>
      </c>
      <c r="R51" s="43">
        <f t="shared" si="7"/>
        <v>121</v>
      </c>
      <c r="S51" s="47">
        <f t="shared" si="7"/>
        <v>59</v>
      </c>
      <c r="T51" s="44">
        <f t="shared" si="8"/>
        <v>180</v>
      </c>
    </row>
    <row r="52" spans="1:20">
      <c r="A52" s="53" t="s">
        <v>39</v>
      </c>
      <c r="B52" s="41">
        <f t="shared" ref="B52:Q52" si="12">SUM(B27)</f>
        <v>0</v>
      </c>
      <c r="C52" s="46">
        <f t="shared" si="12"/>
        <v>0</v>
      </c>
      <c r="D52" s="41">
        <f t="shared" si="12"/>
        <v>0</v>
      </c>
      <c r="E52" s="46">
        <f t="shared" si="12"/>
        <v>0</v>
      </c>
      <c r="F52" s="41">
        <f t="shared" si="12"/>
        <v>0</v>
      </c>
      <c r="G52" s="46">
        <f t="shared" si="12"/>
        <v>0</v>
      </c>
      <c r="H52" s="41">
        <f t="shared" si="12"/>
        <v>0</v>
      </c>
      <c r="I52" s="46">
        <f t="shared" si="12"/>
        <v>0</v>
      </c>
      <c r="J52" s="41">
        <f t="shared" si="12"/>
        <v>0</v>
      </c>
      <c r="K52" s="46">
        <f t="shared" si="12"/>
        <v>0</v>
      </c>
      <c r="L52" s="41">
        <f t="shared" si="12"/>
        <v>17</v>
      </c>
      <c r="M52" s="46">
        <f t="shared" si="12"/>
        <v>8</v>
      </c>
      <c r="N52" s="41">
        <f t="shared" si="12"/>
        <v>14</v>
      </c>
      <c r="O52" s="46">
        <f t="shared" si="12"/>
        <v>1</v>
      </c>
      <c r="P52" s="41">
        <f t="shared" si="12"/>
        <v>0</v>
      </c>
      <c r="Q52" s="46">
        <f t="shared" si="12"/>
        <v>0</v>
      </c>
      <c r="R52" s="43">
        <f t="shared" si="7"/>
        <v>31</v>
      </c>
      <c r="S52" s="47">
        <f t="shared" si="7"/>
        <v>9</v>
      </c>
      <c r="T52" s="44">
        <f t="shared" si="8"/>
        <v>40</v>
      </c>
    </row>
    <row r="53" spans="1:20" s="11" customFormat="1">
      <c r="A53" s="7" t="s">
        <v>26</v>
      </c>
      <c r="B53" s="12">
        <f t="shared" ref="B53:Q53" si="13">SUM(B48:B52)</f>
        <v>0</v>
      </c>
      <c r="C53" s="13">
        <f t="shared" si="13"/>
        <v>0</v>
      </c>
      <c r="D53" s="12">
        <f t="shared" si="13"/>
        <v>1240</v>
      </c>
      <c r="E53" s="13">
        <f t="shared" si="13"/>
        <v>854</v>
      </c>
      <c r="F53" s="12">
        <f t="shared" si="13"/>
        <v>103</v>
      </c>
      <c r="G53" s="13">
        <f t="shared" si="13"/>
        <v>34</v>
      </c>
      <c r="H53" s="12">
        <f t="shared" si="13"/>
        <v>75</v>
      </c>
      <c r="I53" s="13">
        <f t="shared" si="13"/>
        <v>51</v>
      </c>
      <c r="J53" s="12">
        <f t="shared" si="13"/>
        <v>10</v>
      </c>
      <c r="K53" s="13">
        <f t="shared" si="13"/>
        <v>6</v>
      </c>
      <c r="L53" s="12">
        <f t="shared" si="13"/>
        <v>39</v>
      </c>
      <c r="M53" s="13">
        <f t="shared" si="13"/>
        <v>15</v>
      </c>
      <c r="N53" s="12">
        <f t="shared" si="13"/>
        <v>373</v>
      </c>
      <c r="O53" s="13">
        <f t="shared" si="13"/>
        <v>93</v>
      </c>
      <c r="P53" s="12">
        <f t="shared" si="13"/>
        <v>0</v>
      </c>
      <c r="Q53" s="13">
        <f t="shared" si="13"/>
        <v>0</v>
      </c>
      <c r="R53" s="12">
        <f t="shared" si="7"/>
        <v>1840</v>
      </c>
      <c r="S53" s="13">
        <f t="shared" si="7"/>
        <v>1053</v>
      </c>
      <c r="T53" s="13">
        <f t="shared" si="8"/>
        <v>2893</v>
      </c>
    </row>
    <row r="54" spans="1:20">
      <c r="B54" s="5"/>
    </row>
    <row r="55" spans="1:20">
      <c r="A55" s="65"/>
    </row>
    <row r="56" spans="1:20" s="109" customFormat="1">
      <c r="A56" s="88"/>
      <c r="C56" s="108"/>
      <c r="P56" s="108"/>
    </row>
    <row r="57" spans="1:20" s="109" customFormat="1">
      <c r="A57" s="108"/>
      <c r="C57" s="108"/>
      <c r="P57" s="108"/>
    </row>
    <row r="62" spans="1:20">
      <c r="O62" s="5"/>
      <c r="P62"/>
    </row>
    <row r="63" spans="1:20">
      <c r="L63" s="5"/>
      <c r="P63"/>
    </row>
    <row r="64" spans="1:20">
      <c r="L64" s="5"/>
      <c r="P64"/>
    </row>
    <row r="65" spans="3:16">
      <c r="L65" s="5"/>
      <c r="P65"/>
    </row>
    <row r="66" spans="3:16">
      <c r="L66" s="5"/>
      <c r="P66"/>
    </row>
    <row r="67" spans="3:16">
      <c r="L67" s="5"/>
      <c r="P67"/>
    </row>
    <row r="68" spans="3:16">
      <c r="C68" s="108"/>
      <c r="L68" s="5"/>
      <c r="M68" s="108"/>
      <c r="P68"/>
    </row>
    <row r="69" spans="3:16">
      <c r="L69" s="5"/>
      <c r="P69"/>
    </row>
    <row r="70" spans="3:16">
      <c r="L70" s="5"/>
      <c r="P70"/>
    </row>
    <row r="71" spans="3:16">
      <c r="L71" s="5"/>
      <c r="P71"/>
    </row>
    <row r="72" spans="3:16">
      <c r="L72" s="108"/>
      <c r="P72"/>
    </row>
    <row r="73" spans="3:16">
      <c r="L73" s="108"/>
      <c r="P73"/>
    </row>
    <row r="74" spans="3:16">
      <c r="C74" s="108"/>
      <c r="L74" s="108"/>
      <c r="M74" s="108"/>
      <c r="P74"/>
    </row>
    <row r="75" spans="3:16">
      <c r="C75" s="108"/>
      <c r="L75" s="108"/>
      <c r="M75" s="108"/>
      <c r="P75"/>
    </row>
    <row r="76" spans="3:16">
      <c r="L76" s="108"/>
      <c r="P76"/>
    </row>
    <row r="77" spans="3:16">
      <c r="L77" s="108"/>
      <c r="P77"/>
    </row>
    <row r="78" spans="3:16">
      <c r="L78" s="108"/>
      <c r="P78"/>
    </row>
    <row r="79" spans="3:16">
      <c r="L79" s="108"/>
      <c r="P79"/>
    </row>
    <row r="80" spans="3:16">
      <c r="C80" s="108"/>
      <c r="L80" s="108"/>
      <c r="M80" s="108"/>
      <c r="P80"/>
    </row>
    <row r="81" spans="3:16">
      <c r="C81" s="108"/>
      <c r="L81" s="5"/>
      <c r="P81"/>
    </row>
    <row r="82" spans="3:16">
      <c r="L82" s="5"/>
      <c r="P82"/>
    </row>
    <row r="83" spans="3:16">
      <c r="L83" s="5"/>
      <c r="P83"/>
    </row>
    <row r="84" spans="3:16">
      <c r="L84" s="108"/>
      <c r="P84"/>
    </row>
    <row r="85" spans="3:16">
      <c r="L85" s="5"/>
      <c r="P85"/>
    </row>
    <row r="86" spans="3:16">
      <c r="C86" s="108"/>
      <c r="L86" s="108"/>
      <c r="M86" s="108"/>
      <c r="P86"/>
    </row>
    <row r="87" spans="3:16">
      <c r="C87" s="108"/>
      <c r="L87" s="108"/>
      <c r="M87" s="108"/>
      <c r="P87"/>
    </row>
    <row r="88" spans="3:16">
      <c r="L88" s="5"/>
      <c r="P88"/>
    </row>
    <row r="89" spans="3:16">
      <c r="L89" s="5"/>
      <c r="P89"/>
    </row>
    <row r="90" spans="3:16">
      <c r="L90" s="108"/>
      <c r="P90"/>
    </row>
    <row r="91" spans="3:16">
      <c r="L91" s="5"/>
      <c r="P91"/>
    </row>
    <row r="92" spans="3:16">
      <c r="C92" s="108"/>
      <c r="L92" s="108"/>
      <c r="M92" s="108"/>
      <c r="P92"/>
    </row>
    <row r="93" spans="3:16">
      <c r="L93" s="108"/>
      <c r="P93"/>
    </row>
    <row r="94" spans="3:16">
      <c r="L94" s="5"/>
      <c r="P94"/>
    </row>
    <row r="95" spans="3:16">
      <c r="L95" s="5"/>
      <c r="P95"/>
    </row>
    <row r="96" spans="3:16">
      <c r="L96" s="108"/>
      <c r="P96"/>
    </row>
    <row r="97" spans="3:16">
      <c r="L97" s="108"/>
      <c r="P97"/>
    </row>
    <row r="98" spans="3:16">
      <c r="C98" s="108"/>
      <c r="L98" s="108"/>
      <c r="M98" s="108"/>
      <c r="P98"/>
    </row>
    <row r="99" spans="3:16">
      <c r="C99" s="108"/>
      <c r="L99" s="108"/>
      <c r="M99" s="108"/>
      <c r="P99"/>
    </row>
    <row r="100" spans="3:16">
      <c r="L100" s="108"/>
      <c r="P100"/>
    </row>
    <row r="101" spans="3:16">
      <c r="L101" s="108"/>
      <c r="P101"/>
    </row>
    <row r="102" spans="3:16">
      <c r="L102" s="5"/>
      <c r="P102"/>
    </row>
    <row r="103" spans="3:16">
      <c r="M103" s="5"/>
      <c r="P103"/>
    </row>
  </sheetData>
  <mergeCells count="2">
    <mergeCell ref="N8:O8"/>
    <mergeCell ref="N9:O9"/>
  </mergeCells>
  <printOptions horizontalCentered="1"/>
  <pageMargins left="0.19685039370078741" right="0.19685039370078741" top="0.39370078740157483" bottom="0.39370078740157483" header="0.51181102362204722" footer="0.51181102362204722"/>
  <pageSetup paperSize="9" scale="76" orientation="landscape" r:id="rId1"/>
  <headerFooter alignWithMargins="0">
    <oddFooter>&amp;R&amp;A</oddFooter>
  </headerFooter>
  <colBreaks count="1" manualBreakCount="1">
    <brk id="9"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3FEEF7FC4925438935D2DAE7BDF520" ma:contentTypeVersion="6" ma:contentTypeDescription="Een nieuw document maken." ma:contentTypeScope="" ma:versionID="f67dbf5e4265d8587c66c83cb656b92e">
  <xsd:schema xmlns:xsd="http://www.w3.org/2001/XMLSchema" xmlns:xs="http://www.w3.org/2001/XMLSchema" xmlns:p="http://schemas.microsoft.com/office/2006/metadata/properties" xmlns:ns2="e6444207-a4b5-4754-9b52-6d90c3395419" targetNamespace="http://schemas.microsoft.com/office/2006/metadata/properties" ma:root="true" ma:fieldsID="8544b5d4fefc8b99a0b6f9bc383905fb" ns2:_="">
    <xsd:import namespace="e6444207-a4b5-4754-9b52-6d90c33954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444207-a4b5-4754-9b52-6d90c33954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738A5D-0BCB-4A46-99EA-090F7537DC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444207-a4b5-4754-9b52-6d90c33954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6EE591-565A-4FF0-A0F9-E56F8FA1C897}">
  <ds:schemaRefs>
    <ds:schemaRef ds:uri="http://purl.org/dc/terms/"/>
    <ds:schemaRef ds:uri="e6444207-a4b5-4754-9b52-6d90c3395419"/>
    <ds:schemaRef ds:uri="http://purl.org/dc/dcmitype/"/>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4CB6873-ED62-491A-89FD-3F4DFB4B93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16</vt:i4>
      </vt:variant>
      <vt:variant>
        <vt:lpstr>Benoemde bereiken</vt:lpstr>
      </vt:variant>
      <vt:variant>
        <vt:i4>4</vt:i4>
      </vt:variant>
    </vt:vector>
  </HeadingPairs>
  <TitlesOfParts>
    <vt:vector size="20" baseType="lpstr">
      <vt:lpstr>INHOUD</vt:lpstr>
      <vt:lpstr>TOELICHTING</vt:lpstr>
      <vt:lpstr>21sec48</vt:lpstr>
      <vt:lpstr>21sec49</vt:lpstr>
      <vt:lpstr>21sec50</vt:lpstr>
      <vt:lpstr>21sec51</vt:lpstr>
      <vt:lpstr>21sec52</vt:lpstr>
      <vt:lpstr>21sec53</vt:lpstr>
      <vt:lpstr>21sec54</vt:lpstr>
      <vt:lpstr>21sec55</vt:lpstr>
      <vt:lpstr>21sec56</vt:lpstr>
      <vt:lpstr>21sec57</vt:lpstr>
      <vt:lpstr>21sec58</vt:lpstr>
      <vt:lpstr>21sec59</vt:lpstr>
      <vt:lpstr>21sec60</vt:lpstr>
      <vt:lpstr>21sec61</vt:lpstr>
      <vt:lpstr>'21sec49'!Afdrukbereik</vt:lpstr>
      <vt:lpstr>'21sec51'!Afdrukbereik</vt:lpstr>
      <vt:lpstr>'21sec56'!Afdrukbereik</vt:lpstr>
      <vt:lpstr>'21sec57'!Afdrukbereik</vt:lpstr>
    </vt:vector>
  </TitlesOfParts>
  <Company>SBS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Geert Vermeulen</dc:creator>
  <cp:lastModifiedBy>Goeman Hilde</cp:lastModifiedBy>
  <cp:lastPrinted>2022-08-25T09:11:08Z</cp:lastPrinted>
  <dcterms:created xsi:type="dcterms:W3CDTF">2002-06-06T14:11:57Z</dcterms:created>
  <dcterms:modified xsi:type="dcterms:W3CDTF">2022-08-25T09:11:27Z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0x010100703FEEF7FC4925438935D2DAE7BDF520</vt:lpwstr>
  </property>
</Properties>
</file>