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930" tabRatio="647" activeTab="0"/>
  </bookViews>
  <sheets>
    <sheet name="INHOUD" sheetId="1" r:id="rId1"/>
    <sheet name="18sec01" sheetId="2" r:id="rId2"/>
    <sheet name="18sec02" sheetId="3" r:id="rId3"/>
    <sheet name="18sec03" sheetId="4" r:id="rId4"/>
    <sheet name="18sec04" sheetId="5" r:id="rId5"/>
    <sheet name="18sec05" sheetId="6" r:id="rId6"/>
    <sheet name="18sec06" sheetId="7" r:id="rId7"/>
    <sheet name="18sec07" sheetId="8" r:id="rId8"/>
    <sheet name="18sec08" sheetId="9" r:id="rId9"/>
    <sheet name="18sec09" sheetId="10" r:id="rId10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<sst xmlns="http://schemas.openxmlformats.org/spreadsheetml/2006/main" count="702" uniqueCount="92">
  <si>
    <t>J</t>
  </si>
  <si>
    <t>M</t>
  </si>
  <si>
    <t>Antwerpen</t>
  </si>
  <si>
    <t>Vlaams-Brabant</t>
  </si>
  <si>
    <t>Brussels Hoofdstedelijk Gewest</t>
  </si>
  <si>
    <t>West-Vlaanderen</t>
  </si>
  <si>
    <t>Oost-Vlaanderen</t>
  </si>
  <si>
    <t>Limburg</t>
  </si>
  <si>
    <t>SCHOOLBEVOLKING NAAR GEBOORTEJAAR - TWEEDE GRAAD</t>
  </si>
  <si>
    <t>SCHOOLBEVOLKING TWEEDE GRAAD</t>
  </si>
  <si>
    <t>SCHOOLBEVOLKING NAAR GEBOORTEJAAR - EERSTE GRAAD</t>
  </si>
  <si>
    <t>SCHOOLBEVOLKING EERSTE GRAAD</t>
  </si>
  <si>
    <t>1ste leerjaar</t>
  </si>
  <si>
    <t>1ste graad</t>
  </si>
  <si>
    <t>Totaal 1ste graad</t>
  </si>
  <si>
    <t>SCHOOLBEVOLKING NAAR GEBOORTEJAAR - DERDE GRAAD</t>
  </si>
  <si>
    <t>SCHOOLBEVOLKING DERDE GRAAD</t>
  </si>
  <si>
    <t>2de leerjaar</t>
  </si>
  <si>
    <t>Totaal</t>
  </si>
  <si>
    <t>T</t>
  </si>
  <si>
    <t>Algemeen totaal</t>
  </si>
  <si>
    <t>1ste leerjaar A</t>
  </si>
  <si>
    <t>1ste leerjaar B</t>
  </si>
  <si>
    <t>onderwijs</t>
  </si>
  <si>
    <t>2de graad</t>
  </si>
  <si>
    <t>Totaal 2de graad</t>
  </si>
  <si>
    <t>3de graad</t>
  </si>
  <si>
    <t>Totaal 3de graad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</si>
  <si>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</si>
  <si>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</si>
  <si>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</si>
  <si>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</si>
  <si>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</si>
  <si>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>ASO</t>
  </si>
  <si>
    <t>TSO</t>
  </si>
  <si>
    <t>BSO</t>
  </si>
  <si>
    <t>KSO</t>
  </si>
  <si>
    <t>anderstalige</t>
  </si>
  <si>
    <t>nieuwkomers</t>
  </si>
  <si>
    <t>Algemeen secundair</t>
  </si>
  <si>
    <t>Technisch secundair</t>
  </si>
  <si>
    <t>Kunstsecundair</t>
  </si>
  <si>
    <t>Beroepssecundair</t>
  </si>
  <si>
    <t xml:space="preserve">  Gemeente</t>
  </si>
  <si>
    <t xml:space="preserve">  Gemeenschapsonderwijs</t>
  </si>
  <si>
    <t xml:space="preserve">  Privaatrechtelijk</t>
  </si>
  <si>
    <t xml:space="preserve">  Provincie</t>
  </si>
  <si>
    <t>1STE GRAAD</t>
  </si>
  <si>
    <t>anderstalige nieuwkomers</t>
  </si>
  <si>
    <t>1ste leerjaar van de 3de  graad</t>
  </si>
  <si>
    <t>2de leerjaar van de 3de graad</t>
  </si>
  <si>
    <t>3de leerjaar van de 3de graad</t>
  </si>
  <si>
    <t>3DE GRAAD</t>
  </si>
  <si>
    <t xml:space="preserve"> Totaal</t>
  </si>
  <si>
    <t>2DE GRAAD</t>
  </si>
  <si>
    <t>1ste leerjaar van de 2de graad</t>
  </si>
  <si>
    <t>2de leerjaar van de 2de graad</t>
  </si>
  <si>
    <t>1ste leerjaar (A + B)</t>
  </si>
  <si>
    <t>2de leerjaar (2de lj. + BVJ)</t>
  </si>
  <si>
    <t>Beroepsvoorbereidend leerjaar</t>
  </si>
  <si>
    <t xml:space="preserve">2de leerjaar </t>
  </si>
  <si>
    <t>niveau 2de en 3de graad</t>
  </si>
  <si>
    <t>3de leerjaar + Se-n-Se</t>
  </si>
  <si>
    <t>Algemeen overzicht</t>
  </si>
  <si>
    <t>Schoolbevolking in het gewoon secundair onderwijs</t>
  </si>
  <si>
    <t>Schoolbevolking eerste graad</t>
  </si>
  <si>
    <t>Schoolbevolking tweede graad</t>
  </si>
  <si>
    <t>Schoolbevolking derde graad</t>
  </si>
  <si>
    <t>Totale schoolbevolking</t>
  </si>
  <si>
    <t>Totale schoolbevolking naar geboortejaar in het gewoon secundair onderwijs</t>
  </si>
  <si>
    <t>Schoolbevolking naar geboortejaar in de eerste graad</t>
  </si>
  <si>
    <t>Schoolbevolking naar geboortejaar in de tweede graad</t>
  </si>
  <si>
    <t>Schoolbevolking naar geboortejaar in de derde graad</t>
  </si>
  <si>
    <t>SCHOOLBEVOLKING VOLTIJDS GEWOON SECUNDAIR ONDERWIJS</t>
  </si>
  <si>
    <t>SCHOOLBEVOLKING IN HET GEWOON SECUNDAIR ONDERWIJS</t>
  </si>
  <si>
    <t>TOTALE SCHOOLBEVOLKING</t>
  </si>
  <si>
    <t>TOTALE SCHOOLBEVOLKING NAAR GEBOORTEJAAR IN HET GEWOON SECUNDAIR ONDERWIJS</t>
  </si>
  <si>
    <t>(inclusief modulair)</t>
  </si>
  <si>
    <t>Modulair onderwijs</t>
  </si>
  <si>
    <t>Modulair onderwijs (bso)</t>
  </si>
  <si>
    <t>Schooljaar 2018-2019</t>
  </si>
  <si>
    <t>18sec01</t>
  </si>
  <si>
    <t>18sec02</t>
  </si>
  <si>
    <t>18sec03</t>
  </si>
  <si>
    <t>18sec04</t>
  </si>
  <si>
    <t>18sec05</t>
  </si>
  <si>
    <t>18sec06</t>
  </si>
  <si>
    <t>18sec07</t>
  </si>
  <si>
    <t>18sec08</t>
  </si>
  <si>
    <t>18sec09</t>
  </si>
  <si>
    <t>Onthaalonderwijs voor</t>
  </si>
  <si>
    <t>Onthaalonderwijs (okan)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</si>
</sst>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;0;&quot;-&quot;"/>
    <numFmt numFmtId="175" formatCode="#,##0;\-0;&quot;-&quot;"/>
    <numFmt numFmtId="176" formatCode="0.0"/>
    <numFmt numFmtId="177" formatCode="0.0%"/>
    <numFmt numFmtId="178" formatCode="#,##0.0"/>
    <numFmt numFmtId="179" formatCode="0.000000"/>
    <numFmt numFmtId="180" formatCode="0.000%"/>
    <numFmt numFmtId="181" formatCode="0.0000%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 style="thin"/>
      <top style="thin">
        <color indexed="8"/>
      </top>
      <bottom>
        <color indexed="63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3" fontId="8" fillId="1" borderId="4" applyBorder="0">
      <alignment/>
      <protection/>
    </xf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44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5" fillId="32" borderId="0" applyNumberFormat="0" applyBorder="0" applyAlignment="0" applyProtection="0"/>
    <xf numFmtId="177" fontId="7" fillId="0" borderId="0" applyFont="0" applyFill="0" applyBorder="0" applyAlignment="0" applyProtection="0"/>
    <xf numFmtId="10" fontId="7" fillId="0" borderId="0">
      <alignment/>
      <protection/>
    </xf>
    <xf numFmtId="180" fontId="7" fillId="0" borderId="0" applyFont="0" applyFill="0" applyBorder="0" applyAlignment="0" applyProtection="0"/>
    <xf numFmtId="18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6" fillId="26" borderId="1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0" fillId="0" borderId="12" xfId="0" applyBorder="1" applyAlignment="1">
      <alignment horizontal="center"/>
    </xf>
    <xf numFmtId="174" fontId="0" fillId="0" borderId="13" xfId="0" applyNumberFormat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174" fontId="2" fillId="0" borderId="13" xfId="0" applyNumberFormat="1" applyFont="1" applyBorder="1" applyAlignment="1">
      <alignment/>
    </xf>
    <xf numFmtId="17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174" fontId="2" fillId="0" borderId="14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74" fontId="0" fillId="0" borderId="0" xfId="0" applyNumberFormat="1" applyBorder="1" applyAlignment="1">
      <alignment horizontal="right"/>
    </xf>
    <xf numFmtId="174" fontId="0" fillId="0" borderId="12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4" fontId="2" fillId="0" borderId="12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74" fontId="0" fillId="0" borderId="14" xfId="0" applyNumberForma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7" xfId="0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2" fillId="0" borderId="13" xfId="0" applyNumberFormat="1" applyFont="1" applyBorder="1" applyAlignment="1">
      <alignment horizontal="right"/>
    </xf>
    <xf numFmtId="175" fontId="2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75" fontId="4" fillId="0" borderId="12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 horizontal="right"/>
    </xf>
    <xf numFmtId="175" fontId="4" fillId="0" borderId="12" xfId="0" applyNumberFormat="1" applyFont="1" applyBorder="1" applyAlignment="1">
      <alignment horizontal="right"/>
    </xf>
    <xf numFmtId="175" fontId="3" fillId="0" borderId="13" xfId="0" applyNumberFormat="1" applyFont="1" applyBorder="1" applyAlignment="1">
      <alignment/>
    </xf>
    <xf numFmtId="175" fontId="3" fillId="0" borderId="14" xfId="0" applyNumberFormat="1" applyFont="1" applyBorder="1" applyAlignment="1">
      <alignment/>
    </xf>
    <xf numFmtId="175" fontId="3" fillId="0" borderId="14" xfId="0" applyNumberFormat="1" applyFont="1" applyBorder="1" applyAlignment="1">
      <alignment horizontal="right"/>
    </xf>
    <xf numFmtId="175" fontId="3" fillId="0" borderId="13" xfId="0" applyNumberFormat="1" applyFont="1" applyBorder="1" applyAlignment="1">
      <alignment horizontal="right"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5" fontId="3" fillId="0" borderId="12" xfId="0" applyNumberFormat="1" applyFont="1" applyBorder="1" applyAlignment="1">
      <alignment horizontal="right"/>
    </xf>
    <xf numFmtId="175" fontId="3" fillId="0" borderId="0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175" fontId="3" fillId="0" borderId="12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5" fontId="0" fillId="0" borderId="19" xfId="0" applyNumberFormat="1" applyBorder="1" applyAlignment="1">
      <alignment horizontal="right"/>
    </xf>
    <xf numFmtId="175" fontId="0" fillId="0" borderId="18" xfId="0" applyNumberFormat="1" applyBorder="1" applyAlignment="1">
      <alignment horizontal="right"/>
    </xf>
    <xf numFmtId="175" fontId="2" fillId="0" borderId="25" xfId="0" applyNumberFormat="1" applyFont="1" applyBorder="1" applyAlignment="1">
      <alignment/>
    </xf>
    <xf numFmtId="175" fontId="2" fillId="0" borderId="14" xfId="0" applyNumberFormat="1" applyFont="1" applyBorder="1" applyAlignment="1">
      <alignment/>
    </xf>
    <xf numFmtId="175" fontId="0" fillId="0" borderId="26" xfId="0" applyNumberFormat="1" applyBorder="1" applyAlignment="1">
      <alignment/>
    </xf>
    <xf numFmtId="175" fontId="2" fillId="0" borderId="25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0" xfId="0" applyNumberFormat="1" applyFill="1" applyBorder="1" applyAlignment="1">
      <alignment horizontal="right"/>
    </xf>
    <xf numFmtId="174" fontId="2" fillId="0" borderId="12" xfId="0" applyNumberFormat="1" applyFon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13" xfId="0" applyNumberFormat="1" applyFill="1" applyBorder="1" applyAlignment="1">
      <alignment/>
    </xf>
    <xf numFmtId="174" fontId="0" fillId="0" borderId="14" xfId="0" applyNumberFormat="1" applyFill="1" applyBorder="1" applyAlignment="1">
      <alignment/>
    </xf>
    <xf numFmtId="174" fontId="0" fillId="0" borderId="12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/>
    </xf>
    <xf numFmtId="174" fontId="0" fillId="0" borderId="12" xfId="0" applyNumberFormat="1" applyFill="1" applyBorder="1" applyAlignment="1">
      <alignment horizontal="right"/>
    </xf>
    <xf numFmtId="174" fontId="0" fillId="0" borderId="0" xfId="0" applyNumberFormat="1" applyFill="1" applyAlignment="1">
      <alignment horizontal="right"/>
    </xf>
    <xf numFmtId="0" fontId="2" fillId="0" borderId="16" xfId="0" applyFont="1" applyFill="1" applyBorder="1" applyAlignment="1">
      <alignment horizontal="right"/>
    </xf>
    <xf numFmtId="174" fontId="2" fillId="0" borderId="13" xfId="0" applyNumberFormat="1" applyFont="1" applyFill="1" applyBorder="1" applyAlignment="1">
      <alignment horizontal="right"/>
    </xf>
    <xf numFmtId="174" fontId="2" fillId="0" borderId="1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174" fontId="2" fillId="0" borderId="12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174" fontId="0" fillId="0" borderId="33" xfId="0" applyNumberFormat="1" applyFill="1" applyBorder="1" applyAlignment="1">
      <alignment/>
    </xf>
    <xf numFmtId="174" fontId="0" fillId="0" borderId="34" xfId="0" applyNumberForma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2" fillId="0" borderId="35" xfId="0" applyNumberFormat="1" applyFont="1" applyFill="1" applyBorder="1" applyAlignment="1">
      <alignment horizontal="right"/>
    </xf>
    <xf numFmtId="174" fontId="2" fillId="0" borderId="36" xfId="0" applyNumberFormat="1" applyFont="1" applyFill="1" applyBorder="1" applyAlignment="1">
      <alignment horizontal="right"/>
    </xf>
    <xf numFmtId="174" fontId="2" fillId="0" borderId="26" xfId="0" applyNumberFormat="1" applyFont="1" applyFill="1" applyBorder="1" applyAlignment="1">
      <alignment horizontal="right"/>
    </xf>
    <xf numFmtId="174" fontId="2" fillId="0" borderId="37" xfId="0" applyNumberFormat="1" applyFont="1" applyFill="1" applyBorder="1" applyAlignment="1">
      <alignment horizontal="right"/>
    </xf>
    <xf numFmtId="174" fontId="2" fillId="0" borderId="1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74" fontId="0" fillId="0" borderId="13" xfId="0" applyNumberFormat="1" applyFill="1" applyBorder="1" applyAlignment="1">
      <alignment horizontal="right"/>
    </xf>
    <xf numFmtId="174" fontId="0" fillId="0" borderId="14" xfId="0" applyNumberForma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75" fontId="2" fillId="0" borderId="26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175" fontId="0" fillId="0" borderId="26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2" fillId="0" borderId="25" xfId="0" applyNumberFormat="1" applyFont="1" applyFill="1" applyBorder="1" applyAlignment="1">
      <alignment horizontal="right"/>
    </xf>
    <xf numFmtId="175" fontId="2" fillId="0" borderId="14" xfId="0" applyNumberFormat="1" applyFont="1" applyFill="1" applyBorder="1" applyAlignment="1">
      <alignment horizontal="right"/>
    </xf>
    <xf numFmtId="175" fontId="2" fillId="0" borderId="25" xfId="0" applyNumberFormat="1" applyFont="1" applyFill="1" applyBorder="1" applyAlignment="1">
      <alignment/>
    </xf>
    <xf numFmtId="175" fontId="2" fillId="0" borderId="14" xfId="0" applyNumberFormat="1" applyFont="1" applyFill="1" applyBorder="1" applyAlignment="1">
      <alignment/>
    </xf>
    <xf numFmtId="3" fontId="0" fillId="0" borderId="0" xfId="71" applyNumberFormat="1" applyFont="1" applyFill="1" applyBorder="1" applyAlignment="1">
      <alignment horizontal="left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38" xfId="0" applyFill="1" applyBorder="1" applyAlignment="1">
      <alignment horizontal="centerContinuous"/>
    </xf>
    <xf numFmtId="0" fontId="0" fillId="0" borderId="39" xfId="0" applyFill="1" applyBorder="1" applyAlignment="1">
      <alignment horizontal="centerContinuous"/>
    </xf>
    <xf numFmtId="0" fontId="0" fillId="0" borderId="17" xfId="0" applyFill="1" applyBorder="1" applyAlignment="1">
      <alignment/>
    </xf>
    <xf numFmtId="0" fontId="0" fillId="0" borderId="40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74" fontId="0" fillId="0" borderId="26" xfId="0" applyNumberFormat="1" applyFill="1" applyBorder="1" applyAlignment="1">
      <alignment/>
    </xf>
    <xf numFmtId="174" fontId="2" fillId="0" borderId="2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41" xfId="0" applyFont="1" applyFill="1" applyBorder="1" applyAlignment="1">
      <alignment/>
    </xf>
    <xf numFmtId="174" fontId="0" fillId="0" borderId="42" xfId="0" applyNumberFormat="1" applyFill="1" applyBorder="1" applyAlignment="1">
      <alignment/>
    </xf>
    <xf numFmtId="174" fontId="0" fillId="0" borderId="41" xfId="0" applyNumberFormat="1" applyFill="1" applyBorder="1" applyAlignment="1">
      <alignment/>
    </xf>
    <xf numFmtId="174" fontId="0" fillId="0" borderId="4" xfId="0" applyNumberFormat="1" applyFill="1" applyBorder="1" applyAlignment="1">
      <alignment/>
    </xf>
    <xf numFmtId="174" fontId="0" fillId="0" borderId="37" xfId="0" applyNumberForma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174" fontId="2" fillId="0" borderId="21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175" fontId="3" fillId="0" borderId="16" xfId="0" applyNumberFormat="1" applyFont="1" applyBorder="1" applyAlignment="1">
      <alignment horizontal="right"/>
    </xf>
    <xf numFmtId="175" fontId="4" fillId="0" borderId="16" xfId="0" applyNumberFormat="1" applyFont="1" applyBorder="1" applyAlignment="1">
      <alignment/>
    </xf>
    <xf numFmtId="175" fontId="3" fillId="0" borderId="2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5" fontId="3" fillId="0" borderId="21" xfId="0" applyNumberFormat="1" applyFont="1" applyBorder="1" applyAlignment="1">
      <alignment/>
    </xf>
    <xf numFmtId="175" fontId="3" fillId="0" borderId="16" xfId="0" applyNumberFormat="1" applyFont="1" applyBorder="1" applyAlignment="1">
      <alignment/>
    </xf>
    <xf numFmtId="175" fontId="4" fillId="0" borderId="12" xfId="0" applyNumberFormat="1" applyFont="1" applyFill="1" applyBorder="1" applyAlignment="1">
      <alignment horizontal="right"/>
    </xf>
    <xf numFmtId="175" fontId="3" fillId="0" borderId="13" xfId="0" applyNumberFormat="1" applyFont="1" applyFill="1" applyBorder="1" applyAlignment="1">
      <alignment horizontal="right"/>
    </xf>
    <xf numFmtId="175" fontId="3" fillId="0" borderId="14" xfId="0" applyNumberFormat="1" applyFont="1" applyFill="1" applyBorder="1" applyAlignment="1">
      <alignment horizontal="right"/>
    </xf>
    <xf numFmtId="175" fontId="4" fillId="0" borderId="0" xfId="0" applyNumberFormat="1" applyFont="1" applyFill="1" applyAlignment="1">
      <alignment horizontal="right"/>
    </xf>
    <xf numFmtId="174" fontId="2" fillId="0" borderId="43" xfId="0" applyNumberFormat="1" applyFont="1" applyFill="1" applyBorder="1" applyAlignment="1">
      <alignment horizontal="right"/>
    </xf>
    <xf numFmtId="174" fontId="2" fillId="0" borderId="18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39" fillId="0" borderId="0" xfId="50" applyFill="1" applyAlignment="1">
      <alignment/>
    </xf>
    <xf numFmtId="17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5" fontId="3" fillId="0" borderId="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175" fontId="0" fillId="0" borderId="23" xfId="0" applyNumberForma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5" fontId="0" fillId="0" borderId="44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175" fontId="0" fillId="0" borderId="45" xfId="0" applyNumberForma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66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Followed Hyperlink" xfId="47"/>
    <cellStyle name="Goed" xfId="48"/>
    <cellStyle name="Header" xfId="49"/>
    <cellStyle name="Hyperlink" xfId="50"/>
    <cellStyle name="Invoer" xfId="51"/>
    <cellStyle name="Comma" xfId="52"/>
    <cellStyle name="Comma [0]" xfId="53"/>
    <cellStyle name="komma1nul" xfId="54"/>
    <cellStyle name="komma2nul" xfId="55"/>
    <cellStyle name="Kop 1" xfId="56"/>
    <cellStyle name="Kop 2" xfId="57"/>
    <cellStyle name="Kop 3" xfId="58"/>
    <cellStyle name="Kop 4" xfId="59"/>
    <cellStyle name="Netten_1" xfId="60"/>
    <cellStyle name="Neutraal" xfId="61"/>
    <cellStyle name="nieuw" xfId="62"/>
    <cellStyle name="Niveau" xfId="63"/>
    <cellStyle name="Notitie" xfId="64"/>
    <cellStyle name="Ongeldig" xfId="65"/>
    <cellStyle name="perc1nul" xfId="66"/>
    <cellStyle name="perc2nul" xfId="67"/>
    <cellStyle name="perc3nul" xfId="68"/>
    <cellStyle name="perc4" xfId="69"/>
    <cellStyle name="Percent" xfId="70"/>
    <cellStyle name="Standaard_evo9899" xfId="71"/>
    <cellStyle name="Subtotaal" xfId="72"/>
    <cellStyle name="Titel" xfId="73"/>
    <cellStyle name="Totaal" xfId="74"/>
    <cellStyle name="Uitvoer" xfId="75"/>
    <cellStyle name="Currency" xfId="76"/>
    <cellStyle name="Currency [0]" xfId="77"/>
    <cellStyle name="Verklarende tekst" xfId="78"/>
    <cellStyle name="Waarschuwingsteks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95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57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09725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56" sqref="A56"/>
    </sheetView>
  </sheetViews>
  <sheetFormatPr defaultColWidth="9.140625" defaultRowHeight="12.75"/>
  <cols>
    <col min="1" max="1" width="11.7109375" style="0" customWidth="1"/>
  </cols>
  <sheetData>
    <row r="1" ht="15.75">
      <c r="A1" s="139" t="s">
        <v>73</v>
      </c>
    </row>
    <row r="2" ht="15.75">
      <c r="A2" s="173" t="s">
        <v>80</v>
      </c>
    </row>
    <row r="3" ht="15.75">
      <c r="A3" s="139"/>
    </row>
    <row r="4" ht="15">
      <c r="A4" s="140" t="s">
        <v>63</v>
      </c>
    </row>
    <row r="5" spans="1:2" ht="12.75">
      <c r="A5" s="174" t="s">
        <v>81</v>
      </c>
      <c r="B5" t="s">
        <v>64</v>
      </c>
    </row>
    <row r="6" spans="1:2" ht="12.75">
      <c r="A6" s="174" t="s">
        <v>82</v>
      </c>
      <c r="B6" t="s">
        <v>65</v>
      </c>
    </row>
    <row r="7" spans="1:2" ht="12.75">
      <c r="A7" s="174" t="s">
        <v>83</v>
      </c>
      <c r="B7" t="s">
        <v>66</v>
      </c>
    </row>
    <row r="8" spans="1:2" ht="12.75">
      <c r="A8" s="174" t="s">
        <v>84</v>
      </c>
      <c r="B8" t="s">
        <v>67</v>
      </c>
    </row>
    <row r="9" spans="1:2" ht="12.75">
      <c r="A9" s="174" t="s">
        <v>85</v>
      </c>
      <c r="B9" t="s">
        <v>68</v>
      </c>
    </row>
    <row r="10" spans="1:2" ht="12.75">
      <c r="A10" s="174" t="s">
        <v>86</v>
      </c>
      <c r="B10" t="s">
        <v>69</v>
      </c>
    </row>
    <row r="11" spans="1:2" ht="12.75">
      <c r="A11" s="174" t="s">
        <v>87</v>
      </c>
      <c r="B11" t="s">
        <v>70</v>
      </c>
    </row>
    <row r="12" spans="1:2" ht="12.75">
      <c r="A12" s="174" t="s">
        <v>88</v>
      </c>
      <c r="B12" t="s">
        <v>71</v>
      </c>
    </row>
    <row r="13" spans="1:2" ht="12.75">
      <c r="A13" s="174" t="s">
        <v>89</v>
      </c>
      <c r="B13" t="s">
        <v>72</v>
      </c>
    </row>
  </sheetData>
  <sheetProtection/>
  <hyperlinks>
    <hyperlink ref="A5" location="'18sec01'!A1" display="18sec01"/>
    <hyperlink ref="A6" location="'18sec02'!A1" display="18sec02"/>
    <hyperlink ref="A7" location="'18sec03'!A1" display="18sec03"/>
    <hyperlink ref="A8" location="'18sec04'!A1" display="18sec04"/>
    <hyperlink ref="A9" location="'18sec05'!A1" display="18sec05"/>
    <hyperlink ref="A10" location="'18sec06'!A1" display="18sec06"/>
    <hyperlink ref="A11" location="'18sec07'!A1" display="18sec07"/>
    <hyperlink ref="A12" location="'18sec08'!A1" display="18sec08"/>
    <hyperlink ref="A13" location="'18sec09'!A1" display="18sec09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98"/>
  <sheetViews>
    <sheetView zoomScalePageLayoutView="0" workbookViewId="0" topLeftCell="A1">
      <selection activeCell="A98" sqref="A98"/>
    </sheetView>
  </sheetViews>
  <sheetFormatPr defaultColWidth="9.140625" defaultRowHeight="12.75"/>
  <cols>
    <col min="1" max="1" width="30.140625" style="7" customWidth="1"/>
    <col min="2" max="5" width="6.57421875" style="7" customWidth="1"/>
    <col min="6" max="23" width="6.57421875" style="0" customWidth="1"/>
    <col min="24" max="24" width="7.421875" style="0" customWidth="1"/>
    <col min="25" max="25" width="7.421875" style="7" customWidth="1"/>
    <col min="26" max="26" width="8.421875" style="0" customWidth="1"/>
    <col min="27" max="63" width="3.7109375" style="0" customWidth="1"/>
    <col min="64" max="64" width="9.57421875" style="0" customWidth="1"/>
    <col min="65" max="66" width="5.00390625" style="0" customWidth="1"/>
    <col min="67" max="67" width="9.57421875" style="0" customWidth="1"/>
    <col min="68" max="69" width="5.00390625" style="0" customWidth="1"/>
    <col min="70" max="70" width="9.57421875" style="0" customWidth="1"/>
    <col min="71" max="71" width="5.00390625" style="0" customWidth="1"/>
    <col min="72" max="72" width="9.57421875" style="0" customWidth="1"/>
    <col min="73" max="74" width="5.00390625" style="0" customWidth="1"/>
    <col min="75" max="75" width="9.57421875" style="0" customWidth="1"/>
    <col min="76" max="77" width="5.00390625" style="0" customWidth="1"/>
    <col min="78" max="78" width="9.57421875" style="0" customWidth="1"/>
    <col min="79" max="80" width="5.00390625" style="0" customWidth="1"/>
    <col min="81" max="81" width="9.57421875" style="0" customWidth="1"/>
    <col min="82" max="83" width="5.00390625" style="0" customWidth="1"/>
    <col min="84" max="84" width="9.57421875" style="0" customWidth="1"/>
    <col min="85" max="86" width="5.00390625" style="0" customWidth="1"/>
    <col min="87" max="87" width="9.57421875" style="0" customWidth="1"/>
    <col min="88" max="89" width="5.00390625" style="0" customWidth="1"/>
    <col min="90" max="90" width="9.57421875" style="0" customWidth="1"/>
    <col min="91" max="92" width="5.00390625" style="0" customWidth="1"/>
    <col min="93" max="93" width="9.57421875" style="0" customWidth="1"/>
    <col min="94" max="94" width="5.00390625" style="0" customWidth="1"/>
    <col min="95" max="95" width="9.57421875" style="0" customWidth="1"/>
    <col min="96" max="97" width="5.00390625" style="0" customWidth="1"/>
    <col min="98" max="98" width="9.57421875" style="0" customWidth="1"/>
    <col min="99" max="99" width="5.00390625" style="0" customWidth="1"/>
    <col min="100" max="100" width="9.57421875" style="0" customWidth="1"/>
    <col min="101" max="102" width="5.00390625" style="0" customWidth="1"/>
    <col min="103" max="103" width="9.57421875" style="0" customWidth="1"/>
    <col min="104" max="104" width="5.00390625" style="0" customWidth="1"/>
    <col min="105" max="105" width="9.57421875" style="0" customWidth="1"/>
    <col min="106" max="106" width="5.00390625" style="0" customWidth="1"/>
    <col min="107" max="107" width="9.57421875" style="0" customWidth="1"/>
    <col min="108" max="108" width="5.00390625" style="0" customWidth="1"/>
    <col min="109" max="109" width="9.57421875" style="0" customWidth="1"/>
    <col min="110" max="110" width="5.00390625" style="0" customWidth="1"/>
    <col min="111" max="111" width="9.57421875" style="0" customWidth="1"/>
    <col min="112" max="112" width="10.57421875" style="0" customWidth="1"/>
  </cols>
  <sheetData>
    <row r="1" spans="1:5" ht="12.75">
      <c r="A1" s="6" t="s">
        <v>80</v>
      </c>
      <c r="B1" s="6"/>
      <c r="C1" s="6"/>
      <c r="D1" s="6"/>
      <c r="E1" s="6"/>
    </row>
    <row r="2" spans="1:26" ht="12.75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ht="13.5" thickBot="1"/>
    <row r="4" spans="1:44" ht="12.75">
      <c r="A4" s="8"/>
      <c r="B4" s="220" t="str">
        <f>D4+1&amp;" en later"</f>
        <v>2004 en later</v>
      </c>
      <c r="C4" s="221"/>
      <c r="D4" s="220">
        <v>2003</v>
      </c>
      <c r="E4" s="221"/>
      <c r="F4" s="220">
        <f>D4-1</f>
        <v>2002</v>
      </c>
      <c r="G4" s="221"/>
      <c r="H4" s="220">
        <f>F4-1</f>
        <v>2001</v>
      </c>
      <c r="I4" s="221"/>
      <c r="J4" s="220">
        <f>H4-1</f>
        <v>2000</v>
      </c>
      <c r="K4" s="221"/>
      <c r="L4" s="220">
        <f>J4-1</f>
        <v>1999</v>
      </c>
      <c r="M4" s="221"/>
      <c r="N4" s="220">
        <f>L4-1</f>
        <v>1998</v>
      </c>
      <c r="O4" s="221"/>
      <c r="P4" s="220">
        <f>N4-1</f>
        <v>1997</v>
      </c>
      <c r="Q4" s="221"/>
      <c r="R4" s="220">
        <f>P4-1</f>
        <v>1996</v>
      </c>
      <c r="S4" s="221"/>
      <c r="T4" s="220">
        <f>R4-1</f>
        <v>1995</v>
      </c>
      <c r="U4" s="221"/>
      <c r="V4" s="220" t="str">
        <f>T4-1&amp;" "&amp;"en vroeger"</f>
        <v>1994 en vroeger</v>
      </c>
      <c r="W4" s="221"/>
      <c r="X4" s="220" t="s">
        <v>20</v>
      </c>
      <c r="Y4" s="224"/>
      <c r="Z4" s="224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</row>
    <row r="5" spans="1:44" ht="12.75">
      <c r="A5" s="22"/>
      <c r="B5" s="51" t="s">
        <v>0</v>
      </c>
      <c r="C5" s="52" t="s">
        <v>1</v>
      </c>
      <c r="D5" s="51" t="s">
        <v>0</v>
      </c>
      <c r="E5" s="52" t="s">
        <v>1</v>
      </c>
      <c r="F5" s="51" t="s">
        <v>0</v>
      </c>
      <c r="G5" s="52" t="s">
        <v>1</v>
      </c>
      <c r="H5" s="51" t="s">
        <v>0</v>
      </c>
      <c r="I5" s="52" t="s">
        <v>1</v>
      </c>
      <c r="J5" s="51" t="s">
        <v>0</v>
      </c>
      <c r="K5" s="52" t="s">
        <v>1</v>
      </c>
      <c r="L5" s="51" t="s">
        <v>0</v>
      </c>
      <c r="M5" s="52" t="s">
        <v>1</v>
      </c>
      <c r="N5" s="51" t="s">
        <v>0</v>
      </c>
      <c r="O5" s="52" t="s">
        <v>1</v>
      </c>
      <c r="P5" s="51" t="s">
        <v>0</v>
      </c>
      <c r="Q5" s="52" t="s">
        <v>1</v>
      </c>
      <c r="R5" s="51" t="s">
        <v>0</v>
      </c>
      <c r="S5" s="52" t="s">
        <v>1</v>
      </c>
      <c r="T5" s="51" t="s">
        <v>0</v>
      </c>
      <c r="U5" s="52" t="s">
        <v>1</v>
      </c>
      <c r="V5" s="51" t="s">
        <v>0</v>
      </c>
      <c r="W5" s="52" t="s">
        <v>1</v>
      </c>
      <c r="X5" s="51" t="s">
        <v>0</v>
      </c>
      <c r="Y5" s="52" t="s">
        <v>1</v>
      </c>
      <c r="Z5" s="54" t="s">
        <v>19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</row>
    <row r="6" spans="1:44" s="7" customFormat="1" ht="12.75">
      <c r="A6" s="6" t="s">
        <v>49</v>
      </c>
      <c r="B6" s="51"/>
      <c r="C6" s="52"/>
      <c r="D6" s="51"/>
      <c r="E6" s="52"/>
      <c r="F6" s="51"/>
      <c r="G6" s="52"/>
      <c r="H6" s="51"/>
      <c r="I6" s="52"/>
      <c r="J6" s="51"/>
      <c r="K6" s="52"/>
      <c r="L6" s="51"/>
      <c r="M6" s="52"/>
      <c r="N6" s="51"/>
      <c r="O6" s="52"/>
      <c r="P6" s="51"/>
      <c r="Q6" s="52"/>
      <c r="R6" s="51"/>
      <c r="S6" s="52"/>
      <c r="T6" s="51"/>
      <c r="U6" s="52"/>
      <c r="V6" s="51"/>
      <c r="W6" s="52"/>
      <c r="X6" s="51"/>
      <c r="Y6" s="52"/>
      <c r="Z6" s="52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</row>
    <row r="7" spans="1:44" s="19" customFormat="1" ht="12.75">
      <c r="A7" s="41" t="s">
        <v>33</v>
      </c>
      <c r="B7" s="67"/>
      <c r="C7" s="68"/>
      <c r="D7" s="67"/>
      <c r="E7" s="68"/>
      <c r="F7" s="67"/>
      <c r="G7" s="68"/>
      <c r="H7" s="67"/>
      <c r="I7" s="68"/>
      <c r="J7" s="67"/>
      <c r="K7" s="68"/>
      <c r="L7" s="67"/>
      <c r="M7" s="68"/>
      <c r="N7" s="67"/>
      <c r="O7" s="68"/>
      <c r="P7" s="67"/>
      <c r="Q7" s="68"/>
      <c r="R7" s="67"/>
      <c r="S7" s="68"/>
      <c r="T7" s="67"/>
      <c r="U7" s="68"/>
      <c r="V7" s="67"/>
      <c r="W7" s="68"/>
      <c r="X7" s="67"/>
      <c r="Y7" s="68"/>
      <c r="Z7" s="68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</row>
    <row r="8" spans="1:44" ht="12.75">
      <c r="A8" s="26" t="s">
        <v>29</v>
      </c>
      <c r="B8" s="56">
        <v>2</v>
      </c>
      <c r="C8" s="57">
        <v>1</v>
      </c>
      <c r="D8" s="56">
        <v>57</v>
      </c>
      <c r="E8" s="57">
        <v>74</v>
      </c>
      <c r="F8" s="56">
        <v>1607</v>
      </c>
      <c r="G8" s="57">
        <v>2217</v>
      </c>
      <c r="H8" s="56">
        <v>483</v>
      </c>
      <c r="I8" s="57">
        <v>454</v>
      </c>
      <c r="J8" s="56">
        <v>107</v>
      </c>
      <c r="K8" s="57">
        <v>89</v>
      </c>
      <c r="L8" s="56">
        <v>16</v>
      </c>
      <c r="M8" s="57">
        <v>14</v>
      </c>
      <c r="N8" s="56">
        <v>2</v>
      </c>
      <c r="O8" s="57">
        <v>2</v>
      </c>
      <c r="P8" s="56">
        <v>1</v>
      </c>
      <c r="Q8" s="57">
        <v>0</v>
      </c>
      <c r="R8" s="56">
        <v>0</v>
      </c>
      <c r="S8" s="57">
        <v>1</v>
      </c>
      <c r="T8" s="56">
        <v>0</v>
      </c>
      <c r="U8" s="57">
        <v>0</v>
      </c>
      <c r="V8" s="56">
        <v>0</v>
      </c>
      <c r="W8" s="57">
        <v>0</v>
      </c>
      <c r="X8" s="59">
        <f aca="true" t="shared" si="0" ref="X8:Y11">SUM(V8,T8,R8,P8,N8,L8,J8,H8,F8,D8,B8)</f>
        <v>2275</v>
      </c>
      <c r="Y8" s="58">
        <f t="shared" si="0"/>
        <v>2852</v>
      </c>
      <c r="Z8" s="175">
        <f>SUM(X8:Y8)</f>
        <v>5127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</row>
    <row r="9" spans="1:44" ht="12.75">
      <c r="A9" s="26" t="s">
        <v>30</v>
      </c>
      <c r="B9" s="56">
        <v>10</v>
      </c>
      <c r="C9" s="64">
        <v>7</v>
      </c>
      <c r="D9" s="56">
        <v>297</v>
      </c>
      <c r="E9" s="64">
        <v>281</v>
      </c>
      <c r="F9" s="56">
        <v>7575</v>
      </c>
      <c r="G9" s="64">
        <v>10586</v>
      </c>
      <c r="H9" s="56">
        <v>976</v>
      </c>
      <c r="I9" s="64">
        <v>836</v>
      </c>
      <c r="J9" s="56">
        <v>130</v>
      </c>
      <c r="K9" s="64">
        <v>120</v>
      </c>
      <c r="L9" s="56">
        <v>11</v>
      </c>
      <c r="M9" s="64">
        <v>12</v>
      </c>
      <c r="N9" s="56">
        <v>1</v>
      </c>
      <c r="O9" s="64">
        <v>3</v>
      </c>
      <c r="P9" s="56">
        <v>1</v>
      </c>
      <c r="Q9" s="64">
        <v>0</v>
      </c>
      <c r="R9" s="56">
        <v>0</v>
      </c>
      <c r="S9" s="64">
        <v>0</v>
      </c>
      <c r="T9" s="56">
        <v>0</v>
      </c>
      <c r="U9" s="64">
        <v>0</v>
      </c>
      <c r="V9" s="56">
        <v>0</v>
      </c>
      <c r="W9" s="64">
        <v>0</v>
      </c>
      <c r="X9" s="59">
        <f>SUM(V9,T9,R9,P9,N9,L9,J9,H9,F9,D9,B9)</f>
        <v>9001</v>
      </c>
      <c r="Y9" s="58">
        <f>SUM(W9,U9,S9,Q9,O9,M9,K9,I9,G9,E9,C9)</f>
        <v>11845</v>
      </c>
      <c r="Z9" s="175">
        <f>SUM(X9:Y9)</f>
        <v>20846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</row>
    <row r="10" spans="1:44" ht="12.75">
      <c r="A10" s="26" t="s">
        <v>31</v>
      </c>
      <c r="B10" s="56">
        <v>0</v>
      </c>
      <c r="C10" s="64">
        <v>1</v>
      </c>
      <c r="D10" s="56">
        <v>0</v>
      </c>
      <c r="E10" s="64">
        <v>1</v>
      </c>
      <c r="F10" s="56">
        <v>42</v>
      </c>
      <c r="G10" s="64">
        <v>43</v>
      </c>
      <c r="H10" s="56">
        <v>10</v>
      </c>
      <c r="I10" s="64">
        <v>12</v>
      </c>
      <c r="J10" s="56">
        <v>2</v>
      </c>
      <c r="K10" s="64">
        <v>4</v>
      </c>
      <c r="L10" s="56">
        <v>1</v>
      </c>
      <c r="M10" s="64">
        <v>1</v>
      </c>
      <c r="N10" s="56">
        <v>0</v>
      </c>
      <c r="O10" s="64">
        <v>0</v>
      </c>
      <c r="P10" s="56">
        <v>0</v>
      </c>
      <c r="Q10" s="64">
        <v>0</v>
      </c>
      <c r="R10" s="56">
        <v>0</v>
      </c>
      <c r="S10" s="64">
        <v>0</v>
      </c>
      <c r="T10" s="56">
        <v>0</v>
      </c>
      <c r="U10" s="64">
        <v>0</v>
      </c>
      <c r="V10" s="56">
        <v>0</v>
      </c>
      <c r="W10" s="64">
        <v>0</v>
      </c>
      <c r="X10" s="59">
        <f t="shared" si="0"/>
        <v>55</v>
      </c>
      <c r="Y10" s="58">
        <f>SUM(W10,U10,S10,Q10,O10,M10,K10,I10,G10,E10,C10)</f>
        <v>62</v>
      </c>
      <c r="Z10" s="175">
        <f>SUM(X10:Y10)</f>
        <v>117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</row>
    <row r="11" spans="1:44" ht="12.75">
      <c r="A11" s="26" t="s">
        <v>32</v>
      </c>
      <c r="B11" s="56">
        <v>0</v>
      </c>
      <c r="C11" s="64">
        <v>0</v>
      </c>
      <c r="D11" s="56">
        <v>5</v>
      </c>
      <c r="E11" s="64">
        <v>6</v>
      </c>
      <c r="F11" s="56">
        <v>178</v>
      </c>
      <c r="G11" s="64">
        <v>249</v>
      </c>
      <c r="H11" s="56">
        <v>50</v>
      </c>
      <c r="I11" s="64">
        <v>54</v>
      </c>
      <c r="J11" s="56">
        <v>18</v>
      </c>
      <c r="K11" s="64">
        <v>7</v>
      </c>
      <c r="L11" s="56">
        <v>4</v>
      </c>
      <c r="M11" s="64">
        <v>2</v>
      </c>
      <c r="N11" s="56">
        <v>0</v>
      </c>
      <c r="O11" s="64">
        <v>0</v>
      </c>
      <c r="P11" s="56">
        <v>0</v>
      </c>
      <c r="Q11" s="64">
        <v>0</v>
      </c>
      <c r="R11" s="56">
        <v>0</v>
      </c>
      <c r="S11" s="64">
        <v>0</v>
      </c>
      <c r="T11" s="56">
        <v>0</v>
      </c>
      <c r="U11" s="64">
        <v>0</v>
      </c>
      <c r="V11" s="56">
        <v>0</v>
      </c>
      <c r="W11" s="64">
        <v>0</v>
      </c>
      <c r="X11" s="59">
        <f t="shared" si="0"/>
        <v>255</v>
      </c>
      <c r="Y11" s="58">
        <f>SUM(W11,U11,S11,Q11,O11,M11,K11,I11,G11,E11,C11)</f>
        <v>318</v>
      </c>
      <c r="Z11" s="175">
        <f>SUM(X11:Y11)</f>
        <v>573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</row>
    <row r="12" spans="1:44" s="19" customFormat="1" ht="12.75">
      <c r="A12" s="10" t="s">
        <v>18</v>
      </c>
      <c r="B12" s="63">
        <f>SUM(B8:B11)</f>
        <v>12</v>
      </c>
      <c r="C12" s="62">
        <f aca="true" t="shared" si="1" ref="C12:Z12">SUM(C8:C11)</f>
        <v>9</v>
      </c>
      <c r="D12" s="63">
        <f t="shared" si="1"/>
        <v>359</v>
      </c>
      <c r="E12" s="62">
        <f t="shared" si="1"/>
        <v>362</v>
      </c>
      <c r="F12" s="63">
        <f t="shared" si="1"/>
        <v>9402</v>
      </c>
      <c r="G12" s="62">
        <f t="shared" si="1"/>
        <v>13095</v>
      </c>
      <c r="H12" s="63">
        <f t="shared" si="1"/>
        <v>1519</v>
      </c>
      <c r="I12" s="62">
        <f t="shared" si="1"/>
        <v>1356</v>
      </c>
      <c r="J12" s="63">
        <f t="shared" si="1"/>
        <v>257</v>
      </c>
      <c r="K12" s="62">
        <f t="shared" si="1"/>
        <v>220</v>
      </c>
      <c r="L12" s="63">
        <f t="shared" si="1"/>
        <v>32</v>
      </c>
      <c r="M12" s="62">
        <f t="shared" si="1"/>
        <v>29</v>
      </c>
      <c r="N12" s="63">
        <f t="shared" si="1"/>
        <v>3</v>
      </c>
      <c r="O12" s="62">
        <f t="shared" si="1"/>
        <v>5</v>
      </c>
      <c r="P12" s="63">
        <f t="shared" si="1"/>
        <v>2</v>
      </c>
      <c r="Q12" s="62">
        <f t="shared" si="1"/>
        <v>0</v>
      </c>
      <c r="R12" s="63">
        <f t="shared" si="1"/>
        <v>0</v>
      </c>
      <c r="S12" s="62">
        <f t="shared" si="1"/>
        <v>1</v>
      </c>
      <c r="T12" s="63">
        <f t="shared" si="1"/>
        <v>0</v>
      </c>
      <c r="U12" s="62">
        <f t="shared" si="1"/>
        <v>0</v>
      </c>
      <c r="V12" s="63">
        <f t="shared" si="1"/>
        <v>0</v>
      </c>
      <c r="W12" s="62">
        <f t="shared" si="1"/>
        <v>0</v>
      </c>
      <c r="X12" s="63">
        <f t="shared" si="1"/>
        <v>11586</v>
      </c>
      <c r="Y12" s="62">
        <f t="shared" si="1"/>
        <v>15077</v>
      </c>
      <c r="Z12" s="169">
        <f t="shared" si="1"/>
        <v>26663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4" s="7" customFormat="1" ht="12.75">
      <c r="A13" s="6" t="s">
        <v>34</v>
      </c>
      <c r="B13" s="55"/>
      <c r="C13" s="53"/>
      <c r="D13" s="55"/>
      <c r="E13" s="53"/>
      <c r="F13" s="55"/>
      <c r="G13" s="53"/>
      <c r="H13" s="55"/>
      <c r="I13" s="53"/>
      <c r="J13" s="55"/>
      <c r="K13" s="53"/>
      <c r="L13" s="55"/>
      <c r="M13" s="53"/>
      <c r="N13" s="55"/>
      <c r="O13" s="53"/>
      <c r="P13" s="55"/>
      <c r="Q13" s="53"/>
      <c r="R13" s="55"/>
      <c r="S13" s="53"/>
      <c r="T13" s="55"/>
      <c r="U13" s="53"/>
      <c r="V13" s="55"/>
      <c r="W13" s="53"/>
      <c r="X13" s="55"/>
      <c r="Y13" s="53"/>
      <c r="Z13" s="176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44" ht="12.75">
      <c r="A14" s="26" t="s">
        <v>29</v>
      </c>
      <c r="B14" s="56">
        <v>0</v>
      </c>
      <c r="C14" s="57">
        <v>0</v>
      </c>
      <c r="D14" s="56">
        <v>9</v>
      </c>
      <c r="E14" s="57">
        <v>6</v>
      </c>
      <c r="F14" s="56">
        <v>954</v>
      </c>
      <c r="G14" s="57">
        <v>777</v>
      </c>
      <c r="H14" s="56">
        <v>778</v>
      </c>
      <c r="I14" s="57">
        <v>537</v>
      </c>
      <c r="J14" s="56">
        <v>324</v>
      </c>
      <c r="K14" s="57">
        <v>201</v>
      </c>
      <c r="L14" s="56">
        <v>89</v>
      </c>
      <c r="M14" s="57">
        <v>38</v>
      </c>
      <c r="N14" s="56">
        <v>15</v>
      </c>
      <c r="O14" s="57">
        <v>10</v>
      </c>
      <c r="P14" s="56">
        <v>1</v>
      </c>
      <c r="Q14" s="57">
        <v>1</v>
      </c>
      <c r="R14" s="56">
        <v>0</v>
      </c>
      <c r="S14" s="57">
        <v>2</v>
      </c>
      <c r="T14" s="56">
        <v>1</v>
      </c>
      <c r="U14" s="57">
        <v>0</v>
      </c>
      <c r="V14" s="56">
        <v>0</v>
      </c>
      <c r="W14" s="57">
        <v>2</v>
      </c>
      <c r="X14" s="59">
        <f aca="true" t="shared" si="2" ref="X14:Y17">SUM(V14,T14,R14,P14,N14,L14,J14,H14,F14,D14,B14)</f>
        <v>2171</v>
      </c>
      <c r="Y14" s="58">
        <f t="shared" si="2"/>
        <v>1574</v>
      </c>
      <c r="Z14" s="175">
        <f>SUM(X14:Y14)</f>
        <v>3745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</row>
    <row r="15" spans="1:44" ht="12.75">
      <c r="A15" s="26" t="s">
        <v>30</v>
      </c>
      <c r="B15" s="56">
        <v>1</v>
      </c>
      <c r="C15" s="64">
        <v>0</v>
      </c>
      <c r="D15" s="56">
        <v>44</v>
      </c>
      <c r="E15" s="64">
        <v>27</v>
      </c>
      <c r="F15" s="56">
        <v>6040</v>
      </c>
      <c r="G15" s="64">
        <v>5226</v>
      </c>
      <c r="H15" s="56">
        <v>2666</v>
      </c>
      <c r="I15" s="64">
        <v>1930</v>
      </c>
      <c r="J15" s="56">
        <v>680</v>
      </c>
      <c r="K15" s="64">
        <v>400</v>
      </c>
      <c r="L15" s="56">
        <v>100</v>
      </c>
      <c r="M15" s="64">
        <v>85</v>
      </c>
      <c r="N15" s="56">
        <v>14</v>
      </c>
      <c r="O15" s="64">
        <v>10</v>
      </c>
      <c r="P15" s="56">
        <v>1</v>
      </c>
      <c r="Q15" s="64">
        <v>4</v>
      </c>
      <c r="R15" s="56">
        <v>1</v>
      </c>
      <c r="S15" s="64">
        <v>1</v>
      </c>
      <c r="T15" s="56">
        <v>0</v>
      </c>
      <c r="U15" s="64">
        <v>0</v>
      </c>
      <c r="V15" s="56">
        <v>1</v>
      </c>
      <c r="W15" s="64">
        <v>0</v>
      </c>
      <c r="X15" s="59">
        <f t="shared" si="2"/>
        <v>9548</v>
      </c>
      <c r="Y15" s="58">
        <f t="shared" si="2"/>
        <v>7683</v>
      </c>
      <c r="Z15" s="175">
        <f>SUM(X15:Y15)</f>
        <v>17231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</row>
    <row r="16" spans="1:44" ht="12.75">
      <c r="A16" s="26" t="s">
        <v>31</v>
      </c>
      <c r="B16" s="56">
        <v>0</v>
      </c>
      <c r="C16" s="64">
        <v>0</v>
      </c>
      <c r="D16" s="56">
        <v>0</v>
      </c>
      <c r="E16" s="64">
        <v>1</v>
      </c>
      <c r="F16" s="56">
        <v>414</v>
      </c>
      <c r="G16" s="64">
        <v>175</v>
      </c>
      <c r="H16" s="56">
        <v>206</v>
      </c>
      <c r="I16" s="64">
        <v>99</v>
      </c>
      <c r="J16" s="56">
        <v>70</v>
      </c>
      <c r="K16" s="64">
        <v>37</v>
      </c>
      <c r="L16" s="56">
        <v>12</v>
      </c>
      <c r="M16" s="64">
        <v>8</v>
      </c>
      <c r="N16" s="56">
        <v>4</v>
      </c>
      <c r="O16" s="64">
        <v>3</v>
      </c>
      <c r="P16" s="56">
        <v>1</v>
      </c>
      <c r="Q16" s="64">
        <v>0</v>
      </c>
      <c r="R16" s="56">
        <v>0</v>
      </c>
      <c r="S16" s="64">
        <v>0</v>
      </c>
      <c r="T16" s="56">
        <v>0</v>
      </c>
      <c r="U16" s="64">
        <v>0</v>
      </c>
      <c r="V16" s="56">
        <v>0</v>
      </c>
      <c r="W16" s="64">
        <v>0</v>
      </c>
      <c r="X16" s="59">
        <f t="shared" si="2"/>
        <v>707</v>
      </c>
      <c r="Y16" s="58">
        <f t="shared" si="2"/>
        <v>323</v>
      </c>
      <c r="Z16" s="175">
        <f>SUM(X16:Y16)</f>
        <v>1030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</row>
    <row r="17" spans="1:44" ht="12.75">
      <c r="A17" s="26" t="s">
        <v>43</v>
      </c>
      <c r="B17" s="56">
        <v>0</v>
      </c>
      <c r="C17" s="64">
        <v>0</v>
      </c>
      <c r="D17" s="56">
        <v>3</v>
      </c>
      <c r="E17" s="64">
        <v>0</v>
      </c>
      <c r="F17" s="56">
        <v>372</v>
      </c>
      <c r="G17" s="64">
        <v>136</v>
      </c>
      <c r="H17" s="56">
        <v>230</v>
      </c>
      <c r="I17" s="64">
        <v>91</v>
      </c>
      <c r="J17" s="56">
        <v>85</v>
      </c>
      <c r="K17" s="64">
        <v>27</v>
      </c>
      <c r="L17" s="56">
        <v>12</v>
      </c>
      <c r="M17" s="64">
        <v>8</v>
      </c>
      <c r="N17" s="56">
        <v>1</v>
      </c>
      <c r="O17" s="64">
        <v>0</v>
      </c>
      <c r="P17" s="56">
        <v>2</v>
      </c>
      <c r="Q17" s="64">
        <v>0</v>
      </c>
      <c r="R17" s="56">
        <v>0</v>
      </c>
      <c r="S17" s="64">
        <v>0</v>
      </c>
      <c r="T17" s="56">
        <v>0</v>
      </c>
      <c r="U17" s="64">
        <v>0</v>
      </c>
      <c r="V17" s="56">
        <v>0</v>
      </c>
      <c r="W17" s="64">
        <v>0</v>
      </c>
      <c r="X17" s="59">
        <f t="shared" si="2"/>
        <v>705</v>
      </c>
      <c r="Y17" s="58">
        <f t="shared" si="2"/>
        <v>262</v>
      </c>
      <c r="Z17" s="175">
        <f>SUM(X17:Y17)</f>
        <v>967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</row>
    <row r="18" spans="1:44" s="19" customFormat="1" ht="12.75">
      <c r="A18" s="10" t="s">
        <v>18</v>
      </c>
      <c r="B18" s="63">
        <f aca="true" t="shared" si="3" ref="B18:Z18">SUM(B14:B17)</f>
        <v>1</v>
      </c>
      <c r="C18" s="62">
        <f t="shared" si="3"/>
        <v>0</v>
      </c>
      <c r="D18" s="63">
        <f t="shared" si="3"/>
        <v>56</v>
      </c>
      <c r="E18" s="62">
        <f t="shared" si="3"/>
        <v>34</v>
      </c>
      <c r="F18" s="63">
        <f t="shared" si="3"/>
        <v>7780</v>
      </c>
      <c r="G18" s="62">
        <f t="shared" si="3"/>
        <v>6314</v>
      </c>
      <c r="H18" s="63">
        <f t="shared" si="3"/>
        <v>3880</v>
      </c>
      <c r="I18" s="62">
        <f t="shared" si="3"/>
        <v>2657</v>
      </c>
      <c r="J18" s="63">
        <f t="shared" si="3"/>
        <v>1159</v>
      </c>
      <c r="K18" s="62">
        <f t="shared" si="3"/>
        <v>665</v>
      </c>
      <c r="L18" s="63">
        <f t="shared" si="3"/>
        <v>213</v>
      </c>
      <c r="M18" s="62">
        <f t="shared" si="3"/>
        <v>139</v>
      </c>
      <c r="N18" s="63">
        <f t="shared" si="3"/>
        <v>34</v>
      </c>
      <c r="O18" s="62">
        <f t="shared" si="3"/>
        <v>23</v>
      </c>
      <c r="P18" s="63">
        <f t="shared" si="3"/>
        <v>5</v>
      </c>
      <c r="Q18" s="62">
        <f t="shared" si="3"/>
        <v>5</v>
      </c>
      <c r="R18" s="63">
        <f t="shared" si="3"/>
        <v>1</v>
      </c>
      <c r="S18" s="62">
        <f t="shared" si="3"/>
        <v>3</v>
      </c>
      <c r="T18" s="63">
        <f t="shared" si="3"/>
        <v>1</v>
      </c>
      <c r="U18" s="62">
        <f t="shared" si="3"/>
        <v>0</v>
      </c>
      <c r="V18" s="63">
        <f t="shared" si="3"/>
        <v>1</v>
      </c>
      <c r="W18" s="62">
        <f t="shared" si="3"/>
        <v>2</v>
      </c>
      <c r="X18" s="63">
        <f t="shared" si="3"/>
        <v>13131</v>
      </c>
      <c r="Y18" s="62">
        <f t="shared" si="3"/>
        <v>9842</v>
      </c>
      <c r="Z18" s="169">
        <f t="shared" si="3"/>
        <v>22973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</row>
    <row r="19" spans="1:44" s="19" customFormat="1" ht="12.75">
      <c r="A19" s="41" t="s">
        <v>36</v>
      </c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/>
      <c r="N19" s="67"/>
      <c r="O19" s="68"/>
      <c r="P19" s="67"/>
      <c r="Q19" s="68"/>
      <c r="R19" s="67"/>
      <c r="S19" s="68"/>
      <c r="T19" s="67"/>
      <c r="U19" s="68"/>
      <c r="V19" s="67"/>
      <c r="W19" s="68"/>
      <c r="X19" s="67"/>
      <c r="Y19" s="68"/>
      <c r="Z19" s="177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1:44" ht="12.75">
      <c r="A20" s="26" t="s">
        <v>29</v>
      </c>
      <c r="B20" s="56">
        <v>0</v>
      </c>
      <c r="C20" s="57">
        <v>1</v>
      </c>
      <c r="D20" s="56">
        <v>2</v>
      </c>
      <c r="E20" s="57">
        <v>5</v>
      </c>
      <c r="F20" s="56">
        <v>74</v>
      </c>
      <c r="G20" s="57">
        <v>139</v>
      </c>
      <c r="H20" s="56">
        <v>48</v>
      </c>
      <c r="I20" s="57">
        <v>55</v>
      </c>
      <c r="J20" s="56">
        <v>22</v>
      </c>
      <c r="K20" s="57">
        <v>11</v>
      </c>
      <c r="L20" s="56">
        <v>13</v>
      </c>
      <c r="M20" s="57">
        <v>4</v>
      </c>
      <c r="N20" s="56">
        <v>3</v>
      </c>
      <c r="O20" s="57">
        <v>1</v>
      </c>
      <c r="P20" s="56">
        <v>0</v>
      </c>
      <c r="Q20" s="57">
        <v>1</v>
      </c>
      <c r="R20" s="56">
        <v>1</v>
      </c>
      <c r="S20" s="57">
        <v>0</v>
      </c>
      <c r="T20" s="56">
        <v>1</v>
      </c>
      <c r="U20" s="57">
        <v>0</v>
      </c>
      <c r="V20" s="56">
        <v>2</v>
      </c>
      <c r="W20" s="57">
        <v>0</v>
      </c>
      <c r="X20" s="59">
        <f aca="true" t="shared" si="4" ref="X20:Y23">SUM(V20,T20,R20,P20,N20,L20,J20,H20,F20,D20,B20)</f>
        <v>166</v>
      </c>
      <c r="Y20" s="58">
        <f t="shared" si="4"/>
        <v>217</v>
      </c>
      <c r="Z20" s="175">
        <f>SUM(X20:Y20)</f>
        <v>383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</row>
    <row r="21" spans="1:44" ht="12.75">
      <c r="A21" s="26" t="s">
        <v>30</v>
      </c>
      <c r="B21" s="56">
        <v>0</v>
      </c>
      <c r="C21" s="64">
        <v>0</v>
      </c>
      <c r="D21" s="56">
        <v>4</v>
      </c>
      <c r="E21" s="64">
        <v>7</v>
      </c>
      <c r="F21" s="56">
        <v>166</v>
      </c>
      <c r="G21" s="64">
        <v>360</v>
      </c>
      <c r="H21" s="56">
        <v>99</v>
      </c>
      <c r="I21" s="64">
        <v>152</v>
      </c>
      <c r="J21" s="56">
        <v>28</v>
      </c>
      <c r="K21" s="64">
        <v>44</v>
      </c>
      <c r="L21" s="56">
        <v>3</v>
      </c>
      <c r="M21" s="64">
        <v>4</v>
      </c>
      <c r="N21" s="56">
        <v>1</v>
      </c>
      <c r="O21" s="64">
        <v>1</v>
      </c>
      <c r="P21" s="56">
        <v>0</v>
      </c>
      <c r="Q21" s="64">
        <v>3</v>
      </c>
      <c r="R21" s="56">
        <v>0</v>
      </c>
      <c r="S21" s="64">
        <v>0</v>
      </c>
      <c r="T21" s="56">
        <v>0</v>
      </c>
      <c r="U21" s="64">
        <v>0</v>
      </c>
      <c r="V21" s="56">
        <v>0</v>
      </c>
      <c r="W21" s="64">
        <v>0</v>
      </c>
      <c r="X21" s="59">
        <f t="shared" si="4"/>
        <v>301</v>
      </c>
      <c r="Y21" s="58">
        <f t="shared" si="4"/>
        <v>571</v>
      </c>
      <c r="Z21" s="175">
        <f>SUM(X21:Y21)</f>
        <v>872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</row>
    <row r="22" spans="1:44" ht="12.75">
      <c r="A22" s="26" t="s">
        <v>31</v>
      </c>
      <c r="B22" s="56">
        <v>0</v>
      </c>
      <c r="C22" s="64">
        <v>0</v>
      </c>
      <c r="D22" s="56">
        <v>1</v>
      </c>
      <c r="E22" s="64">
        <v>5</v>
      </c>
      <c r="F22" s="56">
        <v>47</v>
      </c>
      <c r="G22" s="64">
        <v>123</v>
      </c>
      <c r="H22" s="56">
        <v>33</v>
      </c>
      <c r="I22" s="64">
        <v>34</v>
      </c>
      <c r="J22" s="56">
        <v>4</v>
      </c>
      <c r="K22" s="64">
        <v>5</v>
      </c>
      <c r="L22" s="56">
        <v>1</v>
      </c>
      <c r="M22" s="64">
        <v>3</v>
      </c>
      <c r="N22" s="56">
        <v>0</v>
      </c>
      <c r="O22" s="64">
        <v>0</v>
      </c>
      <c r="P22" s="56">
        <v>0</v>
      </c>
      <c r="Q22" s="64">
        <v>0</v>
      </c>
      <c r="R22" s="56">
        <v>0</v>
      </c>
      <c r="S22" s="64">
        <v>0</v>
      </c>
      <c r="T22" s="56">
        <v>0</v>
      </c>
      <c r="U22" s="64">
        <v>0</v>
      </c>
      <c r="V22" s="56">
        <v>0</v>
      </c>
      <c r="W22" s="64">
        <v>0</v>
      </c>
      <c r="X22" s="59">
        <f t="shared" si="4"/>
        <v>86</v>
      </c>
      <c r="Y22" s="58">
        <f t="shared" si="4"/>
        <v>170</v>
      </c>
      <c r="Z22" s="175">
        <f>SUM(X22:Y22)</f>
        <v>256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</row>
    <row r="23" spans="1:44" ht="12.75">
      <c r="A23" s="26" t="s">
        <v>43</v>
      </c>
      <c r="B23" s="56">
        <v>0</v>
      </c>
      <c r="C23" s="64">
        <v>0</v>
      </c>
      <c r="D23" s="56">
        <v>0</v>
      </c>
      <c r="E23" s="64">
        <v>1</v>
      </c>
      <c r="F23" s="56">
        <v>47</v>
      </c>
      <c r="G23" s="64">
        <v>123</v>
      </c>
      <c r="H23" s="56">
        <v>27</v>
      </c>
      <c r="I23" s="64">
        <v>45</v>
      </c>
      <c r="J23" s="56">
        <v>19</v>
      </c>
      <c r="K23" s="64">
        <v>19</v>
      </c>
      <c r="L23" s="56">
        <v>3</v>
      </c>
      <c r="M23" s="64">
        <v>2</v>
      </c>
      <c r="N23" s="56">
        <v>1</v>
      </c>
      <c r="O23" s="64">
        <v>2</v>
      </c>
      <c r="P23" s="56">
        <v>0</v>
      </c>
      <c r="Q23" s="64">
        <v>1</v>
      </c>
      <c r="R23" s="56">
        <v>0</v>
      </c>
      <c r="S23" s="64">
        <v>0</v>
      </c>
      <c r="T23" s="56">
        <v>0</v>
      </c>
      <c r="U23" s="64">
        <v>0</v>
      </c>
      <c r="V23" s="56">
        <v>0</v>
      </c>
      <c r="W23" s="64">
        <v>0</v>
      </c>
      <c r="X23" s="59">
        <f t="shared" si="4"/>
        <v>97</v>
      </c>
      <c r="Y23" s="58">
        <f t="shared" si="4"/>
        <v>193</v>
      </c>
      <c r="Z23" s="175">
        <f>SUM(X23:Y23)</f>
        <v>290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</row>
    <row r="24" spans="1:44" s="19" customFormat="1" ht="12.75">
      <c r="A24" s="10" t="s">
        <v>18</v>
      </c>
      <c r="B24" s="63">
        <f aca="true" t="shared" si="5" ref="B24:Z24">SUM(B20:B23)</f>
        <v>0</v>
      </c>
      <c r="C24" s="62">
        <f t="shared" si="5"/>
        <v>1</v>
      </c>
      <c r="D24" s="63">
        <f t="shared" si="5"/>
        <v>7</v>
      </c>
      <c r="E24" s="62">
        <f t="shared" si="5"/>
        <v>18</v>
      </c>
      <c r="F24" s="63">
        <f t="shared" si="5"/>
        <v>334</v>
      </c>
      <c r="G24" s="62">
        <f t="shared" si="5"/>
        <v>745</v>
      </c>
      <c r="H24" s="63">
        <f t="shared" si="5"/>
        <v>207</v>
      </c>
      <c r="I24" s="62">
        <f t="shared" si="5"/>
        <v>286</v>
      </c>
      <c r="J24" s="63">
        <f t="shared" si="5"/>
        <v>73</v>
      </c>
      <c r="K24" s="62">
        <f t="shared" si="5"/>
        <v>79</v>
      </c>
      <c r="L24" s="63">
        <f t="shared" si="5"/>
        <v>20</v>
      </c>
      <c r="M24" s="62">
        <f t="shared" si="5"/>
        <v>13</v>
      </c>
      <c r="N24" s="63">
        <f t="shared" si="5"/>
        <v>5</v>
      </c>
      <c r="O24" s="62">
        <f t="shared" si="5"/>
        <v>4</v>
      </c>
      <c r="P24" s="63">
        <f t="shared" si="5"/>
        <v>0</v>
      </c>
      <c r="Q24" s="62">
        <f t="shared" si="5"/>
        <v>5</v>
      </c>
      <c r="R24" s="63">
        <f t="shared" si="5"/>
        <v>1</v>
      </c>
      <c r="S24" s="62">
        <f t="shared" si="5"/>
        <v>0</v>
      </c>
      <c r="T24" s="63">
        <f t="shared" si="5"/>
        <v>1</v>
      </c>
      <c r="U24" s="62">
        <f t="shared" si="5"/>
        <v>0</v>
      </c>
      <c r="V24" s="63">
        <f t="shared" si="5"/>
        <v>2</v>
      </c>
      <c r="W24" s="62">
        <f t="shared" si="5"/>
        <v>0</v>
      </c>
      <c r="X24" s="63">
        <f t="shared" si="5"/>
        <v>650</v>
      </c>
      <c r="Y24" s="62">
        <f t="shared" si="5"/>
        <v>1151</v>
      </c>
      <c r="Z24" s="62">
        <f t="shared" si="5"/>
        <v>1801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s="19" customFormat="1" ht="12.75">
      <c r="A25" s="41" t="s">
        <v>35</v>
      </c>
      <c r="B25" s="67"/>
      <c r="C25" s="68"/>
      <c r="D25" s="67"/>
      <c r="E25" s="68"/>
      <c r="F25" s="67"/>
      <c r="G25" s="68"/>
      <c r="H25" s="67"/>
      <c r="I25" s="68"/>
      <c r="J25" s="67"/>
      <c r="K25" s="68"/>
      <c r="L25" s="67"/>
      <c r="M25" s="68"/>
      <c r="N25" s="67"/>
      <c r="O25" s="68"/>
      <c r="P25" s="67"/>
      <c r="Q25" s="68"/>
      <c r="R25" s="67"/>
      <c r="S25" s="68"/>
      <c r="T25" s="67"/>
      <c r="U25" s="68"/>
      <c r="V25" s="67"/>
      <c r="W25" s="68"/>
      <c r="X25" s="67"/>
      <c r="Y25" s="68"/>
      <c r="Z25" s="68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2.75">
      <c r="A26" s="26" t="s">
        <v>29</v>
      </c>
      <c r="B26" s="56">
        <v>0</v>
      </c>
      <c r="C26" s="57">
        <v>0</v>
      </c>
      <c r="D26" s="56">
        <v>2</v>
      </c>
      <c r="E26" s="57">
        <v>2</v>
      </c>
      <c r="F26" s="56">
        <v>557</v>
      </c>
      <c r="G26" s="57">
        <v>585</v>
      </c>
      <c r="H26" s="56">
        <v>891</v>
      </c>
      <c r="I26" s="57">
        <v>802</v>
      </c>
      <c r="J26" s="56">
        <v>361</v>
      </c>
      <c r="K26" s="57">
        <v>259</v>
      </c>
      <c r="L26" s="56">
        <v>94</v>
      </c>
      <c r="M26" s="57">
        <v>57</v>
      </c>
      <c r="N26" s="56">
        <v>20</v>
      </c>
      <c r="O26" s="57">
        <v>14</v>
      </c>
      <c r="P26" s="56">
        <v>5</v>
      </c>
      <c r="Q26" s="57">
        <v>1</v>
      </c>
      <c r="R26" s="56">
        <v>2</v>
      </c>
      <c r="S26" s="57">
        <v>1</v>
      </c>
      <c r="T26" s="56">
        <v>0</v>
      </c>
      <c r="U26" s="57">
        <v>0</v>
      </c>
      <c r="V26" s="56">
        <v>1</v>
      </c>
      <c r="W26" s="57">
        <v>0</v>
      </c>
      <c r="X26" s="59">
        <f aca="true" t="shared" si="6" ref="X26:Y29">SUM(V26,T26,R26,P26,N26,L26,J26,H26,F26,D26,B26)</f>
        <v>1933</v>
      </c>
      <c r="Y26" s="58">
        <f t="shared" si="6"/>
        <v>1721</v>
      </c>
      <c r="Z26" s="57">
        <f>SUM(X26:Y26)</f>
        <v>3654</v>
      </c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</row>
    <row r="27" spans="1:44" ht="12.75">
      <c r="A27" s="26" t="s">
        <v>30</v>
      </c>
      <c r="B27" s="56">
        <v>0</v>
      </c>
      <c r="C27" s="64">
        <v>1</v>
      </c>
      <c r="D27" s="56">
        <v>0</v>
      </c>
      <c r="E27" s="64">
        <v>0</v>
      </c>
      <c r="F27" s="56">
        <v>2148</v>
      </c>
      <c r="G27" s="64">
        <v>1965</v>
      </c>
      <c r="H27" s="56">
        <v>2276</v>
      </c>
      <c r="I27" s="64">
        <v>1857</v>
      </c>
      <c r="J27" s="56">
        <v>545</v>
      </c>
      <c r="K27" s="64">
        <v>334</v>
      </c>
      <c r="L27" s="56">
        <v>144</v>
      </c>
      <c r="M27" s="64">
        <v>82</v>
      </c>
      <c r="N27" s="56">
        <v>25</v>
      </c>
      <c r="O27" s="64">
        <v>21</v>
      </c>
      <c r="P27" s="56">
        <v>4</v>
      </c>
      <c r="Q27" s="64">
        <v>5</v>
      </c>
      <c r="R27" s="56">
        <v>1</v>
      </c>
      <c r="S27" s="64">
        <v>3</v>
      </c>
      <c r="T27" s="56">
        <v>1</v>
      </c>
      <c r="U27" s="64">
        <v>0</v>
      </c>
      <c r="V27" s="56">
        <v>0</v>
      </c>
      <c r="W27" s="64">
        <v>1</v>
      </c>
      <c r="X27" s="59">
        <f t="shared" si="6"/>
        <v>5144</v>
      </c>
      <c r="Y27" s="58">
        <f t="shared" si="6"/>
        <v>4269</v>
      </c>
      <c r="Z27" s="57">
        <f>SUM(X27:Y27)</f>
        <v>9413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</row>
    <row r="28" spans="1:44" ht="12.75">
      <c r="A28" s="26" t="s">
        <v>31</v>
      </c>
      <c r="B28" s="56">
        <v>0</v>
      </c>
      <c r="C28" s="64">
        <v>0</v>
      </c>
      <c r="D28" s="56">
        <v>1</v>
      </c>
      <c r="E28" s="64">
        <v>0</v>
      </c>
      <c r="F28" s="56">
        <v>261</v>
      </c>
      <c r="G28" s="64">
        <v>106</v>
      </c>
      <c r="H28" s="56">
        <v>256</v>
      </c>
      <c r="I28" s="64">
        <v>145</v>
      </c>
      <c r="J28" s="56">
        <v>62</v>
      </c>
      <c r="K28" s="64">
        <v>43</v>
      </c>
      <c r="L28" s="56">
        <v>16</v>
      </c>
      <c r="M28" s="64">
        <v>12</v>
      </c>
      <c r="N28" s="56">
        <v>2</v>
      </c>
      <c r="O28" s="64">
        <v>2</v>
      </c>
      <c r="P28" s="56">
        <v>1</v>
      </c>
      <c r="Q28" s="64">
        <v>1</v>
      </c>
      <c r="R28" s="56">
        <v>1</v>
      </c>
      <c r="S28" s="64">
        <v>0</v>
      </c>
      <c r="T28" s="56">
        <v>0</v>
      </c>
      <c r="U28" s="64">
        <v>0</v>
      </c>
      <c r="V28" s="56">
        <v>0</v>
      </c>
      <c r="W28" s="64">
        <v>0</v>
      </c>
      <c r="X28" s="59">
        <f t="shared" si="6"/>
        <v>600</v>
      </c>
      <c r="Y28" s="58">
        <f t="shared" si="6"/>
        <v>309</v>
      </c>
      <c r="Z28" s="57">
        <f>SUM(X28:Y28)</f>
        <v>909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</row>
    <row r="29" spans="1:44" ht="12.75">
      <c r="A29" s="26" t="s">
        <v>32</v>
      </c>
      <c r="B29" s="56">
        <v>0</v>
      </c>
      <c r="C29" s="64">
        <v>0</v>
      </c>
      <c r="D29" s="56">
        <v>0</v>
      </c>
      <c r="E29" s="64">
        <v>1</v>
      </c>
      <c r="F29" s="56">
        <v>244</v>
      </c>
      <c r="G29" s="64">
        <v>127</v>
      </c>
      <c r="H29" s="56">
        <v>280</v>
      </c>
      <c r="I29" s="64">
        <v>142</v>
      </c>
      <c r="J29" s="56">
        <v>113</v>
      </c>
      <c r="K29" s="64">
        <v>65</v>
      </c>
      <c r="L29" s="56">
        <v>22</v>
      </c>
      <c r="M29" s="64">
        <v>10</v>
      </c>
      <c r="N29" s="56">
        <v>8</v>
      </c>
      <c r="O29" s="64">
        <v>7</v>
      </c>
      <c r="P29" s="56">
        <v>5</v>
      </c>
      <c r="Q29" s="64">
        <v>2</v>
      </c>
      <c r="R29" s="56">
        <v>0</v>
      </c>
      <c r="S29" s="64">
        <v>0</v>
      </c>
      <c r="T29" s="56">
        <v>0</v>
      </c>
      <c r="U29" s="64">
        <v>1</v>
      </c>
      <c r="V29" s="56">
        <v>0</v>
      </c>
      <c r="W29" s="64">
        <v>1</v>
      </c>
      <c r="X29" s="59">
        <f t="shared" si="6"/>
        <v>672</v>
      </c>
      <c r="Y29" s="58">
        <f t="shared" si="6"/>
        <v>356</v>
      </c>
      <c r="Z29" s="57">
        <f>SUM(X29:Y29)</f>
        <v>1028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</row>
    <row r="30" spans="1:44" s="19" customFormat="1" ht="12.75">
      <c r="A30" s="10" t="s">
        <v>18</v>
      </c>
      <c r="B30" s="63">
        <f aca="true" t="shared" si="7" ref="B30:Z30">SUM(B26:B29)</f>
        <v>0</v>
      </c>
      <c r="C30" s="62">
        <f t="shared" si="7"/>
        <v>1</v>
      </c>
      <c r="D30" s="63">
        <f t="shared" si="7"/>
        <v>3</v>
      </c>
      <c r="E30" s="62">
        <f t="shared" si="7"/>
        <v>3</v>
      </c>
      <c r="F30" s="63">
        <f t="shared" si="7"/>
        <v>3210</v>
      </c>
      <c r="G30" s="62">
        <f t="shared" si="7"/>
        <v>2783</v>
      </c>
      <c r="H30" s="63">
        <f t="shared" si="7"/>
        <v>3703</v>
      </c>
      <c r="I30" s="62">
        <f t="shared" si="7"/>
        <v>2946</v>
      </c>
      <c r="J30" s="63">
        <f t="shared" si="7"/>
        <v>1081</v>
      </c>
      <c r="K30" s="62">
        <f t="shared" si="7"/>
        <v>701</v>
      </c>
      <c r="L30" s="63">
        <f t="shared" si="7"/>
        <v>276</v>
      </c>
      <c r="M30" s="62">
        <f t="shared" si="7"/>
        <v>161</v>
      </c>
      <c r="N30" s="63">
        <f t="shared" si="7"/>
        <v>55</v>
      </c>
      <c r="O30" s="62">
        <f t="shared" si="7"/>
        <v>44</v>
      </c>
      <c r="P30" s="63">
        <f t="shared" si="7"/>
        <v>15</v>
      </c>
      <c r="Q30" s="62">
        <f t="shared" si="7"/>
        <v>9</v>
      </c>
      <c r="R30" s="63">
        <f t="shared" si="7"/>
        <v>4</v>
      </c>
      <c r="S30" s="62">
        <f t="shared" si="7"/>
        <v>4</v>
      </c>
      <c r="T30" s="63">
        <f t="shared" si="7"/>
        <v>1</v>
      </c>
      <c r="U30" s="62">
        <f t="shared" si="7"/>
        <v>1</v>
      </c>
      <c r="V30" s="63">
        <f t="shared" si="7"/>
        <v>1</v>
      </c>
      <c r="W30" s="62">
        <f t="shared" si="7"/>
        <v>2</v>
      </c>
      <c r="X30" s="63">
        <f t="shared" si="7"/>
        <v>8349</v>
      </c>
      <c r="Y30" s="62">
        <f t="shared" si="7"/>
        <v>6655</v>
      </c>
      <c r="Z30" s="62">
        <f t="shared" si="7"/>
        <v>15004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:44" s="7" customFormat="1" ht="12.75">
      <c r="A31" s="26"/>
      <c r="B31" s="56"/>
      <c r="C31" s="57"/>
      <c r="D31" s="56"/>
      <c r="E31" s="57"/>
      <c r="F31" s="56"/>
      <c r="G31" s="57"/>
      <c r="H31" s="56"/>
      <c r="I31" s="57"/>
      <c r="J31" s="56"/>
      <c r="K31" s="57"/>
      <c r="L31" s="56"/>
      <c r="M31" s="57"/>
      <c r="N31" s="56"/>
      <c r="O31" s="57"/>
      <c r="P31" s="56"/>
      <c r="Q31" s="57"/>
      <c r="R31" s="56"/>
      <c r="S31" s="57"/>
      <c r="T31" s="56"/>
      <c r="U31" s="57"/>
      <c r="V31" s="56"/>
      <c r="W31" s="57"/>
      <c r="X31" s="59"/>
      <c r="Y31" s="58"/>
      <c r="Z31" s="58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</row>
    <row r="32" spans="1:44" s="7" customFormat="1" ht="12.75">
      <c r="A32" s="41" t="s">
        <v>50</v>
      </c>
      <c r="B32" s="56"/>
      <c r="C32" s="57"/>
      <c r="D32" s="56"/>
      <c r="E32" s="57"/>
      <c r="F32" s="56"/>
      <c r="G32" s="57"/>
      <c r="H32" s="56"/>
      <c r="I32" s="57"/>
      <c r="J32" s="56"/>
      <c r="K32" s="57"/>
      <c r="L32" s="56"/>
      <c r="M32" s="57"/>
      <c r="N32" s="56"/>
      <c r="O32" s="57"/>
      <c r="P32" s="56"/>
      <c r="Q32" s="57"/>
      <c r="R32" s="56"/>
      <c r="S32" s="57"/>
      <c r="T32" s="56"/>
      <c r="U32" s="57"/>
      <c r="V32" s="56"/>
      <c r="W32" s="57"/>
      <c r="X32" s="59"/>
      <c r="Y32" s="58"/>
      <c r="Z32" s="57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</row>
    <row r="33" spans="1:44" s="19" customFormat="1" ht="12.75">
      <c r="A33" s="41" t="s">
        <v>33</v>
      </c>
      <c r="B33" s="67"/>
      <c r="C33" s="68"/>
      <c r="D33" s="67"/>
      <c r="E33" s="68"/>
      <c r="F33" s="67"/>
      <c r="G33" s="68"/>
      <c r="H33" s="67"/>
      <c r="I33" s="68"/>
      <c r="J33" s="67"/>
      <c r="K33" s="68"/>
      <c r="L33" s="67"/>
      <c r="M33" s="68"/>
      <c r="N33" s="67"/>
      <c r="O33" s="68"/>
      <c r="P33" s="67"/>
      <c r="Q33" s="68"/>
      <c r="R33" s="67"/>
      <c r="S33" s="68"/>
      <c r="T33" s="67"/>
      <c r="U33" s="68"/>
      <c r="V33" s="67"/>
      <c r="W33" s="68"/>
      <c r="X33" s="67"/>
      <c r="Y33" s="68"/>
      <c r="Z33" s="68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1:44" ht="12.75">
      <c r="A34" s="26" t="s">
        <v>29</v>
      </c>
      <c r="B34" s="56">
        <v>0</v>
      </c>
      <c r="C34" s="57">
        <v>1</v>
      </c>
      <c r="D34" s="56">
        <v>4</v>
      </c>
      <c r="E34" s="57">
        <v>1</v>
      </c>
      <c r="F34" s="56">
        <v>64</v>
      </c>
      <c r="G34" s="57">
        <v>65</v>
      </c>
      <c r="H34" s="56">
        <v>1489</v>
      </c>
      <c r="I34" s="57">
        <v>2057</v>
      </c>
      <c r="J34" s="56">
        <v>441</v>
      </c>
      <c r="K34" s="57">
        <v>427</v>
      </c>
      <c r="L34" s="56">
        <v>81</v>
      </c>
      <c r="M34" s="57">
        <v>78</v>
      </c>
      <c r="N34" s="56">
        <v>13</v>
      </c>
      <c r="O34" s="57">
        <v>8</v>
      </c>
      <c r="P34" s="56">
        <v>2</v>
      </c>
      <c r="Q34" s="57">
        <v>0</v>
      </c>
      <c r="R34" s="56">
        <v>0</v>
      </c>
      <c r="S34" s="57">
        <v>0</v>
      </c>
      <c r="T34" s="56">
        <v>0</v>
      </c>
      <c r="U34" s="57">
        <v>0</v>
      </c>
      <c r="V34" s="56">
        <v>0</v>
      </c>
      <c r="W34" s="57">
        <v>0</v>
      </c>
      <c r="X34" s="59">
        <f aca="true" t="shared" si="8" ref="X34:Y37">SUM(V34,T34,R34,P34,N34,L34,J34,H34,F34,D34,B34)</f>
        <v>2094</v>
      </c>
      <c r="Y34" s="58">
        <f t="shared" si="8"/>
        <v>2637</v>
      </c>
      <c r="Z34" s="57">
        <f>SUM(X34:Y34)</f>
        <v>4731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</row>
    <row r="35" spans="1:44" ht="12.75">
      <c r="A35" s="26" t="s">
        <v>30</v>
      </c>
      <c r="B35" s="56">
        <v>0</v>
      </c>
      <c r="C35" s="64">
        <v>0</v>
      </c>
      <c r="D35" s="56">
        <v>3</v>
      </c>
      <c r="E35" s="64">
        <v>1</v>
      </c>
      <c r="F35" s="56">
        <v>273</v>
      </c>
      <c r="G35" s="64">
        <v>284</v>
      </c>
      <c r="H35" s="56">
        <v>6947</v>
      </c>
      <c r="I35" s="64">
        <v>10426</v>
      </c>
      <c r="J35" s="56">
        <v>923</v>
      </c>
      <c r="K35" s="64">
        <v>861</v>
      </c>
      <c r="L35" s="56">
        <v>96</v>
      </c>
      <c r="M35" s="64">
        <v>121</v>
      </c>
      <c r="N35" s="56">
        <v>14</v>
      </c>
      <c r="O35" s="64">
        <v>12</v>
      </c>
      <c r="P35" s="56">
        <v>1</v>
      </c>
      <c r="Q35" s="64">
        <v>2</v>
      </c>
      <c r="R35" s="56">
        <v>1</v>
      </c>
      <c r="S35" s="64">
        <v>1</v>
      </c>
      <c r="T35" s="56">
        <v>0</v>
      </c>
      <c r="U35" s="64">
        <v>0</v>
      </c>
      <c r="V35" s="56">
        <v>0</v>
      </c>
      <c r="W35" s="64">
        <v>0</v>
      </c>
      <c r="X35" s="59">
        <f t="shared" si="8"/>
        <v>8258</v>
      </c>
      <c r="Y35" s="58">
        <f t="shared" si="8"/>
        <v>11708</v>
      </c>
      <c r="Z35" s="57">
        <f>SUM(X35:Y35)</f>
        <v>19966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</row>
    <row r="36" spans="1:44" ht="12.75">
      <c r="A36" s="26" t="s">
        <v>31</v>
      </c>
      <c r="B36" s="56">
        <v>0</v>
      </c>
      <c r="C36" s="64">
        <v>0</v>
      </c>
      <c r="D36" s="56">
        <v>1</v>
      </c>
      <c r="E36" s="64">
        <v>0</v>
      </c>
      <c r="F36" s="56">
        <v>1</v>
      </c>
      <c r="G36" s="64">
        <v>0</v>
      </c>
      <c r="H36" s="56">
        <v>35</v>
      </c>
      <c r="I36" s="64">
        <v>55</v>
      </c>
      <c r="J36" s="56">
        <v>9</v>
      </c>
      <c r="K36" s="64">
        <v>17</v>
      </c>
      <c r="L36" s="56">
        <v>3</v>
      </c>
      <c r="M36" s="64">
        <v>4</v>
      </c>
      <c r="N36" s="56">
        <v>0</v>
      </c>
      <c r="O36" s="64">
        <v>0</v>
      </c>
      <c r="P36" s="56">
        <v>0</v>
      </c>
      <c r="Q36" s="64">
        <v>0</v>
      </c>
      <c r="R36" s="56">
        <v>0</v>
      </c>
      <c r="S36" s="64">
        <v>0</v>
      </c>
      <c r="T36" s="56">
        <v>0</v>
      </c>
      <c r="U36" s="64">
        <v>0</v>
      </c>
      <c r="V36" s="56">
        <v>0</v>
      </c>
      <c r="W36" s="64">
        <v>0</v>
      </c>
      <c r="X36" s="59">
        <f t="shared" si="8"/>
        <v>49</v>
      </c>
      <c r="Y36" s="58">
        <f t="shared" si="8"/>
        <v>76</v>
      </c>
      <c r="Z36" s="57">
        <f>SUM(X36:Y36)</f>
        <v>125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</row>
    <row r="37" spans="1:44" ht="12.75">
      <c r="A37" s="26" t="s">
        <v>32</v>
      </c>
      <c r="B37" s="56">
        <v>0</v>
      </c>
      <c r="C37" s="64">
        <v>0</v>
      </c>
      <c r="D37" s="56">
        <v>0</v>
      </c>
      <c r="E37" s="64">
        <v>0</v>
      </c>
      <c r="F37" s="56">
        <v>2</v>
      </c>
      <c r="G37" s="64">
        <v>7</v>
      </c>
      <c r="H37" s="56">
        <v>156</v>
      </c>
      <c r="I37" s="64">
        <v>247</v>
      </c>
      <c r="J37" s="56">
        <v>54</v>
      </c>
      <c r="K37" s="64">
        <v>59</v>
      </c>
      <c r="L37" s="56">
        <v>10</v>
      </c>
      <c r="M37" s="64">
        <v>11</v>
      </c>
      <c r="N37" s="56">
        <v>1</v>
      </c>
      <c r="O37" s="64">
        <v>2</v>
      </c>
      <c r="P37" s="56">
        <v>0</v>
      </c>
      <c r="Q37" s="64">
        <v>0</v>
      </c>
      <c r="R37" s="56">
        <v>0</v>
      </c>
      <c r="S37" s="64">
        <v>0</v>
      </c>
      <c r="T37" s="56">
        <v>0</v>
      </c>
      <c r="U37" s="64">
        <v>0</v>
      </c>
      <c r="V37" s="56">
        <v>0</v>
      </c>
      <c r="W37" s="64">
        <v>0</v>
      </c>
      <c r="X37" s="59">
        <f t="shared" si="8"/>
        <v>223</v>
      </c>
      <c r="Y37" s="58">
        <f t="shared" si="8"/>
        <v>326</v>
      </c>
      <c r="Z37" s="57">
        <f>SUM(X37:Y37)</f>
        <v>549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</row>
    <row r="38" spans="1:44" s="19" customFormat="1" ht="12.75">
      <c r="A38" s="10" t="s">
        <v>18</v>
      </c>
      <c r="B38" s="63">
        <f aca="true" t="shared" si="9" ref="B38:Z38">SUM(B34:B37)</f>
        <v>0</v>
      </c>
      <c r="C38" s="62">
        <f t="shared" si="9"/>
        <v>1</v>
      </c>
      <c r="D38" s="63">
        <f t="shared" si="9"/>
        <v>8</v>
      </c>
      <c r="E38" s="62">
        <f t="shared" si="9"/>
        <v>2</v>
      </c>
      <c r="F38" s="63">
        <f t="shared" si="9"/>
        <v>340</v>
      </c>
      <c r="G38" s="62">
        <f t="shared" si="9"/>
        <v>356</v>
      </c>
      <c r="H38" s="63">
        <f t="shared" si="9"/>
        <v>8627</v>
      </c>
      <c r="I38" s="62">
        <f t="shared" si="9"/>
        <v>12785</v>
      </c>
      <c r="J38" s="63">
        <f t="shared" si="9"/>
        <v>1427</v>
      </c>
      <c r="K38" s="62">
        <f t="shared" si="9"/>
        <v>1364</v>
      </c>
      <c r="L38" s="63">
        <f t="shared" si="9"/>
        <v>190</v>
      </c>
      <c r="M38" s="62">
        <f t="shared" si="9"/>
        <v>214</v>
      </c>
      <c r="N38" s="63">
        <f t="shared" si="9"/>
        <v>28</v>
      </c>
      <c r="O38" s="62">
        <f t="shared" si="9"/>
        <v>22</v>
      </c>
      <c r="P38" s="63">
        <f t="shared" si="9"/>
        <v>3</v>
      </c>
      <c r="Q38" s="62">
        <f t="shared" si="9"/>
        <v>2</v>
      </c>
      <c r="R38" s="63">
        <f t="shared" si="9"/>
        <v>1</v>
      </c>
      <c r="S38" s="62">
        <f t="shared" si="9"/>
        <v>1</v>
      </c>
      <c r="T38" s="63">
        <f t="shared" si="9"/>
        <v>0</v>
      </c>
      <c r="U38" s="62">
        <f t="shared" si="9"/>
        <v>0</v>
      </c>
      <c r="V38" s="63">
        <f t="shared" si="9"/>
        <v>0</v>
      </c>
      <c r="W38" s="62">
        <f t="shared" si="9"/>
        <v>0</v>
      </c>
      <c r="X38" s="63">
        <f t="shared" si="9"/>
        <v>10624</v>
      </c>
      <c r="Y38" s="62">
        <f t="shared" si="9"/>
        <v>14747</v>
      </c>
      <c r="Z38" s="62">
        <f t="shared" si="9"/>
        <v>25371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:44" s="7" customFormat="1" ht="12.75">
      <c r="A39" s="41" t="s">
        <v>34</v>
      </c>
      <c r="B39" s="56"/>
      <c r="C39" s="57"/>
      <c r="D39" s="56"/>
      <c r="E39" s="57"/>
      <c r="F39" s="56"/>
      <c r="G39" s="57"/>
      <c r="H39" s="56"/>
      <c r="I39" s="57"/>
      <c r="J39" s="56"/>
      <c r="K39" s="57"/>
      <c r="L39" s="56"/>
      <c r="M39" s="57"/>
      <c r="N39" s="56"/>
      <c r="O39" s="57"/>
      <c r="P39" s="56"/>
      <c r="Q39" s="57"/>
      <c r="R39" s="56"/>
      <c r="S39" s="57"/>
      <c r="T39" s="56"/>
      <c r="U39" s="57"/>
      <c r="V39" s="56"/>
      <c r="W39" s="57"/>
      <c r="X39" s="59"/>
      <c r="Y39" s="58"/>
      <c r="Z39" s="57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</row>
    <row r="40" spans="1:44" ht="12.75">
      <c r="A40" s="26" t="s">
        <v>29</v>
      </c>
      <c r="B40" s="56">
        <v>0</v>
      </c>
      <c r="C40" s="57">
        <v>0</v>
      </c>
      <c r="D40" s="56">
        <v>0</v>
      </c>
      <c r="E40" s="57">
        <v>0</v>
      </c>
      <c r="F40" s="56">
        <v>8</v>
      </c>
      <c r="G40" s="57">
        <v>5</v>
      </c>
      <c r="H40" s="56">
        <v>752</v>
      </c>
      <c r="I40" s="57">
        <v>656</v>
      </c>
      <c r="J40" s="56">
        <v>649</v>
      </c>
      <c r="K40" s="57">
        <v>467</v>
      </c>
      <c r="L40" s="56">
        <v>243</v>
      </c>
      <c r="M40" s="57">
        <v>153</v>
      </c>
      <c r="N40" s="56">
        <v>62</v>
      </c>
      <c r="O40" s="57">
        <v>33</v>
      </c>
      <c r="P40" s="56">
        <v>12</v>
      </c>
      <c r="Q40" s="57">
        <v>4</v>
      </c>
      <c r="R40" s="56">
        <v>3</v>
      </c>
      <c r="S40" s="57">
        <v>2</v>
      </c>
      <c r="T40" s="56">
        <v>2</v>
      </c>
      <c r="U40" s="57">
        <v>0</v>
      </c>
      <c r="V40" s="56">
        <v>0</v>
      </c>
      <c r="W40" s="57">
        <v>0</v>
      </c>
      <c r="X40" s="59">
        <f aca="true" t="shared" si="10" ref="X40:Y43">SUM(V40,T40,R40,P40,N40,L40,J40,H40,F40,D40,B40)</f>
        <v>1731</v>
      </c>
      <c r="Y40" s="58">
        <f t="shared" si="10"/>
        <v>1320</v>
      </c>
      <c r="Z40" s="57">
        <f>SUM(X40:Y40)</f>
        <v>3051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</row>
    <row r="41" spans="1:44" ht="12.75">
      <c r="A41" s="26" t="s">
        <v>30</v>
      </c>
      <c r="B41" s="56">
        <v>0</v>
      </c>
      <c r="C41" s="64">
        <v>0</v>
      </c>
      <c r="D41" s="56">
        <v>0</v>
      </c>
      <c r="E41" s="64">
        <v>0</v>
      </c>
      <c r="F41" s="56">
        <v>33</v>
      </c>
      <c r="G41" s="64">
        <v>23</v>
      </c>
      <c r="H41" s="56">
        <v>5278</v>
      </c>
      <c r="I41" s="64">
        <v>4766</v>
      </c>
      <c r="J41" s="56">
        <v>2313</v>
      </c>
      <c r="K41" s="64">
        <v>1669</v>
      </c>
      <c r="L41" s="56">
        <v>583</v>
      </c>
      <c r="M41" s="64">
        <v>336</v>
      </c>
      <c r="N41" s="56">
        <v>101</v>
      </c>
      <c r="O41" s="64">
        <v>50</v>
      </c>
      <c r="P41" s="56">
        <v>20</v>
      </c>
      <c r="Q41" s="64">
        <v>14</v>
      </c>
      <c r="R41" s="56">
        <v>4</v>
      </c>
      <c r="S41" s="64">
        <v>3</v>
      </c>
      <c r="T41" s="56">
        <v>0</v>
      </c>
      <c r="U41" s="64">
        <v>0</v>
      </c>
      <c r="V41" s="56">
        <v>1</v>
      </c>
      <c r="W41" s="64">
        <v>1</v>
      </c>
      <c r="X41" s="59">
        <f t="shared" si="10"/>
        <v>8333</v>
      </c>
      <c r="Y41" s="58">
        <f t="shared" si="10"/>
        <v>6862</v>
      </c>
      <c r="Z41" s="57">
        <f>SUM(X41:Y41)</f>
        <v>15195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</row>
    <row r="42" spans="1:44" ht="12.75">
      <c r="A42" s="26" t="s">
        <v>31</v>
      </c>
      <c r="B42" s="56">
        <v>0</v>
      </c>
      <c r="C42" s="64">
        <v>0</v>
      </c>
      <c r="D42" s="56">
        <v>0</v>
      </c>
      <c r="E42" s="64">
        <v>0</v>
      </c>
      <c r="F42" s="56">
        <v>2</v>
      </c>
      <c r="G42" s="64">
        <v>0</v>
      </c>
      <c r="H42" s="56">
        <v>305</v>
      </c>
      <c r="I42" s="64">
        <v>128</v>
      </c>
      <c r="J42" s="56">
        <v>197</v>
      </c>
      <c r="K42" s="64">
        <v>86</v>
      </c>
      <c r="L42" s="56">
        <v>59</v>
      </c>
      <c r="M42" s="64">
        <v>31</v>
      </c>
      <c r="N42" s="56">
        <v>11</v>
      </c>
      <c r="O42" s="64">
        <v>4</v>
      </c>
      <c r="P42" s="56">
        <v>0</v>
      </c>
      <c r="Q42" s="64">
        <v>0</v>
      </c>
      <c r="R42" s="56">
        <v>0</v>
      </c>
      <c r="S42" s="64">
        <v>0</v>
      </c>
      <c r="T42" s="56">
        <v>0</v>
      </c>
      <c r="U42" s="64">
        <v>0</v>
      </c>
      <c r="V42" s="56">
        <v>0</v>
      </c>
      <c r="W42" s="64">
        <v>0</v>
      </c>
      <c r="X42" s="59">
        <f t="shared" si="10"/>
        <v>574</v>
      </c>
      <c r="Y42" s="58">
        <f t="shared" si="10"/>
        <v>249</v>
      </c>
      <c r="Z42" s="57">
        <f>SUM(X42:Y42)</f>
        <v>823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</row>
    <row r="43" spans="1:44" ht="12.75">
      <c r="A43" s="26" t="s">
        <v>32</v>
      </c>
      <c r="B43" s="56">
        <v>0</v>
      </c>
      <c r="C43" s="64">
        <v>0</v>
      </c>
      <c r="D43" s="56">
        <v>0</v>
      </c>
      <c r="E43" s="64">
        <v>0</v>
      </c>
      <c r="F43" s="56">
        <v>5</v>
      </c>
      <c r="G43" s="64">
        <v>2</v>
      </c>
      <c r="H43" s="56">
        <v>306</v>
      </c>
      <c r="I43" s="64">
        <v>136</v>
      </c>
      <c r="J43" s="56">
        <v>195</v>
      </c>
      <c r="K43" s="64">
        <v>72</v>
      </c>
      <c r="L43" s="56">
        <v>83</v>
      </c>
      <c r="M43" s="64">
        <v>26</v>
      </c>
      <c r="N43" s="56">
        <v>13</v>
      </c>
      <c r="O43" s="64">
        <v>8</v>
      </c>
      <c r="P43" s="56">
        <v>2</v>
      </c>
      <c r="Q43" s="64">
        <v>2</v>
      </c>
      <c r="R43" s="56">
        <v>0</v>
      </c>
      <c r="S43" s="64">
        <v>0</v>
      </c>
      <c r="T43" s="56">
        <v>3</v>
      </c>
      <c r="U43" s="64">
        <v>0</v>
      </c>
      <c r="V43" s="56">
        <v>0</v>
      </c>
      <c r="W43" s="64">
        <v>0</v>
      </c>
      <c r="X43" s="59">
        <f t="shared" si="10"/>
        <v>607</v>
      </c>
      <c r="Y43" s="58">
        <f t="shared" si="10"/>
        <v>246</v>
      </c>
      <c r="Z43" s="57">
        <f>SUM(X43:Y43)</f>
        <v>853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</row>
    <row r="44" spans="1:44" s="19" customFormat="1" ht="12.75">
      <c r="A44" s="10" t="s">
        <v>18</v>
      </c>
      <c r="B44" s="63">
        <f aca="true" t="shared" si="11" ref="B44:Z44">SUM(B40:B43)</f>
        <v>0</v>
      </c>
      <c r="C44" s="62">
        <f t="shared" si="11"/>
        <v>0</v>
      </c>
      <c r="D44" s="63">
        <f t="shared" si="11"/>
        <v>0</v>
      </c>
      <c r="E44" s="62">
        <f t="shared" si="11"/>
        <v>0</v>
      </c>
      <c r="F44" s="63">
        <f t="shared" si="11"/>
        <v>48</v>
      </c>
      <c r="G44" s="62">
        <f t="shared" si="11"/>
        <v>30</v>
      </c>
      <c r="H44" s="63">
        <f t="shared" si="11"/>
        <v>6641</v>
      </c>
      <c r="I44" s="62">
        <f t="shared" si="11"/>
        <v>5686</v>
      </c>
      <c r="J44" s="63">
        <f t="shared" si="11"/>
        <v>3354</v>
      </c>
      <c r="K44" s="62">
        <f t="shared" si="11"/>
        <v>2294</v>
      </c>
      <c r="L44" s="63">
        <f t="shared" si="11"/>
        <v>968</v>
      </c>
      <c r="M44" s="62">
        <f t="shared" si="11"/>
        <v>546</v>
      </c>
      <c r="N44" s="63">
        <f t="shared" si="11"/>
        <v>187</v>
      </c>
      <c r="O44" s="62">
        <f t="shared" si="11"/>
        <v>95</v>
      </c>
      <c r="P44" s="63">
        <f t="shared" si="11"/>
        <v>34</v>
      </c>
      <c r="Q44" s="62">
        <f t="shared" si="11"/>
        <v>20</v>
      </c>
      <c r="R44" s="63">
        <f t="shared" si="11"/>
        <v>7</v>
      </c>
      <c r="S44" s="62">
        <f t="shared" si="11"/>
        <v>5</v>
      </c>
      <c r="T44" s="63">
        <f t="shared" si="11"/>
        <v>5</v>
      </c>
      <c r="U44" s="62">
        <f t="shared" si="11"/>
        <v>0</v>
      </c>
      <c r="V44" s="63">
        <f t="shared" si="11"/>
        <v>1</v>
      </c>
      <c r="W44" s="62">
        <f t="shared" si="11"/>
        <v>1</v>
      </c>
      <c r="X44" s="63">
        <f t="shared" si="11"/>
        <v>11245</v>
      </c>
      <c r="Y44" s="62">
        <f t="shared" si="11"/>
        <v>8677</v>
      </c>
      <c r="Z44" s="62">
        <f t="shared" si="11"/>
        <v>19922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:44" s="19" customFormat="1" ht="12.75">
      <c r="A45" s="41" t="s">
        <v>36</v>
      </c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  <c r="N45" s="67"/>
      <c r="O45" s="68"/>
      <c r="P45" s="67"/>
      <c r="Q45" s="68"/>
      <c r="R45" s="67"/>
      <c r="S45" s="68"/>
      <c r="T45" s="67"/>
      <c r="U45" s="68"/>
      <c r="V45" s="67"/>
      <c r="W45" s="68"/>
      <c r="X45" s="67"/>
      <c r="Y45" s="68"/>
      <c r="Z45" s="68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:44" ht="12.75">
      <c r="A46" s="26" t="s">
        <v>29</v>
      </c>
      <c r="B46" s="56">
        <v>0</v>
      </c>
      <c r="C46" s="57">
        <v>0</v>
      </c>
      <c r="D46" s="56">
        <v>0</v>
      </c>
      <c r="E46" s="57">
        <v>0</v>
      </c>
      <c r="F46" s="56">
        <v>2</v>
      </c>
      <c r="G46" s="57">
        <v>2</v>
      </c>
      <c r="H46" s="56">
        <v>60</v>
      </c>
      <c r="I46" s="57">
        <v>107</v>
      </c>
      <c r="J46" s="56">
        <v>41</v>
      </c>
      <c r="K46" s="57">
        <v>54</v>
      </c>
      <c r="L46" s="56">
        <v>11</v>
      </c>
      <c r="M46" s="57">
        <v>15</v>
      </c>
      <c r="N46" s="56">
        <v>2</v>
      </c>
      <c r="O46" s="57">
        <v>5</v>
      </c>
      <c r="P46" s="56">
        <v>1</v>
      </c>
      <c r="Q46" s="57">
        <v>1</v>
      </c>
      <c r="R46" s="56">
        <v>0</v>
      </c>
      <c r="S46" s="57">
        <v>0</v>
      </c>
      <c r="T46" s="56">
        <v>0</v>
      </c>
      <c r="U46" s="57">
        <v>0</v>
      </c>
      <c r="V46" s="56">
        <v>0</v>
      </c>
      <c r="W46" s="57">
        <v>0</v>
      </c>
      <c r="X46" s="59">
        <f aca="true" t="shared" si="12" ref="X46:Y49">SUM(V46,T46,R46,P46,N46,L46,J46,H46,F46,D46,B46)</f>
        <v>117</v>
      </c>
      <c r="Y46" s="58">
        <f t="shared" si="12"/>
        <v>184</v>
      </c>
      <c r="Z46" s="57">
        <f>SUM(X46:Y46)</f>
        <v>301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</row>
    <row r="47" spans="1:44" ht="12.75">
      <c r="A47" s="26" t="s">
        <v>30</v>
      </c>
      <c r="B47" s="56">
        <v>0</v>
      </c>
      <c r="C47" s="64">
        <v>0</v>
      </c>
      <c r="D47" s="56">
        <v>0</v>
      </c>
      <c r="E47" s="64">
        <v>0</v>
      </c>
      <c r="F47" s="56">
        <v>5</v>
      </c>
      <c r="G47" s="64">
        <v>5</v>
      </c>
      <c r="H47" s="56">
        <v>142</v>
      </c>
      <c r="I47" s="64">
        <v>348</v>
      </c>
      <c r="J47" s="56">
        <v>97</v>
      </c>
      <c r="K47" s="64">
        <v>131</v>
      </c>
      <c r="L47" s="56">
        <v>19</v>
      </c>
      <c r="M47" s="64">
        <v>44</v>
      </c>
      <c r="N47" s="56">
        <v>4</v>
      </c>
      <c r="O47" s="64">
        <v>3</v>
      </c>
      <c r="P47" s="56">
        <v>2</v>
      </c>
      <c r="Q47" s="64">
        <v>0</v>
      </c>
      <c r="R47" s="56">
        <v>0</v>
      </c>
      <c r="S47" s="64">
        <v>0</v>
      </c>
      <c r="T47" s="56">
        <v>0</v>
      </c>
      <c r="U47" s="64">
        <v>1</v>
      </c>
      <c r="V47" s="56">
        <v>0</v>
      </c>
      <c r="W47" s="64">
        <v>0</v>
      </c>
      <c r="X47" s="59">
        <f t="shared" si="12"/>
        <v>269</v>
      </c>
      <c r="Y47" s="58">
        <f t="shared" si="12"/>
        <v>532</v>
      </c>
      <c r="Z47" s="57">
        <f>SUM(X47:Y47)</f>
        <v>801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</row>
    <row r="48" spans="1:44" ht="12.75">
      <c r="A48" s="26" t="s">
        <v>31</v>
      </c>
      <c r="B48" s="56">
        <v>0</v>
      </c>
      <c r="C48" s="64">
        <v>0</v>
      </c>
      <c r="D48" s="56">
        <v>0</v>
      </c>
      <c r="E48" s="64">
        <v>0</v>
      </c>
      <c r="F48" s="56">
        <v>0</v>
      </c>
      <c r="G48" s="64">
        <v>3</v>
      </c>
      <c r="H48" s="56">
        <v>46</v>
      </c>
      <c r="I48" s="64">
        <v>95</v>
      </c>
      <c r="J48" s="56">
        <v>27</v>
      </c>
      <c r="K48" s="64">
        <v>45</v>
      </c>
      <c r="L48" s="56">
        <v>13</v>
      </c>
      <c r="M48" s="64">
        <v>12</v>
      </c>
      <c r="N48" s="56">
        <v>1</v>
      </c>
      <c r="O48" s="64">
        <v>0</v>
      </c>
      <c r="P48" s="56">
        <v>0</v>
      </c>
      <c r="Q48" s="64">
        <v>0</v>
      </c>
      <c r="R48" s="56">
        <v>0</v>
      </c>
      <c r="S48" s="64">
        <v>0</v>
      </c>
      <c r="T48" s="56">
        <v>0</v>
      </c>
      <c r="U48" s="64">
        <v>0</v>
      </c>
      <c r="V48" s="56">
        <v>0</v>
      </c>
      <c r="W48" s="64">
        <v>0</v>
      </c>
      <c r="X48" s="59">
        <f t="shared" si="12"/>
        <v>87</v>
      </c>
      <c r="Y48" s="58">
        <f t="shared" si="12"/>
        <v>155</v>
      </c>
      <c r="Z48" s="57">
        <f>SUM(X48:Y48)</f>
        <v>242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</row>
    <row r="49" spans="1:44" ht="12.75">
      <c r="A49" s="26" t="s">
        <v>32</v>
      </c>
      <c r="B49" s="56">
        <v>0</v>
      </c>
      <c r="C49" s="64">
        <v>0</v>
      </c>
      <c r="D49" s="56">
        <v>0</v>
      </c>
      <c r="E49" s="64">
        <v>0</v>
      </c>
      <c r="F49" s="56">
        <v>2</v>
      </c>
      <c r="G49" s="64">
        <v>2</v>
      </c>
      <c r="H49" s="56">
        <v>30</v>
      </c>
      <c r="I49" s="64">
        <v>73</v>
      </c>
      <c r="J49" s="56">
        <v>29</v>
      </c>
      <c r="K49" s="64">
        <v>43</v>
      </c>
      <c r="L49" s="56">
        <v>12</v>
      </c>
      <c r="M49" s="64">
        <v>6</v>
      </c>
      <c r="N49" s="56">
        <v>2</v>
      </c>
      <c r="O49" s="64">
        <v>3</v>
      </c>
      <c r="P49" s="56">
        <v>0</v>
      </c>
      <c r="Q49" s="64">
        <v>0</v>
      </c>
      <c r="R49" s="56">
        <v>0</v>
      </c>
      <c r="S49" s="64">
        <v>0</v>
      </c>
      <c r="T49" s="56">
        <v>0</v>
      </c>
      <c r="U49" s="64">
        <v>0</v>
      </c>
      <c r="V49" s="56">
        <v>0</v>
      </c>
      <c r="W49" s="64">
        <v>0</v>
      </c>
      <c r="X49" s="59">
        <f t="shared" si="12"/>
        <v>75</v>
      </c>
      <c r="Y49" s="58">
        <f t="shared" si="12"/>
        <v>127</v>
      </c>
      <c r="Z49" s="57">
        <f>SUM(X49:Y49)</f>
        <v>202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</row>
    <row r="50" spans="1:44" s="19" customFormat="1" ht="12.75">
      <c r="A50" s="10" t="s">
        <v>18</v>
      </c>
      <c r="B50" s="63">
        <f aca="true" t="shared" si="13" ref="B50:Z50">SUM(B46:B49)</f>
        <v>0</v>
      </c>
      <c r="C50" s="62">
        <f t="shared" si="13"/>
        <v>0</v>
      </c>
      <c r="D50" s="63">
        <f t="shared" si="13"/>
        <v>0</v>
      </c>
      <c r="E50" s="62">
        <f t="shared" si="13"/>
        <v>0</v>
      </c>
      <c r="F50" s="63">
        <f t="shared" si="13"/>
        <v>9</v>
      </c>
      <c r="G50" s="62">
        <f t="shared" si="13"/>
        <v>12</v>
      </c>
      <c r="H50" s="63">
        <f t="shared" si="13"/>
        <v>278</v>
      </c>
      <c r="I50" s="62">
        <f t="shared" si="13"/>
        <v>623</v>
      </c>
      <c r="J50" s="63">
        <f t="shared" si="13"/>
        <v>194</v>
      </c>
      <c r="K50" s="62">
        <f t="shared" si="13"/>
        <v>273</v>
      </c>
      <c r="L50" s="63">
        <f t="shared" si="13"/>
        <v>55</v>
      </c>
      <c r="M50" s="62">
        <f t="shared" si="13"/>
        <v>77</v>
      </c>
      <c r="N50" s="63">
        <f t="shared" si="13"/>
        <v>9</v>
      </c>
      <c r="O50" s="62">
        <f t="shared" si="13"/>
        <v>11</v>
      </c>
      <c r="P50" s="63">
        <f t="shared" si="13"/>
        <v>3</v>
      </c>
      <c r="Q50" s="62">
        <f t="shared" si="13"/>
        <v>1</v>
      </c>
      <c r="R50" s="63">
        <f t="shared" si="13"/>
        <v>0</v>
      </c>
      <c r="S50" s="62">
        <f t="shared" si="13"/>
        <v>0</v>
      </c>
      <c r="T50" s="63">
        <f t="shared" si="13"/>
        <v>0</v>
      </c>
      <c r="U50" s="62">
        <f t="shared" si="13"/>
        <v>1</v>
      </c>
      <c r="V50" s="63">
        <f t="shared" si="13"/>
        <v>0</v>
      </c>
      <c r="W50" s="62">
        <f t="shared" si="13"/>
        <v>0</v>
      </c>
      <c r="X50" s="63">
        <f t="shared" si="13"/>
        <v>548</v>
      </c>
      <c r="Y50" s="62">
        <f t="shared" si="13"/>
        <v>998</v>
      </c>
      <c r="Z50" s="62">
        <f t="shared" si="13"/>
        <v>1546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:44" s="19" customFormat="1" ht="12.75">
      <c r="A51" s="41" t="s">
        <v>35</v>
      </c>
      <c r="B51" s="67"/>
      <c r="C51" s="68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7"/>
      <c r="Q51" s="68"/>
      <c r="R51" s="67"/>
      <c r="S51" s="68"/>
      <c r="T51" s="67"/>
      <c r="U51" s="68"/>
      <c r="V51" s="67"/>
      <c r="W51" s="68"/>
      <c r="X51" s="67"/>
      <c r="Y51" s="68"/>
      <c r="Z51" s="68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:44" ht="12.75">
      <c r="A52" s="26" t="s">
        <v>29</v>
      </c>
      <c r="B52" s="56">
        <v>0</v>
      </c>
      <c r="C52" s="57">
        <v>0</v>
      </c>
      <c r="D52" s="56">
        <v>0</v>
      </c>
      <c r="E52" s="57">
        <v>0</v>
      </c>
      <c r="F52" s="56">
        <v>3</v>
      </c>
      <c r="G52" s="57">
        <v>0</v>
      </c>
      <c r="H52" s="56">
        <v>480</v>
      </c>
      <c r="I52" s="57">
        <v>489</v>
      </c>
      <c r="J52" s="56">
        <v>743</v>
      </c>
      <c r="K52" s="57">
        <v>623</v>
      </c>
      <c r="L52" s="56">
        <v>293</v>
      </c>
      <c r="M52" s="57">
        <v>241</v>
      </c>
      <c r="N52" s="56">
        <v>88</v>
      </c>
      <c r="O52" s="57">
        <v>62</v>
      </c>
      <c r="P52" s="56">
        <v>17</v>
      </c>
      <c r="Q52" s="57">
        <v>15</v>
      </c>
      <c r="R52" s="56">
        <v>10</v>
      </c>
      <c r="S52" s="57">
        <v>4</v>
      </c>
      <c r="T52" s="56">
        <v>2</v>
      </c>
      <c r="U52" s="57">
        <v>1</v>
      </c>
      <c r="V52" s="56">
        <v>0</v>
      </c>
      <c r="W52" s="57">
        <v>0</v>
      </c>
      <c r="X52" s="59">
        <f aca="true" t="shared" si="14" ref="X52:Y55">SUM(V52,T52,R52,P52,N52,L52,J52,H52,F52,D52,B52)</f>
        <v>1636</v>
      </c>
      <c r="Y52" s="58">
        <f t="shared" si="14"/>
        <v>1435</v>
      </c>
      <c r="Z52" s="57">
        <f>SUM(X52:Y52)</f>
        <v>3071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</row>
    <row r="53" spans="1:44" ht="12.75">
      <c r="A53" s="26" t="s">
        <v>30</v>
      </c>
      <c r="B53" s="56">
        <v>0</v>
      </c>
      <c r="C53" s="64">
        <v>0</v>
      </c>
      <c r="D53" s="56">
        <v>0</v>
      </c>
      <c r="E53" s="64">
        <v>0</v>
      </c>
      <c r="F53" s="56">
        <v>0</v>
      </c>
      <c r="G53" s="64">
        <v>5</v>
      </c>
      <c r="H53" s="56">
        <v>2057</v>
      </c>
      <c r="I53" s="64">
        <v>1899</v>
      </c>
      <c r="J53" s="56">
        <v>2070</v>
      </c>
      <c r="K53" s="64">
        <v>1645</v>
      </c>
      <c r="L53" s="56">
        <v>510</v>
      </c>
      <c r="M53" s="64">
        <v>360</v>
      </c>
      <c r="N53" s="56">
        <v>121</v>
      </c>
      <c r="O53" s="64">
        <v>74</v>
      </c>
      <c r="P53" s="56">
        <v>21</v>
      </c>
      <c r="Q53" s="64">
        <v>19</v>
      </c>
      <c r="R53" s="56">
        <v>4</v>
      </c>
      <c r="S53" s="64">
        <v>2</v>
      </c>
      <c r="T53" s="56">
        <v>4</v>
      </c>
      <c r="U53" s="64">
        <v>3</v>
      </c>
      <c r="V53" s="56">
        <v>1</v>
      </c>
      <c r="W53" s="64">
        <v>0</v>
      </c>
      <c r="X53" s="59">
        <f t="shared" si="14"/>
        <v>4788</v>
      </c>
      <c r="Y53" s="58">
        <f t="shared" si="14"/>
        <v>4007</v>
      </c>
      <c r="Z53" s="57">
        <f>SUM(X53:Y53)</f>
        <v>8795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</row>
    <row r="54" spans="1:44" ht="12.75">
      <c r="A54" s="26" t="s">
        <v>31</v>
      </c>
      <c r="B54" s="56">
        <v>0</v>
      </c>
      <c r="C54" s="64">
        <v>0</v>
      </c>
      <c r="D54" s="56">
        <v>0</v>
      </c>
      <c r="E54" s="64">
        <v>0</v>
      </c>
      <c r="F54" s="56">
        <v>0</v>
      </c>
      <c r="G54" s="64">
        <v>0</v>
      </c>
      <c r="H54" s="56">
        <v>231</v>
      </c>
      <c r="I54" s="64">
        <v>96</v>
      </c>
      <c r="J54" s="56">
        <v>263</v>
      </c>
      <c r="K54" s="64">
        <v>114</v>
      </c>
      <c r="L54" s="56">
        <v>68</v>
      </c>
      <c r="M54" s="64">
        <v>38</v>
      </c>
      <c r="N54" s="56">
        <v>17</v>
      </c>
      <c r="O54" s="64">
        <v>8</v>
      </c>
      <c r="P54" s="56">
        <v>5</v>
      </c>
      <c r="Q54" s="64">
        <v>2</v>
      </c>
      <c r="R54" s="56">
        <v>0</v>
      </c>
      <c r="S54" s="64">
        <v>0</v>
      </c>
      <c r="T54" s="56">
        <v>0</v>
      </c>
      <c r="U54" s="64">
        <v>0</v>
      </c>
      <c r="V54" s="56">
        <v>0</v>
      </c>
      <c r="W54" s="64">
        <v>0</v>
      </c>
      <c r="X54" s="59">
        <f t="shared" si="14"/>
        <v>584</v>
      </c>
      <c r="Y54" s="58">
        <f t="shared" si="14"/>
        <v>258</v>
      </c>
      <c r="Z54" s="57">
        <f>SUM(X54:Y54)</f>
        <v>842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</row>
    <row r="55" spans="1:44" ht="12.75">
      <c r="A55" s="26" t="s">
        <v>32</v>
      </c>
      <c r="B55" s="56">
        <v>0</v>
      </c>
      <c r="C55" s="64">
        <v>0</v>
      </c>
      <c r="D55" s="56">
        <v>0</v>
      </c>
      <c r="E55" s="64">
        <v>0</v>
      </c>
      <c r="F55" s="56">
        <v>0</v>
      </c>
      <c r="G55" s="64">
        <v>0</v>
      </c>
      <c r="H55" s="56">
        <v>203</v>
      </c>
      <c r="I55" s="64">
        <v>96</v>
      </c>
      <c r="J55" s="56">
        <v>248</v>
      </c>
      <c r="K55" s="64">
        <v>116</v>
      </c>
      <c r="L55" s="56">
        <v>68</v>
      </c>
      <c r="M55" s="64">
        <v>47</v>
      </c>
      <c r="N55" s="56">
        <v>36</v>
      </c>
      <c r="O55" s="64">
        <v>14</v>
      </c>
      <c r="P55" s="56">
        <v>10</v>
      </c>
      <c r="Q55" s="64">
        <v>5</v>
      </c>
      <c r="R55" s="56">
        <v>4</v>
      </c>
      <c r="S55" s="64">
        <v>1</v>
      </c>
      <c r="T55" s="56">
        <v>0</v>
      </c>
      <c r="U55" s="64">
        <v>1</v>
      </c>
      <c r="V55" s="56">
        <v>1</v>
      </c>
      <c r="W55" s="64">
        <v>0</v>
      </c>
      <c r="X55" s="59">
        <f t="shared" si="14"/>
        <v>570</v>
      </c>
      <c r="Y55" s="58">
        <f t="shared" si="14"/>
        <v>280</v>
      </c>
      <c r="Z55" s="57">
        <f>SUM(X55:Y55)</f>
        <v>850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</row>
    <row r="56" spans="1:44" s="19" customFormat="1" ht="12.75">
      <c r="A56" s="10" t="s">
        <v>18</v>
      </c>
      <c r="B56" s="63">
        <f aca="true" t="shared" si="15" ref="B56:Z56">SUM(B52:B55)</f>
        <v>0</v>
      </c>
      <c r="C56" s="62">
        <f t="shared" si="15"/>
        <v>0</v>
      </c>
      <c r="D56" s="63">
        <f t="shared" si="15"/>
        <v>0</v>
      </c>
      <c r="E56" s="62">
        <f t="shared" si="15"/>
        <v>0</v>
      </c>
      <c r="F56" s="63">
        <f t="shared" si="15"/>
        <v>3</v>
      </c>
      <c r="G56" s="62">
        <f t="shared" si="15"/>
        <v>5</v>
      </c>
      <c r="H56" s="63">
        <f t="shared" si="15"/>
        <v>2971</v>
      </c>
      <c r="I56" s="62">
        <f t="shared" si="15"/>
        <v>2580</v>
      </c>
      <c r="J56" s="63">
        <f t="shared" si="15"/>
        <v>3324</v>
      </c>
      <c r="K56" s="62">
        <f t="shared" si="15"/>
        <v>2498</v>
      </c>
      <c r="L56" s="63">
        <f t="shared" si="15"/>
        <v>939</v>
      </c>
      <c r="M56" s="62">
        <f t="shared" si="15"/>
        <v>686</v>
      </c>
      <c r="N56" s="63">
        <f t="shared" si="15"/>
        <v>262</v>
      </c>
      <c r="O56" s="62">
        <f t="shared" si="15"/>
        <v>158</v>
      </c>
      <c r="P56" s="63">
        <f t="shared" si="15"/>
        <v>53</v>
      </c>
      <c r="Q56" s="62">
        <f t="shared" si="15"/>
        <v>41</v>
      </c>
      <c r="R56" s="63">
        <f t="shared" si="15"/>
        <v>18</v>
      </c>
      <c r="S56" s="62">
        <f t="shared" si="15"/>
        <v>7</v>
      </c>
      <c r="T56" s="63">
        <f t="shared" si="15"/>
        <v>6</v>
      </c>
      <c r="U56" s="62">
        <f t="shared" si="15"/>
        <v>5</v>
      </c>
      <c r="V56" s="63">
        <f t="shared" si="15"/>
        <v>2</v>
      </c>
      <c r="W56" s="62">
        <f t="shared" si="15"/>
        <v>0</v>
      </c>
      <c r="X56" s="63">
        <f t="shared" si="15"/>
        <v>7578</v>
      </c>
      <c r="Y56" s="62">
        <f t="shared" si="15"/>
        <v>5980</v>
      </c>
      <c r="Z56" s="62">
        <f t="shared" si="15"/>
        <v>13558</v>
      </c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4" s="7" customFormat="1" ht="12.75">
      <c r="A57" s="26"/>
      <c r="B57" s="56"/>
      <c r="C57" s="57"/>
      <c r="D57" s="56"/>
      <c r="E57" s="57"/>
      <c r="F57" s="56"/>
      <c r="G57" s="57"/>
      <c r="H57" s="56"/>
      <c r="I57" s="57"/>
      <c r="J57" s="56"/>
      <c r="K57" s="57"/>
      <c r="L57" s="56"/>
      <c r="M57" s="57"/>
      <c r="N57" s="56"/>
      <c r="O57" s="57"/>
      <c r="P57" s="56"/>
      <c r="Q57" s="57"/>
      <c r="R57" s="56"/>
      <c r="S57" s="57"/>
      <c r="T57" s="56"/>
      <c r="U57" s="57"/>
      <c r="V57" s="56"/>
      <c r="W57" s="57"/>
      <c r="X57" s="59"/>
      <c r="Y57" s="58"/>
      <c r="Z57" s="58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</row>
    <row r="58" spans="1:44" s="7" customFormat="1" ht="12.75">
      <c r="A58" s="41" t="s">
        <v>51</v>
      </c>
      <c r="B58" s="56"/>
      <c r="C58" s="57"/>
      <c r="D58" s="56"/>
      <c r="E58" s="57"/>
      <c r="F58" s="56"/>
      <c r="G58" s="57"/>
      <c r="H58" s="56"/>
      <c r="I58" s="57"/>
      <c r="J58" s="56"/>
      <c r="K58" s="57"/>
      <c r="L58" s="56"/>
      <c r="M58" s="57"/>
      <c r="N58" s="56"/>
      <c r="O58" s="57"/>
      <c r="P58" s="56"/>
      <c r="Q58" s="57"/>
      <c r="R58" s="56"/>
      <c r="S58" s="57"/>
      <c r="T58" s="56"/>
      <c r="U58" s="57"/>
      <c r="V58" s="56"/>
      <c r="W58" s="57"/>
      <c r="X58" s="59"/>
      <c r="Y58" s="58"/>
      <c r="Z58" s="57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</row>
    <row r="59" spans="1:44" s="7" customFormat="1" ht="12.75">
      <c r="A59" s="41" t="str">
        <f>"+ Se-n-Se"</f>
        <v>+ Se-n-Se</v>
      </c>
      <c r="B59" s="56"/>
      <c r="C59" s="57"/>
      <c r="D59" s="56"/>
      <c r="E59" s="57"/>
      <c r="F59" s="56"/>
      <c r="G59" s="57"/>
      <c r="H59" s="56"/>
      <c r="I59" s="57"/>
      <c r="J59" s="56"/>
      <c r="K59" s="57"/>
      <c r="L59" s="56"/>
      <c r="M59" s="57"/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9"/>
      <c r="Y59" s="58"/>
      <c r="Z59" s="57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</row>
    <row r="60" spans="1:44" s="19" customFormat="1" ht="12.75">
      <c r="A60" s="41" t="s">
        <v>33</v>
      </c>
      <c r="B60" s="67"/>
      <c r="C60" s="68"/>
      <c r="D60" s="67"/>
      <c r="E60" s="68"/>
      <c r="F60" s="67"/>
      <c r="G60" s="68"/>
      <c r="H60" s="67"/>
      <c r="I60" s="68"/>
      <c r="J60" s="67"/>
      <c r="K60" s="68"/>
      <c r="L60" s="67"/>
      <c r="M60" s="68"/>
      <c r="N60" s="67"/>
      <c r="O60" s="68"/>
      <c r="P60" s="67"/>
      <c r="Q60" s="68"/>
      <c r="R60" s="67"/>
      <c r="S60" s="68"/>
      <c r="T60" s="67"/>
      <c r="U60" s="68"/>
      <c r="V60" s="67"/>
      <c r="W60" s="68"/>
      <c r="X60" s="67"/>
      <c r="Y60" s="68"/>
      <c r="Z60" s="68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:44" ht="12.75">
      <c r="A61" s="26" t="s">
        <v>29</v>
      </c>
      <c r="B61" s="56">
        <v>0</v>
      </c>
      <c r="C61" s="57">
        <v>0</v>
      </c>
      <c r="D61" s="56">
        <v>0</v>
      </c>
      <c r="E61" s="57">
        <v>0</v>
      </c>
      <c r="F61" s="56">
        <v>0</v>
      </c>
      <c r="G61" s="57">
        <v>0</v>
      </c>
      <c r="H61" s="56">
        <v>0</v>
      </c>
      <c r="I61" s="57">
        <v>3</v>
      </c>
      <c r="J61" s="56">
        <v>34</v>
      </c>
      <c r="K61" s="57">
        <v>27</v>
      </c>
      <c r="L61" s="56">
        <v>13</v>
      </c>
      <c r="M61" s="57">
        <v>12</v>
      </c>
      <c r="N61" s="56">
        <v>2</v>
      </c>
      <c r="O61" s="57">
        <v>3</v>
      </c>
      <c r="P61" s="56">
        <v>2</v>
      </c>
      <c r="Q61" s="57">
        <v>4</v>
      </c>
      <c r="R61" s="56">
        <v>0</v>
      </c>
      <c r="S61" s="57">
        <v>1</v>
      </c>
      <c r="T61" s="56">
        <v>0</v>
      </c>
      <c r="U61" s="57">
        <v>2</v>
      </c>
      <c r="V61" s="56">
        <v>2</v>
      </c>
      <c r="W61" s="57">
        <v>0</v>
      </c>
      <c r="X61" s="59">
        <f aca="true" t="shared" si="16" ref="X61:Y64">SUM(V61,T61,R61,P61,N61,L61,J61,H61,F61,D61,B61)</f>
        <v>53</v>
      </c>
      <c r="Y61" s="58">
        <f t="shared" si="16"/>
        <v>52</v>
      </c>
      <c r="Z61" s="57">
        <f>SUM(X61:Y61)</f>
        <v>105</v>
      </c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</row>
    <row r="62" spans="1:44" ht="12.75">
      <c r="A62" s="26" t="s">
        <v>30</v>
      </c>
      <c r="B62" s="56">
        <v>0</v>
      </c>
      <c r="C62" s="64">
        <v>0</v>
      </c>
      <c r="D62" s="56">
        <v>0</v>
      </c>
      <c r="E62" s="64">
        <v>0</v>
      </c>
      <c r="F62" s="56">
        <v>0</v>
      </c>
      <c r="G62" s="64">
        <v>0</v>
      </c>
      <c r="H62" s="56">
        <v>0</v>
      </c>
      <c r="I62" s="64">
        <v>0</v>
      </c>
      <c r="J62" s="56">
        <v>12</v>
      </c>
      <c r="K62" s="64">
        <v>10</v>
      </c>
      <c r="L62" s="56">
        <v>6</v>
      </c>
      <c r="M62" s="64">
        <v>5</v>
      </c>
      <c r="N62" s="56">
        <v>5</v>
      </c>
      <c r="O62" s="64">
        <v>1</v>
      </c>
      <c r="P62" s="56">
        <v>1</v>
      </c>
      <c r="Q62" s="64">
        <v>1</v>
      </c>
      <c r="R62" s="56">
        <v>3</v>
      </c>
      <c r="S62" s="64">
        <v>4</v>
      </c>
      <c r="T62" s="56">
        <v>0</v>
      </c>
      <c r="U62" s="64">
        <v>0</v>
      </c>
      <c r="V62" s="56">
        <v>0</v>
      </c>
      <c r="W62" s="64">
        <v>0</v>
      </c>
      <c r="X62" s="59">
        <f t="shared" si="16"/>
        <v>27</v>
      </c>
      <c r="Y62" s="58">
        <f t="shared" si="16"/>
        <v>21</v>
      </c>
      <c r="Z62" s="57">
        <f>SUM(X62:Y62)</f>
        <v>48</v>
      </c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</row>
    <row r="63" spans="1:44" ht="12.75">
      <c r="A63" s="26" t="s">
        <v>31</v>
      </c>
      <c r="B63" s="56">
        <v>0</v>
      </c>
      <c r="C63" s="64">
        <v>0</v>
      </c>
      <c r="D63" s="56">
        <v>0</v>
      </c>
      <c r="E63" s="64">
        <v>0</v>
      </c>
      <c r="F63" s="56">
        <v>0</v>
      </c>
      <c r="G63" s="64">
        <v>0</v>
      </c>
      <c r="H63" s="56">
        <v>0</v>
      </c>
      <c r="I63" s="64">
        <v>0</v>
      </c>
      <c r="J63" s="56">
        <v>0</v>
      </c>
      <c r="K63" s="64">
        <v>0</v>
      </c>
      <c r="L63" s="56">
        <v>0</v>
      </c>
      <c r="M63" s="64">
        <v>0</v>
      </c>
      <c r="N63" s="56">
        <v>0</v>
      </c>
      <c r="O63" s="64">
        <v>0</v>
      </c>
      <c r="P63" s="56">
        <v>0</v>
      </c>
      <c r="Q63" s="64">
        <v>0</v>
      </c>
      <c r="R63" s="56">
        <v>0</v>
      </c>
      <c r="S63" s="64">
        <v>0</v>
      </c>
      <c r="T63" s="56">
        <v>0</v>
      </c>
      <c r="U63" s="64">
        <v>0</v>
      </c>
      <c r="V63" s="56">
        <v>0</v>
      </c>
      <c r="W63" s="64">
        <v>0</v>
      </c>
      <c r="X63" s="59">
        <f t="shared" si="16"/>
        <v>0</v>
      </c>
      <c r="Y63" s="58">
        <f t="shared" si="16"/>
        <v>0</v>
      </c>
      <c r="Z63" s="57">
        <f>SUM(X63:Y63)</f>
        <v>0</v>
      </c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</row>
    <row r="64" spans="1:44" ht="12.75">
      <c r="A64" s="26" t="s">
        <v>32</v>
      </c>
      <c r="B64" s="56">
        <v>0</v>
      </c>
      <c r="C64" s="64">
        <v>0</v>
      </c>
      <c r="D64" s="56">
        <v>0</v>
      </c>
      <c r="E64" s="64">
        <v>0</v>
      </c>
      <c r="F64" s="56">
        <v>0</v>
      </c>
      <c r="G64" s="64">
        <v>0</v>
      </c>
      <c r="H64" s="56">
        <v>0</v>
      </c>
      <c r="I64" s="64">
        <v>0</v>
      </c>
      <c r="J64" s="56">
        <v>0</v>
      </c>
      <c r="K64" s="64">
        <v>0</v>
      </c>
      <c r="L64" s="56">
        <v>0</v>
      </c>
      <c r="M64" s="64">
        <v>0</v>
      </c>
      <c r="N64" s="56">
        <v>0</v>
      </c>
      <c r="O64" s="64">
        <v>0</v>
      </c>
      <c r="P64" s="56">
        <v>0</v>
      </c>
      <c r="Q64" s="64">
        <v>0</v>
      </c>
      <c r="R64" s="56">
        <v>0</v>
      </c>
      <c r="S64" s="64">
        <v>0</v>
      </c>
      <c r="T64" s="56">
        <v>0</v>
      </c>
      <c r="U64" s="64">
        <v>0</v>
      </c>
      <c r="V64" s="56">
        <v>0</v>
      </c>
      <c r="W64" s="64">
        <v>0</v>
      </c>
      <c r="X64" s="59">
        <f t="shared" si="16"/>
        <v>0</v>
      </c>
      <c r="Y64" s="58">
        <f t="shared" si="16"/>
        <v>0</v>
      </c>
      <c r="Z64" s="57">
        <f>SUM(X64:Y64)</f>
        <v>0</v>
      </c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</row>
    <row r="65" spans="1:44" s="19" customFormat="1" ht="12.75">
      <c r="A65" s="10" t="s">
        <v>53</v>
      </c>
      <c r="B65" s="63">
        <f aca="true" t="shared" si="17" ref="B65:Z65">SUM(B61:B64)</f>
        <v>0</v>
      </c>
      <c r="C65" s="62">
        <f t="shared" si="17"/>
        <v>0</v>
      </c>
      <c r="D65" s="63">
        <f t="shared" si="17"/>
        <v>0</v>
      </c>
      <c r="E65" s="62">
        <f t="shared" si="17"/>
        <v>0</v>
      </c>
      <c r="F65" s="63">
        <f t="shared" si="17"/>
        <v>0</v>
      </c>
      <c r="G65" s="62">
        <f t="shared" si="17"/>
        <v>0</v>
      </c>
      <c r="H65" s="63">
        <f t="shared" si="17"/>
        <v>0</v>
      </c>
      <c r="I65" s="62">
        <f t="shared" si="17"/>
        <v>3</v>
      </c>
      <c r="J65" s="63">
        <f t="shared" si="17"/>
        <v>46</v>
      </c>
      <c r="K65" s="62">
        <f t="shared" si="17"/>
        <v>37</v>
      </c>
      <c r="L65" s="63">
        <f t="shared" si="17"/>
        <v>19</v>
      </c>
      <c r="M65" s="62">
        <f t="shared" si="17"/>
        <v>17</v>
      </c>
      <c r="N65" s="63">
        <f t="shared" si="17"/>
        <v>7</v>
      </c>
      <c r="O65" s="62">
        <f t="shared" si="17"/>
        <v>4</v>
      </c>
      <c r="P65" s="63">
        <f t="shared" si="17"/>
        <v>3</v>
      </c>
      <c r="Q65" s="62">
        <f t="shared" si="17"/>
        <v>5</v>
      </c>
      <c r="R65" s="63">
        <f t="shared" si="17"/>
        <v>3</v>
      </c>
      <c r="S65" s="62">
        <f t="shared" si="17"/>
        <v>5</v>
      </c>
      <c r="T65" s="63">
        <f t="shared" si="17"/>
        <v>0</v>
      </c>
      <c r="U65" s="62">
        <f t="shared" si="17"/>
        <v>2</v>
      </c>
      <c r="V65" s="63">
        <f t="shared" si="17"/>
        <v>2</v>
      </c>
      <c r="W65" s="62">
        <f t="shared" si="17"/>
        <v>0</v>
      </c>
      <c r="X65" s="63">
        <f t="shared" si="17"/>
        <v>80</v>
      </c>
      <c r="Y65" s="62">
        <f t="shared" si="17"/>
        <v>73</v>
      </c>
      <c r="Z65" s="62">
        <f t="shared" si="17"/>
        <v>153</v>
      </c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:44" s="7" customFormat="1" ht="12.75">
      <c r="A66" s="41" t="s">
        <v>34</v>
      </c>
      <c r="B66" s="56"/>
      <c r="C66" s="57"/>
      <c r="D66" s="56"/>
      <c r="E66" s="57"/>
      <c r="F66" s="56"/>
      <c r="G66" s="57"/>
      <c r="H66" s="56"/>
      <c r="I66" s="57"/>
      <c r="J66" s="56"/>
      <c r="K66" s="57"/>
      <c r="L66" s="56"/>
      <c r="M66" s="57"/>
      <c r="N66" s="56"/>
      <c r="O66" s="57"/>
      <c r="P66" s="56"/>
      <c r="Q66" s="57"/>
      <c r="R66" s="56"/>
      <c r="S66" s="57"/>
      <c r="T66" s="56"/>
      <c r="U66" s="57"/>
      <c r="V66" s="56"/>
      <c r="W66" s="57"/>
      <c r="X66" s="59"/>
      <c r="Y66" s="58"/>
      <c r="Z66" s="57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</row>
    <row r="67" spans="1:44" ht="12.75">
      <c r="A67" s="26" t="s">
        <v>29</v>
      </c>
      <c r="B67" s="56">
        <v>0</v>
      </c>
      <c r="C67" s="57">
        <v>0</v>
      </c>
      <c r="D67" s="56">
        <v>0</v>
      </c>
      <c r="E67" s="57">
        <v>0</v>
      </c>
      <c r="F67" s="56">
        <v>0</v>
      </c>
      <c r="G67" s="57">
        <v>0</v>
      </c>
      <c r="H67" s="56">
        <v>0</v>
      </c>
      <c r="I67" s="57">
        <v>0</v>
      </c>
      <c r="J67" s="56">
        <v>98</v>
      </c>
      <c r="K67" s="57">
        <v>50</v>
      </c>
      <c r="L67" s="56">
        <v>116</v>
      </c>
      <c r="M67" s="57">
        <v>59</v>
      </c>
      <c r="N67" s="56">
        <v>85</v>
      </c>
      <c r="O67" s="57">
        <v>54</v>
      </c>
      <c r="P67" s="56">
        <v>34</v>
      </c>
      <c r="Q67" s="57">
        <v>24</v>
      </c>
      <c r="R67" s="56">
        <v>16</v>
      </c>
      <c r="S67" s="57">
        <v>19</v>
      </c>
      <c r="T67" s="56">
        <v>9</v>
      </c>
      <c r="U67" s="57">
        <v>2</v>
      </c>
      <c r="V67" s="56">
        <v>18</v>
      </c>
      <c r="W67" s="57">
        <v>34</v>
      </c>
      <c r="X67" s="59">
        <f aca="true" t="shared" si="18" ref="X67:Y70">SUM(V67,T67,R67,P67,N67,L67,J67,H67,F67,D67,B67)</f>
        <v>376</v>
      </c>
      <c r="Y67" s="58">
        <f t="shared" si="18"/>
        <v>242</v>
      </c>
      <c r="Z67" s="57">
        <f>SUM(X67:Y67)</f>
        <v>618</v>
      </c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</row>
    <row r="68" spans="1:44" ht="12.75">
      <c r="A68" s="26" t="s">
        <v>30</v>
      </c>
      <c r="B68" s="56">
        <v>0</v>
      </c>
      <c r="C68" s="64">
        <v>0</v>
      </c>
      <c r="D68" s="56">
        <v>0</v>
      </c>
      <c r="E68" s="64">
        <v>0</v>
      </c>
      <c r="F68" s="56">
        <v>0</v>
      </c>
      <c r="G68" s="64">
        <v>0</v>
      </c>
      <c r="H68" s="56">
        <v>2</v>
      </c>
      <c r="I68" s="64">
        <v>0</v>
      </c>
      <c r="J68" s="56">
        <v>350</v>
      </c>
      <c r="K68" s="64">
        <v>101</v>
      </c>
      <c r="L68" s="56">
        <v>293</v>
      </c>
      <c r="M68" s="64">
        <v>153</v>
      </c>
      <c r="N68" s="56">
        <v>199</v>
      </c>
      <c r="O68" s="64">
        <v>126</v>
      </c>
      <c r="P68" s="56">
        <v>76</v>
      </c>
      <c r="Q68" s="64">
        <v>61</v>
      </c>
      <c r="R68" s="56">
        <v>34</v>
      </c>
      <c r="S68" s="64">
        <v>23</v>
      </c>
      <c r="T68" s="56">
        <v>12</v>
      </c>
      <c r="U68" s="64">
        <v>13</v>
      </c>
      <c r="V68" s="56">
        <v>32</v>
      </c>
      <c r="W68" s="64">
        <v>41</v>
      </c>
      <c r="X68" s="59">
        <f t="shared" si="18"/>
        <v>998</v>
      </c>
      <c r="Y68" s="58">
        <f t="shared" si="18"/>
        <v>518</v>
      </c>
      <c r="Z68" s="57">
        <f>SUM(X68:Y68)</f>
        <v>1516</v>
      </c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</row>
    <row r="69" spans="1:44" ht="12.75">
      <c r="A69" s="26" t="s">
        <v>31</v>
      </c>
      <c r="B69" s="56">
        <v>0</v>
      </c>
      <c r="C69" s="64">
        <v>0</v>
      </c>
      <c r="D69" s="56">
        <v>0</v>
      </c>
      <c r="E69" s="64">
        <v>0</v>
      </c>
      <c r="F69" s="56">
        <v>0</v>
      </c>
      <c r="G69" s="64">
        <v>0</v>
      </c>
      <c r="H69" s="56">
        <v>0</v>
      </c>
      <c r="I69" s="64">
        <v>0</v>
      </c>
      <c r="J69" s="56">
        <v>22</v>
      </c>
      <c r="K69" s="64">
        <v>13</v>
      </c>
      <c r="L69" s="56">
        <v>35</v>
      </c>
      <c r="M69" s="64">
        <v>19</v>
      </c>
      <c r="N69" s="56">
        <v>18</v>
      </c>
      <c r="O69" s="64">
        <v>12</v>
      </c>
      <c r="P69" s="56">
        <v>6</v>
      </c>
      <c r="Q69" s="64">
        <v>7</v>
      </c>
      <c r="R69" s="56">
        <v>1</v>
      </c>
      <c r="S69" s="64">
        <v>7</v>
      </c>
      <c r="T69" s="56">
        <v>3</v>
      </c>
      <c r="U69" s="64">
        <v>2</v>
      </c>
      <c r="V69" s="56">
        <v>3</v>
      </c>
      <c r="W69" s="64">
        <v>3</v>
      </c>
      <c r="X69" s="59">
        <f t="shared" si="18"/>
        <v>88</v>
      </c>
      <c r="Y69" s="58">
        <f t="shared" si="18"/>
        <v>63</v>
      </c>
      <c r="Z69" s="57">
        <f>SUM(X69:Y69)</f>
        <v>151</v>
      </c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</row>
    <row r="70" spans="1:44" ht="12.75">
      <c r="A70" s="26" t="s">
        <v>32</v>
      </c>
      <c r="B70" s="56">
        <v>0</v>
      </c>
      <c r="C70" s="64">
        <v>0</v>
      </c>
      <c r="D70" s="56">
        <v>0</v>
      </c>
      <c r="E70" s="64">
        <v>0</v>
      </c>
      <c r="F70" s="56">
        <v>0</v>
      </c>
      <c r="G70" s="64">
        <v>0</v>
      </c>
      <c r="H70" s="56">
        <v>0</v>
      </c>
      <c r="I70" s="64">
        <v>0</v>
      </c>
      <c r="J70" s="56">
        <v>17</v>
      </c>
      <c r="K70" s="64">
        <v>1</v>
      </c>
      <c r="L70" s="56">
        <v>14</v>
      </c>
      <c r="M70" s="64">
        <v>6</v>
      </c>
      <c r="N70" s="56">
        <v>17</v>
      </c>
      <c r="O70" s="64">
        <v>3</v>
      </c>
      <c r="P70" s="56">
        <v>5</v>
      </c>
      <c r="Q70" s="64">
        <v>2</v>
      </c>
      <c r="R70" s="56">
        <v>3</v>
      </c>
      <c r="S70" s="64">
        <v>0</v>
      </c>
      <c r="T70" s="56">
        <v>2</v>
      </c>
      <c r="U70" s="64">
        <v>0</v>
      </c>
      <c r="V70" s="56">
        <v>2</v>
      </c>
      <c r="W70" s="64">
        <v>0</v>
      </c>
      <c r="X70" s="59">
        <f t="shared" si="18"/>
        <v>60</v>
      </c>
      <c r="Y70" s="58">
        <f t="shared" si="18"/>
        <v>12</v>
      </c>
      <c r="Z70" s="57">
        <f>SUM(X70:Y70)</f>
        <v>72</v>
      </c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</row>
    <row r="71" spans="1:44" s="19" customFormat="1" ht="12.75">
      <c r="A71" s="10" t="s">
        <v>18</v>
      </c>
      <c r="B71" s="63">
        <f aca="true" t="shared" si="19" ref="B71:Z71">SUM(B67:B70)</f>
        <v>0</v>
      </c>
      <c r="C71" s="62">
        <f t="shared" si="19"/>
        <v>0</v>
      </c>
      <c r="D71" s="63">
        <f t="shared" si="19"/>
        <v>0</v>
      </c>
      <c r="E71" s="62">
        <f t="shared" si="19"/>
        <v>0</v>
      </c>
      <c r="F71" s="63">
        <f t="shared" si="19"/>
        <v>0</v>
      </c>
      <c r="G71" s="62">
        <f t="shared" si="19"/>
        <v>0</v>
      </c>
      <c r="H71" s="63">
        <f t="shared" si="19"/>
        <v>2</v>
      </c>
      <c r="I71" s="62">
        <f t="shared" si="19"/>
        <v>0</v>
      </c>
      <c r="J71" s="63">
        <f t="shared" si="19"/>
        <v>487</v>
      </c>
      <c r="K71" s="62">
        <f t="shared" si="19"/>
        <v>165</v>
      </c>
      <c r="L71" s="63">
        <f t="shared" si="19"/>
        <v>458</v>
      </c>
      <c r="M71" s="62">
        <f t="shared" si="19"/>
        <v>237</v>
      </c>
      <c r="N71" s="63">
        <f t="shared" si="19"/>
        <v>319</v>
      </c>
      <c r="O71" s="62">
        <f t="shared" si="19"/>
        <v>195</v>
      </c>
      <c r="P71" s="63">
        <f t="shared" si="19"/>
        <v>121</v>
      </c>
      <c r="Q71" s="62">
        <f t="shared" si="19"/>
        <v>94</v>
      </c>
      <c r="R71" s="63">
        <f t="shared" si="19"/>
        <v>54</v>
      </c>
      <c r="S71" s="62">
        <f t="shared" si="19"/>
        <v>49</v>
      </c>
      <c r="T71" s="63">
        <f t="shared" si="19"/>
        <v>26</v>
      </c>
      <c r="U71" s="62">
        <f t="shared" si="19"/>
        <v>17</v>
      </c>
      <c r="V71" s="63">
        <f t="shared" si="19"/>
        <v>55</v>
      </c>
      <c r="W71" s="62">
        <f t="shared" si="19"/>
        <v>78</v>
      </c>
      <c r="X71" s="63">
        <f t="shared" si="19"/>
        <v>1522</v>
      </c>
      <c r="Y71" s="62">
        <f t="shared" si="19"/>
        <v>835</v>
      </c>
      <c r="Z71" s="62">
        <f t="shared" si="19"/>
        <v>2357</v>
      </c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19" customFormat="1" ht="12.75">
      <c r="A72" s="41" t="s">
        <v>36</v>
      </c>
      <c r="B72" s="67"/>
      <c r="C72" s="68"/>
      <c r="D72" s="67"/>
      <c r="E72" s="68"/>
      <c r="F72" s="67"/>
      <c r="G72" s="68"/>
      <c r="H72" s="67"/>
      <c r="I72" s="68"/>
      <c r="J72" s="67"/>
      <c r="K72" s="68"/>
      <c r="L72" s="67"/>
      <c r="M72" s="68"/>
      <c r="N72" s="67"/>
      <c r="O72" s="68"/>
      <c r="P72" s="67"/>
      <c r="Q72" s="68"/>
      <c r="R72" s="67"/>
      <c r="S72" s="68"/>
      <c r="T72" s="67"/>
      <c r="U72" s="68"/>
      <c r="V72" s="67"/>
      <c r="W72" s="68"/>
      <c r="X72" s="67"/>
      <c r="Y72" s="68"/>
      <c r="Z72" s="68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ht="12.75">
      <c r="A73" s="26" t="s">
        <v>29</v>
      </c>
      <c r="B73" s="56">
        <v>0</v>
      </c>
      <c r="C73" s="57">
        <v>0</v>
      </c>
      <c r="D73" s="56">
        <v>0</v>
      </c>
      <c r="E73" s="57">
        <v>0</v>
      </c>
      <c r="F73" s="56">
        <v>0</v>
      </c>
      <c r="G73" s="57">
        <v>0</v>
      </c>
      <c r="H73" s="56">
        <v>1</v>
      </c>
      <c r="I73" s="57">
        <v>0</v>
      </c>
      <c r="J73" s="56">
        <v>25</v>
      </c>
      <c r="K73" s="57">
        <v>28</v>
      </c>
      <c r="L73" s="56">
        <v>5</v>
      </c>
      <c r="M73" s="57">
        <v>6</v>
      </c>
      <c r="N73" s="56">
        <v>5</v>
      </c>
      <c r="O73" s="57">
        <v>7</v>
      </c>
      <c r="P73" s="56">
        <v>1</v>
      </c>
      <c r="Q73" s="57">
        <v>2</v>
      </c>
      <c r="R73" s="56">
        <v>3</v>
      </c>
      <c r="S73" s="57">
        <v>0</v>
      </c>
      <c r="T73" s="56">
        <v>1</v>
      </c>
      <c r="U73" s="57">
        <v>0</v>
      </c>
      <c r="V73" s="56">
        <v>2</v>
      </c>
      <c r="W73" s="57">
        <v>2</v>
      </c>
      <c r="X73" s="59">
        <f aca="true" t="shared" si="20" ref="X73:Y76">SUM(V73,T73,R73,P73,N73,L73,J73,H73,F73,D73,B73)</f>
        <v>43</v>
      </c>
      <c r="Y73" s="58">
        <f t="shared" si="20"/>
        <v>45</v>
      </c>
      <c r="Z73" s="57">
        <f>SUM(X73:Y73)</f>
        <v>88</v>
      </c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</row>
    <row r="74" spans="1:44" ht="12.75">
      <c r="A74" s="26" t="s">
        <v>30</v>
      </c>
      <c r="B74" s="56">
        <v>0</v>
      </c>
      <c r="C74" s="64">
        <v>0</v>
      </c>
      <c r="D74" s="56">
        <v>0</v>
      </c>
      <c r="E74" s="64">
        <v>0</v>
      </c>
      <c r="F74" s="56">
        <v>0</v>
      </c>
      <c r="G74" s="64">
        <v>0</v>
      </c>
      <c r="H74" s="56">
        <v>0</v>
      </c>
      <c r="I74" s="64">
        <v>1</v>
      </c>
      <c r="J74" s="56">
        <v>3</v>
      </c>
      <c r="K74" s="64">
        <v>5</v>
      </c>
      <c r="L74" s="56">
        <v>6</v>
      </c>
      <c r="M74" s="64">
        <v>3</v>
      </c>
      <c r="N74" s="56">
        <v>6</v>
      </c>
      <c r="O74" s="64">
        <v>2</v>
      </c>
      <c r="P74" s="56">
        <v>2</v>
      </c>
      <c r="Q74" s="64">
        <v>6</v>
      </c>
      <c r="R74" s="56">
        <v>3</v>
      </c>
      <c r="S74" s="64">
        <v>0</v>
      </c>
      <c r="T74" s="56">
        <v>1</v>
      </c>
      <c r="U74" s="64">
        <v>0</v>
      </c>
      <c r="V74" s="56">
        <v>5</v>
      </c>
      <c r="W74" s="64">
        <v>1</v>
      </c>
      <c r="X74" s="59">
        <f t="shared" si="20"/>
        <v>26</v>
      </c>
      <c r="Y74" s="58">
        <f t="shared" si="20"/>
        <v>18</v>
      </c>
      <c r="Z74" s="57">
        <f>SUM(X74:Y74)</f>
        <v>44</v>
      </c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</row>
    <row r="75" spans="1:44" ht="12.75">
      <c r="A75" s="26" t="s">
        <v>31</v>
      </c>
      <c r="B75" s="56">
        <v>0</v>
      </c>
      <c r="C75" s="64">
        <v>0</v>
      </c>
      <c r="D75" s="56">
        <v>0</v>
      </c>
      <c r="E75" s="64">
        <v>0</v>
      </c>
      <c r="F75" s="56">
        <v>0</v>
      </c>
      <c r="G75" s="64">
        <v>0</v>
      </c>
      <c r="H75" s="56">
        <v>0</v>
      </c>
      <c r="I75" s="64">
        <v>0</v>
      </c>
      <c r="J75" s="56">
        <v>0</v>
      </c>
      <c r="K75" s="64">
        <v>0</v>
      </c>
      <c r="L75" s="56">
        <v>0</v>
      </c>
      <c r="M75" s="64">
        <v>0</v>
      </c>
      <c r="N75" s="56">
        <v>0</v>
      </c>
      <c r="O75" s="64">
        <v>0</v>
      </c>
      <c r="P75" s="56">
        <v>0</v>
      </c>
      <c r="Q75" s="64">
        <v>0</v>
      </c>
      <c r="R75" s="56">
        <v>0</v>
      </c>
      <c r="S75" s="64">
        <v>0</v>
      </c>
      <c r="T75" s="56">
        <v>0</v>
      </c>
      <c r="U75" s="64">
        <v>0</v>
      </c>
      <c r="V75" s="56">
        <v>0</v>
      </c>
      <c r="W75" s="64">
        <v>0</v>
      </c>
      <c r="X75" s="59">
        <f t="shared" si="20"/>
        <v>0</v>
      </c>
      <c r="Y75" s="58">
        <f t="shared" si="20"/>
        <v>0</v>
      </c>
      <c r="Z75" s="57">
        <f>SUM(X75:Y75)</f>
        <v>0</v>
      </c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</row>
    <row r="76" spans="1:44" ht="12.75">
      <c r="A76" s="26" t="s">
        <v>32</v>
      </c>
      <c r="B76" s="56">
        <v>0</v>
      </c>
      <c r="C76" s="64">
        <v>0</v>
      </c>
      <c r="D76" s="56">
        <v>0</v>
      </c>
      <c r="E76" s="64">
        <v>0</v>
      </c>
      <c r="F76" s="56">
        <v>0</v>
      </c>
      <c r="G76" s="64">
        <v>0</v>
      </c>
      <c r="H76" s="56">
        <v>0</v>
      </c>
      <c r="I76" s="64">
        <v>1</v>
      </c>
      <c r="J76" s="56">
        <v>7</v>
      </c>
      <c r="K76" s="64">
        <v>9</v>
      </c>
      <c r="L76" s="56">
        <v>1</v>
      </c>
      <c r="M76" s="64">
        <v>10</v>
      </c>
      <c r="N76" s="56">
        <v>0</v>
      </c>
      <c r="O76" s="64">
        <v>5</v>
      </c>
      <c r="P76" s="56">
        <v>0</v>
      </c>
      <c r="Q76" s="64">
        <v>2</v>
      </c>
      <c r="R76" s="56">
        <v>1</v>
      </c>
      <c r="S76" s="64">
        <v>1</v>
      </c>
      <c r="T76" s="56">
        <v>0</v>
      </c>
      <c r="U76" s="64">
        <v>0</v>
      </c>
      <c r="V76" s="56">
        <v>0</v>
      </c>
      <c r="W76" s="64">
        <v>0</v>
      </c>
      <c r="X76" s="59">
        <f t="shared" si="20"/>
        <v>9</v>
      </c>
      <c r="Y76" s="58">
        <f t="shared" si="20"/>
        <v>28</v>
      </c>
      <c r="Z76" s="57">
        <f>SUM(X76:Y76)</f>
        <v>37</v>
      </c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</row>
    <row r="77" spans="1:44" s="24" customFormat="1" ht="12.75">
      <c r="A77" s="10" t="s">
        <v>18</v>
      </c>
      <c r="B77" s="63">
        <f aca="true" t="shared" si="21" ref="B77:Z77">SUM(B73:B76)</f>
        <v>0</v>
      </c>
      <c r="C77" s="62">
        <f t="shared" si="21"/>
        <v>0</v>
      </c>
      <c r="D77" s="63">
        <f t="shared" si="21"/>
        <v>0</v>
      </c>
      <c r="E77" s="62">
        <f t="shared" si="21"/>
        <v>0</v>
      </c>
      <c r="F77" s="63">
        <f t="shared" si="21"/>
        <v>0</v>
      </c>
      <c r="G77" s="62">
        <f t="shared" si="21"/>
        <v>0</v>
      </c>
      <c r="H77" s="63">
        <f t="shared" si="21"/>
        <v>1</v>
      </c>
      <c r="I77" s="62">
        <f t="shared" si="21"/>
        <v>2</v>
      </c>
      <c r="J77" s="63">
        <f t="shared" si="21"/>
        <v>35</v>
      </c>
      <c r="K77" s="62">
        <f t="shared" si="21"/>
        <v>42</v>
      </c>
      <c r="L77" s="63">
        <f t="shared" si="21"/>
        <v>12</v>
      </c>
      <c r="M77" s="62">
        <f t="shared" si="21"/>
        <v>19</v>
      </c>
      <c r="N77" s="63">
        <f t="shared" si="21"/>
        <v>11</v>
      </c>
      <c r="O77" s="62">
        <f t="shared" si="21"/>
        <v>14</v>
      </c>
      <c r="P77" s="63">
        <f t="shared" si="21"/>
        <v>3</v>
      </c>
      <c r="Q77" s="62">
        <f t="shared" si="21"/>
        <v>10</v>
      </c>
      <c r="R77" s="63">
        <f t="shared" si="21"/>
        <v>7</v>
      </c>
      <c r="S77" s="62">
        <f t="shared" si="21"/>
        <v>1</v>
      </c>
      <c r="T77" s="63">
        <f t="shared" si="21"/>
        <v>2</v>
      </c>
      <c r="U77" s="62">
        <f t="shared" si="21"/>
        <v>0</v>
      </c>
      <c r="V77" s="63">
        <f t="shared" si="21"/>
        <v>7</v>
      </c>
      <c r="W77" s="62">
        <f t="shared" si="21"/>
        <v>3</v>
      </c>
      <c r="X77" s="63">
        <f t="shared" si="21"/>
        <v>78</v>
      </c>
      <c r="Y77" s="62">
        <f t="shared" si="21"/>
        <v>91</v>
      </c>
      <c r="Z77" s="62">
        <f t="shared" si="21"/>
        <v>169</v>
      </c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</row>
    <row r="78" spans="1:44" s="19" customFormat="1" ht="12.75">
      <c r="A78" s="41" t="s">
        <v>35</v>
      </c>
      <c r="B78" s="67"/>
      <c r="C78" s="68"/>
      <c r="D78" s="67"/>
      <c r="E78" s="68"/>
      <c r="F78" s="67"/>
      <c r="G78" s="68"/>
      <c r="H78" s="67"/>
      <c r="I78" s="68"/>
      <c r="J78" s="67"/>
      <c r="K78" s="68"/>
      <c r="L78" s="67"/>
      <c r="M78" s="68"/>
      <c r="N78" s="67"/>
      <c r="O78" s="68"/>
      <c r="P78" s="67"/>
      <c r="Q78" s="68"/>
      <c r="R78" s="67"/>
      <c r="S78" s="68"/>
      <c r="T78" s="67"/>
      <c r="U78" s="68"/>
      <c r="V78" s="67"/>
      <c r="W78" s="68"/>
      <c r="X78" s="67"/>
      <c r="Y78" s="68"/>
      <c r="Z78" s="68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1:44" ht="12.75">
      <c r="A79" s="26" t="s">
        <v>29</v>
      </c>
      <c r="B79" s="56">
        <v>0</v>
      </c>
      <c r="C79" s="57">
        <v>0</v>
      </c>
      <c r="D79" s="56">
        <v>0</v>
      </c>
      <c r="E79" s="57">
        <v>0</v>
      </c>
      <c r="F79" s="56">
        <v>0</v>
      </c>
      <c r="G79" s="57">
        <v>0</v>
      </c>
      <c r="H79" s="56">
        <v>0</v>
      </c>
      <c r="I79" s="57">
        <v>1</v>
      </c>
      <c r="J79" s="56">
        <v>442</v>
      </c>
      <c r="K79" s="57">
        <v>422</v>
      </c>
      <c r="L79" s="56">
        <v>635</v>
      </c>
      <c r="M79" s="57">
        <v>582</v>
      </c>
      <c r="N79" s="56">
        <v>250</v>
      </c>
      <c r="O79" s="57">
        <v>214</v>
      </c>
      <c r="P79" s="56">
        <v>93</v>
      </c>
      <c r="Q79" s="57">
        <v>58</v>
      </c>
      <c r="R79" s="56">
        <v>22</v>
      </c>
      <c r="S79" s="57">
        <v>14</v>
      </c>
      <c r="T79" s="56">
        <v>11</v>
      </c>
      <c r="U79" s="57">
        <v>7</v>
      </c>
      <c r="V79" s="56">
        <v>1</v>
      </c>
      <c r="W79" s="57">
        <v>2</v>
      </c>
      <c r="X79" s="59">
        <f aca="true" t="shared" si="22" ref="X79:Y82">SUM(V79,T79,R79,P79,N79,L79,J79,H79,F79,D79,B79)</f>
        <v>1454</v>
      </c>
      <c r="Y79" s="58">
        <f t="shared" si="22"/>
        <v>1300</v>
      </c>
      <c r="Z79" s="57">
        <f>SUM(X79:Y79)</f>
        <v>2754</v>
      </c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</row>
    <row r="80" spans="1:44" ht="12.75">
      <c r="A80" s="26" t="s">
        <v>30</v>
      </c>
      <c r="B80" s="56">
        <v>0</v>
      </c>
      <c r="C80" s="64">
        <v>0</v>
      </c>
      <c r="D80" s="56">
        <v>0</v>
      </c>
      <c r="E80" s="64">
        <v>0</v>
      </c>
      <c r="F80" s="56">
        <v>0</v>
      </c>
      <c r="G80" s="64">
        <v>0</v>
      </c>
      <c r="H80" s="56">
        <v>0</v>
      </c>
      <c r="I80" s="64">
        <v>2</v>
      </c>
      <c r="J80" s="56">
        <v>1670</v>
      </c>
      <c r="K80" s="64">
        <v>1644</v>
      </c>
      <c r="L80" s="56">
        <v>1593</v>
      </c>
      <c r="M80" s="64">
        <v>1434</v>
      </c>
      <c r="N80" s="56">
        <v>452</v>
      </c>
      <c r="O80" s="64">
        <v>376</v>
      </c>
      <c r="P80" s="56">
        <v>107</v>
      </c>
      <c r="Q80" s="64">
        <v>80</v>
      </c>
      <c r="R80" s="56">
        <v>19</v>
      </c>
      <c r="S80" s="64">
        <v>19</v>
      </c>
      <c r="T80" s="56">
        <v>4</v>
      </c>
      <c r="U80" s="64">
        <v>4</v>
      </c>
      <c r="V80" s="56">
        <v>2</v>
      </c>
      <c r="W80" s="64">
        <v>4</v>
      </c>
      <c r="X80" s="59">
        <f t="shared" si="22"/>
        <v>3847</v>
      </c>
      <c r="Y80" s="58">
        <f t="shared" si="22"/>
        <v>3563</v>
      </c>
      <c r="Z80" s="57">
        <f>SUM(X80:Y80)</f>
        <v>7410</v>
      </c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</row>
    <row r="81" spans="1:44" ht="12.75">
      <c r="A81" s="26" t="s">
        <v>31</v>
      </c>
      <c r="B81" s="56">
        <v>0</v>
      </c>
      <c r="C81" s="64">
        <v>0</v>
      </c>
      <c r="D81" s="56">
        <v>0</v>
      </c>
      <c r="E81" s="64">
        <v>0</v>
      </c>
      <c r="F81" s="56">
        <v>0</v>
      </c>
      <c r="G81" s="64">
        <v>0</v>
      </c>
      <c r="H81" s="56">
        <v>0</v>
      </c>
      <c r="I81" s="64">
        <v>0</v>
      </c>
      <c r="J81" s="56">
        <v>235</v>
      </c>
      <c r="K81" s="64">
        <v>85</v>
      </c>
      <c r="L81" s="56">
        <v>195</v>
      </c>
      <c r="M81" s="64">
        <v>107</v>
      </c>
      <c r="N81" s="56">
        <v>53</v>
      </c>
      <c r="O81" s="64">
        <v>37</v>
      </c>
      <c r="P81" s="56">
        <v>20</v>
      </c>
      <c r="Q81" s="64">
        <v>8</v>
      </c>
      <c r="R81" s="56">
        <v>4</v>
      </c>
      <c r="S81" s="64">
        <v>0</v>
      </c>
      <c r="T81" s="56">
        <v>4</v>
      </c>
      <c r="U81" s="64">
        <v>0</v>
      </c>
      <c r="V81" s="56">
        <v>7</v>
      </c>
      <c r="W81" s="64">
        <v>1</v>
      </c>
      <c r="X81" s="59">
        <f t="shared" si="22"/>
        <v>518</v>
      </c>
      <c r="Y81" s="58">
        <f t="shared" si="22"/>
        <v>238</v>
      </c>
      <c r="Z81" s="57">
        <f>SUM(X81:Y81)</f>
        <v>756</v>
      </c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</row>
    <row r="82" spans="1:44" ht="12.75">
      <c r="A82" s="26" t="s">
        <v>32</v>
      </c>
      <c r="B82" s="56">
        <v>0</v>
      </c>
      <c r="C82" s="64">
        <v>0</v>
      </c>
      <c r="D82" s="56">
        <v>0</v>
      </c>
      <c r="E82" s="64">
        <v>0</v>
      </c>
      <c r="F82" s="56">
        <v>0</v>
      </c>
      <c r="G82" s="64">
        <v>0</v>
      </c>
      <c r="H82" s="56">
        <v>1</v>
      </c>
      <c r="I82" s="64">
        <v>1</v>
      </c>
      <c r="J82" s="56">
        <v>154</v>
      </c>
      <c r="K82" s="64">
        <v>60</v>
      </c>
      <c r="L82" s="56">
        <v>177</v>
      </c>
      <c r="M82" s="64">
        <v>121</v>
      </c>
      <c r="N82" s="56">
        <v>59</v>
      </c>
      <c r="O82" s="64">
        <v>37</v>
      </c>
      <c r="P82" s="56">
        <v>13</v>
      </c>
      <c r="Q82" s="64">
        <v>11</v>
      </c>
      <c r="R82" s="56">
        <v>5</v>
      </c>
      <c r="S82" s="64">
        <v>5</v>
      </c>
      <c r="T82" s="56">
        <v>3</v>
      </c>
      <c r="U82" s="64">
        <v>1</v>
      </c>
      <c r="V82" s="56">
        <v>1</v>
      </c>
      <c r="W82" s="64">
        <v>0</v>
      </c>
      <c r="X82" s="59">
        <f t="shared" si="22"/>
        <v>413</v>
      </c>
      <c r="Y82" s="58">
        <f t="shared" si="22"/>
        <v>236</v>
      </c>
      <c r="Z82" s="57">
        <f>SUM(X82:Y82)</f>
        <v>649</v>
      </c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</row>
    <row r="83" spans="1:44" s="19" customFormat="1" ht="12.75">
      <c r="A83" s="10" t="s">
        <v>18</v>
      </c>
      <c r="B83" s="63">
        <f aca="true" t="shared" si="23" ref="B83:Z83">SUM(B79:B82)</f>
        <v>0</v>
      </c>
      <c r="C83" s="62">
        <f t="shared" si="23"/>
        <v>0</v>
      </c>
      <c r="D83" s="63">
        <f t="shared" si="23"/>
        <v>0</v>
      </c>
      <c r="E83" s="62">
        <f t="shared" si="23"/>
        <v>0</v>
      </c>
      <c r="F83" s="63">
        <f t="shared" si="23"/>
        <v>0</v>
      </c>
      <c r="G83" s="62">
        <f t="shared" si="23"/>
        <v>0</v>
      </c>
      <c r="H83" s="63">
        <f t="shared" si="23"/>
        <v>1</v>
      </c>
      <c r="I83" s="62">
        <f t="shared" si="23"/>
        <v>4</v>
      </c>
      <c r="J83" s="63">
        <f t="shared" si="23"/>
        <v>2501</v>
      </c>
      <c r="K83" s="62">
        <f t="shared" si="23"/>
        <v>2211</v>
      </c>
      <c r="L83" s="63">
        <f t="shared" si="23"/>
        <v>2600</v>
      </c>
      <c r="M83" s="62">
        <f t="shared" si="23"/>
        <v>2244</v>
      </c>
      <c r="N83" s="63">
        <f t="shared" si="23"/>
        <v>814</v>
      </c>
      <c r="O83" s="62">
        <f t="shared" si="23"/>
        <v>664</v>
      </c>
      <c r="P83" s="63">
        <f t="shared" si="23"/>
        <v>233</v>
      </c>
      <c r="Q83" s="62">
        <f t="shared" si="23"/>
        <v>157</v>
      </c>
      <c r="R83" s="63">
        <f t="shared" si="23"/>
        <v>50</v>
      </c>
      <c r="S83" s="62">
        <f t="shared" si="23"/>
        <v>38</v>
      </c>
      <c r="T83" s="63">
        <f t="shared" si="23"/>
        <v>22</v>
      </c>
      <c r="U83" s="62">
        <f t="shared" si="23"/>
        <v>12</v>
      </c>
      <c r="V83" s="63">
        <f t="shared" si="23"/>
        <v>11</v>
      </c>
      <c r="W83" s="62">
        <f t="shared" si="23"/>
        <v>7</v>
      </c>
      <c r="X83" s="63">
        <f t="shared" si="23"/>
        <v>6232</v>
      </c>
      <c r="Y83" s="62">
        <f t="shared" si="23"/>
        <v>5337</v>
      </c>
      <c r="Z83" s="62">
        <f t="shared" si="23"/>
        <v>11569</v>
      </c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1:44" s="19" customFormat="1" ht="12.75">
      <c r="A84" s="42" t="s">
        <v>28</v>
      </c>
      <c r="B84" s="63"/>
      <c r="C84" s="62"/>
      <c r="D84" s="63"/>
      <c r="E84" s="62"/>
      <c r="F84" s="63"/>
      <c r="G84" s="62"/>
      <c r="H84" s="63"/>
      <c r="I84" s="62"/>
      <c r="J84" s="63"/>
      <c r="K84" s="62"/>
      <c r="L84" s="63"/>
      <c r="M84" s="62"/>
      <c r="N84" s="63"/>
      <c r="O84" s="62"/>
      <c r="P84" s="63"/>
      <c r="Q84" s="62"/>
      <c r="R84" s="63"/>
      <c r="S84" s="62"/>
      <c r="T84" s="63"/>
      <c r="U84" s="62"/>
      <c r="V84" s="63"/>
      <c r="W84" s="62"/>
      <c r="X84" s="63"/>
      <c r="Y84" s="62"/>
      <c r="Z84" s="62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1:44" s="7" customFormat="1" ht="12.75">
      <c r="A85" s="27" t="s">
        <v>52</v>
      </c>
      <c r="B85" s="56"/>
      <c r="C85" s="57"/>
      <c r="D85" s="56"/>
      <c r="E85" s="57"/>
      <c r="F85" s="56"/>
      <c r="G85" s="57"/>
      <c r="H85" s="56"/>
      <c r="I85" s="57"/>
      <c r="J85" s="56"/>
      <c r="K85" s="57"/>
      <c r="L85" s="56"/>
      <c r="M85" s="57"/>
      <c r="N85" s="56"/>
      <c r="O85" s="57"/>
      <c r="P85" s="56"/>
      <c r="Q85" s="57"/>
      <c r="R85" s="56"/>
      <c r="S85" s="57"/>
      <c r="T85" s="56"/>
      <c r="U85" s="57"/>
      <c r="V85" s="56"/>
      <c r="W85" s="57"/>
      <c r="X85" s="59"/>
      <c r="Y85" s="58"/>
      <c r="Z85" s="57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</row>
    <row r="86" spans="1:44" ht="12.75">
      <c r="A86" s="7" t="s">
        <v>29</v>
      </c>
      <c r="B86" s="56">
        <f>SUM(B79,B73,B67,B61,B52,B46,B40,B34,B26,B20,B14,B8)</f>
        <v>2</v>
      </c>
      <c r="C86" s="57">
        <f aca="true" t="shared" si="24" ref="C86:W86">SUM(C79,C73,C67,C61,C52,C46,C40,C34,C26,C20,C14,C8)</f>
        <v>3</v>
      </c>
      <c r="D86" s="56">
        <f t="shared" si="24"/>
        <v>74</v>
      </c>
      <c r="E86" s="57">
        <f t="shared" si="24"/>
        <v>88</v>
      </c>
      <c r="F86" s="56">
        <f t="shared" si="24"/>
        <v>3269</v>
      </c>
      <c r="G86" s="57">
        <f t="shared" si="24"/>
        <v>3790</v>
      </c>
      <c r="H86" s="56">
        <f t="shared" si="24"/>
        <v>4982</v>
      </c>
      <c r="I86" s="57">
        <f t="shared" si="24"/>
        <v>5161</v>
      </c>
      <c r="J86" s="56">
        <f t="shared" si="24"/>
        <v>3287</v>
      </c>
      <c r="K86" s="57">
        <f t="shared" si="24"/>
        <v>2658</v>
      </c>
      <c r="L86" s="56">
        <f t="shared" si="24"/>
        <v>1609</v>
      </c>
      <c r="M86" s="57">
        <f t="shared" si="24"/>
        <v>1259</v>
      </c>
      <c r="N86" s="56">
        <f t="shared" si="24"/>
        <v>547</v>
      </c>
      <c r="O86" s="57">
        <f t="shared" si="24"/>
        <v>413</v>
      </c>
      <c r="P86" s="56">
        <f t="shared" si="24"/>
        <v>169</v>
      </c>
      <c r="Q86" s="57">
        <f t="shared" si="24"/>
        <v>111</v>
      </c>
      <c r="R86" s="56">
        <f t="shared" si="24"/>
        <v>57</v>
      </c>
      <c r="S86" s="57">
        <f t="shared" si="24"/>
        <v>44</v>
      </c>
      <c r="T86" s="56">
        <f t="shared" si="24"/>
        <v>27</v>
      </c>
      <c r="U86" s="57">
        <f t="shared" si="24"/>
        <v>12</v>
      </c>
      <c r="V86" s="56">
        <f t="shared" si="24"/>
        <v>26</v>
      </c>
      <c r="W86" s="57">
        <f t="shared" si="24"/>
        <v>40</v>
      </c>
      <c r="X86" s="59">
        <f aca="true" t="shared" si="25" ref="X86:Z89">SUM(X79,X73,X67,X61,X52,X46,X40,X34,X26,X20,X14,X8)</f>
        <v>14049</v>
      </c>
      <c r="Y86" s="58">
        <f t="shared" si="25"/>
        <v>13579</v>
      </c>
      <c r="Z86" s="57">
        <f t="shared" si="25"/>
        <v>27628</v>
      </c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</row>
    <row r="87" spans="1:44" ht="12.75">
      <c r="A87" s="7" t="s">
        <v>30</v>
      </c>
      <c r="B87" s="56">
        <f aca="true" t="shared" si="26" ref="B87:W87">SUM(B80,B74,B68,B62,B53,B47,B41,B35,B27,B21,B15,B9)</f>
        <v>11</v>
      </c>
      <c r="C87" s="64">
        <f t="shared" si="26"/>
        <v>8</v>
      </c>
      <c r="D87" s="56">
        <f t="shared" si="26"/>
        <v>348</v>
      </c>
      <c r="E87" s="64">
        <f t="shared" si="26"/>
        <v>316</v>
      </c>
      <c r="F87" s="56">
        <f t="shared" si="26"/>
        <v>16240</v>
      </c>
      <c r="G87" s="64">
        <f t="shared" si="26"/>
        <v>18454</v>
      </c>
      <c r="H87" s="56">
        <f t="shared" si="26"/>
        <v>20443</v>
      </c>
      <c r="I87" s="64">
        <f t="shared" si="26"/>
        <v>22217</v>
      </c>
      <c r="J87" s="56">
        <f t="shared" si="26"/>
        <v>8821</v>
      </c>
      <c r="K87" s="64">
        <f t="shared" si="26"/>
        <v>6964</v>
      </c>
      <c r="L87" s="56">
        <f t="shared" si="26"/>
        <v>3364</v>
      </c>
      <c r="M87" s="64">
        <f t="shared" si="26"/>
        <v>2639</v>
      </c>
      <c r="N87" s="56">
        <f t="shared" si="26"/>
        <v>943</v>
      </c>
      <c r="O87" s="64">
        <f t="shared" si="26"/>
        <v>679</v>
      </c>
      <c r="P87" s="56">
        <f t="shared" si="26"/>
        <v>236</v>
      </c>
      <c r="Q87" s="64">
        <f t="shared" si="26"/>
        <v>195</v>
      </c>
      <c r="R87" s="56">
        <f t="shared" si="26"/>
        <v>70</v>
      </c>
      <c r="S87" s="64">
        <f t="shared" si="26"/>
        <v>56</v>
      </c>
      <c r="T87" s="56">
        <f t="shared" si="26"/>
        <v>22</v>
      </c>
      <c r="U87" s="64">
        <f t="shared" si="26"/>
        <v>21</v>
      </c>
      <c r="V87" s="56">
        <f t="shared" si="26"/>
        <v>42</v>
      </c>
      <c r="W87" s="64">
        <f t="shared" si="26"/>
        <v>48</v>
      </c>
      <c r="X87" s="59">
        <f t="shared" si="25"/>
        <v>50540</v>
      </c>
      <c r="Y87" s="58">
        <f t="shared" si="25"/>
        <v>51597</v>
      </c>
      <c r="Z87" s="57">
        <f t="shared" si="25"/>
        <v>102137</v>
      </c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</row>
    <row r="88" spans="1:44" ht="12.75">
      <c r="A88" s="7" t="s">
        <v>31</v>
      </c>
      <c r="B88" s="56">
        <f aca="true" t="shared" si="27" ref="B88:W88">SUM(B81,B75,B69,B63,B54,B48,B42,B36,B28,B22,B16,B10)</f>
        <v>0</v>
      </c>
      <c r="C88" s="64">
        <f t="shared" si="27"/>
        <v>1</v>
      </c>
      <c r="D88" s="56">
        <f t="shared" si="27"/>
        <v>3</v>
      </c>
      <c r="E88" s="64">
        <f t="shared" si="27"/>
        <v>7</v>
      </c>
      <c r="F88" s="56">
        <f t="shared" si="27"/>
        <v>767</v>
      </c>
      <c r="G88" s="64">
        <f t="shared" si="27"/>
        <v>450</v>
      </c>
      <c r="H88" s="56">
        <f t="shared" si="27"/>
        <v>1122</v>
      </c>
      <c r="I88" s="64">
        <f t="shared" si="27"/>
        <v>664</v>
      </c>
      <c r="J88" s="56">
        <f t="shared" si="27"/>
        <v>891</v>
      </c>
      <c r="K88" s="64">
        <f t="shared" si="27"/>
        <v>449</v>
      </c>
      <c r="L88" s="56">
        <f t="shared" si="27"/>
        <v>403</v>
      </c>
      <c r="M88" s="64">
        <f t="shared" si="27"/>
        <v>235</v>
      </c>
      <c r="N88" s="56">
        <f t="shared" si="27"/>
        <v>106</v>
      </c>
      <c r="O88" s="64">
        <f t="shared" si="27"/>
        <v>66</v>
      </c>
      <c r="P88" s="56">
        <f t="shared" si="27"/>
        <v>33</v>
      </c>
      <c r="Q88" s="64">
        <f t="shared" si="27"/>
        <v>18</v>
      </c>
      <c r="R88" s="56">
        <f t="shared" si="27"/>
        <v>6</v>
      </c>
      <c r="S88" s="64">
        <f t="shared" si="27"/>
        <v>7</v>
      </c>
      <c r="T88" s="56">
        <f t="shared" si="27"/>
        <v>7</v>
      </c>
      <c r="U88" s="64">
        <f t="shared" si="27"/>
        <v>2</v>
      </c>
      <c r="V88" s="56">
        <f t="shared" si="27"/>
        <v>10</v>
      </c>
      <c r="W88" s="64">
        <f t="shared" si="27"/>
        <v>4</v>
      </c>
      <c r="X88" s="59">
        <f t="shared" si="25"/>
        <v>3348</v>
      </c>
      <c r="Y88" s="58">
        <f t="shared" si="25"/>
        <v>1903</v>
      </c>
      <c r="Z88" s="57">
        <f t="shared" si="25"/>
        <v>5251</v>
      </c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</row>
    <row r="89" spans="1:44" ht="12.75">
      <c r="A89" s="7" t="s">
        <v>32</v>
      </c>
      <c r="B89" s="56">
        <f aca="true" t="shared" si="28" ref="B89:W89">SUM(B82,B76,B70,B64,B55,B49,B43,B37,B29,B23,B17,B11)</f>
        <v>0</v>
      </c>
      <c r="C89" s="64">
        <f t="shared" si="28"/>
        <v>0</v>
      </c>
      <c r="D89" s="56">
        <f t="shared" si="28"/>
        <v>8</v>
      </c>
      <c r="E89" s="64">
        <f t="shared" si="28"/>
        <v>8</v>
      </c>
      <c r="F89" s="56">
        <f t="shared" si="28"/>
        <v>850</v>
      </c>
      <c r="G89" s="64">
        <f t="shared" si="28"/>
        <v>646</v>
      </c>
      <c r="H89" s="56">
        <f t="shared" si="28"/>
        <v>1283</v>
      </c>
      <c r="I89" s="64">
        <f t="shared" si="28"/>
        <v>886</v>
      </c>
      <c r="J89" s="56">
        <f t="shared" si="28"/>
        <v>939</v>
      </c>
      <c r="K89" s="64">
        <f t="shared" si="28"/>
        <v>478</v>
      </c>
      <c r="L89" s="56">
        <f t="shared" si="28"/>
        <v>406</v>
      </c>
      <c r="M89" s="64">
        <f t="shared" si="28"/>
        <v>249</v>
      </c>
      <c r="N89" s="56">
        <f t="shared" si="28"/>
        <v>138</v>
      </c>
      <c r="O89" s="64">
        <f t="shared" si="28"/>
        <v>81</v>
      </c>
      <c r="P89" s="56">
        <f t="shared" si="28"/>
        <v>37</v>
      </c>
      <c r="Q89" s="64">
        <f t="shared" si="28"/>
        <v>25</v>
      </c>
      <c r="R89" s="56">
        <f t="shared" si="28"/>
        <v>13</v>
      </c>
      <c r="S89" s="64">
        <f t="shared" si="28"/>
        <v>7</v>
      </c>
      <c r="T89" s="56">
        <f t="shared" si="28"/>
        <v>8</v>
      </c>
      <c r="U89" s="64">
        <f t="shared" si="28"/>
        <v>3</v>
      </c>
      <c r="V89" s="56">
        <f t="shared" si="28"/>
        <v>4</v>
      </c>
      <c r="W89" s="64">
        <f t="shared" si="28"/>
        <v>1</v>
      </c>
      <c r="X89" s="59">
        <f t="shared" si="25"/>
        <v>3686</v>
      </c>
      <c r="Y89" s="58">
        <f t="shared" si="25"/>
        <v>2384</v>
      </c>
      <c r="Z89" s="57">
        <f t="shared" si="25"/>
        <v>6070</v>
      </c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</row>
    <row r="90" spans="1:44" s="19" customFormat="1" ht="12.75">
      <c r="A90" s="10" t="s">
        <v>18</v>
      </c>
      <c r="B90" s="63">
        <f aca="true" t="shared" si="29" ref="B90:Z90">SUM(B86:B89)</f>
        <v>13</v>
      </c>
      <c r="C90" s="62">
        <f t="shared" si="29"/>
        <v>12</v>
      </c>
      <c r="D90" s="63">
        <f t="shared" si="29"/>
        <v>433</v>
      </c>
      <c r="E90" s="62">
        <f t="shared" si="29"/>
        <v>419</v>
      </c>
      <c r="F90" s="63">
        <f t="shared" si="29"/>
        <v>21126</v>
      </c>
      <c r="G90" s="62">
        <f t="shared" si="29"/>
        <v>23340</v>
      </c>
      <c r="H90" s="63">
        <f t="shared" si="29"/>
        <v>27830</v>
      </c>
      <c r="I90" s="62">
        <f t="shared" si="29"/>
        <v>28928</v>
      </c>
      <c r="J90" s="63">
        <f t="shared" si="29"/>
        <v>13938</v>
      </c>
      <c r="K90" s="62">
        <f t="shared" si="29"/>
        <v>10549</v>
      </c>
      <c r="L90" s="63">
        <f t="shared" si="29"/>
        <v>5782</v>
      </c>
      <c r="M90" s="62">
        <f t="shared" si="29"/>
        <v>4382</v>
      </c>
      <c r="N90" s="63">
        <f t="shared" si="29"/>
        <v>1734</v>
      </c>
      <c r="O90" s="62">
        <f t="shared" si="29"/>
        <v>1239</v>
      </c>
      <c r="P90" s="63">
        <f t="shared" si="29"/>
        <v>475</v>
      </c>
      <c r="Q90" s="62">
        <f t="shared" si="29"/>
        <v>349</v>
      </c>
      <c r="R90" s="63">
        <f t="shared" si="29"/>
        <v>146</v>
      </c>
      <c r="S90" s="62">
        <f t="shared" si="29"/>
        <v>114</v>
      </c>
      <c r="T90" s="63">
        <f t="shared" si="29"/>
        <v>64</v>
      </c>
      <c r="U90" s="62">
        <f t="shared" si="29"/>
        <v>38</v>
      </c>
      <c r="V90" s="63">
        <f t="shared" si="29"/>
        <v>82</v>
      </c>
      <c r="W90" s="62">
        <f t="shared" si="29"/>
        <v>93</v>
      </c>
      <c r="X90" s="63">
        <f t="shared" si="29"/>
        <v>71623</v>
      </c>
      <c r="Y90" s="62">
        <f t="shared" si="29"/>
        <v>69463</v>
      </c>
      <c r="Z90" s="62">
        <f t="shared" si="29"/>
        <v>141086</v>
      </c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2" ht="12.75">
      <c r="Z92" s="178"/>
    </row>
    <row r="93" spans="2:26" ht="12.75">
      <c r="B93"/>
      <c r="C93"/>
      <c r="D93"/>
      <c r="E93"/>
      <c r="Z93" s="179"/>
    </row>
    <row r="94" spans="2:24" ht="12.75">
      <c r="B94"/>
      <c r="C94"/>
      <c r="D94"/>
      <c r="E94"/>
      <c r="X94" s="47"/>
    </row>
    <row r="95" spans="2:5" ht="12.75">
      <c r="B95"/>
      <c r="C95"/>
      <c r="D95"/>
      <c r="E95"/>
    </row>
    <row r="96" spans="2:5" ht="12.75">
      <c r="B96"/>
      <c r="C96"/>
      <c r="D96"/>
      <c r="E96"/>
    </row>
    <row r="97" spans="2:5" ht="12.75">
      <c r="B97"/>
      <c r="C97"/>
      <c r="D97"/>
      <c r="E97"/>
    </row>
    <row r="98" spans="2:5" ht="12.75">
      <c r="B98"/>
      <c r="C98"/>
      <c r="D98"/>
      <c r="E98"/>
    </row>
  </sheetData>
  <sheetProtection/>
  <mergeCells count="13">
    <mergeCell ref="D4:E4"/>
    <mergeCell ref="F4:G4"/>
    <mergeCell ref="L4:M4"/>
    <mergeCell ref="A2:Z2"/>
    <mergeCell ref="P4:Q4"/>
    <mergeCell ref="N4:O4"/>
    <mergeCell ref="J4:K4"/>
    <mergeCell ref="H4:I4"/>
    <mergeCell ref="X4:Z4"/>
    <mergeCell ref="V4:W4"/>
    <mergeCell ref="T4:U4"/>
    <mergeCell ref="R4:S4"/>
    <mergeCell ref="B4:C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zoomScalePageLayoutView="0" workbookViewId="0" topLeftCell="A1">
      <selection activeCell="A54" sqref="A54"/>
    </sheetView>
  </sheetViews>
  <sheetFormatPr defaultColWidth="7.140625" defaultRowHeight="12.75"/>
  <cols>
    <col min="1" max="1" width="26.140625" style="7" customWidth="1"/>
    <col min="2" max="3" width="7.140625" style="0" customWidth="1"/>
    <col min="4" max="4" width="7.140625" style="7" customWidth="1"/>
    <col min="5" max="6" width="7.140625" style="0" customWidth="1"/>
    <col min="7" max="7" width="7.7109375" style="7" customWidth="1"/>
    <col min="8" max="9" width="7.140625" style="0" customWidth="1"/>
    <col min="10" max="10" width="9.00390625" style="7" customWidth="1"/>
    <col min="11" max="12" width="7.140625" style="0" customWidth="1"/>
    <col min="13" max="13" width="7.140625" style="7" customWidth="1"/>
    <col min="14" max="14" width="7.140625" style="0" customWidth="1"/>
    <col min="15" max="15" width="8.8515625" style="0" customWidth="1"/>
    <col min="16" max="16" width="7.140625" style="7" customWidth="1"/>
    <col min="17" max="18" width="7.7109375" style="93" customWidth="1"/>
    <col min="19" max="19" width="7.7109375" style="94" customWidth="1"/>
    <col min="20" max="21" width="7.7109375" style="0" customWidth="1"/>
    <col min="22" max="22" width="7.7109375" style="7" customWidth="1"/>
  </cols>
  <sheetData>
    <row r="1" ht="12.75">
      <c r="A1" s="6" t="s">
        <v>80</v>
      </c>
    </row>
    <row r="2" spans="1:22" ht="12.75">
      <c r="A2" s="180" t="s">
        <v>74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ht="13.5" thickBot="1"/>
    <row r="4" spans="1:22" s="7" customFormat="1" ht="12.75">
      <c r="A4" s="36"/>
      <c r="B4" s="181" t="s">
        <v>90</v>
      </c>
      <c r="C4" s="182"/>
      <c r="D4" s="183"/>
      <c r="E4" s="181" t="s">
        <v>13</v>
      </c>
      <c r="F4" s="182"/>
      <c r="G4" s="183"/>
      <c r="H4" s="181" t="s">
        <v>39</v>
      </c>
      <c r="I4" s="182"/>
      <c r="J4" s="183"/>
      <c r="K4" s="181" t="s">
        <v>40</v>
      </c>
      <c r="L4" s="182"/>
      <c r="M4" s="183"/>
      <c r="N4" s="181" t="s">
        <v>41</v>
      </c>
      <c r="O4" s="182"/>
      <c r="P4" s="183"/>
      <c r="Q4" s="187" t="s">
        <v>42</v>
      </c>
      <c r="R4" s="188"/>
      <c r="S4" s="189"/>
      <c r="T4" s="181" t="s">
        <v>18</v>
      </c>
      <c r="U4" s="182"/>
      <c r="V4" s="182"/>
    </row>
    <row r="5" spans="2:20" s="7" customFormat="1" ht="12.75">
      <c r="B5" s="184" t="s">
        <v>37</v>
      </c>
      <c r="C5" s="185"/>
      <c r="D5" s="186"/>
      <c r="E5" s="1"/>
      <c r="H5" s="184" t="s">
        <v>23</v>
      </c>
      <c r="I5" s="185"/>
      <c r="J5" s="186"/>
      <c r="K5" s="184" t="s">
        <v>23</v>
      </c>
      <c r="L5" s="185"/>
      <c r="M5" s="186"/>
      <c r="N5" s="184" t="s">
        <v>23</v>
      </c>
      <c r="O5" s="185"/>
      <c r="P5" s="186"/>
      <c r="Q5" s="190" t="s">
        <v>23</v>
      </c>
      <c r="R5" s="191"/>
      <c r="S5" s="192"/>
      <c r="T5" s="1"/>
    </row>
    <row r="6" spans="2:21" ht="12.75">
      <c r="B6" s="196" t="s">
        <v>38</v>
      </c>
      <c r="C6" s="197"/>
      <c r="D6" s="198"/>
      <c r="E6" s="1"/>
      <c r="F6" s="7"/>
      <c r="H6" s="1"/>
      <c r="I6" s="7"/>
      <c r="K6" s="1"/>
      <c r="L6" s="7"/>
      <c r="N6" s="1"/>
      <c r="O6" s="7"/>
      <c r="Q6" s="193" t="s">
        <v>77</v>
      </c>
      <c r="R6" s="194"/>
      <c r="S6" s="195"/>
      <c r="T6" s="1"/>
      <c r="U6" s="7"/>
    </row>
    <row r="7" spans="1:22" s="4" customFormat="1" ht="12.75">
      <c r="A7" s="40"/>
      <c r="B7" s="30" t="s">
        <v>0</v>
      </c>
      <c r="C7" s="29" t="s">
        <v>1</v>
      </c>
      <c r="D7" s="29" t="s">
        <v>19</v>
      </c>
      <c r="E7" s="30" t="s">
        <v>0</v>
      </c>
      <c r="F7" s="29" t="s">
        <v>1</v>
      </c>
      <c r="G7" s="29" t="s">
        <v>19</v>
      </c>
      <c r="H7" s="30" t="s">
        <v>0</v>
      </c>
      <c r="I7" s="29" t="s">
        <v>1</v>
      </c>
      <c r="J7" s="29" t="s">
        <v>19</v>
      </c>
      <c r="K7" s="30" t="s">
        <v>0</v>
      </c>
      <c r="L7" s="29" t="s">
        <v>1</v>
      </c>
      <c r="M7" s="29" t="s">
        <v>19</v>
      </c>
      <c r="N7" s="30" t="s">
        <v>0</v>
      </c>
      <c r="O7" s="29" t="s">
        <v>1</v>
      </c>
      <c r="P7" s="29" t="s">
        <v>19</v>
      </c>
      <c r="Q7" s="126" t="s">
        <v>0</v>
      </c>
      <c r="R7" s="127" t="s">
        <v>1</v>
      </c>
      <c r="S7" s="127" t="s">
        <v>19</v>
      </c>
      <c r="T7" s="30" t="s">
        <v>0</v>
      </c>
      <c r="U7" s="29" t="s">
        <v>1</v>
      </c>
      <c r="V7" s="29" t="s">
        <v>19</v>
      </c>
    </row>
    <row r="8" spans="1:22" s="25" customFormat="1" ht="12.75">
      <c r="A8" s="23" t="s">
        <v>2</v>
      </c>
      <c r="B8" s="2"/>
      <c r="C8" s="3"/>
      <c r="D8" s="3"/>
      <c r="E8" s="2"/>
      <c r="F8" s="3"/>
      <c r="G8" s="3"/>
      <c r="H8" s="2"/>
      <c r="I8" s="3"/>
      <c r="J8" s="3"/>
      <c r="K8" s="2"/>
      <c r="L8" s="3"/>
      <c r="M8" s="3"/>
      <c r="N8" s="2"/>
      <c r="O8" s="3"/>
      <c r="P8" s="3"/>
      <c r="Q8" s="128"/>
      <c r="R8" s="129"/>
      <c r="S8" s="129"/>
      <c r="T8" s="2"/>
      <c r="U8" s="3"/>
      <c r="V8" s="3"/>
    </row>
    <row r="9" spans="1:22" ht="12.75">
      <c r="A9" s="7" t="s">
        <v>29</v>
      </c>
      <c r="B9" s="14">
        <v>282</v>
      </c>
      <c r="C9" s="16">
        <v>250</v>
      </c>
      <c r="D9" s="31">
        <v>532</v>
      </c>
      <c r="E9" s="14">
        <v>3442</v>
      </c>
      <c r="F9" s="16">
        <v>3503</v>
      </c>
      <c r="G9" s="31">
        <v>6945</v>
      </c>
      <c r="H9" s="14">
        <v>2367</v>
      </c>
      <c r="I9" s="16">
        <v>2930</v>
      </c>
      <c r="J9" s="31">
        <v>5297</v>
      </c>
      <c r="K9" s="14">
        <v>1617</v>
      </c>
      <c r="L9" s="16">
        <v>1367</v>
      </c>
      <c r="M9" s="31">
        <v>2984</v>
      </c>
      <c r="N9" s="14">
        <v>221</v>
      </c>
      <c r="O9" s="16">
        <v>451</v>
      </c>
      <c r="P9" s="31">
        <v>672</v>
      </c>
      <c r="Q9" s="90">
        <v>2152</v>
      </c>
      <c r="R9" s="83">
        <v>1698</v>
      </c>
      <c r="S9" s="85">
        <v>3850</v>
      </c>
      <c r="T9" s="32">
        <f aca="true" t="shared" si="0" ref="T9:V13">SUM(Q9,N9,K9,H9,E9,B9)</f>
        <v>10081</v>
      </c>
      <c r="U9" s="31">
        <f t="shared" si="0"/>
        <v>10199</v>
      </c>
      <c r="V9" s="31">
        <f t="shared" si="0"/>
        <v>20280</v>
      </c>
    </row>
    <row r="10" spans="1:22" ht="12.75">
      <c r="A10" s="7" t="s">
        <v>30</v>
      </c>
      <c r="B10" s="14">
        <v>303</v>
      </c>
      <c r="C10" s="15">
        <v>225</v>
      </c>
      <c r="D10" s="31">
        <v>528</v>
      </c>
      <c r="E10" s="14">
        <v>13809</v>
      </c>
      <c r="F10" s="15">
        <v>14482</v>
      </c>
      <c r="G10" s="31">
        <v>28291</v>
      </c>
      <c r="H10" s="14">
        <v>10356</v>
      </c>
      <c r="I10" s="15">
        <v>13497</v>
      </c>
      <c r="J10" s="31">
        <v>23853</v>
      </c>
      <c r="K10" s="14">
        <v>9484</v>
      </c>
      <c r="L10" s="15">
        <v>8247</v>
      </c>
      <c r="M10" s="31">
        <v>17731</v>
      </c>
      <c r="N10" s="14">
        <v>314</v>
      </c>
      <c r="O10" s="15">
        <v>743</v>
      </c>
      <c r="P10" s="31">
        <v>1057</v>
      </c>
      <c r="Q10" s="90">
        <v>6372</v>
      </c>
      <c r="R10" s="91">
        <v>6002</v>
      </c>
      <c r="S10" s="85">
        <v>12374</v>
      </c>
      <c r="T10" s="32">
        <f t="shared" si="0"/>
        <v>40638</v>
      </c>
      <c r="U10" s="33">
        <f t="shared" si="0"/>
        <v>43196</v>
      </c>
      <c r="V10" s="16">
        <f t="shared" si="0"/>
        <v>83834</v>
      </c>
    </row>
    <row r="11" spans="1:22" ht="12.75">
      <c r="A11" s="26" t="s">
        <v>31</v>
      </c>
      <c r="B11" s="14">
        <v>0</v>
      </c>
      <c r="C11" s="15">
        <v>0</v>
      </c>
      <c r="D11" s="31">
        <v>0</v>
      </c>
      <c r="E11" s="14">
        <v>823</v>
      </c>
      <c r="F11" s="15">
        <v>443</v>
      </c>
      <c r="G11" s="31">
        <v>1266</v>
      </c>
      <c r="H11" s="14">
        <v>40</v>
      </c>
      <c r="I11" s="15">
        <v>59</v>
      </c>
      <c r="J11" s="31">
        <v>99</v>
      </c>
      <c r="K11" s="14">
        <v>961</v>
      </c>
      <c r="L11" s="15">
        <v>409</v>
      </c>
      <c r="M11" s="31">
        <v>1370</v>
      </c>
      <c r="N11" s="14">
        <v>9</v>
      </c>
      <c r="O11" s="15">
        <v>27</v>
      </c>
      <c r="P11" s="31">
        <v>36</v>
      </c>
      <c r="Q11" s="90">
        <v>1148</v>
      </c>
      <c r="R11" s="91">
        <v>610</v>
      </c>
      <c r="S11" s="85">
        <v>1758</v>
      </c>
      <c r="T11" s="32">
        <f t="shared" si="0"/>
        <v>2981</v>
      </c>
      <c r="U11" s="33">
        <f t="shared" si="0"/>
        <v>1548</v>
      </c>
      <c r="V11" s="16">
        <f t="shared" si="0"/>
        <v>4529</v>
      </c>
    </row>
    <row r="12" spans="1:22" ht="12.75">
      <c r="A12" s="26" t="s">
        <v>32</v>
      </c>
      <c r="B12" s="14">
        <v>261</v>
      </c>
      <c r="C12" s="15">
        <v>216</v>
      </c>
      <c r="D12" s="31">
        <v>477</v>
      </c>
      <c r="E12" s="14">
        <v>2106</v>
      </c>
      <c r="F12" s="15">
        <v>1204</v>
      </c>
      <c r="G12" s="31">
        <v>3310</v>
      </c>
      <c r="H12" s="14">
        <v>645</v>
      </c>
      <c r="I12" s="15">
        <v>710</v>
      </c>
      <c r="J12" s="31">
        <v>1355</v>
      </c>
      <c r="K12" s="14">
        <v>1747</v>
      </c>
      <c r="L12" s="15">
        <v>571</v>
      </c>
      <c r="M12" s="31">
        <v>2318</v>
      </c>
      <c r="N12" s="14">
        <v>87</v>
      </c>
      <c r="O12" s="15">
        <v>110</v>
      </c>
      <c r="P12" s="31">
        <v>197</v>
      </c>
      <c r="Q12" s="90">
        <v>1751</v>
      </c>
      <c r="R12" s="91">
        <v>1017</v>
      </c>
      <c r="S12" s="85">
        <v>2768</v>
      </c>
      <c r="T12" s="32">
        <f t="shared" si="0"/>
        <v>6597</v>
      </c>
      <c r="U12" s="33">
        <f t="shared" si="0"/>
        <v>3828</v>
      </c>
      <c r="V12" s="16">
        <f t="shared" si="0"/>
        <v>10425</v>
      </c>
    </row>
    <row r="13" spans="1:22" s="19" customFormat="1" ht="12.75">
      <c r="A13" s="10" t="s">
        <v>18</v>
      </c>
      <c r="B13" s="20">
        <v>846</v>
      </c>
      <c r="C13" s="21">
        <v>691</v>
      </c>
      <c r="D13" s="21">
        <v>1537</v>
      </c>
      <c r="E13" s="20">
        <v>20180</v>
      </c>
      <c r="F13" s="21">
        <v>19632</v>
      </c>
      <c r="G13" s="21">
        <v>39812</v>
      </c>
      <c r="H13" s="20">
        <v>13408</v>
      </c>
      <c r="I13" s="21">
        <v>17196</v>
      </c>
      <c r="J13" s="21">
        <v>30604</v>
      </c>
      <c r="K13" s="20">
        <v>13809</v>
      </c>
      <c r="L13" s="21">
        <v>10594</v>
      </c>
      <c r="M13" s="21">
        <v>24403</v>
      </c>
      <c r="N13" s="20">
        <v>631</v>
      </c>
      <c r="O13" s="21">
        <v>1331</v>
      </c>
      <c r="P13" s="21">
        <v>1962</v>
      </c>
      <c r="Q13" s="107">
        <v>11423</v>
      </c>
      <c r="R13" s="108">
        <v>9327</v>
      </c>
      <c r="S13" s="108">
        <v>20750</v>
      </c>
      <c r="T13" s="20">
        <f t="shared" si="0"/>
        <v>60297</v>
      </c>
      <c r="U13" s="21">
        <f t="shared" si="0"/>
        <v>58771</v>
      </c>
      <c r="V13" s="21">
        <f t="shared" si="0"/>
        <v>119068</v>
      </c>
    </row>
    <row r="14" spans="1:22" s="7" customFormat="1" ht="12.75">
      <c r="A14" s="41" t="s">
        <v>3</v>
      </c>
      <c r="B14" s="14"/>
      <c r="C14" s="16"/>
      <c r="D14" s="31"/>
      <c r="E14" s="14"/>
      <c r="F14" s="16"/>
      <c r="G14" s="31"/>
      <c r="H14" s="14"/>
      <c r="I14" s="16"/>
      <c r="J14" s="31"/>
      <c r="K14" s="14"/>
      <c r="L14" s="16"/>
      <c r="M14" s="31"/>
      <c r="N14" s="14"/>
      <c r="O14" s="16"/>
      <c r="P14" s="31"/>
      <c r="Q14" s="90"/>
      <c r="R14" s="83"/>
      <c r="S14" s="85"/>
      <c r="T14" s="32"/>
      <c r="U14" s="31"/>
      <c r="V14" s="16"/>
    </row>
    <row r="15" spans="1:22" ht="12.75">
      <c r="A15" s="7" t="s">
        <v>29</v>
      </c>
      <c r="B15" s="14">
        <v>45</v>
      </c>
      <c r="C15" s="16">
        <v>36</v>
      </c>
      <c r="D15" s="31">
        <v>81</v>
      </c>
      <c r="E15" s="14">
        <v>2572</v>
      </c>
      <c r="F15" s="16">
        <v>2447</v>
      </c>
      <c r="G15" s="31">
        <v>5019</v>
      </c>
      <c r="H15" s="14">
        <v>1989</v>
      </c>
      <c r="I15" s="16">
        <v>2547</v>
      </c>
      <c r="J15" s="31">
        <v>4536</v>
      </c>
      <c r="K15" s="14">
        <v>1369</v>
      </c>
      <c r="L15" s="16">
        <v>826</v>
      </c>
      <c r="M15" s="31">
        <v>2195</v>
      </c>
      <c r="N15" s="14">
        <v>13</v>
      </c>
      <c r="O15" s="16">
        <v>32</v>
      </c>
      <c r="P15" s="31">
        <v>45</v>
      </c>
      <c r="Q15" s="90">
        <v>1381</v>
      </c>
      <c r="R15" s="83">
        <v>1024</v>
      </c>
      <c r="S15" s="85">
        <v>2405</v>
      </c>
      <c r="T15" s="32">
        <f aca="true" t="shared" si="1" ref="T15:V19">SUM(Q15,N15,K15,H15,E15,B15)</f>
        <v>7369</v>
      </c>
      <c r="U15" s="31">
        <f t="shared" si="1"/>
        <v>6912</v>
      </c>
      <c r="V15" s="16">
        <f t="shared" si="1"/>
        <v>14281</v>
      </c>
    </row>
    <row r="16" spans="1:22" ht="12.75">
      <c r="A16" s="7" t="s">
        <v>30</v>
      </c>
      <c r="B16" s="14">
        <v>177</v>
      </c>
      <c r="C16" s="15">
        <v>162</v>
      </c>
      <c r="D16" s="31">
        <v>339</v>
      </c>
      <c r="E16" s="14">
        <v>7901</v>
      </c>
      <c r="F16" s="15">
        <v>7870</v>
      </c>
      <c r="G16" s="31">
        <v>15771</v>
      </c>
      <c r="H16" s="14">
        <v>7218</v>
      </c>
      <c r="I16" s="15">
        <v>8817</v>
      </c>
      <c r="J16" s="31">
        <v>16035</v>
      </c>
      <c r="K16" s="14">
        <v>4927</v>
      </c>
      <c r="L16" s="15">
        <v>3482</v>
      </c>
      <c r="M16" s="31">
        <v>8409</v>
      </c>
      <c r="N16" s="14">
        <v>78</v>
      </c>
      <c r="O16" s="15">
        <v>131</v>
      </c>
      <c r="P16" s="31">
        <v>209</v>
      </c>
      <c r="Q16" s="90">
        <v>2399</v>
      </c>
      <c r="R16" s="91">
        <v>2219</v>
      </c>
      <c r="S16" s="85">
        <v>4618</v>
      </c>
      <c r="T16" s="32">
        <f t="shared" si="1"/>
        <v>22700</v>
      </c>
      <c r="U16" s="33">
        <f t="shared" si="1"/>
        <v>22681</v>
      </c>
      <c r="V16" s="16">
        <f t="shared" si="1"/>
        <v>45381</v>
      </c>
    </row>
    <row r="17" spans="1:22" ht="12.75">
      <c r="A17" s="26" t="s">
        <v>31</v>
      </c>
      <c r="B17" s="14">
        <v>14</v>
      </c>
      <c r="C17" s="15">
        <v>19</v>
      </c>
      <c r="D17" s="31">
        <v>33</v>
      </c>
      <c r="E17" s="14">
        <v>237</v>
      </c>
      <c r="F17" s="15">
        <v>135</v>
      </c>
      <c r="G17" s="31">
        <v>372</v>
      </c>
      <c r="H17" s="14">
        <v>0</v>
      </c>
      <c r="I17" s="15">
        <v>0</v>
      </c>
      <c r="J17" s="31">
        <v>0</v>
      </c>
      <c r="K17" s="14">
        <v>188</v>
      </c>
      <c r="L17" s="15">
        <v>102</v>
      </c>
      <c r="M17" s="31">
        <v>290</v>
      </c>
      <c r="N17" s="14">
        <v>42</v>
      </c>
      <c r="O17" s="15">
        <v>90</v>
      </c>
      <c r="P17" s="31">
        <v>132</v>
      </c>
      <c r="Q17" s="90">
        <v>279</v>
      </c>
      <c r="R17" s="91">
        <v>126</v>
      </c>
      <c r="S17" s="85">
        <v>405</v>
      </c>
      <c r="T17" s="32">
        <f t="shared" si="1"/>
        <v>760</v>
      </c>
      <c r="U17" s="33">
        <f t="shared" si="1"/>
        <v>472</v>
      </c>
      <c r="V17" s="16">
        <f t="shared" si="1"/>
        <v>1232</v>
      </c>
    </row>
    <row r="18" spans="1:22" ht="12.75">
      <c r="A18" s="26" t="s">
        <v>32</v>
      </c>
      <c r="B18" s="14">
        <v>0</v>
      </c>
      <c r="C18" s="15">
        <v>0</v>
      </c>
      <c r="D18" s="31">
        <v>0</v>
      </c>
      <c r="E18" s="14">
        <v>497</v>
      </c>
      <c r="F18" s="15">
        <v>217</v>
      </c>
      <c r="G18" s="31">
        <v>714</v>
      </c>
      <c r="H18" s="14">
        <v>0</v>
      </c>
      <c r="I18" s="15">
        <v>0</v>
      </c>
      <c r="J18" s="31">
        <v>0</v>
      </c>
      <c r="K18" s="14">
        <v>553</v>
      </c>
      <c r="L18" s="15">
        <v>272</v>
      </c>
      <c r="M18" s="31">
        <v>825</v>
      </c>
      <c r="N18" s="14">
        <v>0</v>
      </c>
      <c r="O18" s="15">
        <v>0</v>
      </c>
      <c r="P18" s="31">
        <v>0</v>
      </c>
      <c r="Q18" s="90">
        <v>676</v>
      </c>
      <c r="R18" s="91">
        <v>289</v>
      </c>
      <c r="S18" s="85">
        <v>965</v>
      </c>
      <c r="T18" s="32">
        <f t="shared" si="1"/>
        <v>1726</v>
      </c>
      <c r="U18" s="33">
        <f t="shared" si="1"/>
        <v>778</v>
      </c>
      <c r="V18" s="16">
        <f t="shared" si="1"/>
        <v>2504</v>
      </c>
    </row>
    <row r="19" spans="1:22" s="19" customFormat="1" ht="12.75">
      <c r="A19" s="10" t="s">
        <v>18</v>
      </c>
      <c r="B19" s="20">
        <v>236</v>
      </c>
      <c r="C19" s="21">
        <v>217</v>
      </c>
      <c r="D19" s="21">
        <v>453</v>
      </c>
      <c r="E19" s="20">
        <v>11207</v>
      </c>
      <c r="F19" s="21">
        <v>10669</v>
      </c>
      <c r="G19" s="21">
        <v>21876</v>
      </c>
      <c r="H19" s="20">
        <v>9207</v>
      </c>
      <c r="I19" s="21">
        <v>11364</v>
      </c>
      <c r="J19" s="21">
        <v>20571</v>
      </c>
      <c r="K19" s="20">
        <v>7037</v>
      </c>
      <c r="L19" s="21">
        <v>4682</v>
      </c>
      <c r="M19" s="21">
        <v>11719</v>
      </c>
      <c r="N19" s="20">
        <v>133</v>
      </c>
      <c r="O19" s="21">
        <v>253</v>
      </c>
      <c r="P19" s="21">
        <v>386</v>
      </c>
      <c r="Q19" s="107">
        <v>4735</v>
      </c>
      <c r="R19" s="108">
        <v>3658</v>
      </c>
      <c r="S19" s="108">
        <v>8393</v>
      </c>
      <c r="T19" s="20">
        <f t="shared" si="1"/>
        <v>32555</v>
      </c>
      <c r="U19" s="21">
        <f t="shared" si="1"/>
        <v>30843</v>
      </c>
      <c r="V19" s="21">
        <f t="shared" si="1"/>
        <v>63398</v>
      </c>
    </row>
    <row r="20" spans="1:22" s="7" customFormat="1" ht="12.75">
      <c r="A20" s="41" t="s">
        <v>4</v>
      </c>
      <c r="B20" s="14"/>
      <c r="C20" s="16"/>
      <c r="D20" s="31"/>
      <c r="E20" s="14"/>
      <c r="F20" s="16"/>
      <c r="G20" s="31"/>
      <c r="H20" s="14"/>
      <c r="I20" s="16"/>
      <c r="J20" s="31"/>
      <c r="K20" s="14"/>
      <c r="L20" s="16"/>
      <c r="M20" s="31"/>
      <c r="N20" s="14"/>
      <c r="O20" s="16"/>
      <c r="P20" s="31"/>
      <c r="Q20" s="90"/>
      <c r="R20" s="83"/>
      <c r="S20" s="85"/>
      <c r="T20" s="32"/>
      <c r="U20" s="31"/>
      <c r="V20" s="16"/>
    </row>
    <row r="21" spans="1:22" ht="12.75">
      <c r="A21" s="26" t="s">
        <v>29</v>
      </c>
      <c r="B21" s="14">
        <v>9</v>
      </c>
      <c r="C21" s="16">
        <v>6</v>
      </c>
      <c r="D21" s="31">
        <v>15</v>
      </c>
      <c r="E21" s="14">
        <v>1021</v>
      </c>
      <c r="F21" s="16">
        <v>983</v>
      </c>
      <c r="G21" s="31">
        <v>2004</v>
      </c>
      <c r="H21" s="14">
        <v>811</v>
      </c>
      <c r="I21" s="16">
        <v>1022</v>
      </c>
      <c r="J21" s="31">
        <v>1833</v>
      </c>
      <c r="K21" s="14">
        <v>295</v>
      </c>
      <c r="L21" s="16">
        <v>270</v>
      </c>
      <c r="M21" s="31">
        <v>565</v>
      </c>
      <c r="N21" s="14">
        <v>130</v>
      </c>
      <c r="O21" s="16">
        <v>182</v>
      </c>
      <c r="P21" s="31">
        <v>312</v>
      </c>
      <c r="Q21" s="90">
        <v>516</v>
      </c>
      <c r="R21" s="83">
        <v>511</v>
      </c>
      <c r="S21" s="85">
        <v>1027</v>
      </c>
      <c r="T21" s="32">
        <f aca="true" t="shared" si="2" ref="T21:V24">SUM(Q21,N21,K21,H21,E21,B21)</f>
        <v>2782</v>
      </c>
      <c r="U21" s="31">
        <f t="shared" si="2"/>
        <v>2974</v>
      </c>
      <c r="V21" s="16">
        <f t="shared" si="2"/>
        <v>5756</v>
      </c>
    </row>
    <row r="22" spans="1:22" ht="12.75">
      <c r="A22" s="26" t="s">
        <v>30</v>
      </c>
      <c r="B22" s="14">
        <v>80</v>
      </c>
      <c r="C22" s="15">
        <v>54</v>
      </c>
      <c r="D22" s="31">
        <v>134</v>
      </c>
      <c r="E22" s="14">
        <v>1593</v>
      </c>
      <c r="F22" s="15">
        <v>1797</v>
      </c>
      <c r="G22" s="31">
        <v>3390</v>
      </c>
      <c r="H22" s="14">
        <v>1439</v>
      </c>
      <c r="I22" s="15">
        <v>1895</v>
      </c>
      <c r="J22" s="31">
        <v>3334</v>
      </c>
      <c r="K22" s="14">
        <v>388</v>
      </c>
      <c r="L22" s="15">
        <v>514</v>
      </c>
      <c r="M22" s="31">
        <v>902</v>
      </c>
      <c r="N22" s="14">
        <v>131</v>
      </c>
      <c r="O22" s="15">
        <v>159</v>
      </c>
      <c r="P22" s="31">
        <v>290</v>
      </c>
      <c r="Q22" s="90">
        <v>283</v>
      </c>
      <c r="R22" s="91">
        <v>298</v>
      </c>
      <c r="S22" s="85">
        <v>581</v>
      </c>
      <c r="T22" s="32">
        <f t="shared" si="2"/>
        <v>3914</v>
      </c>
      <c r="U22" s="33">
        <f t="shared" si="2"/>
        <v>4717</v>
      </c>
      <c r="V22" s="16">
        <f t="shared" si="2"/>
        <v>8631</v>
      </c>
    </row>
    <row r="23" spans="1:22" ht="12.75">
      <c r="A23" s="26" t="s">
        <v>32</v>
      </c>
      <c r="B23" s="14">
        <v>69</v>
      </c>
      <c r="C23" s="15">
        <v>41</v>
      </c>
      <c r="D23" s="31">
        <v>110</v>
      </c>
      <c r="E23" s="14">
        <v>98</v>
      </c>
      <c r="F23" s="15">
        <v>66</v>
      </c>
      <c r="G23" s="31">
        <v>164</v>
      </c>
      <c r="H23" s="14">
        <v>52</v>
      </c>
      <c r="I23" s="15">
        <v>48</v>
      </c>
      <c r="J23" s="31">
        <v>100</v>
      </c>
      <c r="K23" s="14">
        <v>55</v>
      </c>
      <c r="L23" s="15">
        <v>35</v>
      </c>
      <c r="M23" s="31">
        <v>90</v>
      </c>
      <c r="N23" s="14">
        <v>0</v>
      </c>
      <c r="O23" s="15">
        <v>0</v>
      </c>
      <c r="P23" s="31">
        <v>0</v>
      </c>
      <c r="Q23" s="90">
        <v>111</v>
      </c>
      <c r="R23" s="91">
        <v>55</v>
      </c>
      <c r="S23" s="85">
        <v>166</v>
      </c>
      <c r="T23" s="32">
        <f t="shared" si="2"/>
        <v>385</v>
      </c>
      <c r="U23" s="33">
        <f t="shared" si="2"/>
        <v>245</v>
      </c>
      <c r="V23" s="16">
        <f t="shared" si="2"/>
        <v>630</v>
      </c>
    </row>
    <row r="24" spans="1:22" s="19" customFormat="1" ht="12.75">
      <c r="A24" s="10" t="s">
        <v>18</v>
      </c>
      <c r="B24" s="20">
        <v>158</v>
      </c>
      <c r="C24" s="21">
        <v>101</v>
      </c>
      <c r="D24" s="21">
        <v>259</v>
      </c>
      <c r="E24" s="20">
        <v>2712</v>
      </c>
      <c r="F24" s="21">
        <v>2846</v>
      </c>
      <c r="G24" s="21">
        <v>5558</v>
      </c>
      <c r="H24" s="20">
        <v>2302</v>
      </c>
      <c r="I24" s="21">
        <v>2965</v>
      </c>
      <c r="J24" s="21">
        <v>5267</v>
      </c>
      <c r="K24" s="20">
        <v>738</v>
      </c>
      <c r="L24" s="21">
        <v>819</v>
      </c>
      <c r="M24" s="21">
        <v>1557</v>
      </c>
      <c r="N24" s="20">
        <v>261</v>
      </c>
      <c r="O24" s="21">
        <v>341</v>
      </c>
      <c r="P24" s="21">
        <v>602</v>
      </c>
      <c r="Q24" s="107">
        <v>910</v>
      </c>
      <c r="R24" s="108">
        <v>864</v>
      </c>
      <c r="S24" s="108">
        <v>1774</v>
      </c>
      <c r="T24" s="20">
        <f t="shared" si="2"/>
        <v>7081</v>
      </c>
      <c r="U24" s="21">
        <f t="shared" si="2"/>
        <v>7936</v>
      </c>
      <c r="V24" s="21">
        <f t="shared" si="2"/>
        <v>15017</v>
      </c>
    </row>
    <row r="25" spans="1:22" s="7" customFormat="1" ht="12.75">
      <c r="A25" s="41" t="s">
        <v>5</v>
      </c>
      <c r="B25" s="14"/>
      <c r="C25" s="16"/>
      <c r="D25" s="31"/>
      <c r="E25" s="14"/>
      <c r="F25" s="16"/>
      <c r="G25" s="31"/>
      <c r="H25" s="14"/>
      <c r="I25" s="16"/>
      <c r="J25" s="31"/>
      <c r="K25" s="14"/>
      <c r="L25" s="16"/>
      <c r="M25" s="31"/>
      <c r="N25" s="14"/>
      <c r="O25" s="16"/>
      <c r="P25" s="31"/>
      <c r="Q25" s="90"/>
      <c r="R25" s="83"/>
      <c r="S25" s="85"/>
      <c r="T25" s="32"/>
      <c r="U25" s="31"/>
      <c r="V25" s="16"/>
    </row>
    <row r="26" spans="1:22" ht="12.75">
      <c r="A26" s="7" t="s">
        <v>29</v>
      </c>
      <c r="B26" s="14">
        <v>225</v>
      </c>
      <c r="C26" s="16">
        <v>139</v>
      </c>
      <c r="D26" s="31">
        <v>364</v>
      </c>
      <c r="E26" s="14">
        <v>2020</v>
      </c>
      <c r="F26" s="16">
        <v>1928</v>
      </c>
      <c r="G26" s="31">
        <v>3948</v>
      </c>
      <c r="H26" s="14">
        <v>1361</v>
      </c>
      <c r="I26" s="16">
        <v>1546</v>
      </c>
      <c r="J26" s="31">
        <v>2907</v>
      </c>
      <c r="K26" s="14">
        <v>1497</v>
      </c>
      <c r="L26" s="16">
        <v>1035</v>
      </c>
      <c r="M26" s="31">
        <v>2532</v>
      </c>
      <c r="N26" s="14">
        <v>95</v>
      </c>
      <c r="O26" s="16">
        <v>80</v>
      </c>
      <c r="P26" s="31">
        <v>175</v>
      </c>
      <c r="Q26" s="90">
        <v>1547</v>
      </c>
      <c r="R26" s="83">
        <v>1391</v>
      </c>
      <c r="S26" s="85">
        <v>2938</v>
      </c>
      <c r="T26" s="32">
        <f aca="true" t="shared" si="3" ref="T26:V30">SUM(Q26,N26,K26,H26,E26,B26)</f>
        <v>6745</v>
      </c>
      <c r="U26" s="31">
        <f t="shared" si="3"/>
        <v>6119</v>
      </c>
      <c r="V26" s="16">
        <f t="shared" si="3"/>
        <v>12864</v>
      </c>
    </row>
    <row r="27" spans="1:22" ht="12.75">
      <c r="A27" s="7" t="s">
        <v>30</v>
      </c>
      <c r="B27" s="14">
        <v>192</v>
      </c>
      <c r="C27" s="15">
        <v>145</v>
      </c>
      <c r="D27" s="31">
        <v>337</v>
      </c>
      <c r="E27" s="14">
        <v>10081</v>
      </c>
      <c r="F27" s="15">
        <v>9875</v>
      </c>
      <c r="G27" s="31">
        <v>19956</v>
      </c>
      <c r="H27" s="14">
        <v>6618</v>
      </c>
      <c r="I27" s="15">
        <v>9088</v>
      </c>
      <c r="J27" s="31">
        <v>15706</v>
      </c>
      <c r="K27" s="14">
        <v>7968</v>
      </c>
      <c r="L27" s="15">
        <v>6269</v>
      </c>
      <c r="M27" s="31">
        <v>14237</v>
      </c>
      <c r="N27" s="14">
        <v>79</v>
      </c>
      <c r="O27" s="15">
        <v>201</v>
      </c>
      <c r="P27" s="31">
        <v>280</v>
      </c>
      <c r="Q27" s="90">
        <v>5067</v>
      </c>
      <c r="R27" s="91">
        <v>4069</v>
      </c>
      <c r="S27" s="85">
        <v>9136</v>
      </c>
      <c r="T27" s="32">
        <f t="shared" si="3"/>
        <v>30005</v>
      </c>
      <c r="U27" s="33">
        <f t="shared" si="3"/>
        <v>29647</v>
      </c>
      <c r="V27" s="16">
        <f t="shared" si="3"/>
        <v>59652</v>
      </c>
    </row>
    <row r="28" spans="1:22" ht="12.75">
      <c r="A28" s="26" t="s">
        <v>31</v>
      </c>
      <c r="B28" s="14">
        <v>0</v>
      </c>
      <c r="C28" s="15">
        <v>0</v>
      </c>
      <c r="D28" s="31">
        <v>0</v>
      </c>
      <c r="E28" s="14">
        <v>216</v>
      </c>
      <c r="F28" s="15">
        <v>46</v>
      </c>
      <c r="G28" s="31">
        <v>262</v>
      </c>
      <c r="H28" s="14">
        <v>6</v>
      </c>
      <c r="I28" s="15">
        <v>4</v>
      </c>
      <c r="J28" s="31">
        <v>10</v>
      </c>
      <c r="K28" s="14">
        <v>289</v>
      </c>
      <c r="L28" s="15">
        <v>86</v>
      </c>
      <c r="M28" s="31">
        <v>375</v>
      </c>
      <c r="N28" s="14">
        <v>0</v>
      </c>
      <c r="O28" s="15">
        <v>0</v>
      </c>
      <c r="P28" s="31">
        <v>0</v>
      </c>
      <c r="Q28" s="90">
        <v>186</v>
      </c>
      <c r="R28" s="91">
        <v>47</v>
      </c>
      <c r="S28" s="85">
        <v>233</v>
      </c>
      <c r="T28" s="32">
        <f t="shared" si="3"/>
        <v>697</v>
      </c>
      <c r="U28" s="33">
        <f t="shared" si="3"/>
        <v>183</v>
      </c>
      <c r="V28" s="16">
        <f t="shared" si="3"/>
        <v>880</v>
      </c>
    </row>
    <row r="29" spans="1:22" ht="12.75">
      <c r="A29" s="26" t="s">
        <v>32</v>
      </c>
      <c r="B29" s="14">
        <v>0</v>
      </c>
      <c r="C29" s="15">
        <v>0</v>
      </c>
      <c r="D29" s="31">
        <v>0</v>
      </c>
      <c r="E29" s="14">
        <v>20</v>
      </c>
      <c r="F29" s="15">
        <v>82</v>
      </c>
      <c r="G29" s="31">
        <v>102</v>
      </c>
      <c r="H29" s="14">
        <v>0</v>
      </c>
      <c r="I29" s="15">
        <v>0</v>
      </c>
      <c r="J29" s="31">
        <v>0</v>
      </c>
      <c r="K29" s="14">
        <v>0</v>
      </c>
      <c r="L29" s="15">
        <v>0</v>
      </c>
      <c r="M29" s="31">
        <v>0</v>
      </c>
      <c r="N29" s="14">
        <v>88</v>
      </c>
      <c r="O29" s="15">
        <v>240</v>
      </c>
      <c r="P29" s="31">
        <v>328</v>
      </c>
      <c r="Q29" s="90">
        <v>0</v>
      </c>
      <c r="R29" s="91">
        <v>0</v>
      </c>
      <c r="S29" s="85">
        <v>0</v>
      </c>
      <c r="T29" s="32">
        <f t="shared" si="3"/>
        <v>108</v>
      </c>
      <c r="U29" s="33">
        <f t="shared" si="3"/>
        <v>322</v>
      </c>
      <c r="V29" s="16">
        <f t="shared" si="3"/>
        <v>430</v>
      </c>
    </row>
    <row r="30" spans="1:22" s="19" customFormat="1" ht="12.75">
      <c r="A30" s="10" t="s">
        <v>18</v>
      </c>
      <c r="B30" s="20">
        <v>417</v>
      </c>
      <c r="C30" s="21">
        <v>284</v>
      </c>
      <c r="D30" s="21">
        <v>701</v>
      </c>
      <c r="E30" s="20">
        <v>12337</v>
      </c>
      <c r="F30" s="21">
        <v>11931</v>
      </c>
      <c r="G30" s="21">
        <v>24268</v>
      </c>
      <c r="H30" s="20">
        <v>7985</v>
      </c>
      <c r="I30" s="21">
        <v>10638</v>
      </c>
      <c r="J30" s="21">
        <v>18623</v>
      </c>
      <c r="K30" s="20">
        <v>9754</v>
      </c>
      <c r="L30" s="21">
        <v>7390</v>
      </c>
      <c r="M30" s="21">
        <v>17144</v>
      </c>
      <c r="N30" s="20">
        <v>262</v>
      </c>
      <c r="O30" s="21">
        <v>521</v>
      </c>
      <c r="P30" s="21">
        <v>783</v>
      </c>
      <c r="Q30" s="107">
        <v>6800</v>
      </c>
      <c r="R30" s="108">
        <v>5507</v>
      </c>
      <c r="S30" s="108">
        <v>12307</v>
      </c>
      <c r="T30" s="20">
        <f t="shared" si="3"/>
        <v>37555</v>
      </c>
      <c r="U30" s="21">
        <f t="shared" si="3"/>
        <v>36271</v>
      </c>
      <c r="V30" s="21">
        <f t="shared" si="3"/>
        <v>73826</v>
      </c>
    </row>
    <row r="31" spans="1:22" s="7" customFormat="1" ht="12.75">
      <c r="A31" s="41" t="s">
        <v>6</v>
      </c>
      <c r="B31" s="14"/>
      <c r="C31" s="16"/>
      <c r="D31" s="31"/>
      <c r="E31" s="14"/>
      <c r="F31" s="16"/>
      <c r="G31" s="31"/>
      <c r="H31" s="14"/>
      <c r="I31" s="16"/>
      <c r="J31" s="31"/>
      <c r="K31" s="14"/>
      <c r="L31" s="16"/>
      <c r="M31" s="31"/>
      <c r="N31" s="14"/>
      <c r="O31" s="16"/>
      <c r="P31" s="31"/>
      <c r="Q31" s="90"/>
      <c r="R31" s="83"/>
      <c r="S31" s="85"/>
      <c r="T31" s="32"/>
      <c r="U31" s="31"/>
      <c r="V31" s="16"/>
    </row>
    <row r="32" spans="1:22" ht="12.75">
      <c r="A32" s="7" t="s">
        <v>29</v>
      </c>
      <c r="B32" s="14">
        <v>91</v>
      </c>
      <c r="C32" s="16">
        <v>88</v>
      </c>
      <c r="D32" s="31">
        <v>179</v>
      </c>
      <c r="E32" s="14">
        <v>4109</v>
      </c>
      <c r="F32" s="16">
        <v>3908</v>
      </c>
      <c r="G32" s="31">
        <v>8017</v>
      </c>
      <c r="H32" s="14">
        <v>3014</v>
      </c>
      <c r="I32" s="16">
        <v>3547</v>
      </c>
      <c r="J32" s="31">
        <v>6561</v>
      </c>
      <c r="K32" s="14">
        <v>2158</v>
      </c>
      <c r="L32" s="16">
        <v>1462</v>
      </c>
      <c r="M32" s="31">
        <v>3620</v>
      </c>
      <c r="N32" s="14">
        <v>113</v>
      </c>
      <c r="O32" s="16">
        <v>144</v>
      </c>
      <c r="P32" s="31">
        <v>257</v>
      </c>
      <c r="Q32" s="90">
        <v>2361</v>
      </c>
      <c r="R32" s="83">
        <v>1902</v>
      </c>
      <c r="S32" s="85">
        <v>4263</v>
      </c>
      <c r="T32" s="32">
        <f aca="true" t="shared" si="4" ref="T32:V36">SUM(Q32,N32,K32,H32,E32,B32)</f>
        <v>11846</v>
      </c>
      <c r="U32" s="31">
        <f t="shared" si="4"/>
        <v>11051</v>
      </c>
      <c r="V32" s="16">
        <f t="shared" si="4"/>
        <v>22897</v>
      </c>
    </row>
    <row r="33" spans="1:22" ht="12.75">
      <c r="A33" s="7" t="s">
        <v>30</v>
      </c>
      <c r="B33" s="14">
        <v>290</v>
      </c>
      <c r="C33" s="15">
        <v>228</v>
      </c>
      <c r="D33" s="31">
        <v>518</v>
      </c>
      <c r="E33" s="14">
        <v>11968</v>
      </c>
      <c r="F33" s="15">
        <v>12224</v>
      </c>
      <c r="G33" s="31">
        <v>24192</v>
      </c>
      <c r="H33" s="14">
        <v>9171</v>
      </c>
      <c r="I33" s="15">
        <v>12193</v>
      </c>
      <c r="J33" s="31">
        <v>21364</v>
      </c>
      <c r="K33" s="14">
        <v>7715</v>
      </c>
      <c r="L33" s="15">
        <v>6193</v>
      </c>
      <c r="M33" s="31">
        <v>13908</v>
      </c>
      <c r="N33" s="14">
        <v>250</v>
      </c>
      <c r="O33" s="15">
        <v>493</v>
      </c>
      <c r="P33" s="31">
        <v>743</v>
      </c>
      <c r="Q33" s="90">
        <v>4972</v>
      </c>
      <c r="R33" s="91">
        <v>4334</v>
      </c>
      <c r="S33" s="85">
        <v>9306</v>
      </c>
      <c r="T33" s="32">
        <f t="shared" si="4"/>
        <v>34366</v>
      </c>
      <c r="U33" s="33">
        <f t="shared" si="4"/>
        <v>35665</v>
      </c>
      <c r="V33" s="16">
        <f t="shared" si="4"/>
        <v>70031</v>
      </c>
    </row>
    <row r="34" spans="1:22" ht="12.75">
      <c r="A34" s="26" t="s">
        <v>31</v>
      </c>
      <c r="B34" s="14">
        <v>32</v>
      </c>
      <c r="C34" s="15">
        <v>37</v>
      </c>
      <c r="D34" s="31">
        <v>69</v>
      </c>
      <c r="E34" s="14">
        <v>565</v>
      </c>
      <c r="F34" s="15">
        <v>120</v>
      </c>
      <c r="G34" s="31">
        <v>685</v>
      </c>
      <c r="H34" s="14">
        <v>0</v>
      </c>
      <c r="I34" s="15">
        <v>0</v>
      </c>
      <c r="J34" s="31">
        <v>0</v>
      </c>
      <c r="K34" s="14">
        <v>726</v>
      </c>
      <c r="L34" s="15">
        <v>262</v>
      </c>
      <c r="M34" s="31">
        <v>988</v>
      </c>
      <c r="N34" s="14">
        <v>0</v>
      </c>
      <c r="O34" s="15">
        <v>0</v>
      </c>
      <c r="P34" s="31">
        <v>0</v>
      </c>
      <c r="Q34" s="90">
        <v>785</v>
      </c>
      <c r="R34" s="91">
        <v>378</v>
      </c>
      <c r="S34" s="85">
        <v>1163</v>
      </c>
      <c r="T34" s="32">
        <f t="shared" si="4"/>
        <v>2108</v>
      </c>
      <c r="U34" s="33">
        <f t="shared" si="4"/>
        <v>797</v>
      </c>
      <c r="V34" s="16">
        <f t="shared" si="4"/>
        <v>2905</v>
      </c>
    </row>
    <row r="35" spans="1:22" ht="12.75">
      <c r="A35" s="26" t="s">
        <v>32</v>
      </c>
      <c r="B35" s="14">
        <v>86</v>
      </c>
      <c r="C35" s="15">
        <v>62</v>
      </c>
      <c r="D35" s="31">
        <v>148</v>
      </c>
      <c r="E35" s="14">
        <v>601</v>
      </c>
      <c r="F35" s="15">
        <v>375</v>
      </c>
      <c r="G35" s="31">
        <v>976</v>
      </c>
      <c r="H35" s="14">
        <v>248</v>
      </c>
      <c r="I35" s="15">
        <v>364</v>
      </c>
      <c r="J35" s="31">
        <v>612</v>
      </c>
      <c r="K35" s="14">
        <v>351</v>
      </c>
      <c r="L35" s="15">
        <v>72</v>
      </c>
      <c r="M35" s="31">
        <v>423</v>
      </c>
      <c r="N35" s="14">
        <v>155</v>
      </c>
      <c r="O35" s="15">
        <v>334</v>
      </c>
      <c r="P35" s="31">
        <v>489</v>
      </c>
      <c r="Q35" s="90">
        <v>549</v>
      </c>
      <c r="R35" s="91">
        <v>235</v>
      </c>
      <c r="S35" s="85">
        <v>784</v>
      </c>
      <c r="T35" s="32">
        <f t="shared" si="4"/>
        <v>1990</v>
      </c>
      <c r="U35" s="33">
        <f t="shared" si="4"/>
        <v>1442</v>
      </c>
      <c r="V35" s="16">
        <f t="shared" si="4"/>
        <v>3432</v>
      </c>
    </row>
    <row r="36" spans="1:27" s="19" customFormat="1" ht="12.75">
      <c r="A36" s="10" t="s">
        <v>18</v>
      </c>
      <c r="B36" s="20">
        <v>499</v>
      </c>
      <c r="C36" s="21">
        <v>415</v>
      </c>
      <c r="D36" s="21">
        <v>914</v>
      </c>
      <c r="E36" s="20">
        <v>17243</v>
      </c>
      <c r="F36" s="21">
        <v>16627</v>
      </c>
      <c r="G36" s="21">
        <v>33870</v>
      </c>
      <c r="H36" s="20">
        <v>12433</v>
      </c>
      <c r="I36" s="21">
        <v>16104</v>
      </c>
      <c r="J36" s="21">
        <v>28537</v>
      </c>
      <c r="K36" s="20">
        <v>10950</v>
      </c>
      <c r="L36" s="21">
        <v>7989</v>
      </c>
      <c r="M36" s="21">
        <v>18939</v>
      </c>
      <c r="N36" s="20">
        <v>518</v>
      </c>
      <c r="O36" s="21">
        <v>971</v>
      </c>
      <c r="P36" s="21">
        <v>1489</v>
      </c>
      <c r="Q36" s="107">
        <v>8667</v>
      </c>
      <c r="R36" s="108">
        <v>6849</v>
      </c>
      <c r="S36" s="108">
        <v>15516</v>
      </c>
      <c r="T36" s="107">
        <f t="shared" si="4"/>
        <v>50310</v>
      </c>
      <c r="U36" s="108">
        <f t="shared" si="4"/>
        <v>48955</v>
      </c>
      <c r="V36" s="108">
        <f t="shared" si="4"/>
        <v>99265</v>
      </c>
      <c r="W36" s="38"/>
      <c r="X36" s="38"/>
      <c r="Y36" s="38"/>
      <c r="Z36" s="38"/>
      <c r="AA36" s="38"/>
    </row>
    <row r="37" spans="1:27" s="7" customFormat="1" ht="12.75">
      <c r="A37" s="41" t="s">
        <v>7</v>
      </c>
      <c r="B37" s="14"/>
      <c r="C37" s="16"/>
      <c r="D37" s="31"/>
      <c r="E37" s="14"/>
      <c r="F37" s="16"/>
      <c r="G37" s="31"/>
      <c r="H37" s="14"/>
      <c r="I37" s="16"/>
      <c r="J37" s="31"/>
      <c r="K37" s="14"/>
      <c r="L37" s="16"/>
      <c r="M37" s="31"/>
      <c r="N37" s="14"/>
      <c r="O37" s="16"/>
      <c r="P37" s="31"/>
      <c r="Q37" s="90"/>
      <c r="R37" s="83"/>
      <c r="S37" s="85"/>
      <c r="T37" s="104"/>
      <c r="U37" s="85"/>
      <c r="V37" s="83"/>
      <c r="W37" s="94"/>
      <c r="X37" s="94"/>
      <c r="Y37" s="94"/>
      <c r="Z37" s="94"/>
      <c r="AA37" s="94"/>
    </row>
    <row r="38" spans="1:27" ht="12.75">
      <c r="A38" s="7" t="s">
        <v>29</v>
      </c>
      <c r="B38" s="14">
        <v>100</v>
      </c>
      <c r="C38" s="16">
        <v>67</v>
      </c>
      <c r="D38" s="31">
        <v>167</v>
      </c>
      <c r="E38" s="14">
        <v>1351</v>
      </c>
      <c r="F38" s="16">
        <v>1319</v>
      </c>
      <c r="G38" s="31">
        <v>2670</v>
      </c>
      <c r="H38" s="14">
        <v>935</v>
      </c>
      <c r="I38" s="16">
        <v>1066</v>
      </c>
      <c r="J38" s="31">
        <v>2001</v>
      </c>
      <c r="K38" s="14">
        <v>1041</v>
      </c>
      <c r="L38" s="16">
        <v>834</v>
      </c>
      <c r="M38" s="31">
        <v>1875</v>
      </c>
      <c r="N38" s="14">
        <v>0</v>
      </c>
      <c r="O38" s="16">
        <v>0</v>
      </c>
      <c r="P38" s="31">
        <v>0</v>
      </c>
      <c r="Q38" s="90">
        <v>1260</v>
      </c>
      <c r="R38" s="83">
        <v>1161</v>
      </c>
      <c r="S38" s="85">
        <v>2421</v>
      </c>
      <c r="T38" s="104">
        <f aca="true" t="shared" si="5" ref="T38:V42">SUM(Q38,N38,K38,H38,E38,B38)</f>
        <v>4687</v>
      </c>
      <c r="U38" s="85">
        <f t="shared" si="5"/>
        <v>4447</v>
      </c>
      <c r="V38" s="83">
        <f t="shared" si="5"/>
        <v>9134</v>
      </c>
      <c r="W38" s="93"/>
      <c r="X38" s="93"/>
      <c r="Y38" s="93"/>
      <c r="Z38" s="93"/>
      <c r="AA38" s="93"/>
    </row>
    <row r="39" spans="1:27" ht="12.75">
      <c r="A39" s="7" t="s">
        <v>30</v>
      </c>
      <c r="B39" s="14">
        <v>104</v>
      </c>
      <c r="C39" s="15">
        <v>53</v>
      </c>
      <c r="D39" s="31">
        <v>157</v>
      </c>
      <c r="E39" s="14">
        <v>7272</v>
      </c>
      <c r="F39" s="15">
        <v>7008</v>
      </c>
      <c r="G39" s="31">
        <v>14280</v>
      </c>
      <c r="H39" s="14">
        <v>4665</v>
      </c>
      <c r="I39" s="15">
        <v>6281</v>
      </c>
      <c r="J39" s="31">
        <v>10946</v>
      </c>
      <c r="K39" s="14">
        <v>5371</v>
      </c>
      <c r="L39" s="15">
        <v>3727</v>
      </c>
      <c r="M39" s="31">
        <v>9098</v>
      </c>
      <c r="N39" s="14">
        <v>165</v>
      </c>
      <c r="O39" s="15">
        <v>260</v>
      </c>
      <c r="P39" s="31">
        <v>425</v>
      </c>
      <c r="Q39" s="90">
        <v>4356</v>
      </c>
      <c r="R39" s="91">
        <v>3126</v>
      </c>
      <c r="S39" s="85">
        <v>7482</v>
      </c>
      <c r="T39" s="104">
        <f t="shared" si="5"/>
        <v>21933</v>
      </c>
      <c r="U39" s="105">
        <f t="shared" si="5"/>
        <v>20455</v>
      </c>
      <c r="V39" s="83">
        <f t="shared" si="5"/>
        <v>42388</v>
      </c>
      <c r="W39" s="93"/>
      <c r="X39" s="93"/>
      <c r="Y39" s="93"/>
      <c r="Z39" s="93"/>
      <c r="AA39" s="93"/>
    </row>
    <row r="40" spans="1:27" ht="12.75">
      <c r="A40" s="26" t="s">
        <v>31</v>
      </c>
      <c r="B40" s="14">
        <v>66</v>
      </c>
      <c r="C40" s="15">
        <v>39</v>
      </c>
      <c r="D40" s="31">
        <v>105</v>
      </c>
      <c r="E40" s="14">
        <v>694</v>
      </c>
      <c r="F40" s="15">
        <v>443</v>
      </c>
      <c r="G40" s="31">
        <v>1137</v>
      </c>
      <c r="H40" s="14">
        <v>203</v>
      </c>
      <c r="I40" s="15">
        <v>252</v>
      </c>
      <c r="J40" s="31">
        <v>455</v>
      </c>
      <c r="K40" s="14">
        <v>661</v>
      </c>
      <c r="L40" s="15">
        <v>281</v>
      </c>
      <c r="M40" s="31">
        <v>942</v>
      </c>
      <c r="N40" s="14">
        <v>240</v>
      </c>
      <c r="O40" s="15">
        <v>455</v>
      </c>
      <c r="P40" s="31">
        <v>695</v>
      </c>
      <c r="Q40" s="90">
        <v>661</v>
      </c>
      <c r="R40" s="91">
        <v>171</v>
      </c>
      <c r="S40" s="85">
        <v>832</v>
      </c>
      <c r="T40" s="104">
        <f t="shared" si="5"/>
        <v>2525</v>
      </c>
      <c r="U40" s="105">
        <f t="shared" si="5"/>
        <v>1641</v>
      </c>
      <c r="V40" s="83">
        <f t="shared" si="5"/>
        <v>4166</v>
      </c>
      <c r="W40" s="93"/>
      <c r="X40" s="93"/>
      <c r="Y40" s="93"/>
      <c r="Z40" s="93"/>
      <c r="AA40" s="93"/>
    </row>
    <row r="41" spans="1:27" ht="12.75">
      <c r="A41" s="26" t="s">
        <v>32</v>
      </c>
      <c r="B41" s="14">
        <v>0</v>
      </c>
      <c r="C41" s="15">
        <v>0</v>
      </c>
      <c r="D41" s="31">
        <v>0</v>
      </c>
      <c r="E41" s="14">
        <v>206</v>
      </c>
      <c r="F41" s="15">
        <v>240</v>
      </c>
      <c r="G41" s="31">
        <v>446</v>
      </c>
      <c r="H41" s="14">
        <v>265</v>
      </c>
      <c r="I41" s="15">
        <v>376</v>
      </c>
      <c r="J41" s="31">
        <v>641</v>
      </c>
      <c r="K41" s="14">
        <v>68</v>
      </c>
      <c r="L41" s="15">
        <v>39</v>
      </c>
      <c r="M41" s="31">
        <v>107</v>
      </c>
      <c r="N41" s="14">
        <v>0</v>
      </c>
      <c r="O41" s="15">
        <v>0</v>
      </c>
      <c r="P41" s="31">
        <v>0</v>
      </c>
      <c r="Q41" s="90">
        <v>0</v>
      </c>
      <c r="R41" s="91">
        <v>0</v>
      </c>
      <c r="S41" s="85">
        <v>0</v>
      </c>
      <c r="T41" s="104">
        <f t="shared" si="5"/>
        <v>539</v>
      </c>
      <c r="U41" s="105">
        <f t="shared" si="5"/>
        <v>655</v>
      </c>
      <c r="V41" s="83">
        <f t="shared" si="5"/>
        <v>1194</v>
      </c>
      <c r="W41" s="93"/>
      <c r="X41" s="93"/>
      <c r="Y41" s="93"/>
      <c r="Z41" s="93"/>
      <c r="AA41" s="93"/>
    </row>
    <row r="42" spans="1:27" s="19" customFormat="1" ht="12.75">
      <c r="A42" s="10" t="s">
        <v>18</v>
      </c>
      <c r="B42" s="20">
        <v>270</v>
      </c>
      <c r="C42" s="21">
        <v>159</v>
      </c>
      <c r="D42" s="21">
        <v>429</v>
      </c>
      <c r="E42" s="20">
        <v>9523</v>
      </c>
      <c r="F42" s="21">
        <v>9010</v>
      </c>
      <c r="G42" s="21">
        <v>18533</v>
      </c>
      <c r="H42" s="20">
        <v>6068</v>
      </c>
      <c r="I42" s="21">
        <v>7975</v>
      </c>
      <c r="J42" s="21">
        <v>14043</v>
      </c>
      <c r="K42" s="20">
        <v>7141</v>
      </c>
      <c r="L42" s="21">
        <v>4881</v>
      </c>
      <c r="M42" s="21">
        <v>12022</v>
      </c>
      <c r="N42" s="20">
        <v>405</v>
      </c>
      <c r="O42" s="21">
        <v>715</v>
      </c>
      <c r="P42" s="21">
        <v>1120</v>
      </c>
      <c r="Q42" s="107">
        <v>6277</v>
      </c>
      <c r="R42" s="108">
        <v>4458</v>
      </c>
      <c r="S42" s="108">
        <v>10735</v>
      </c>
      <c r="T42" s="107">
        <f t="shared" si="5"/>
        <v>29684</v>
      </c>
      <c r="U42" s="108">
        <f t="shared" si="5"/>
        <v>27198</v>
      </c>
      <c r="V42" s="108">
        <f t="shared" si="5"/>
        <v>56882</v>
      </c>
      <c r="W42" s="38"/>
      <c r="X42" s="38"/>
      <c r="Y42" s="38"/>
      <c r="Z42" s="38"/>
      <c r="AA42" s="38"/>
    </row>
    <row r="43" spans="1:27" s="7" customFormat="1" ht="12.75">
      <c r="A43" s="39" t="s">
        <v>28</v>
      </c>
      <c r="B43" s="12"/>
      <c r="C43" s="13"/>
      <c r="D43" s="37"/>
      <c r="E43" s="12"/>
      <c r="F43" s="13"/>
      <c r="G43" s="37"/>
      <c r="H43" s="12"/>
      <c r="I43" s="13"/>
      <c r="J43" s="37"/>
      <c r="K43" s="12"/>
      <c r="L43" s="13"/>
      <c r="M43" s="37"/>
      <c r="N43" s="12"/>
      <c r="O43" s="13"/>
      <c r="P43" s="37"/>
      <c r="Q43" s="88"/>
      <c r="R43" s="89"/>
      <c r="S43" s="123"/>
      <c r="T43" s="122"/>
      <c r="U43" s="123"/>
      <c r="V43" s="89"/>
      <c r="W43" s="94"/>
      <c r="X43" s="94"/>
      <c r="Y43" s="94"/>
      <c r="Z43" s="94"/>
      <c r="AA43" s="94"/>
    </row>
    <row r="44" spans="1:27" ht="12.75">
      <c r="A44" s="7" t="s">
        <v>29</v>
      </c>
      <c r="B44" s="14">
        <f>SUM(B38,B32,B26,B21,B15,B9)</f>
        <v>752</v>
      </c>
      <c r="C44" s="16">
        <f aca="true" t="shared" si="6" ref="C44:S44">SUM(C38,C32,C26,C21,C15,C9)</f>
        <v>586</v>
      </c>
      <c r="D44" s="31">
        <f t="shared" si="6"/>
        <v>1338</v>
      </c>
      <c r="E44" s="14">
        <f aca="true" t="shared" si="7" ref="E44:G45">SUM(E38,E32,E26,E21,E15,E9)</f>
        <v>14515</v>
      </c>
      <c r="F44" s="16">
        <f t="shared" si="7"/>
        <v>14088</v>
      </c>
      <c r="G44" s="31">
        <f t="shared" si="7"/>
        <v>28603</v>
      </c>
      <c r="H44" s="14">
        <f t="shared" si="6"/>
        <v>10477</v>
      </c>
      <c r="I44" s="16">
        <f t="shared" si="6"/>
        <v>12658</v>
      </c>
      <c r="J44" s="31">
        <f t="shared" si="6"/>
        <v>23135</v>
      </c>
      <c r="K44" s="14">
        <f t="shared" si="6"/>
        <v>7977</v>
      </c>
      <c r="L44" s="16">
        <f t="shared" si="6"/>
        <v>5794</v>
      </c>
      <c r="M44" s="31">
        <f t="shared" si="6"/>
        <v>13771</v>
      </c>
      <c r="N44" s="14">
        <f t="shared" si="6"/>
        <v>572</v>
      </c>
      <c r="O44" s="16">
        <f t="shared" si="6"/>
        <v>889</v>
      </c>
      <c r="P44" s="31">
        <f t="shared" si="6"/>
        <v>1461</v>
      </c>
      <c r="Q44" s="90">
        <f t="shared" si="6"/>
        <v>9217</v>
      </c>
      <c r="R44" s="83">
        <f t="shared" si="6"/>
        <v>7687</v>
      </c>
      <c r="S44" s="85">
        <f t="shared" si="6"/>
        <v>16904</v>
      </c>
      <c r="T44" s="104">
        <f aca="true" t="shared" si="8" ref="T44:V48">SUM(Q44,N44,K44,H44,E44,B44)</f>
        <v>43510</v>
      </c>
      <c r="U44" s="105">
        <f t="shared" si="8"/>
        <v>41702</v>
      </c>
      <c r="V44" s="83">
        <f t="shared" si="8"/>
        <v>85212</v>
      </c>
      <c r="W44" s="93"/>
      <c r="X44" s="93"/>
      <c r="Y44" s="93"/>
      <c r="Z44" s="93"/>
      <c r="AA44" s="93"/>
    </row>
    <row r="45" spans="1:27" ht="12.75">
      <c r="A45" s="7" t="s">
        <v>30</v>
      </c>
      <c r="B45" s="14">
        <f>SUM(B39,B33,B27,B22,B16,B10)</f>
        <v>1146</v>
      </c>
      <c r="C45" s="15">
        <f aca="true" t="shared" si="9" ref="C45:S45">SUM(C39,C33,C27,C22,C16,C10)</f>
        <v>867</v>
      </c>
      <c r="D45" s="31">
        <f t="shared" si="9"/>
        <v>2013</v>
      </c>
      <c r="E45" s="14">
        <f t="shared" si="7"/>
        <v>52624</v>
      </c>
      <c r="F45" s="15">
        <f t="shared" si="7"/>
        <v>53256</v>
      </c>
      <c r="G45" s="31">
        <f t="shared" si="7"/>
        <v>105880</v>
      </c>
      <c r="H45" s="14">
        <f t="shared" si="9"/>
        <v>39467</v>
      </c>
      <c r="I45" s="15">
        <f t="shared" si="9"/>
        <v>51771</v>
      </c>
      <c r="J45" s="31">
        <f t="shared" si="9"/>
        <v>91238</v>
      </c>
      <c r="K45" s="14">
        <f t="shared" si="9"/>
        <v>35853</v>
      </c>
      <c r="L45" s="15">
        <f t="shared" si="9"/>
        <v>28432</v>
      </c>
      <c r="M45" s="31">
        <f t="shared" si="9"/>
        <v>64285</v>
      </c>
      <c r="N45" s="14">
        <f t="shared" si="9"/>
        <v>1017</v>
      </c>
      <c r="O45" s="15">
        <f t="shared" si="9"/>
        <v>1987</v>
      </c>
      <c r="P45" s="31">
        <f t="shared" si="9"/>
        <v>3004</v>
      </c>
      <c r="Q45" s="90">
        <f t="shared" si="9"/>
        <v>23449</v>
      </c>
      <c r="R45" s="91">
        <f t="shared" si="9"/>
        <v>20048</v>
      </c>
      <c r="S45" s="85">
        <f t="shared" si="9"/>
        <v>43497</v>
      </c>
      <c r="T45" s="104">
        <f t="shared" si="8"/>
        <v>153556</v>
      </c>
      <c r="U45" s="105">
        <f t="shared" si="8"/>
        <v>156361</v>
      </c>
      <c r="V45" s="83">
        <f t="shared" si="8"/>
        <v>309917</v>
      </c>
      <c r="W45" s="93"/>
      <c r="X45" s="93"/>
      <c r="Y45" s="93"/>
      <c r="Z45" s="93"/>
      <c r="AA45" s="93"/>
    </row>
    <row r="46" spans="1:27" ht="12.75">
      <c r="A46" s="26" t="s">
        <v>31</v>
      </c>
      <c r="B46" s="14">
        <f>SUM(B40,B34,B28,B17,B11)</f>
        <v>112</v>
      </c>
      <c r="C46" s="15">
        <f aca="true" t="shared" si="10" ref="C46:S46">SUM(C40,C34,C28,C17,C11)</f>
        <v>95</v>
      </c>
      <c r="D46" s="31">
        <f t="shared" si="10"/>
        <v>207</v>
      </c>
      <c r="E46" s="14">
        <f>SUM(E40,E34,E28,E17,E11)</f>
        <v>2535</v>
      </c>
      <c r="F46" s="15">
        <f>SUM(F40,F34,F28,F17,F11)</f>
        <v>1187</v>
      </c>
      <c r="G46" s="31">
        <f>SUM(G40,G34,G28,G17,G11)</f>
        <v>3722</v>
      </c>
      <c r="H46" s="14">
        <f t="shared" si="10"/>
        <v>249</v>
      </c>
      <c r="I46" s="15">
        <f t="shared" si="10"/>
        <v>315</v>
      </c>
      <c r="J46" s="31">
        <f t="shared" si="10"/>
        <v>564</v>
      </c>
      <c r="K46" s="14">
        <f t="shared" si="10"/>
        <v>2825</v>
      </c>
      <c r="L46" s="15">
        <f t="shared" si="10"/>
        <v>1140</v>
      </c>
      <c r="M46" s="31">
        <f t="shared" si="10"/>
        <v>3965</v>
      </c>
      <c r="N46" s="14">
        <f t="shared" si="10"/>
        <v>291</v>
      </c>
      <c r="O46" s="15">
        <f t="shared" si="10"/>
        <v>572</v>
      </c>
      <c r="P46" s="31">
        <f t="shared" si="10"/>
        <v>863</v>
      </c>
      <c r="Q46" s="90">
        <f t="shared" si="10"/>
        <v>3059</v>
      </c>
      <c r="R46" s="91">
        <f t="shared" si="10"/>
        <v>1332</v>
      </c>
      <c r="S46" s="85">
        <f t="shared" si="10"/>
        <v>4391</v>
      </c>
      <c r="T46" s="104">
        <f t="shared" si="8"/>
        <v>9071</v>
      </c>
      <c r="U46" s="105">
        <f t="shared" si="8"/>
        <v>4641</v>
      </c>
      <c r="V46" s="83">
        <f t="shared" si="8"/>
        <v>13712</v>
      </c>
      <c r="W46" s="93"/>
      <c r="X46" s="93"/>
      <c r="Y46" s="93"/>
      <c r="Z46" s="93"/>
      <c r="AA46" s="93"/>
    </row>
    <row r="47" spans="1:27" ht="12.75">
      <c r="A47" s="26" t="s">
        <v>32</v>
      </c>
      <c r="B47" s="14">
        <f>SUM(B41,B35,B29,B23,B18,B12)</f>
        <v>416</v>
      </c>
      <c r="C47" s="15">
        <f aca="true" t="shared" si="11" ref="C47:S47">SUM(C41,C35,C29,C23,C18,C12)</f>
        <v>319</v>
      </c>
      <c r="D47" s="31">
        <f t="shared" si="11"/>
        <v>735</v>
      </c>
      <c r="E47" s="14">
        <f>SUM(E41,E35,E29,E23,E18,E12)</f>
        <v>3528</v>
      </c>
      <c r="F47" s="15">
        <f>SUM(F41,F35,F29,F23,F18,F12)</f>
        <v>2184</v>
      </c>
      <c r="G47" s="31">
        <f>SUM(G41,G35,G29,G23,G18,G12)</f>
        <v>5712</v>
      </c>
      <c r="H47" s="14">
        <f t="shared" si="11"/>
        <v>1210</v>
      </c>
      <c r="I47" s="15">
        <f t="shared" si="11"/>
        <v>1498</v>
      </c>
      <c r="J47" s="31">
        <f t="shared" si="11"/>
        <v>2708</v>
      </c>
      <c r="K47" s="14">
        <f t="shared" si="11"/>
        <v>2774</v>
      </c>
      <c r="L47" s="15">
        <f t="shared" si="11"/>
        <v>989</v>
      </c>
      <c r="M47" s="31">
        <f t="shared" si="11"/>
        <v>3763</v>
      </c>
      <c r="N47" s="14">
        <f t="shared" si="11"/>
        <v>330</v>
      </c>
      <c r="O47" s="15">
        <f t="shared" si="11"/>
        <v>684</v>
      </c>
      <c r="P47" s="31">
        <f t="shared" si="11"/>
        <v>1014</v>
      </c>
      <c r="Q47" s="90">
        <f t="shared" si="11"/>
        <v>3087</v>
      </c>
      <c r="R47" s="91">
        <f t="shared" si="11"/>
        <v>1596</v>
      </c>
      <c r="S47" s="85">
        <f t="shared" si="11"/>
        <v>4683</v>
      </c>
      <c r="T47" s="104">
        <f t="shared" si="8"/>
        <v>11345</v>
      </c>
      <c r="U47" s="105">
        <f t="shared" si="8"/>
        <v>7270</v>
      </c>
      <c r="V47" s="83">
        <f t="shared" si="8"/>
        <v>18615</v>
      </c>
      <c r="W47" s="93"/>
      <c r="X47" s="93"/>
      <c r="Y47" s="93"/>
      <c r="Z47" s="93"/>
      <c r="AA47" s="93"/>
    </row>
    <row r="48" spans="1:27" s="19" customFormat="1" ht="12.75">
      <c r="A48" s="10" t="s">
        <v>18</v>
      </c>
      <c r="B48" s="20">
        <f>SUM(B44:B47)</f>
        <v>2426</v>
      </c>
      <c r="C48" s="21">
        <f aca="true" t="shared" si="12" ref="C48:S48">SUM(C44:C47)</f>
        <v>1867</v>
      </c>
      <c r="D48" s="21">
        <f t="shared" si="12"/>
        <v>4293</v>
      </c>
      <c r="E48" s="20">
        <f>SUM(E44:E47)</f>
        <v>73202</v>
      </c>
      <c r="F48" s="21">
        <f>SUM(F44:F47)</f>
        <v>70715</v>
      </c>
      <c r="G48" s="21">
        <f>SUM(G44:G47)</f>
        <v>143917</v>
      </c>
      <c r="H48" s="20">
        <f t="shared" si="12"/>
        <v>51403</v>
      </c>
      <c r="I48" s="21">
        <f t="shared" si="12"/>
        <v>66242</v>
      </c>
      <c r="J48" s="21">
        <f t="shared" si="12"/>
        <v>117645</v>
      </c>
      <c r="K48" s="20">
        <f t="shared" si="12"/>
        <v>49429</v>
      </c>
      <c r="L48" s="21">
        <f t="shared" si="12"/>
        <v>36355</v>
      </c>
      <c r="M48" s="21">
        <f t="shared" si="12"/>
        <v>85784</v>
      </c>
      <c r="N48" s="20">
        <f t="shared" si="12"/>
        <v>2210</v>
      </c>
      <c r="O48" s="21">
        <f t="shared" si="12"/>
        <v>4132</v>
      </c>
      <c r="P48" s="21">
        <f t="shared" si="12"/>
        <v>6342</v>
      </c>
      <c r="Q48" s="107">
        <f t="shared" si="12"/>
        <v>38812</v>
      </c>
      <c r="R48" s="108">
        <f t="shared" si="12"/>
        <v>30663</v>
      </c>
      <c r="S48" s="108">
        <f t="shared" si="12"/>
        <v>69475</v>
      </c>
      <c r="T48" s="107">
        <f t="shared" si="8"/>
        <v>217482</v>
      </c>
      <c r="U48" s="108">
        <f t="shared" si="8"/>
        <v>209974</v>
      </c>
      <c r="V48" s="108">
        <f t="shared" si="8"/>
        <v>427456</v>
      </c>
      <c r="W48" s="38"/>
      <c r="X48" s="111"/>
      <c r="Y48" s="38"/>
      <c r="Z48" s="38"/>
      <c r="AA48" s="38"/>
    </row>
    <row r="49" spans="20:27" ht="12.75">
      <c r="T49" s="93"/>
      <c r="U49" s="93"/>
      <c r="V49" s="94"/>
      <c r="W49" s="93"/>
      <c r="X49" s="93"/>
      <c r="Y49" s="93"/>
      <c r="Z49" s="93"/>
      <c r="AA49" s="93"/>
    </row>
    <row r="50" spans="1:27" ht="12.75">
      <c r="A50" s="138"/>
      <c r="H50" s="15"/>
      <c r="I50" s="15"/>
      <c r="J50" s="15"/>
      <c r="O50" s="15"/>
      <c r="S50" s="83"/>
      <c r="T50" s="93"/>
      <c r="U50" s="93"/>
      <c r="V50" s="94"/>
      <c r="W50" s="93"/>
      <c r="X50" s="93"/>
      <c r="Y50" s="93"/>
      <c r="Z50" s="93"/>
      <c r="AA50" s="93"/>
    </row>
    <row r="51" ht="12.75">
      <c r="V51" s="16"/>
    </row>
  </sheetData>
  <sheetProtection/>
  <mergeCells count="15">
    <mergeCell ref="Q6:S6"/>
    <mergeCell ref="B6:D6"/>
    <mergeCell ref="N4:P4"/>
    <mergeCell ref="N5:P5"/>
    <mergeCell ref="K4:M4"/>
    <mergeCell ref="K5:M5"/>
    <mergeCell ref="H4:J4"/>
    <mergeCell ref="H5:J5"/>
    <mergeCell ref="A2:V2"/>
    <mergeCell ref="E4:G4"/>
    <mergeCell ref="B4:D4"/>
    <mergeCell ref="B5:D5"/>
    <mergeCell ref="T4:V4"/>
    <mergeCell ref="Q4:S4"/>
    <mergeCell ref="Q5:S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8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A59" sqref="A59"/>
    </sheetView>
  </sheetViews>
  <sheetFormatPr defaultColWidth="12.28125" defaultRowHeight="12.75"/>
  <cols>
    <col min="1" max="1" width="27.0039062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57421875" style="7" customWidth="1"/>
    <col min="14" max="15" width="8.57421875" style="0" customWidth="1"/>
    <col min="16" max="16" width="8.57421875" style="7" customWidth="1"/>
    <col min="17" max="19" width="12.28125" style="0" customWidth="1"/>
    <col min="20" max="20" width="7.8515625" style="0" customWidth="1"/>
    <col min="21" max="22" width="21.00390625" style="0" customWidth="1"/>
    <col min="23" max="23" width="26.57421875" style="0" customWidth="1"/>
    <col min="24" max="25" width="32.7109375" style="0" customWidth="1"/>
    <col min="26" max="26" width="38.28125" style="0" customWidth="1"/>
    <col min="27" max="28" width="21.8515625" style="0" customWidth="1"/>
    <col min="29" max="29" width="27.421875" style="0" customWidth="1"/>
    <col min="30" max="31" width="12.8515625" style="0" customWidth="1"/>
    <col min="32" max="32" width="18.421875" style="0" customWidth="1"/>
    <col min="33" max="34" width="7.421875" style="0" customWidth="1"/>
    <col min="35" max="35" width="13.00390625" style="0" customWidth="1"/>
    <col min="36" max="36" width="7.57421875" style="0" customWidth="1"/>
    <col min="37" max="37" width="25.7109375" style="0" customWidth="1"/>
    <col min="38" max="38" width="31.00390625" style="0" customWidth="1"/>
    <col min="39" max="40" width="34.421875" style="0" customWidth="1"/>
    <col min="41" max="41" width="40.00390625" style="0" customWidth="1"/>
    <col min="42" max="43" width="34.140625" style="0" customWidth="1"/>
    <col min="44" max="44" width="39.7109375" style="0" customWidth="1"/>
    <col min="45" max="46" width="11.140625" style="0" customWidth="1"/>
    <col min="47" max="47" width="16.7109375" style="0" customWidth="1"/>
    <col min="48" max="49" width="22.7109375" style="0" customWidth="1"/>
    <col min="50" max="50" width="28.28125" style="0" customWidth="1"/>
    <col min="51" max="52" width="32.28125" style="0" customWidth="1"/>
    <col min="53" max="53" width="37.8515625" style="0" customWidth="1"/>
    <col min="54" max="54" width="24.57421875" style="0" customWidth="1"/>
    <col min="55" max="55" width="30.140625" style="0" customWidth="1"/>
    <col min="56" max="57" width="24.57421875" style="0" customWidth="1"/>
    <col min="58" max="58" width="30.140625" style="0" customWidth="1"/>
    <col min="59" max="60" width="30.28125" style="0" customWidth="1"/>
    <col min="61" max="61" width="35.8515625" style="0" customWidth="1"/>
    <col min="62" max="62" width="33.7109375" style="0" customWidth="1"/>
    <col min="63" max="63" width="39.28125" style="0" customWidth="1"/>
    <col min="64" max="65" width="34.57421875" style="0" customWidth="1"/>
    <col min="66" max="66" width="40.140625" style="0" customWidth="1"/>
    <col min="67" max="67" width="15.8515625" style="0" customWidth="1"/>
    <col min="68" max="68" width="21.421875" style="0" customWidth="1"/>
    <col min="69" max="70" width="20.7109375" style="0" customWidth="1"/>
    <col min="71" max="71" width="26.28125" style="0" customWidth="1"/>
    <col min="72" max="72" width="27.8515625" style="0" customWidth="1"/>
    <col min="73" max="73" width="33.421875" style="0" customWidth="1"/>
    <col min="74" max="75" width="17.57421875" style="0" customWidth="1"/>
    <col min="76" max="76" width="23.140625" style="0" customWidth="1"/>
    <col min="77" max="78" width="31.28125" style="0" customWidth="1"/>
    <col min="79" max="79" width="36.8515625" style="0" customWidth="1"/>
    <col min="80" max="81" width="32.421875" style="0" customWidth="1"/>
    <col min="82" max="82" width="38.00390625" style="0" customWidth="1"/>
    <col min="83" max="84" width="28.8515625" style="0" customWidth="1"/>
    <col min="85" max="85" width="34.421875" style="0" customWidth="1"/>
    <col min="86" max="87" width="25.421875" style="0" customWidth="1"/>
    <col min="88" max="88" width="31.00390625" style="0" customWidth="1"/>
    <col min="89" max="90" width="15.7109375" style="0" customWidth="1"/>
    <col min="91" max="93" width="21.28125" style="0" customWidth="1"/>
    <col min="94" max="94" width="26.8515625" style="0" customWidth="1"/>
    <col min="95" max="96" width="30.28125" style="0" customWidth="1"/>
    <col min="97" max="97" width="35.8515625" style="0" customWidth="1"/>
    <col min="98" max="99" width="25.140625" style="0" customWidth="1"/>
    <col min="100" max="100" width="30.7109375" style="0" customWidth="1"/>
    <col min="101" max="102" width="22.8515625" style="0" customWidth="1"/>
    <col min="103" max="103" width="28.421875" style="0" customWidth="1"/>
    <col min="104" max="104" width="13.140625" style="0" customWidth="1"/>
    <col min="105" max="105" width="18.7109375" style="0" customWidth="1"/>
    <col min="106" max="107" width="27.7109375" style="0" customWidth="1"/>
    <col min="108" max="108" width="33.28125" style="0" customWidth="1"/>
    <col min="109" max="110" width="13.140625" style="0" customWidth="1"/>
    <col min="111" max="111" width="18.7109375" style="0" customWidth="1"/>
    <col min="112" max="113" width="22.57421875" style="0" customWidth="1"/>
    <col min="114" max="114" width="28.140625" style="0" customWidth="1"/>
    <col min="115" max="116" width="21.8515625" style="0" customWidth="1"/>
    <col min="117" max="117" width="27.421875" style="0" customWidth="1"/>
    <col min="118" max="118" width="21.57421875" style="0" customWidth="1"/>
    <col min="119" max="119" width="27.140625" style="0" customWidth="1"/>
    <col min="120" max="121" width="12.140625" style="0" customWidth="1"/>
    <col min="122" max="122" width="17.7109375" style="0" customWidth="1"/>
    <col min="123" max="124" width="21.7109375" style="0" customWidth="1"/>
    <col min="125" max="125" width="27.28125" style="0" customWidth="1"/>
    <col min="126" max="127" width="31.140625" style="0" customWidth="1"/>
    <col min="128" max="128" width="36.7109375" style="0" customWidth="1"/>
    <col min="129" max="130" width="27.28125" style="0" customWidth="1"/>
    <col min="131" max="131" width="32.8515625" style="0" customWidth="1"/>
    <col min="132" max="132" width="17.00390625" style="0" customWidth="1"/>
    <col min="133" max="133" width="22.57421875" style="0" customWidth="1"/>
    <col min="134" max="135" width="26.57421875" style="0" customWidth="1"/>
    <col min="136" max="136" width="32.140625" style="0" customWidth="1"/>
    <col min="137" max="138" width="30.28125" style="0" customWidth="1"/>
    <col min="139" max="139" width="35.8515625" style="0" customWidth="1"/>
    <col min="140" max="140" width="34.57421875" style="0" customWidth="1"/>
    <col min="141" max="141" width="40.140625" style="0" customWidth="1"/>
    <col min="142" max="142" width="16.8515625" style="0" customWidth="1"/>
    <col min="143" max="143" width="22.421875" style="0" customWidth="1"/>
    <col min="144" max="145" width="27.00390625" style="0" customWidth="1"/>
    <col min="146" max="146" width="32.57421875" style="0" customWidth="1"/>
    <col min="147" max="147" width="31.28125" style="0" customWidth="1"/>
    <col min="148" max="148" width="36.8515625" style="0" customWidth="1"/>
    <col min="149" max="150" width="32.8515625" style="0" customWidth="1"/>
    <col min="151" max="151" width="38.421875" style="0" customWidth="1"/>
    <col min="152" max="153" width="24.7109375" style="0" customWidth="1"/>
    <col min="154" max="156" width="30.28125" style="0" customWidth="1"/>
    <col min="157" max="157" width="35.8515625" style="0" customWidth="1"/>
    <col min="158" max="158" width="33.57421875" style="0" customWidth="1"/>
    <col min="159" max="159" width="39.140625" style="0" customWidth="1"/>
    <col min="160" max="160" width="24.7109375" style="0" customWidth="1"/>
    <col min="161" max="161" width="30.28125" style="0" customWidth="1"/>
    <col min="162" max="163" width="34.140625" style="0" customWidth="1"/>
    <col min="164" max="164" width="39.7109375" style="0" customWidth="1"/>
    <col min="165" max="165" width="29.57421875" style="0" customWidth="1"/>
    <col min="166" max="166" width="35.140625" style="0" customWidth="1"/>
    <col min="167" max="168" width="24.421875" style="0" customWidth="1"/>
    <col min="169" max="169" width="30.00390625" style="0" customWidth="1"/>
    <col min="170" max="170" width="31.7109375" style="0" customWidth="1"/>
    <col min="171" max="171" width="37.28125" style="0" customWidth="1"/>
    <col min="172" max="173" width="30.00390625" style="0" customWidth="1"/>
    <col min="174" max="174" width="35.57421875" style="0" customWidth="1"/>
    <col min="175" max="176" width="23.28125" style="0" customWidth="1"/>
    <col min="177" max="177" width="28.8515625" style="0" customWidth="1"/>
    <col min="178" max="179" width="32.8515625" style="0" customWidth="1"/>
    <col min="180" max="180" width="38.421875" style="0" customWidth="1"/>
    <col min="181" max="181" width="33.28125" style="0" customWidth="1"/>
    <col min="182" max="182" width="38.8515625" style="0" customWidth="1"/>
    <col min="183" max="184" width="19.140625" style="0" customWidth="1"/>
    <col min="185" max="185" width="24.7109375" style="0" customWidth="1"/>
    <col min="186" max="187" width="32.8515625" style="0" customWidth="1"/>
    <col min="188" max="188" width="38.421875" style="0" customWidth="1"/>
    <col min="189" max="190" width="32.421875" style="0" customWidth="1"/>
    <col min="191" max="191" width="38.00390625" style="0" customWidth="1"/>
    <col min="192" max="192" width="29.00390625" style="0" customWidth="1"/>
    <col min="193" max="193" width="34.57421875" style="0" customWidth="1"/>
    <col min="194" max="195" width="23.28125" style="0" customWidth="1"/>
    <col min="196" max="196" width="28.8515625" style="0" customWidth="1"/>
    <col min="197" max="197" width="29.00390625" style="0" customWidth="1"/>
    <col min="198" max="198" width="34.57421875" style="0" customWidth="1"/>
    <col min="199" max="200" width="33.421875" style="0" customWidth="1"/>
    <col min="201" max="201" width="39.00390625" style="0" customWidth="1"/>
    <col min="202" max="203" width="22.00390625" style="0" customWidth="1"/>
    <col min="204" max="204" width="27.57421875" style="0" customWidth="1"/>
    <col min="205" max="206" width="33.7109375" style="0" customWidth="1"/>
    <col min="207" max="207" width="39.28125" style="0" customWidth="1"/>
    <col min="208" max="208" width="7.57421875" style="0" customWidth="1"/>
    <col min="209" max="210" width="7.00390625" style="0" customWidth="1"/>
    <col min="211" max="211" width="9.28125" style="0" customWidth="1"/>
  </cols>
  <sheetData>
    <row r="1" ht="12.75">
      <c r="A1" s="6" t="s">
        <v>80</v>
      </c>
    </row>
    <row r="2" spans="1:16" ht="12.75">
      <c r="A2" s="180" t="s">
        <v>11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ht="13.5" thickBot="1"/>
    <row r="4" spans="1:16" ht="12.75">
      <c r="A4" s="8"/>
      <c r="B4" s="199" t="s">
        <v>21</v>
      </c>
      <c r="C4" s="200"/>
      <c r="D4" s="201"/>
      <c r="E4" s="202" t="s">
        <v>22</v>
      </c>
      <c r="F4" s="200"/>
      <c r="G4" s="203"/>
      <c r="H4" s="199" t="s">
        <v>17</v>
      </c>
      <c r="I4" s="200"/>
      <c r="J4" s="203"/>
      <c r="K4" s="199" t="s">
        <v>59</v>
      </c>
      <c r="L4" s="200"/>
      <c r="M4" s="203"/>
      <c r="N4" s="199" t="s">
        <v>14</v>
      </c>
      <c r="O4" s="200"/>
      <c r="P4" s="200"/>
    </row>
    <row r="5" spans="1:16" s="4" customFormat="1" ht="12.75">
      <c r="A5" s="40"/>
      <c r="B5" s="30" t="s">
        <v>0</v>
      </c>
      <c r="C5" s="29" t="s">
        <v>1</v>
      </c>
      <c r="D5" s="29" t="s">
        <v>19</v>
      </c>
      <c r="E5" s="30" t="s">
        <v>0</v>
      </c>
      <c r="F5" s="29" t="s">
        <v>1</v>
      </c>
      <c r="G5" s="29" t="s">
        <v>19</v>
      </c>
      <c r="H5" s="30" t="s">
        <v>0</v>
      </c>
      <c r="I5" s="29" t="s">
        <v>1</v>
      </c>
      <c r="J5" s="29" t="s">
        <v>19</v>
      </c>
      <c r="K5" s="30" t="s">
        <v>0</v>
      </c>
      <c r="L5" s="29" t="s">
        <v>1</v>
      </c>
      <c r="M5" s="29" t="s">
        <v>19</v>
      </c>
      <c r="N5" s="30" t="s">
        <v>0</v>
      </c>
      <c r="O5" s="29" t="s">
        <v>1</v>
      </c>
      <c r="P5" s="29" t="s">
        <v>19</v>
      </c>
    </row>
    <row r="6" spans="1:14" s="7" customFormat="1" ht="12.75">
      <c r="A6" s="23" t="s">
        <v>2</v>
      </c>
      <c r="B6" s="28"/>
      <c r="C6" s="25"/>
      <c r="E6" s="28"/>
      <c r="F6" s="25"/>
      <c r="H6" s="28"/>
      <c r="I6" s="25"/>
      <c r="K6" s="28"/>
      <c r="L6" s="25"/>
      <c r="N6" s="1"/>
    </row>
    <row r="7" spans="1:16" ht="12.75">
      <c r="A7" s="7" t="s">
        <v>29</v>
      </c>
      <c r="B7" s="32">
        <v>1438</v>
      </c>
      <c r="C7" s="31">
        <v>1534</v>
      </c>
      <c r="D7" s="16">
        <v>2972</v>
      </c>
      <c r="E7" s="32">
        <v>310</v>
      </c>
      <c r="F7" s="31">
        <v>278</v>
      </c>
      <c r="G7" s="16">
        <v>588</v>
      </c>
      <c r="H7" s="32">
        <v>1232</v>
      </c>
      <c r="I7" s="31">
        <v>1371</v>
      </c>
      <c r="J7" s="16">
        <v>2603</v>
      </c>
      <c r="K7" s="32">
        <v>462</v>
      </c>
      <c r="L7" s="31">
        <v>320</v>
      </c>
      <c r="M7" s="16">
        <v>782</v>
      </c>
      <c r="N7" s="14">
        <f aca="true" t="shared" si="0" ref="N7:P11">SUM(K7,H7,E7,B7)</f>
        <v>3442</v>
      </c>
      <c r="O7" s="16">
        <f t="shared" si="0"/>
        <v>3503</v>
      </c>
      <c r="P7" s="16">
        <f t="shared" si="0"/>
        <v>6945</v>
      </c>
    </row>
    <row r="8" spans="1:16" ht="12.75">
      <c r="A8" s="7" t="s">
        <v>30</v>
      </c>
      <c r="B8" s="32">
        <v>6201</v>
      </c>
      <c r="C8" s="33">
        <v>6637</v>
      </c>
      <c r="D8" s="16">
        <v>12838</v>
      </c>
      <c r="E8" s="32">
        <v>822</v>
      </c>
      <c r="F8" s="33">
        <v>757</v>
      </c>
      <c r="G8" s="16">
        <v>1579</v>
      </c>
      <c r="H8" s="32">
        <v>5730</v>
      </c>
      <c r="I8" s="33">
        <v>6163</v>
      </c>
      <c r="J8" s="16">
        <v>11893</v>
      </c>
      <c r="K8" s="32">
        <v>1056</v>
      </c>
      <c r="L8" s="33">
        <v>925</v>
      </c>
      <c r="M8" s="16">
        <v>1981</v>
      </c>
      <c r="N8" s="14">
        <f t="shared" si="0"/>
        <v>13809</v>
      </c>
      <c r="O8" s="16">
        <f t="shared" si="0"/>
        <v>14482</v>
      </c>
      <c r="P8" s="16">
        <f t="shared" si="0"/>
        <v>28291</v>
      </c>
    </row>
    <row r="9" spans="1:16" ht="12.75">
      <c r="A9" s="7" t="s">
        <v>31</v>
      </c>
      <c r="B9" s="32">
        <v>250</v>
      </c>
      <c r="C9" s="33">
        <v>139</v>
      </c>
      <c r="D9" s="16">
        <v>389</v>
      </c>
      <c r="E9" s="32">
        <v>153</v>
      </c>
      <c r="F9" s="33">
        <v>68</v>
      </c>
      <c r="G9" s="16">
        <v>221</v>
      </c>
      <c r="H9" s="32">
        <v>237</v>
      </c>
      <c r="I9" s="33">
        <v>124</v>
      </c>
      <c r="J9" s="16">
        <v>361</v>
      </c>
      <c r="K9" s="32">
        <v>183</v>
      </c>
      <c r="L9" s="33">
        <v>112</v>
      </c>
      <c r="M9" s="16">
        <v>295</v>
      </c>
      <c r="N9" s="14">
        <f t="shared" si="0"/>
        <v>823</v>
      </c>
      <c r="O9" s="16">
        <f t="shared" si="0"/>
        <v>443</v>
      </c>
      <c r="P9" s="16">
        <f t="shared" si="0"/>
        <v>1266</v>
      </c>
    </row>
    <row r="10" spans="1:16" ht="12.75">
      <c r="A10" s="7" t="s">
        <v>32</v>
      </c>
      <c r="B10" s="32">
        <v>749</v>
      </c>
      <c r="C10" s="33">
        <v>498</v>
      </c>
      <c r="D10" s="16">
        <v>1247</v>
      </c>
      <c r="E10" s="32">
        <v>268</v>
      </c>
      <c r="F10" s="33">
        <v>148</v>
      </c>
      <c r="G10" s="16">
        <v>416</v>
      </c>
      <c r="H10" s="32">
        <v>709</v>
      </c>
      <c r="I10" s="33">
        <v>393</v>
      </c>
      <c r="J10" s="16">
        <v>1102</v>
      </c>
      <c r="K10" s="32">
        <v>380</v>
      </c>
      <c r="L10" s="33">
        <v>165</v>
      </c>
      <c r="M10" s="16">
        <v>545</v>
      </c>
      <c r="N10" s="87">
        <f t="shared" si="0"/>
        <v>2106</v>
      </c>
      <c r="O10" s="84">
        <f t="shared" si="0"/>
        <v>1204</v>
      </c>
      <c r="P10" s="84">
        <f t="shared" si="0"/>
        <v>3310</v>
      </c>
    </row>
    <row r="11" spans="1:16" s="19" customFormat="1" ht="12.75">
      <c r="A11" s="38" t="s">
        <v>18</v>
      </c>
      <c r="B11" s="20">
        <v>8638</v>
      </c>
      <c r="C11" s="21">
        <v>8808</v>
      </c>
      <c r="D11" s="21">
        <v>17446</v>
      </c>
      <c r="E11" s="20">
        <v>1553</v>
      </c>
      <c r="F11" s="21">
        <v>1251</v>
      </c>
      <c r="G11" s="21">
        <v>2804</v>
      </c>
      <c r="H11" s="20">
        <v>7908</v>
      </c>
      <c r="I11" s="21">
        <v>8051</v>
      </c>
      <c r="J11" s="21">
        <v>15959</v>
      </c>
      <c r="K11" s="20">
        <v>2081</v>
      </c>
      <c r="L11" s="21">
        <v>1522</v>
      </c>
      <c r="M11" s="21">
        <v>3603</v>
      </c>
      <c r="N11" s="86">
        <f t="shared" si="0"/>
        <v>20180</v>
      </c>
      <c r="O11" s="82">
        <f t="shared" si="0"/>
        <v>19632</v>
      </c>
      <c r="P11" s="82">
        <f t="shared" si="0"/>
        <v>39812</v>
      </c>
    </row>
    <row r="12" spans="1:16" s="7" customFormat="1" ht="12.75">
      <c r="A12" s="6" t="s">
        <v>3</v>
      </c>
      <c r="B12" s="32"/>
      <c r="C12" s="31"/>
      <c r="D12" s="16"/>
      <c r="E12" s="32"/>
      <c r="F12" s="31"/>
      <c r="G12" s="16"/>
      <c r="H12" s="32"/>
      <c r="I12" s="31"/>
      <c r="J12" s="16"/>
      <c r="K12" s="32"/>
      <c r="L12" s="31"/>
      <c r="M12" s="16"/>
      <c r="N12" s="14"/>
      <c r="O12" s="16"/>
      <c r="P12" s="16"/>
    </row>
    <row r="13" spans="1:16" ht="12.75">
      <c r="A13" s="7" t="s">
        <v>29</v>
      </c>
      <c r="B13" s="32">
        <v>1160</v>
      </c>
      <c r="C13" s="31">
        <v>1154</v>
      </c>
      <c r="D13" s="16">
        <v>2314</v>
      </c>
      <c r="E13" s="32">
        <v>147</v>
      </c>
      <c r="F13" s="31">
        <v>107</v>
      </c>
      <c r="G13" s="16">
        <v>254</v>
      </c>
      <c r="H13" s="32">
        <v>1067</v>
      </c>
      <c r="I13" s="31">
        <v>1037</v>
      </c>
      <c r="J13" s="16">
        <v>2104</v>
      </c>
      <c r="K13" s="32">
        <v>198</v>
      </c>
      <c r="L13" s="31">
        <v>149</v>
      </c>
      <c r="M13" s="16">
        <v>347</v>
      </c>
      <c r="N13" s="14">
        <f aca="true" t="shared" si="1" ref="N13:P17">SUM(K13,H13,E13,B13)</f>
        <v>2572</v>
      </c>
      <c r="O13" s="16">
        <f t="shared" si="1"/>
        <v>2447</v>
      </c>
      <c r="P13" s="16">
        <f t="shared" si="1"/>
        <v>5019</v>
      </c>
    </row>
    <row r="14" spans="1:16" ht="12.75">
      <c r="A14" s="7" t="s">
        <v>30</v>
      </c>
      <c r="B14" s="32">
        <v>3666</v>
      </c>
      <c r="C14" s="33">
        <v>3702</v>
      </c>
      <c r="D14" s="16">
        <v>7368</v>
      </c>
      <c r="E14" s="32">
        <v>311</v>
      </c>
      <c r="F14" s="33">
        <v>288</v>
      </c>
      <c r="G14" s="16">
        <v>599</v>
      </c>
      <c r="H14" s="32">
        <v>3448</v>
      </c>
      <c r="I14" s="33">
        <v>3508</v>
      </c>
      <c r="J14" s="16">
        <v>6956</v>
      </c>
      <c r="K14" s="32">
        <v>476</v>
      </c>
      <c r="L14" s="33">
        <v>372</v>
      </c>
      <c r="M14" s="16">
        <v>848</v>
      </c>
      <c r="N14" s="14">
        <f t="shared" si="1"/>
        <v>7901</v>
      </c>
      <c r="O14" s="16">
        <f t="shared" si="1"/>
        <v>7870</v>
      </c>
      <c r="P14" s="16">
        <f t="shared" si="1"/>
        <v>15771</v>
      </c>
    </row>
    <row r="15" spans="1:16" ht="12.75">
      <c r="A15" s="7" t="s">
        <v>31</v>
      </c>
      <c r="B15" s="32">
        <v>74</v>
      </c>
      <c r="C15" s="33">
        <v>43</v>
      </c>
      <c r="D15" s="16">
        <v>117</v>
      </c>
      <c r="E15" s="32">
        <v>46</v>
      </c>
      <c r="F15" s="33">
        <v>24</v>
      </c>
      <c r="G15" s="16">
        <v>70</v>
      </c>
      <c r="H15" s="32">
        <v>67</v>
      </c>
      <c r="I15" s="33">
        <v>42</v>
      </c>
      <c r="J15" s="16">
        <v>109</v>
      </c>
      <c r="K15" s="32">
        <v>50</v>
      </c>
      <c r="L15" s="33">
        <v>26</v>
      </c>
      <c r="M15" s="16">
        <v>76</v>
      </c>
      <c r="N15" s="14">
        <f t="shared" si="1"/>
        <v>237</v>
      </c>
      <c r="O15" s="16">
        <f t="shared" si="1"/>
        <v>135</v>
      </c>
      <c r="P15" s="16">
        <f t="shared" si="1"/>
        <v>372</v>
      </c>
    </row>
    <row r="16" spans="1:16" ht="12.75">
      <c r="A16" s="7" t="s">
        <v>32</v>
      </c>
      <c r="B16" s="32">
        <v>134</v>
      </c>
      <c r="C16" s="33">
        <v>54</v>
      </c>
      <c r="D16" s="16">
        <v>188</v>
      </c>
      <c r="E16" s="32">
        <v>97</v>
      </c>
      <c r="F16" s="33">
        <v>45</v>
      </c>
      <c r="G16" s="16">
        <v>142</v>
      </c>
      <c r="H16" s="32">
        <v>138</v>
      </c>
      <c r="I16" s="33">
        <v>49</v>
      </c>
      <c r="J16" s="16">
        <v>187</v>
      </c>
      <c r="K16" s="32">
        <v>128</v>
      </c>
      <c r="L16" s="33">
        <v>69</v>
      </c>
      <c r="M16" s="16">
        <v>197</v>
      </c>
      <c r="N16" s="87">
        <f t="shared" si="1"/>
        <v>497</v>
      </c>
      <c r="O16" s="84">
        <f t="shared" si="1"/>
        <v>217</v>
      </c>
      <c r="P16" s="84">
        <f t="shared" si="1"/>
        <v>714</v>
      </c>
    </row>
    <row r="17" spans="1:16" s="19" customFormat="1" ht="12.75">
      <c r="A17" s="38" t="s">
        <v>18</v>
      </c>
      <c r="B17" s="20">
        <v>5034</v>
      </c>
      <c r="C17" s="21">
        <v>4953</v>
      </c>
      <c r="D17" s="21">
        <v>9987</v>
      </c>
      <c r="E17" s="20">
        <v>601</v>
      </c>
      <c r="F17" s="21">
        <v>464</v>
      </c>
      <c r="G17" s="21">
        <v>1065</v>
      </c>
      <c r="H17" s="20">
        <v>4720</v>
      </c>
      <c r="I17" s="21">
        <v>4636</v>
      </c>
      <c r="J17" s="21">
        <v>9356</v>
      </c>
      <c r="K17" s="20">
        <v>852</v>
      </c>
      <c r="L17" s="21">
        <v>616</v>
      </c>
      <c r="M17" s="21">
        <v>1468</v>
      </c>
      <c r="N17" s="86">
        <f t="shared" si="1"/>
        <v>11207</v>
      </c>
      <c r="O17" s="82">
        <f t="shared" si="1"/>
        <v>10669</v>
      </c>
      <c r="P17" s="82">
        <f t="shared" si="1"/>
        <v>21876</v>
      </c>
    </row>
    <row r="18" spans="1:16" s="7" customFormat="1" ht="12.75">
      <c r="A18" s="6" t="s">
        <v>4</v>
      </c>
      <c r="B18" s="32"/>
      <c r="C18" s="31"/>
      <c r="D18" s="16"/>
      <c r="E18" s="32"/>
      <c r="F18" s="31"/>
      <c r="G18" s="16"/>
      <c r="H18" s="32"/>
      <c r="I18" s="31"/>
      <c r="J18" s="16"/>
      <c r="K18" s="32"/>
      <c r="L18" s="31"/>
      <c r="M18" s="16"/>
      <c r="N18" s="14"/>
      <c r="O18" s="16"/>
      <c r="P18" s="16"/>
    </row>
    <row r="19" spans="1:16" ht="12.75">
      <c r="A19" s="7" t="s">
        <v>29</v>
      </c>
      <c r="B19" s="32">
        <v>451</v>
      </c>
      <c r="C19" s="31">
        <v>438</v>
      </c>
      <c r="D19" s="16">
        <v>889</v>
      </c>
      <c r="E19" s="32">
        <v>96</v>
      </c>
      <c r="F19" s="31">
        <v>62</v>
      </c>
      <c r="G19" s="16">
        <v>158</v>
      </c>
      <c r="H19" s="32">
        <v>377</v>
      </c>
      <c r="I19" s="31">
        <v>396</v>
      </c>
      <c r="J19" s="16">
        <v>773</v>
      </c>
      <c r="K19" s="32">
        <v>97</v>
      </c>
      <c r="L19" s="31">
        <v>87</v>
      </c>
      <c r="M19" s="16">
        <v>184</v>
      </c>
      <c r="N19" s="14">
        <f aca="true" t="shared" si="2" ref="N19:P22">SUM(K19,H19,E19,B19)</f>
        <v>1021</v>
      </c>
      <c r="O19" s="16">
        <f t="shared" si="2"/>
        <v>983</v>
      </c>
      <c r="P19" s="16">
        <f t="shared" si="2"/>
        <v>2004</v>
      </c>
    </row>
    <row r="20" spans="1:16" ht="12.75">
      <c r="A20" s="7" t="s">
        <v>30</v>
      </c>
      <c r="B20" s="32">
        <v>805</v>
      </c>
      <c r="C20" s="33">
        <v>871</v>
      </c>
      <c r="D20" s="16">
        <v>1676</v>
      </c>
      <c r="E20" s="32">
        <v>58</v>
      </c>
      <c r="F20" s="33">
        <v>54</v>
      </c>
      <c r="G20" s="16">
        <v>112</v>
      </c>
      <c r="H20" s="32">
        <v>655</v>
      </c>
      <c r="I20" s="33">
        <v>806</v>
      </c>
      <c r="J20" s="16">
        <v>1461</v>
      </c>
      <c r="K20" s="32">
        <v>75</v>
      </c>
      <c r="L20" s="33">
        <v>66</v>
      </c>
      <c r="M20" s="16">
        <v>141</v>
      </c>
      <c r="N20" s="14">
        <f t="shared" si="2"/>
        <v>1593</v>
      </c>
      <c r="O20" s="16">
        <f t="shared" si="2"/>
        <v>1797</v>
      </c>
      <c r="P20" s="16">
        <f t="shared" si="2"/>
        <v>3390</v>
      </c>
    </row>
    <row r="21" spans="1:16" ht="12.75">
      <c r="A21" s="7" t="s">
        <v>32</v>
      </c>
      <c r="B21" s="32">
        <v>35</v>
      </c>
      <c r="C21" s="33">
        <v>23</v>
      </c>
      <c r="D21" s="16">
        <v>58</v>
      </c>
      <c r="E21" s="32">
        <v>14</v>
      </c>
      <c r="F21" s="33">
        <v>7</v>
      </c>
      <c r="G21" s="16">
        <v>21</v>
      </c>
      <c r="H21" s="32">
        <v>29</v>
      </c>
      <c r="I21" s="33">
        <v>27</v>
      </c>
      <c r="J21" s="16">
        <v>56</v>
      </c>
      <c r="K21" s="32">
        <v>20</v>
      </c>
      <c r="L21" s="33">
        <v>9</v>
      </c>
      <c r="M21" s="16">
        <v>29</v>
      </c>
      <c r="N21" s="14">
        <f t="shared" si="2"/>
        <v>98</v>
      </c>
      <c r="O21" s="16">
        <f t="shared" si="2"/>
        <v>66</v>
      </c>
      <c r="P21" s="16">
        <f t="shared" si="2"/>
        <v>164</v>
      </c>
    </row>
    <row r="22" spans="1:16" s="19" customFormat="1" ht="12.75">
      <c r="A22" s="38" t="s">
        <v>18</v>
      </c>
      <c r="B22" s="20">
        <v>1291</v>
      </c>
      <c r="C22" s="21">
        <v>1332</v>
      </c>
      <c r="D22" s="21">
        <v>2623</v>
      </c>
      <c r="E22" s="20">
        <v>168</v>
      </c>
      <c r="F22" s="21">
        <v>123</v>
      </c>
      <c r="G22" s="21">
        <v>291</v>
      </c>
      <c r="H22" s="20">
        <v>1061</v>
      </c>
      <c r="I22" s="21">
        <v>1229</v>
      </c>
      <c r="J22" s="21">
        <v>2290</v>
      </c>
      <c r="K22" s="20">
        <v>192</v>
      </c>
      <c r="L22" s="21">
        <v>162</v>
      </c>
      <c r="M22" s="21">
        <v>354</v>
      </c>
      <c r="N22" s="17">
        <f t="shared" si="2"/>
        <v>2712</v>
      </c>
      <c r="O22" s="18">
        <f t="shared" si="2"/>
        <v>2846</v>
      </c>
      <c r="P22" s="18">
        <f t="shared" si="2"/>
        <v>5558</v>
      </c>
    </row>
    <row r="23" spans="1:16" s="7" customFormat="1" ht="12.75">
      <c r="A23" s="6" t="s">
        <v>5</v>
      </c>
      <c r="B23" s="32"/>
      <c r="C23" s="31"/>
      <c r="D23" s="16"/>
      <c r="E23" s="32"/>
      <c r="F23" s="31"/>
      <c r="G23" s="16"/>
      <c r="H23" s="32"/>
      <c r="I23" s="31"/>
      <c r="J23" s="16"/>
      <c r="K23" s="32"/>
      <c r="L23" s="31"/>
      <c r="M23" s="16"/>
      <c r="N23" s="14"/>
      <c r="O23" s="16"/>
      <c r="P23" s="16"/>
    </row>
    <row r="24" spans="1:16" ht="12.75">
      <c r="A24" s="7" t="s">
        <v>29</v>
      </c>
      <c r="B24" s="32">
        <v>757</v>
      </c>
      <c r="C24" s="31">
        <v>757</v>
      </c>
      <c r="D24" s="16">
        <v>1514</v>
      </c>
      <c r="E24" s="32">
        <v>240</v>
      </c>
      <c r="F24" s="31">
        <v>182</v>
      </c>
      <c r="G24" s="16">
        <v>422</v>
      </c>
      <c r="H24" s="32">
        <v>749</v>
      </c>
      <c r="I24" s="31">
        <v>709</v>
      </c>
      <c r="J24" s="16">
        <v>1458</v>
      </c>
      <c r="K24" s="32">
        <v>274</v>
      </c>
      <c r="L24" s="31">
        <v>280</v>
      </c>
      <c r="M24" s="16">
        <v>554</v>
      </c>
      <c r="N24" s="14">
        <f aca="true" t="shared" si="3" ref="N24:P28">SUM(K24,H24,E24,B24)</f>
        <v>2020</v>
      </c>
      <c r="O24" s="16">
        <f t="shared" si="3"/>
        <v>1928</v>
      </c>
      <c r="P24" s="16">
        <f t="shared" si="3"/>
        <v>3948</v>
      </c>
    </row>
    <row r="25" spans="1:16" ht="12.75">
      <c r="A25" s="7" t="s">
        <v>30</v>
      </c>
      <c r="B25" s="32">
        <v>4519</v>
      </c>
      <c r="C25" s="33">
        <v>4478</v>
      </c>
      <c r="D25" s="16">
        <v>8997</v>
      </c>
      <c r="E25" s="32">
        <v>646</v>
      </c>
      <c r="F25" s="33">
        <v>530</v>
      </c>
      <c r="G25" s="16">
        <v>1176</v>
      </c>
      <c r="H25" s="32">
        <v>4131</v>
      </c>
      <c r="I25" s="33">
        <v>4189</v>
      </c>
      <c r="J25" s="16">
        <v>8320</v>
      </c>
      <c r="K25" s="32">
        <v>785</v>
      </c>
      <c r="L25" s="33">
        <v>678</v>
      </c>
      <c r="M25" s="16">
        <v>1463</v>
      </c>
      <c r="N25" s="14">
        <f t="shared" si="3"/>
        <v>10081</v>
      </c>
      <c r="O25" s="16">
        <f t="shared" si="3"/>
        <v>9875</v>
      </c>
      <c r="P25" s="16">
        <f t="shared" si="3"/>
        <v>19956</v>
      </c>
    </row>
    <row r="26" spans="1:16" ht="12.75">
      <c r="A26" s="7" t="s">
        <v>31</v>
      </c>
      <c r="B26" s="32">
        <v>75</v>
      </c>
      <c r="C26" s="33">
        <v>16</v>
      </c>
      <c r="D26" s="16">
        <v>91</v>
      </c>
      <c r="E26" s="32">
        <v>25</v>
      </c>
      <c r="F26" s="33">
        <v>9</v>
      </c>
      <c r="G26" s="16">
        <v>34</v>
      </c>
      <c r="H26" s="32">
        <v>76</v>
      </c>
      <c r="I26" s="33">
        <v>15</v>
      </c>
      <c r="J26" s="16">
        <v>91</v>
      </c>
      <c r="K26" s="32">
        <v>40</v>
      </c>
      <c r="L26" s="33">
        <v>6</v>
      </c>
      <c r="M26" s="16">
        <v>46</v>
      </c>
      <c r="N26" s="14">
        <f t="shared" si="3"/>
        <v>216</v>
      </c>
      <c r="O26" s="16">
        <f t="shared" si="3"/>
        <v>46</v>
      </c>
      <c r="P26" s="16">
        <f t="shared" si="3"/>
        <v>262</v>
      </c>
    </row>
    <row r="27" spans="1:16" ht="12.75">
      <c r="A27" s="7" t="s">
        <v>32</v>
      </c>
      <c r="B27" s="32">
        <v>9</v>
      </c>
      <c r="C27" s="33">
        <v>31</v>
      </c>
      <c r="D27" s="16">
        <v>40</v>
      </c>
      <c r="E27" s="32">
        <v>0</v>
      </c>
      <c r="F27" s="33">
        <v>0</v>
      </c>
      <c r="G27" s="16">
        <v>0</v>
      </c>
      <c r="H27" s="32">
        <v>11</v>
      </c>
      <c r="I27" s="33">
        <v>51</v>
      </c>
      <c r="J27" s="16">
        <v>62</v>
      </c>
      <c r="K27" s="32">
        <v>0</v>
      </c>
      <c r="L27" s="33">
        <v>0</v>
      </c>
      <c r="M27" s="16">
        <v>0</v>
      </c>
      <c r="N27" s="87">
        <f t="shared" si="3"/>
        <v>20</v>
      </c>
      <c r="O27" s="84">
        <f t="shared" si="3"/>
        <v>82</v>
      </c>
      <c r="P27" s="84">
        <f t="shared" si="3"/>
        <v>102</v>
      </c>
    </row>
    <row r="28" spans="1:16" s="19" customFormat="1" ht="12.75">
      <c r="A28" s="38" t="s">
        <v>18</v>
      </c>
      <c r="B28" s="20">
        <v>5360</v>
      </c>
      <c r="C28" s="21">
        <v>5282</v>
      </c>
      <c r="D28" s="21">
        <v>10642</v>
      </c>
      <c r="E28" s="20">
        <v>911</v>
      </c>
      <c r="F28" s="21">
        <v>721</v>
      </c>
      <c r="G28" s="21">
        <v>1632</v>
      </c>
      <c r="H28" s="20">
        <v>4967</v>
      </c>
      <c r="I28" s="21">
        <v>4964</v>
      </c>
      <c r="J28" s="21">
        <v>9931</v>
      </c>
      <c r="K28" s="20">
        <v>1099</v>
      </c>
      <c r="L28" s="21">
        <v>964</v>
      </c>
      <c r="M28" s="21">
        <v>2063</v>
      </c>
      <c r="N28" s="86">
        <f t="shared" si="3"/>
        <v>12337</v>
      </c>
      <c r="O28" s="82">
        <f t="shared" si="3"/>
        <v>11931</v>
      </c>
      <c r="P28" s="82">
        <f t="shared" si="3"/>
        <v>24268</v>
      </c>
    </row>
    <row r="29" spans="1:16" s="7" customFormat="1" ht="12.75">
      <c r="A29" s="6" t="s">
        <v>6</v>
      </c>
      <c r="B29" s="32"/>
      <c r="C29" s="31"/>
      <c r="D29" s="16"/>
      <c r="E29" s="32"/>
      <c r="F29" s="31"/>
      <c r="G29" s="16"/>
      <c r="H29" s="32"/>
      <c r="I29" s="31"/>
      <c r="J29" s="16"/>
      <c r="K29" s="32"/>
      <c r="L29" s="31"/>
      <c r="M29" s="16"/>
      <c r="N29" s="14"/>
      <c r="O29" s="16"/>
      <c r="P29" s="16"/>
    </row>
    <row r="30" spans="1:16" ht="12.75">
      <c r="A30" s="7" t="s">
        <v>29</v>
      </c>
      <c r="B30" s="32">
        <v>1752</v>
      </c>
      <c r="C30" s="31">
        <v>1726</v>
      </c>
      <c r="D30" s="16">
        <v>3478</v>
      </c>
      <c r="E30" s="32">
        <v>355</v>
      </c>
      <c r="F30" s="31">
        <v>291</v>
      </c>
      <c r="G30" s="16">
        <v>646</v>
      </c>
      <c r="H30" s="32">
        <v>1567</v>
      </c>
      <c r="I30" s="31">
        <v>1560</v>
      </c>
      <c r="J30" s="16">
        <v>3127</v>
      </c>
      <c r="K30" s="32">
        <v>435</v>
      </c>
      <c r="L30" s="31">
        <v>331</v>
      </c>
      <c r="M30" s="16">
        <v>766</v>
      </c>
      <c r="N30" s="14">
        <f aca="true" t="shared" si="4" ref="N30:P34">SUM(K30,H30,E30,B30)</f>
        <v>4109</v>
      </c>
      <c r="O30" s="16">
        <f t="shared" si="4"/>
        <v>3908</v>
      </c>
      <c r="P30" s="16">
        <f t="shared" si="4"/>
        <v>8017</v>
      </c>
    </row>
    <row r="31" spans="1:16" ht="12.75">
      <c r="A31" s="7" t="s">
        <v>30</v>
      </c>
      <c r="B31" s="32">
        <v>5363</v>
      </c>
      <c r="C31" s="33">
        <v>5663</v>
      </c>
      <c r="D31" s="16">
        <v>11026</v>
      </c>
      <c r="E31" s="32">
        <v>663</v>
      </c>
      <c r="F31" s="33">
        <v>595</v>
      </c>
      <c r="G31" s="16">
        <v>1258</v>
      </c>
      <c r="H31" s="32">
        <v>5099</v>
      </c>
      <c r="I31" s="33">
        <v>5279</v>
      </c>
      <c r="J31" s="16">
        <v>10378</v>
      </c>
      <c r="K31" s="32">
        <v>843</v>
      </c>
      <c r="L31" s="33">
        <v>687</v>
      </c>
      <c r="M31" s="16">
        <v>1530</v>
      </c>
      <c r="N31" s="14">
        <f t="shared" si="4"/>
        <v>11968</v>
      </c>
      <c r="O31" s="16">
        <f t="shared" si="4"/>
        <v>12224</v>
      </c>
      <c r="P31" s="16">
        <f t="shared" si="4"/>
        <v>24192</v>
      </c>
    </row>
    <row r="32" spans="1:16" ht="12.75">
      <c r="A32" s="7" t="s">
        <v>31</v>
      </c>
      <c r="B32" s="32">
        <v>188</v>
      </c>
      <c r="C32" s="33">
        <v>13</v>
      </c>
      <c r="D32" s="16">
        <v>201</v>
      </c>
      <c r="E32" s="32">
        <v>86</v>
      </c>
      <c r="F32" s="33">
        <v>35</v>
      </c>
      <c r="G32" s="16">
        <v>121</v>
      </c>
      <c r="H32" s="32">
        <v>161</v>
      </c>
      <c r="I32" s="33">
        <v>15</v>
      </c>
      <c r="J32" s="16">
        <v>176</v>
      </c>
      <c r="K32" s="32">
        <v>130</v>
      </c>
      <c r="L32" s="33">
        <v>57</v>
      </c>
      <c r="M32" s="16">
        <v>187</v>
      </c>
      <c r="N32" s="14">
        <f t="shared" si="4"/>
        <v>565</v>
      </c>
      <c r="O32" s="16">
        <f t="shared" si="4"/>
        <v>120</v>
      </c>
      <c r="P32" s="16">
        <f t="shared" si="4"/>
        <v>685</v>
      </c>
    </row>
    <row r="33" spans="1:16" ht="12.75">
      <c r="A33" s="7" t="s">
        <v>32</v>
      </c>
      <c r="B33" s="32">
        <v>228</v>
      </c>
      <c r="C33" s="33">
        <v>144</v>
      </c>
      <c r="D33" s="16">
        <v>372</v>
      </c>
      <c r="E33" s="32">
        <v>84</v>
      </c>
      <c r="F33" s="33">
        <v>45</v>
      </c>
      <c r="G33" s="16">
        <v>129</v>
      </c>
      <c r="H33" s="32">
        <v>175</v>
      </c>
      <c r="I33" s="33">
        <v>132</v>
      </c>
      <c r="J33" s="16">
        <v>307</v>
      </c>
      <c r="K33" s="32">
        <v>114</v>
      </c>
      <c r="L33" s="33">
        <v>54</v>
      </c>
      <c r="M33" s="16">
        <v>168</v>
      </c>
      <c r="N33" s="87">
        <f t="shared" si="4"/>
        <v>601</v>
      </c>
      <c r="O33" s="84">
        <f t="shared" si="4"/>
        <v>375</v>
      </c>
      <c r="P33" s="84">
        <f t="shared" si="4"/>
        <v>976</v>
      </c>
    </row>
    <row r="34" spans="1:16" s="19" customFormat="1" ht="12.75">
      <c r="A34" s="38" t="s">
        <v>18</v>
      </c>
      <c r="B34" s="20">
        <v>7531</v>
      </c>
      <c r="C34" s="21">
        <v>7546</v>
      </c>
      <c r="D34" s="21">
        <v>15077</v>
      </c>
      <c r="E34" s="20">
        <v>1188</v>
      </c>
      <c r="F34" s="21">
        <v>966</v>
      </c>
      <c r="G34" s="21">
        <v>2154</v>
      </c>
      <c r="H34" s="20">
        <v>7002</v>
      </c>
      <c r="I34" s="21">
        <v>6986</v>
      </c>
      <c r="J34" s="21">
        <v>13988</v>
      </c>
      <c r="K34" s="20">
        <v>1522</v>
      </c>
      <c r="L34" s="21">
        <v>1129</v>
      </c>
      <c r="M34" s="21">
        <v>2651</v>
      </c>
      <c r="N34" s="86">
        <f t="shared" si="4"/>
        <v>17243</v>
      </c>
      <c r="O34" s="82">
        <f t="shared" si="4"/>
        <v>16627</v>
      </c>
      <c r="P34" s="82">
        <f t="shared" si="4"/>
        <v>33870</v>
      </c>
    </row>
    <row r="35" spans="1:16" s="7" customFormat="1" ht="12.75">
      <c r="A35" s="6" t="s">
        <v>7</v>
      </c>
      <c r="B35" s="32"/>
      <c r="C35" s="31"/>
      <c r="D35" s="16"/>
      <c r="E35" s="32"/>
      <c r="F35" s="31"/>
      <c r="G35" s="16"/>
      <c r="H35" s="32"/>
      <c r="I35" s="31"/>
      <c r="J35" s="16"/>
      <c r="K35" s="32"/>
      <c r="L35" s="31"/>
      <c r="M35" s="16"/>
      <c r="N35" s="14"/>
      <c r="O35" s="16"/>
      <c r="P35" s="16"/>
    </row>
    <row r="36" spans="1:16" ht="12.75">
      <c r="A36" s="7" t="s">
        <v>29</v>
      </c>
      <c r="B36" s="32">
        <v>496</v>
      </c>
      <c r="C36" s="31">
        <v>508</v>
      </c>
      <c r="D36" s="16">
        <v>1004</v>
      </c>
      <c r="E36" s="32">
        <v>147</v>
      </c>
      <c r="F36" s="31">
        <v>165</v>
      </c>
      <c r="G36" s="16">
        <v>312</v>
      </c>
      <c r="H36" s="32">
        <v>495</v>
      </c>
      <c r="I36" s="31">
        <v>462</v>
      </c>
      <c r="J36" s="16">
        <v>957</v>
      </c>
      <c r="K36" s="32">
        <v>213</v>
      </c>
      <c r="L36" s="31">
        <v>184</v>
      </c>
      <c r="M36" s="16">
        <v>397</v>
      </c>
      <c r="N36" s="14">
        <f aca="true" t="shared" si="5" ref="N36:P40">SUM(K36,H36,E36,B36)</f>
        <v>1351</v>
      </c>
      <c r="O36" s="16">
        <f t="shared" si="5"/>
        <v>1319</v>
      </c>
      <c r="P36" s="16">
        <f t="shared" si="5"/>
        <v>2670</v>
      </c>
    </row>
    <row r="37" spans="1:16" ht="12.75">
      <c r="A37" s="7" t="s">
        <v>30</v>
      </c>
      <c r="B37" s="32">
        <v>3048</v>
      </c>
      <c r="C37" s="33">
        <v>3163</v>
      </c>
      <c r="D37" s="16">
        <v>6211</v>
      </c>
      <c r="E37" s="32">
        <v>572</v>
      </c>
      <c r="F37" s="33">
        <v>395</v>
      </c>
      <c r="G37" s="16">
        <v>967</v>
      </c>
      <c r="H37" s="32">
        <v>2910</v>
      </c>
      <c r="I37" s="33">
        <v>2977</v>
      </c>
      <c r="J37" s="16">
        <v>5887</v>
      </c>
      <c r="K37" s="32">
        <v>742</v>
      </c>
      <c r="L37" s="33">
        <v>473</v>
      </c>
      <c r="M37" s="16">
        <v>1215</v>
      </c>
      <c r="N37" s="14">
        <f t="shared" si="5"/>
        <v>7272</v>
      </c>
      <c r="O37" s="16">
        <f t="shared" si="5"/>
        <v>7008</v>
      </c>
      <c r="P37" s="16">
        <f t="shared" si="5"/>
        <v>14280</v>
      </c>
    </row>
    <row r="38" spans="1:16" ht="12.75">
      <c r="A38" s="7" t="s">
        <v>31</v>
      </c>
      <c r="B38" s="32">
        <v>265</v>
      </c>
      <c r="C38" s="33">
        <v>213</v>
      </c>
      <c r="D38" s="16">
        <v>478</v>
      </c>
      <c r="E38" s="32">
        <v>74</v>
      </c>
      <c r="F38" s="33">
        <v>17</v>
      </c>
      <c r="G38" s="16">
        <v>91</v>
      </c>
      <c r="H38" s="32">
        <v>249</v>
      </c>
      <c r="I38" s="33">
        <v>196</v>
      </c>
      <c r="J38" s="16">
        <v>445</v>
      </c>
      <c r="K38" s="32">
        <v>106</v>
      </c>
      <c r="L38" s="33">
        <v>17</v>
      </c>
      <c r="M38" s="16">
        <v>123</v>
      </c>
      <c r="N38" s="14">
        <f t="shared" si="5"/>
        <v>694</v>
      </c>
      <c r="O38" s="16">
        <f t="shared" si="5"/>
        <v>443</v>
      </c>
      <c r="P38" s="16">
        <f t="shared" si="5"/>
        <v>1137</v>
      </c>
    </row>
    <row r="39" spans="1:16" ht="12.75">
      <c r="A39" s="7" t="s">
        <v>32</v>
      </c>
      <c r="B39" s="32">
        <v>98</v>
      </c>
      <c r="C39" s="33">
        <v>126</v>
      </c>
      <c r="D39" s="16">
        <v>224</v>
      </c>
      <c r="E39" s="32">
        <v>7</v>
      </c>
      <c r="F39" s="33">
        <v>0</v>
      </c>
      <c r="G39" s="16">
        <v>7</v>
      </c>
      <c r="H39" s="32">
        <v>93</v>
      </c>
      <c r="I39" s="33">
        <v>114</v>
      </c>
      <c r="J39" s="16">
        <v>207</v>
      </c>
      <c r="K39" s="32">
        <v>8</v>
      </c>
      <c r="L39" s="33">
        <v>0</v>
      </c>
      <c r="M39" s="16">
        <v>8</v>
      </c>
      <c r="N39" s="87">
        <f t="shared" si="5"/>
        <v>206</v>
      </c>
      <c r="O39" s="84">
        <f t="shared" si="5"/>
        <v>240</v>
      </c>
      <c r="P39" s="84">
        <f t="shared" si="5"/>
        <v>446</v>
      </c>
    </row>
    <row r="40" spans="1:16" s="19" customFormat="1" ht="12.75">
      <c r="A40" s="38" t="s">
        <v>18</v>
      </c>
      <c r="B40" s="20">
        <v>3907</v>
      </c>
      <c r="C40" s="21">
        <v>4010</v>
      </c>
      <c r="D40" s="21">
        <v>7917</v>
      </c>
      <c r="E40" s="20">
        <v>800</v>
      </c>
      <c r="F40" s="21">
        <v>577</v>
      </c>
      <c r="G40" s="21">
        <v>1377</v>
      </c>
      <c r="H40" s="20">
        <v>3747</v>
      </c>
      <c r="I40" s="21">
        <v>3749</v>
      </c>
      <c r="J40" s="21">
        <v>7496</v>
      </c>
      <c r="K40" s="20">
        <v>1069</v>
      </c>
      <c r="L40" s="21">
        <v>674</v>
      </c>
      <c r="M40" s="21">
        <v>1743</v>
      </c>
      <c r="N40" s="86">
        <f t="shared" si="5"/>
        <v>9523</v>
      </c>
      <c r="O40" s="82">
        <f t="shared" si="5"/>
        <v>9010</v>
      </c>
      <c r="P40" s="82">
        <f t="shared" si="5"/>
        <v>18533</v>
      </c>
    </row>
    <row r="41" spans="1:16" s="6" customFormat="1" ht="12.75">
      <c r="A41" s="39" t="s">
        <v>28</v>
      </c>
      <c r="B41" s="20"/>
      <c r="C41" s="21"/>
      <c r="D41" s="18"/>
      <c r="E41" s="20"/>
      <c r="F41" s="21"/>
      <c r="G41" s="18"/>
      <c r="H41" s="20"/>
      <c r="I41" s="21"/>
      <c r="J41" s="18"/>
      <c r="K41" s="20"/>
      <c r="L41" s="21"/>
      <c r="M41" s="18"/>
      <c r="N41" s="17"/>
      <c r="O41" s="18"/>
      <c r="P41" s="18"/>
    </row>
    <row r="42" spans="1:16" ht="12.75">
      <c r="A42" s="7" t="s">
        <v>29</v>
      </c>
      <c r="B42" s="32">
        <f>SUM(B36,B30,B24,B19,B13,B7)</f>
        <v>6054</v>
      </c>
      <c r="C42" s="31">
        <f aca="true" t="shared" si="6" ref="C42:P42">SUM(C36,C30,C24,C19,C13,C7)</f>
        <v>6117</v>
      </c>
      <c r="D42" s="16">
        <f t="shared" si="6"/>
        <v>12171</v>
      </c>
      <c r="E42" s="32">
        <f t="shared" si="6"/>
        <v>1295</v>
      </c>
      <c r="F42" s="31">
        <f t="shared" si="6"/>
        <v>1085</v>
      </c>
      <c r="G42" s="16">
        <f t="shared" si="6"/>
        <v>2380</v>
      </c>
      <c r="H42" s="32">
        <f t="shared" si="6"/>
        <v>5487</v>
      </c>
      <c r="I42" s="31">
        <f t="shared" si="6"/>
        <v>5535</v>
      </c>
      <c r="J42" s="16">
        <f t="shared" si="6"/>
        <v>11022</v>
      </c>
      <c r="K42" s="32">
        <f t="shared" si="6"/>
        <v>1679</v>
      </c>
      <c r="L42" s="31">
        <f t="shared" si="6"/>
        <v>1351</v>
      </c>
      <c r="M42" s="16">
        <f t="shared" si="6"/>
        <v>3030</v>
      </c>
      <c r="N42" s="14">
        <f t="shared" si="6"/>
        <v>14515</v>
      </c>
      <c r="O42" s="16">
        <f t="shared" si="6"/>
        <v>14088</v>
      </c>
      <c r="P42" s="16">
        <f t="shared" si="6"/>
        <v>28603</v>
      </c>
    </row>
    <row r="43" spans="1:16" ht="12.75">
      <c r="A43" s="7" t="s">
        <v>30</v>
      </c>
      <c r="B43" s="32">
        <f>SUM(B37,B31,B25,B20,B14,B8)</f>
        <v>23602</v>
      </c>
      <c r="C43" s="33">
        <f aca="true" t="shared" si="7" ref="C43:P43">SUM(C37,C31,C25,C20,C14,C8)</f>
        <v>24514</v>
      </c>
      <c r="D43" s="16">
        <f t="shared" si="7"/>
        <v>48116</v>
      </c>
      <c r="E43" s="32">
        <f t="shared" si="7"/>
        <v>3072</v>
      </c>
      <c r="F43" s="33">
        <f t="shared" si="7"/>
        <v>2619</v>
      </c>
      <c r="G43" s="16">
        <f t="shared" si="7"/>
        <v>5691</v>
      </c>
      <c r="H43" s="32">
        <f t="shared" si="7"/>
        <v>21973</v>
      </c>
      <c r="I43" s="33">
        <f t="shared" si="7"/>
        <v>22922</v>
      </c>
      <c r="J43" s="16">
        <f t="shared" si="7"/>
        <v>44895</v>
      </c>
      <c r="K43" s="32">
        <f t="shared" si="7"/>
        <v>3977</v>
      </c>
      <c r="L43" s="33">
        <f t="shared" si="7"/>
        <v>3201</v>
      </c>
      <c r="M43" s="16">
        <f t="shared" si="7"/>
        <v>7178</v>
      </c>
      <c r="N43" s="14">
        <f t="shared" si="7"/>
        <v>52624</v>
      </c>
      <c r="O43" s="16">
        <f t="shared" si="7"/>
        <v>53256</v>
      </c>
      <c r="P43" s="16">
        <f t="shared" si="7"/>
        <v>105880</v>
      </c>
    </row>
    <row r="44" spans="1:16" ht="12.75">
      <c r="A44" s="7" t="s">
        <v>31</v>
      </c>
      <c r="B44" s="32">
        <f>SUM(B38,B32,B26,B15,B9)</f>
        <v>852</v>
      </c>
      <c r="C44" s="33">
        <f aca="true" t="shared" si="8" ref="C44:P44">SUM(C38,C32,C26,C15,C9)</f>
        <v>424</v>
      </c>
      <c r="D44" s="16">
        <f t="shared" si="8"/>
        <v>1276</v>
      </c>
      <c r="E44" s="32">
        <f t="shared" si="8"/>
        <v>384</v>
      </c>
      <c r="F44" s="33">
        <f t="shared" si="8"/>
        <v>153</v>
      </c>
      <c r="G44" s="16">
        <f t="shared" si="8"/>
        <v>537</v>
      </c>
      <c r="H44" s="32">
        <f t="shared" si="8"/>
        <v>790</v>
      </c>
      <c r="I44" s="33">
        <f t="shared" si="8"/>
        <v>392</v>
      </c>
      <c r="J44" s="16">
        <f t="shared" si="8"/>
        <v>1182</v>
      </c>
      <c r="K44" s="32">
        <f t="shared" si="8"/>
        <v>509</v>
      </c>
      <c r="L44" s="33">
        <f t="shared" si="8"/>
        <v>218</v>
      </c>
      <c r="M44" s="16">
        <f t="shared" si="8"/>
        <v>727</v>
      </c>
      <c r="N44" s="14">
        <f t="shared" si="8"/>
        <v>2535</v>
      </c>
      <c r="O44" s="16">
        <f t="shared" si="8"/>
        <v>1187</v>
      </c>
      <c r="P44" s="16">
        <f t="shared" si="8"/>
        <v>3722</v>
      </c>
    </row>
    <row r="45" spans="1:16" ht="12.75">
      <c r="A45" s="7" t="s">
        <v>32</v>
      </c>
      <c r="B45" s="32">
        <f>SUM(B39,B33,B27,B21,B16,B10)</f>
        <v>1253</v>
      </c>
      <c r="C45" s="33">
        <f aca="true" t="shared" si="9" ref="C45:P45">SUM(C39,C33,C27,C21,C16,C10)</f>
        <v>876</v>
      </c>
      <c r="D45" s="16">
        <f t="shared" si="9"/>
        <v>2129</v>
      </c>
      <c r="E45" s="32">
        <f t="shared" si="9"/>
        <v>470</v>
      </c>
      <c r="F45" s="33">
        <f t="shared" si="9"/>
        <v>245</v>
      </c>
      <c r="G45" s="16">
        <f t="shared" si="9"/>
        <v>715</v>
      </c>
      <c r="H45" s="32">
        <f t="shared" si="9"/>
        <v>1155</v>
      </c>
      <c r="I45" s="33">
        <f t="shared" si="9"/>
        <v>766</v>
      </c>
      <c r="J45" s="16">
        <f t="shared" si="9"/>
        <v>1921</v>
      </c>
      <c r="K45" s="32">
        <f t="shared" si="9"/>
        <v>650</v>
      </c>
      <c r="L45" s="33">
        <f t="shared" si="9"/>
        <v>297</v>
      </c>
      <c r="M45" s="16">
        <f t="shared" si="9"/>
        <v>947</v>
      </c>
      <c r="N45" s="14">
        <f t="shared" si="9"/>
        <v>3528</v>
      </c>
      <c r="O45" s="16">
        <f t="shared" si="9"/>
        <v>2184</v>
      </c>
      <c r="P45" s="16">
        <f t="shared" si="9"/>
        <v>5712</v>
      </c>
    </row>
    <row r="46" spans="1:16" s="19" customFormat="1" ht="12.75">
      <c r="A46" s="38" t="s">
        <v>18</v>
      </c>
      <c r="B46" s="20">
        <f>SUM(B42:B45)</f>
        <v>31761</v>
      </c>
      <c r="C46" s="21">
        <f aca="true" t="shared" si="10" ref="C46:P46">SUM(C42:C45)</f>
        <v>31931</v>
      </c>
      <c r="D46" s="21">
        <f t="shared" si="10"/>
        <v>63692</v>
      </c>
      <c r="E46" s="20">
        <f t="shared" si="10"/>
        <v>5221</v>
      </c>
      <c r="F46" s="21">
        <f t="shared" si="10"/>
        <v>4102</v>
      </c>
      <c r="G46" s="21">
        <f t="shared" si="10"/>
        <v>9323</v>
      </c>
      <c r="H46" s="20">
        <f t="shared" si="10"/>
        <v>29405</v>
      </c>
      <c r="I46" s="21">
        <f t="shared" si="10"/>
        <v>29615</v>
      </c>
      <c r="J46" s="21">
        <f t="shared" si="10"/>
        <v>59020</v>
      </c>
      <c r="K46" s="20">
        <f t="shared" si="10"/>
        <v>6815</v>
      </c>
      <c r="L46" s="21">
        <f t="shared" si="10"/>
        <v>5067</v>
      </c>
      <c r="M46" s="21">
        <f t="shared" si="10"/>
        <v>11882</v>
      </c>
      <c r="N46" s="17">
        <f t="shared" si="10"/>
        <v>73202</v>
      </c>
      <c r="O46" s="18">
        <f t="shared" si="10"/>
        <v>70715</v>
      </c>
      <c r="P46" s="18">
        <f t="shared" si="10"/>
        <v>143917</v>
      </c>
    </row>
    <row r="76" spans="7:14" ht="12.75">
      <c r="G76" s="94"/>
      <c r="H76" s="94"/>
      <c r="M76" s="94"/>
      <c r="N76" s="94"/>
    </row>
    <row r="88" spans="7:14" ht="12.75">
      <c r="G88" s="94"/>
      <c r="H88" s="94"/>
      <c r="M88" s="94"/>
      <c r="N88" s="94"/>
    </row>
  </sheetData>
  <sheetProtection/>
  <mergeCells count="6">
    <mergeCell ref="A2:P2"/>
    <mergeCell ref="B4:D4"/>
    <mergeCell ref="E4:G4"/>
    <mergeCell ref="H4:J4"/>
    <mergeCell ref="N4:P4"/>
    <mergeCell ref="K4:M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25.28125" style="7" customWidth="1"/>
    <col min="2" max="3" width="9.00390625" style="0" customWidth="1"/>
    <col min="4" max="4" width="9.00390625" style="7" customWidth="1"/>
    <col min="5" max="6" width="9.00390625" style="0" customWidth="1"/>
    <col min="7" max="10" width="9.00390625" style="7" customWidth="1"/>
    <col min="11" max="12" width="9.00390625" style="0" customWidth="1"/>
    <col min="13" max="13" width="9.00390625" style="7" customWidth="1"/>
    <col min="14" max="15" width="9.00390625" style="0" customWidth="1"/>
    <col min="16" max="16" width="9.00390625" style="7" customWidth="1"/>
  </cols>
  <sheetData>
    <row r="1" ht="12.75">
      <c r="A1" s="6" t="s">
        <v>80</v>
      </c>
    </row>
    <row r="2" spans="1:16" ht="12.75">
      <c r="A2" s="180" t="s">
        <v>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ht="13.5" thickBot="1"/>
    <row r="4" spans="1:16" ht="12.75">
      <c r="A4" s="36"/>
      <c r="B4" s="181" t="s">
        <v>33</v>
      </c>
      <c r="C4" s="182"/>
      <c r="D4" s="183"/>
      <c r="E4" s="181" t="s">
        <v>34</v>
      </c>
      <c r="F4" s="182"/>
      <c r="G4" s="183"/>
      <c r="H4" s="181" t="s">
        <v>36</v>
      </c>
      <c r="I4" s="182"/>
      <c r="J4" s="183"/>
      <c r="K4" s="181" t="s">
        <v>35</v>
      </c>
      <c r="L4" s="182"/>
      <c r="M4" s="183"/>
      <c r="N4" s="204" t="s">
        <v>25</v>
      </c>
      <c r="O4" s="205"/>
      <c r="P4" s="205"/>
    </row>
    <row r="5" spans="1:16" s="4" customFormat="1" ht="12.75">
      <c r="A5" s="40"/>
      <c r="B5" s="30" t="s">
        <v>0</v>
      </c>
      <c r="C5" s="29" t="s">
        <v>1</v>
      </c>
      <c r="D5" s="29" t="s">
        <v>19</v>
      </c>
      <c r="E5" s="30" t="s">
        <v>0</v>
      </c>
      <c r="F5" s="29" t="s">
        <v>1</v>
      </c>
      <c r="G5" s="29" t="s">
        <v>19</v>
      </c>
      <c r="H5" s="30" t="s">
        <v>0</v>
      </c>
      <c r="I5" s="29" t="s">
        <v>1</v>
      </c>
      <c r="J5" s="29" t="s">
        <v>19</v>
      </c>
      <c r="K5" s="30" t="s">
        <v>0</v>
      </c>
      <c r="L5" s="29" t="s">
        <v>1</v>
      </c>
      <c r="M5" s="29" t="s">
        <v>19</v>
      </c>
      <c r="N5" s="30" t="s">
        <v>0</v>
      </c>
      <c r="O5" s="29" t="s">
        <v>1</v>
      </c>
      <c r="P5" s="29" t="s">
        <v>19</v>
      </c>
    </row>
    <row r="6" spans="1:16" s="25" customFormat="1" ht="12.75">
      <c r="A6" s="23" t="s">
        <v>2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7" t="s">
        <v>29</v>
      </c>
      <c r="B7" s="14">
        <v>1358</v>
      </c>
      <c r="C7" s="16">
        <v>1645</v>
      </c>
      <c r="D7" s="31">
        <v>3003</v>
      </c>
      <c r="E7" s="14">
        <v>769</v>
      </c>
      <c r="F7" s="16">
        <v>633</v>
      </c>
      <c r="G7" s="31">
        <v>1402</v>
      </c>
      <c r="H7" s="14">
        <v>91</v>
      </c>
      <c r="I7" s="16">
        <v>221</v>
      </c>
      <c r="J7" s="31">
        <v>312</v>
      </c>
      <c r="K7" s="14">
        <v>1029</v>
      </c>
      <c r="L7" s="16">
        <v>739</v>
      </c>
      <c r="M7" s="31">
        <v>1768</v>
      </c>
      <c r="N7" s="14">
        <f aca="true" t="shared" si="0" ref="N7:P11">SUM(K7,H7,E7,B7)</f>
        <v>3247</v>
      </c>
      <c r="O7" s="16">
        <f t="shared" si="0"/>
        <v>3238</v>
      </c>
      <c r="P7" s="16">
        <f t="shared" si="0"/>
        <v>6485</v>
      </c>
    </row>
    <row r="8" spans="1:16" ht="12.75">
      <c r="A8" s="26" t="s">
        <v>30</v>
      </c>
      <c r="B8" s="14">
        <v>5887</v>
      </c>
      <c r="C8" s="15">
        <v>7480</v>
      </c>
      <c r="D8" s="31">
        <v>13367</v>
      </c>
      <c r="E8" s="14">
        <v>4552</v>
      </c>
      <c r="F8" s="15">
        <v>3825</v>
      </c>
      <c r="G8" s="31">
        <v>8377</v>
      </c>
      <c r="H8" s="14">
        <v>124</v>
      </c>
      <c r="I8" s="15">
        <v>352</v>
      </c>
      <c r="J8" s="31">
        <v>476</v>
      </c>
      <c r="K8" s="14">
        <v>2554</v>
      </c>
      <c r="L8" s="15">
        <v>2292</v>
      </c>
      <c r="M8" s="31">
        <v>4846</v>
      </c>
      <c r="N8" s="14">
        <f t="shared" si="0"/>
        <v>13117</v>
      </c>
      <c r="O8" s="15">
        <f t="shared" si="0"/>
        <v>13949</v>
      </c>
      <c r="P8" s="16">
        <f t="shared" si="0"/>
        <v>27066</v>
      </c>
    </row>
    <row r="9" spans="1:16" ht="12.75">
      <c r="A9" s="26" t="s">
        <v>31</v>
      </c>
      <c r="B9" s="14">
        <v>26</v>
      </c>
      <c r="C9" s="15">
        <v>32</v>
      </c>
      <c r="D9" s="31">
        <v>58</v>
      </c>
      <c r="E9" s="14">
        <v>452</v>
      </c>
      <c r="F9" s="15">
        <v>206</v>
      </c>
      <c r="G9" s="31">
        <v>658</v>
      </c>
      <c r="H9" s="14">
        <v>6</v>
      </c>
      <c r="I9" s="15">
        <v>9</v>
      </c>
      <c r="J9" s="31">
        <v>15</v>
      </c>
      <c r="K9" s="14">
        <v>464</v>
      </c>
      <c r="L9" s="15">
        <v>241</v>
      </c>
      <c r="M9" s="31">
        <v>705</v>
      </c>
      <c r="N9" s="14">
        <f t="shared" si="0"/>
        <v>948</v>
      </c>
      <c r="O9" s="15">
        <f t="shared" si="0"/>
        <v>488</v>
      </c>
      <c r="P9" s="16">
        <f t="shared" si="0"/>
        <v>1436</v>
      </c>
    </row>
    <row r="10" spans="1:16" ht="12.75">
      <c r="A10" s="26" t="s">
        <v>32</v>
      </c>
      <c r="B10" s="14">
        <v>417</v>
      </c>
      <c r="C10" s="15">
        <v>407</v>
      </c>
      <c r="D10" s="31">
        <v>824</v>
      </c>
      <c r="E10" s="14">
        <v>852</v>
      </c>
      <c r="F10" s="15">
        <v>265</v>
      </c>
      <c r="G10" s="31">
        <v>1117</v>
      </c>
      <c r="H10" s="14">
        <v>41</v>
      </c>
      <c r="I10" s="15">
        <v>56</v>
      </c>
      <c r="J10" s="31">
        <v>97</v>
      </c>
      <c r="K10" s="14">
        <v>743</v>
      </c>
      <c r="L10" s="15">
        <v>444</v>
      </c>
      <c r="M10" s="31">
        <v>1187</v>
      </c>
      <c r="N10" s="14">
        <f t="shared" si="0"/>
        <v>2053</v>
      </c>
      <c r="O10" s="15">
        <f t="shared" si="0"/>
        <v>1172</v>
      </c>
      <c r="P10" s="16">
        <f t="shared" si="0"/>
        <v>3225</v>
      </c>
    </row>
    <row r="11" spans="1:16" s="6" customFormat="1" ht="12.75">
      <c r="A11" s="10" t="s">
        <v>18</v>
      </c>
      <c r="B11" s="17">
        <v>7688</v>
      </c>
      <c r="C11" s="18">
        <v>9564</v>
      </c>
      <c r="D11" s="21">
        <v>17252</v>
      </c>
      <c r="E11" s="17">
        <v>6625</v>
      </c>
      <c r="F11" s="18">
        <v>4929</v>
      </c>
      <c r="G11" s="21">
        <v>11554</v>
      </c>
      <c r="H11" s="17">
        <v>262</v>
      </c>
      <c r="I11" s="18">
        <v>638</v>
      </c>
      <c r="J11" s="21">
        <v>900</v>
      </c>
      <c r="K11" s="17">
        <v>4790</v>
      </c>
      <c r="L11" s="18">
        <v>3716</v>
      </c>
      <c r="M11" s="21">
        <v>8506</v>
      </c>
      <c r="N11" s="17">
        <f t="shared" si="0"/>
        <v>19365</v>
      </c>
      <c r="O11" s="18">
        <f t="shared" si="0"/>
        <v>18847</v>
      </c>
      <c r="P11" s="18">
        <f t="shared" si="0"/>
        <v>38212</v>
      </c>
    </row>
    <row r="12" spans="1:16" s="7" customFormat="1" ht="12.75">
      <c r="A12" s="41" t="s">
        <v>3</v>
      </c>
      <c r="B12" s="14"/>
      <c r="C12" s="16"/>
      <c r="D12" s="31"/>
      <c r="E12" s="14"/>
      <c r="F12" s="16"/>
      <c r="G12" s="31"/>
      <c r="H12" s="14"/>
      <c r="I12" s="16"/>
      <c r="J12" s="31"/>
      <c r="K12" s="14"/>
      <c r="L12" s="16"/>
      <c r="M12" s="31"/>
      <c r="N12" s="14"/>
      <c r="O12" s="16"/>
      <c r="P12" s="16"/>
    </row>
    <row r="13" spans="1:16" ht="12.75">
      <c r="A13" s="7" t="s">
        <v>29</v>
      </c>
      <c r="B13" s="14">
        <v>1153</v>
      </c>
      <c r="C13" s="16">
        <v>1402</v>
      </c>
      <c r="D13" s="31">
        <v>2555</v>
      </c>
      <c r="E13" s="14">
        <v>707</v>
      </c>
      <c r="F13" s="16">
        <v>427</v>
      </c>
      <c r="G13" s="31">
        <v>1134</v>
      </c>
      <c r="H13" s="14">
        <v>9</v>
      </c>
      <c r="I13" s="16">
        <v>14</v>
      </c>
      <c r="J13" s="31">
        <v>23</v>
      </c>
      <c r="K13" s="14">
        <v>614</v>
      </c>
      <c r="L13" s="16">
        <v>433</v>
      </c>
      <c r="M13" s="31">
        <v>1047</v>
      </c>
      <c r="N13" s="14">
        <f aca="true" t="shared" si="1" ref="N13:P17">SUM(K13,H13,E13,B13)</f>
        <v>2483</v>
      </c>
      <c r="O13" s="16">
        <f t="shared" si="1"/>
        <v>2276</v>
      </c>
      <c r="P13" s="16">
        <f t="shared" si="1"/>
        <v>4759</v>
      </c>
    </row>
    <row r="14" spans="1:16" ht="12.75">
      <c r="A14" s="26" t="s">
        <v>30</v>
      </c>
      <c r="B14" s="14">
        <v>4047</v>
      </c>
      <c r="C14" s="15">
        <v>4850</v>
      </c>
      <c r="D14" s="31">
        <v>8897</v>
      </c>
      <c r="E14" s="14">
        <v>2247</v>
      </c>
      <c r="F14" s="15">
        <v>1623</v>
      </c>
      <c r="G14" s="31">
        <v>3870</v>
      </c>
      <c r="H14" s="14">
        <v>36</v>
      </c>
      <c r="I14" s="15">
        <v>65</v>
      </c>
      <c r="J14" s="31">
        <v>101</v>
      </c>
      <c r="K14" s="14">
        <v>1019</v>
      </c>
      <c r="L14" s="15">
        <v>859</v>
      </c>
      <c r="M14" s="31">
        <v>1878</v>
      </c>
      <c r="N14" s="14">
        <f t="shared" si="1"/>
        <v>7349</v>
      </c>
      <c r="O14" s="15">
        <f t="shared" si="1"/>
        <v>7397</v>
      </c>
      <c r="P14" s="16">
        <f t="shared" si="1"/>
        <v>14746</v>
      </c>
    </row>
    <row r="15" spans="1:16" ht="12.75">
      <c r="A15" s="26" t="s">
        <v>31</v>
      </c>
      <c r="B15" s="14">
        <v>0</v>
      </c>
      <c r="C15" s="15">
        <v>0</v>
      </c>
      <c r="D15" s="31">
        <v>0</v>
      </c>
      <c r="E15" s="14">
        <v>102</v>
      </c>
      <c r="F15" s="15">
        <v>51</v>
      </c>
      <c r="G15" s="31">
        <v>153</v>
      </c>
      <c r="H15" s="14">
        <v>19</v>
      </c>
      <c r="I15" s="15">
        <v>39</v>
      </c>
      <c r="J15" s="31">
        <v>58</v>
      </c>
      <c r="K15" s="14">
        <v>137</v>
      </c>
      <c r="L15" s="15">
        <v>57</v>
      </c>
      <c r="M15" s="31">
        <v>194</v>
      </c>
      <c r="N15" s="14">
        <f t="shared" si="1"/>
        <v>258</v>
      </c>
      <c r="O15" s="15">
        <f t="shared" si="1"/>
        <v>147</v>
      </c>
      <c r="P15" s="16">
        <f t="shared" si="1"/>
        <v>405</v>
      </c>
    </row>
    <row r="16" spans="1:16" ht="12.75">
      <c r="A16" s="26" t="s">
        <v>32</v>
      </c>
      <c r="B16" s="14">
        <v>0</v>
      </c>
      <c r="C16" s="15">
        <v>0</v>
      </c>
      <c r="D16" s="31">
        <v>0</v>
      </c>
      <c r="E16" s="14">
        <v>295</v>
      </c>
      <c r="F16" s="15">
        <v>137</v>
      </c>
      <c r="G16" s="31">
        <v>432</v>
      </c>
      <c r="H16" s="14">
        <v>0</v>
      </c>
      <c r="I16" s="15">
        <v>0</v>
      </c>
      <c r="J16" s="31">
        <v>0</v>
      </c>
      <c r="K16" s="14">
        <v>261</v>
      </c>
      <c r="L16" s="15">
        <v>138</v>
      </c>
      <c r="M16" s="31">
        <v>399</v>
      </c>
      <c r="N16" s="14">
        <f t="shared" si="1"/>
        <v>556</v>
      </c>
      <c r="O16" s="15">
        <f t="shared" si="1"/>
        <v>275</v>
      </c>
      <c r="P16" s="16">
        <f t="shared" si="1"/>
        <v>831</v>
      </c>
    </row>
    <row r="17" spans="1:16" s="6" customFormat="1" ht="12.75">
      <c r="A17" s="10" t="s">
        <v>18</v>
      </c>
      <c r="B17" s="17">
        <v>5200</v>
      </c>
      <c r="C17" s="18">
        <v>6252</v>
      </c>
      <c r="D17" s="21">
        <v>11452</v>
      </c>
      <c r="E17" s="17">
        <v>3351</v>
      </c>
      <c r="F17" s="18">
        <v>2238</v>
      </c>
      <c r="G17" s="21">
        <v>5589</v>
      </c>
      <c r="H17" s="17">
        <v>64</v>
      </c>
      <c r="I17" s="18">
        <v>118</v>
      </c>
      <c r="J17" s="21">
        <v>182</v>
      </c>
      <c r="K17" s="17">
        <v>2031</v>
      </c>
      <c r="L17" s="18">
        <v>1487</v>
      </c>
      <c r="M17" s="21">
        <v>3518</v>
      </c>
      <c r="N17" s="17">
        <f t="shared" si="1"/>
        <v>10646</v>
      </c>
      <c r="O17" s="18">
        <f t="shared" si="1"/>
        <v>10095</v>
      </c>
      <c r="P17" s="18">
        <f t="shared" si="1"/>
        <v>20741</v>
      </c>
    </row>
    <row r="18" spans="1:16" s="7" customFormat="1" ht="12.75">
      <c r="A18" s="6" t="s">
        <v>4</v>
      </c>
      <c r="B18" s="14"/>
      <c r="C18" s="16"/>
      <c r="D18" s="31"/>
      <c r="E18" s="14"/>
      <c r="F18" s="16"/>
      <c r="G18" s="31"/>
      <c r="H18" s="14"/>
      <c r="I18" s="16"/>
      <c r="J18" s="31"/>
      <c r="K18" s="14"/>
      <c r="L18" s="16"/>
      <c r="M18" s="31"/>
      <c r="N18" s="14"/>
      <c r="O18" s="16"/>
      <c r="P18" s="16"/>
    </row>
    <row r="19" spans="1:16" ht="12.75">
      <c r="A19" s="7" t="s">
        <v>29</v>
      </c>
      <c r="B19" s="14">
        <v>466</v>
      </c>
      <c r="C19" s="16">
        <v>579</v>
      </c>
      <c r="D19" s="31">
        <v>1045</v>
      </c>
      <c r="E19" s="14">
        <v>146</v>
      </c>
      <c r="F19" s="16">
        <v>135</v>
      </c>
      <c r="G19" s="31">
        <v>281</v>
      </c>
      <c r="H19" s="14">
        <v>56</v>
      </c>
      <c r="I19" s="16">
        <v>78</v>
      </c>
      <c r="J19" s="31">
        <v>134</v>
      </c>
      <c r="K19" s="14">
        <v>246</v>
      </c>
      <c r="L19" s="16">
        <v>207</v>
      </c>
      <c r="M19" s="31">
        <v>453</v>
      </c>
      <c r="N19" s="14">
        <f aca="true" t="shared" si="2" ref="N19:P22">SUM(K19,H19,E19,B19)</f>
        <v>914</v>
      </c>
      <c r="O19" s="16">
        <f t="shared" si="2"/>
        <v>999</v>
      </c>
      <c r="P19" s="16">
        <f t="shared" si="2"/>
        <v>1913</v>
      </c>
    </row>
    <row r="20" spans="1:16" ht="12.75">
      <c r="A20" s="26" t="s">
        <v>30</v>
      </c>
      <c r="B20" s="14">
        <v>851</v>
      </c>
      <c r="C20" s="15">
        <v>1064</v>
      </c>
      <c r="D20" s="31">
        <v>1915</v>
      </c>
      <c r="E20" s="14">
        <v>204</v>
      </c>
      <c r="F20" s="15">
        <v>257</v>
      </c>
      <c r="G20" s="31">
        <v>461</v>
      </c>
      <c r="H20" s="14">
        <v>51</v>
      </c>
      <c r="I20" s="15">
        <v>67</v>
      </c>
      <c r="J20" s="31">
        <v>118</v>
      </c>
      <c r="K20" s="14">
        <v>145</v>
      </c>
      <c r="L20" s="15">
        <v>124</v>
      </c>
      <c r="M20" s="31">
        <v>269</v>
      </c>
      <c r="N20" s="14">
        <f t="shared" si="2"/>
        <v>1251</v>
      </c>
      <c r="O20" s="15">
        <f t="shared" si="2"/>
        <v>1512</v>
      </c>
      <c r="P20" s="16">
        <f t="shared" si="2"/>
        <v>2763</v>
      </c>
    </row>
    <row r="21" spans="1:16" ht="12.75">
      <c r="A21" s="26" t="s">
        <v>32</v>
      </c>
      <c r="B21" s="14">
        <v>33</v>
      </c>
      <c r="C21" s="15">
        <v>29</v>
      </c>
      <c r="D21" s="31">
        <v>62</v>
      </c>
      <c r="E21" s="14">
        <v>33</v>
      </c>
      <c r="F21" s="15">
        <v>14</v>
      </c>
      <c r="G21" s="31">
        <v>47</v>
      </c>
      <c r="H21" s="14">
        <v>0</v>
      </c>
      <c r="I21" s="15">
        <v>0</v>
      </c>
      <c r="J21" s="31">
        <v>0</v>
      </c>
      <c r="K21" s="14">
        <v>62</v>
      </c>
      <c r="L21" s="15">
        <v>33</v>
      </c>
      <c r="M21" s="31">
        <v>95</v>
      </c>
      <c r="N21" s="14">
        <f t="shared" si="2"/>
        <v>128</v>
      </c>
      <c r="O21" s="15">
        <f t="shared" si="2"/>
        <v>76</v>
      </c>
      <c r="P21" s="16">
        <f t="shared" si="2"/>
        <v>204</v>
      </c>
    </row>
    <row r="22" spans="1:16" s="6" customFormat="1" ht="12.75">
      <c r="A22" s="10" t="s">
        <v>18</v>
      </c>
      <c r="B22" s="17">
        <v>1350</v>
      </c>
      <c r="C22" s="18">
        <v>1672</v>
      </c>
      <c r="D22" s="21">
        <v>3022</v>
      </c>
      <c r="E22" s="17">
        <v>383</v>
      </c>
      <c r="F22" s="18">
        <v>406</v>
      </c>
      <c r="G22" s="21">
        <v>789</v>
      </c>
      <c r="H22" s="17">
        <v>107</v>
      </c>
      <c r="I22" s="18">
        <v>145</v>
      </c>
      <c r="J22" s="21">
        <v>252</v>
      </c>
      <c r="K22" s="17">
        <v>453</v>
      </c>
      <c r="L22" s="18">
        <v>364</v>
      </c>
      <c r="M22" s="21">
        <v>817</v>
      </c>
      <c r="N22" s="17">
        <f t="shared" si="2"/>
        <v>2293</v>
      </c>
      <c r="O22" s="18">
        <f t="shared" si="2"/>
        <v>2587</v>
      </c>
      <c r="P22" s="18">
        <f t="shared" si="2"/>
        <v>4880</v>
      </c>
    </row>
    <row r="23" spans="1:16" s="7" customFormat="1" ht="12.75">
      <c r="A23" s="6" t="s">
        <v>5</v>
      </c>
      <c r="B23" s="14"/>
      <c r="C23" s="16"/>
      <c r="D23" s="31"/>
      <c r="E23" s="14"/>
      <c r="F23" s="16"/>
      <c r="G23" s="31"/>
      <c r="H23" s="14"/>
      <c r="I23" s="16"/>
      <c r="J23" s="31"/>
      <c r="K23" s="14"/>
      <c r="L23" s="16"/>
      <c r="M23" s="31"/>
      <c r="N23" s="14"/>
      <c r="O23" s="16"/>
      <c r="P23" s="16"/>
    </row>
    <row r="24" spans="1:16" ht="12.75">
      <c r="A24" s="7" t="s">
        <v>29</v>
      </c>
      <c r="B24" s="14">
        <v>758</v>
      </c>
      <c r="C24" s="16">
        <v>849</v>
      </c>
      <c r="D24" s="31">
        <v>1607</v>
      </c>
      <c r="E24" s="14">
        <v>691</v>
      </c>
      <c r="F24" s="16">
        <v>448</v>
      </c>
      <c r="G24" s="31">
        <v>1139</v>
      </c>
      <c r="H24" s="14">
        <v>44</v>
      </c>
      <c r="I24" s="16">
        <v>53</v>
      </c>
      <c r="J24" s="31">
        <v>97</v>
      </c>
      <c r="K24" s="14">
        <v>733</v>
      </c>
      <c r="L24" s="16">
        <v>575</v>
      </c>
      <c r="M24" s="31">
        <v>1308</v>
      </c>
      <c r="N24" s="14">
        <f aca="true" t="shared" si="3" ref="N24:P28">SUM(K24,H24,E24,B24)</f>
        <v>2226</v>
      </c>
      <c r="O24" s="16">
        <f t="shared" si="3"/>
        <v>1925</v>
      </c>
      <c r="P24" s="16">
        <f t="shared" si="3"/>
        <v>4151</v>
      </c>
    </row>
    <row r="25" spans="1:16" ht="12.75">
      <c r="A25" s="26" t="s">
        <v>30</v>
      </c>
      <c r="B25" s="14">
        <v>3717</v>
      </c>
      <c r="C25" s="15">
        <v>4793</v>
      </c>
      <c r="D25" s="31">
        <v>8510</v>
      </c>
      <c r="E25" s="14">
        <v>3755</v>
      </c>
      <c r="F25" s="15">
        <v>2941</v>
      </c>
      <c r="G25" s="31">
        <v>6696</v>
      </c>
      <c r="H25" s="14">
        <v>30</v>
      </c>
      <c r="I25" s="15">
        <v>81</v>
      </c>
      <c r="J25" s="31">
        <v>111</v>
      </c>
      <c r="K25" s="14">
        <v>1948</v>
      </c>
      <c r="L25" s="15">
        <v>1570</v>
      </c>
      <c r="M25" s="31">
        <v>3518</v>
      </c>
      <c r="N25" s="14">
        <f t="shared" si="3"/>
        <v>9450</v>
      </c>
      <c r="O25" s="15">
        <f t="shared" si="3"/>
        <v>9385</v>
      </c>
      <c r="P25" s="16">
        <f t="shared" si="3"/>
        <v>18835</v>
      </c>
    </row>
    <row r="26" spans="1:16" ht="12.75">
      <c r="A26" s="26" t="s">
        <v>31</v>
      </c>
      <c r="B26" s="14">
        <v>6</v>
      </c>
      <c r="C26" s="15">
        <v>4</v>
      </c>
      <c r="D26" s="31">
        <v>10</v>
      </c>
      <c r="E26" s="14">
        <v>149</v>
      </c>
      <c r="F26" s="15">
        <v>29</v>
      </c>
      <c r="G26" s="31">
        <v>178</v>
      </c>
      <c r="H26" s="14">
        <v>0</v>
      </c>
      <c r="I26" s="15">
        <v>0</v>
      </c>
      <c r="J26" s="31">
        <v>0</v>
      </c>
      <c r="K26" s="14">
        <v>74</v>
      </c>
      <c r="L26" s="15">
        <v>22</v>
      </c>
      <c r="M26" s="31">
        <v>96</v>
      </c>
      <c r="N26" s="14">
        <f t="shared" si="3"/>
        <v>229</v>
      </c>
      <c r="O26" s="15">
        <f t="shared" si="3"/>
        <v>55</v>
      </c>
      <c r="P26" s="16">
        <f t="shared" si="3"/>
        <v>284</v>
      </c>
    </row>
    <row r="27" spans="1:16" ht="12.75">
      <c r="A27" s="26" t="s">
        <v>32</v>
      </c>
      <c r="B27" s="14">
        <v>0</v>
      </c>
      <c r="C27" s="15">
        <v>0</v>
      </c>
      <c r="D27" s="31">
        <v>0</v>
      </c>
      <c r="E27" s="14">
        <v>0</v>
      </c>
      <c r="F27" s="15">
        <v>0</v>
      </c>
      <c r="G27" s="31">
        <v>0</v>
      </c>
      <c r="H27" s="14">
        <v>40</v>
      </c>
      <c r="I27" s="15">
        <v>131</v>
      </c>
      <c r="J27" s="31">
        <v>171</v>
      </c>
      <c r="K27" s="14">
        <v>0</v>
      </c>
      <c r="L27" s="15">
        <v>0</v>
      </c>
      <c r="M27" s="31">
        <v>0</v>
      </c>
      <c r="N27" s="14">
        <f t="shared" si="3"/>
        <v>40</v>
      </c>
      <c r="O27" s="15">
        <f t="shared" si="3"/>
        <v>131</v>
      </c>
      <c r="P27" s="16">
        <f t="shared" si="3"/>
        <v>171</v>
      </c>
    </row>
    <row r="28" spans="1:16" s="6" customFormat="1" ht="12.75">
      <c r="A28" s="10" t="s">
        <v>18</v>
      </c>
      <c r="B28" s="17">
        <v>4481</v>
      </c>
      <c r="C28" s="18">
        <v>5646</v>
      </c>
      <c r="D28" s="21">
        <v>10127</v>
      </c>
      <c r="E28" s="17">
        <v>4595</v>
      </c>
      <c r="F28" s="18">
        <v>3418</v>
      </c>
      <c r="G28" s="21">
        <v>8013</v>
      </c>
      <c r="H28" s="17">
        <v>114</v>
      </c>
      <c r="I28" s="18">
        <v>265</v>
      </c>
      <c r="J28" s="21">
        <v>379</v>
      </c>
      <c r="K28" s="17">
        <v>2755</v>
      </c>
      <c r="L28" s="18">
        <v>2167</v>
      </c>
      <c r="M28" s="21">
        <v>4922</v>
      </c>
      <c r="N28" s="17">
        <f t="shared" si="3"/>
        <v>11945</v>
      </c>
      <c r="O28" s="18">
        <f t="shared" si="3"/>
        <v>11496</v>
      </c>
      <c r="P28" s="18">
        <f t="shared" si="3"/>
        <v>23441</v>
      </c>
    </row>
    <row r="29" spans="1:16" s="7" customFormat="1" ht="12.75">
      <c r="A29" s="6" t="s">
        <v>6</v>
      </c>
      <c r="B29" s="14"/>
      <c r="C29" s="16"/>
      <c r="D29" s="31"/>
      <c r="E29" s="14"/>
      <c r="F29" s="16"/>
      <c r="G29" s="31"/>
      <c r="H29" s="14"/>
      <c r="I29" s="16"/>
      <c r="J29" s="31"/>
      <c r="K29" s="14"/>
      <c r="L29" s="16"/>
      <c r="M29" s="31"/>
      <c r="N29" s="14"/>
      <c r="O29" s="16"/>
      <c r="P29" s="16"/>
    </row>
    <row r="30" spans="1:16" ht="12.75">
      <c r="A30" s="7" t="s">
        <v>29</v>
      </c>
      <c r="B30" s="14">
        <v>1755</v>
      </c>
      <c r="C30" s="16">
        <v>2050</v>
      </c>
      <c r="D30" s="31">
        <v>3805</v>
      </c>
      <c r="E30" s="14">
        <v>913</v>
      </c>
      <c r="F30" s="16">
        <v>661</v>
      </c>
      <c r="G30" s="31">
        <v>1574</v>
      </c>
      <c r="H30" s="14">
        <v>46</v>
      </c>
      <c r="I30" s="16">
        <v>77</v>
      </c>
      <c r="J30" s="31">
        <v>123</v>
      </c>
      <c r="K30" s="14">
        <v>1048</v>
      </c>
      <c r="L30" s="16">
        <v>763</v>
      </c>
      <c r="M30" s="31">
        <v>1811</v>
      </c>
      <c r="N30" s="14">
        <f aca="true" t="shared" si="4" ref="N30:P34">SUM(K30,H30,E30,B30)</f>
        <v>3762</v>
      </c>
      <c r="O30" s="16">
        <f t="shared" si="4"/>
        <v>3551</v>
      </c>
      <c r="P30" s="16">
        <f t="shared" si="4"/>
        <v>7313</v>
      </c>
    </row>
    <row r="31" spans="1:16" ht="12.75">
      <c r="A31" s="26" t="s">
        <v>30</v>
      </c>
      <c r="B31" s="14">
        <v>5039</v>
      </c>
      <c r="C31" s="15">
        <v>6624</v>
      </c>
      <c r="D31" s="31">
        <v>11663</v>
      </c>
      <c r="E31" s="14">
        <v>3684</v>
      </c>
      <c r="F31" s="15">
        <v>2965</v>
      </c>
      <c r="G31" s="31">
        <v>6649</v>
      </c>
      <c r="H31" s="14">
        <v>113</v>
      </c>
      <c r="I31" s="15">
        <v>208</v>
      </c>
      <c r="J31" s="31">
        <v>321</v>
      </c>
      <c r="K31" s="14">
        <v>2067</v>
      </c>
      <c r="L31" s="15">
        <v>1665</v>
      </c>
      <c r="M31" s="31">
        <v>3732</v>
      </c>
      <c r="N31" s="14">
        <f t="shared" si="4"/>
        <v>10903</v>
      </c>
      <c r="O31" s="15">
        <f t="shared" si="4"/>
        <v>11462</v>
      </c>
      <c r="P31" s="16">
        <f t="shared" si="4"/>
        <v>22365</v>
      </c>
    </row>
    <row r="32" spans="1:16" ht="12.75">
      <c r="A32" s="26" t="s">
        <v>31</v>
      </c>
      <c r="B32" s="14">
        <v>0</v>
      </c>
      <c r="C32" s="15">
        <v>0</v>
      </c>
      <c r="D32" s="31">
        <v>0</v>
      </c>
      <c r="E32" s="14">
        <v>415</v>
      </c>
      <c r="F32" s="15">
        <v>98</v>
      </c>
      <c r="G32" s="31">
        <v>513</v>
      </c>
      <c r="H32" s="14">
        <v>0</v>
      </c>
      <c r="I32" s="15">
        <v>0</v>
      </c>
      <c r="J32" s="31">
        <v>0</v>
      </c>
      <c r="K32" s="14">
        <v>361</v>
      </c>
      <c r="L32" s="15">
        <v>155</v>
      </c>
      <c r="M32" s="31">
        <v>516</v>
      </c>
      <c r="N32" s="14">
        <f t="shared" si="4"/>
        <v>776</v>
      </c>
      <c r="O32" s="15">
        <f t="shared" si="4"/>
        <v>253</v>
      </c>
      <c r="P32" s="16">
        <f t="shared" si="4"/>
        <v>1029</v>
      </c>
    </row>
    <row r="33" spans="1:16" ht="12.75">
      <c r="A33" s="26" t="s">
        <v>32</v>
      </c>
      <c r="B33" s="14">
        <v>127</v>
      </c>
      <c r="C33" s="15">
        <v>199</v>
      </c>
      <c r="D33" s="31">
        <v>326</v>
      </c>
      <c r="E33" s="14">
        <v>196</v>
      </c>
      <c r="F33" s="15">
        <v>37</v>
      </c>
      <c r="G33" s="31">
        <v>233</v>
      </c>
      <c r="H33" s="14">
        <v>68</v>
      </c>
      <c r="I33" s="15">
        <v>149</v>
      </c>
      <c r="J33" s="31">
        <v>217</v>
      </c>
      <c r="K33" s="14">
        <v>256</v>
      </c>
      <c r="L33" s="15">
        <v>109</v>
      </c>
      <c r="M33" s="31">
        <v>365</v>
      </c>
      <c r="N33" s="14">
        <f t="shared" si="4"/>
        <v>647</v>
      </c>
      <c r="O33" s="15">
        <f t="shared" si="4"/>
        <v>494</v>
      </c>
      <c r="P33" s="16">
        <f t="shared" si="4"/>
        <v>1141</v>
      </c>
    </row>
    <row r="34" spans="1:16" s="6" customFormat="1" ht="12.75">
      <c r="A34" s="10" t="s">
        <v>18</v>
      </c>
      <c r="B34" s="17">
        <v>6921</v>
      </c>
      <c r="C34" s="18">
        <v>8873</v>
      </c>
      <c r="D34" s="21">
        <v>15794</v>
      </c>
      <c r="E34" s="17">
        <v>5208</v>
      </c>
      <c r="F34" s="18">
        <v>3761</v>
      </c>
      <c r="G34" s="21">
        <v>8969</v>
      </c>
      <c r="H34" s="17">
        <v>227</v>
      </c>
      <c r="I34" s="18">
        <v>434</v>
      </c>
      <c r="J34" s="21">
        <v>661</v>
      </c>
      <c r="K34" s="17">
        <v>3732</v>
      </c>
      <c r="L34" s="18">
        <v>2692</v>
      </c>
      <c r="M34" s="21">
        <v>6424</v>
      </c>
      <c r="N34" s="17">
        <f t="shared" si="4"/>
        <v>16088</v>
      </c>
      <c r="O34" s="18">
        <f t="shared" si="4"/>
        <v>15760</v>
      </c>
      <c r="P34" s="18">
        <f t="shared" si="4"/>
        <v>31848</v>
      </c>
    </row>
    <row r="35" spans="1:16" s="7" customFormat="1" ht="12.75">
      <c r="A35" s="41" t="s">
        <v>7</v>
      </c>
      <c r="B35" s="14"/>
      <c r="C35" s="16"/>
      <c r="D35" s="31"/>
      <c r="E35" s="14"/>
      <c r="F35" s="16"/>
      <c r="G35" s="31"/>
      <c r="H35" s="14"/>
      <c r="I35" s="16"/>
      <c r="J35" s="31"/>
      <c r="K35" s="14"/>
      <c r="L35" s="16"/>
      <c r="M35" s="31"/>
      <c r="N35" s="14"/>
      <c r="O35" s="16"/>
      <c r="P35" s="16"/>
    </row>
    <row r="36" spans="1:16" ht="12.75">
      <c r="A36" s="7" t="s">
        <v>29</v>
      </c>
      <c r="B36" s="14">
        <v>565</v>
      </c>
      <c r="C36" s="16">
        <v>592</v>
      </c>
      <c r="D36" s="31">
        <v>1157</v>
      </c>
      <c r="E36" s="14">
        <v>473</v>
      </c>
      <c r="F36" s="16">
        <v>354</v>
      </c>
      <c r="G36" s="31">
        <v>827</v>
      </c>
      <c r="H36" s="14">
        <v>0</v>
      </c>
      <c r="I36" s="16">
        <v>0</v>
      </c>
      <c r="J36" s="31">
        <v>0</v>
      </c>
      <c r="K36" s="14">
        <v>522</v>
      </c>
      <c r="L36" s="16">
        <v>443</v>
      </c>
      <c r="M36" s="31">
        <v>965</v>
      </c>
      <c r="N36" s="14">
        <f aca="true" t="shared" si="5" ref="N36:P40">SUM(K36,H36,E36,B36)</f>
        <v>1560</v>
      </c>
      <c r="O36" s="16">
        <f t="shared" si="5"/>
        <v>1389</v>
      </c>
      <c r="P36" s="16">
        <f t="shared" si="5"/>
        <v>2949</v>
      </c>
    </row>
    <row r="37" spans="1:16" ht="12.75">
      <c r="A37" s="26" t="s">
        <v>30</v>
      </c>
      <c r="B37" s="14">
        <v>2640</v>
      </c>
      <c r="C37" s="15">
        <v>3386</v>
      </c>
      <c r="D37" s="31">
        <v>6026</v>
      </c>
      <c r="E37" s="14">
        <v>2532</v>
      </c>
      <c r="F37" s="15">
        <v>1758</v>
      </c>
      <c r="G37" s="31">
        <v>4290</v>
      </c>
      <c r="H37" s="14">
        <v>67</v>
      </c>
      <c r="I37" s="15">
        <v>93</v>
      </c>
      <c r="J37" s="31">
        <v>160</v>
      </c>
      <c r="K37" s="14">
        <v>1882</v>
      </c>
      <c r="L37" s="15">
        <v>1282</v>
      </c>
      <c r="M37" s="31">
        <v>3164</v>
      </c>
      <c r="N37" s="14">
        <f t="shared" si="5"/>
        <v>7121</v>
      </c>
      <c r="O37" s="15">
        <f t="shared" si="5"/>
        <v>6519</v>
      </c>
      <c r="P37" s="16">
        <f t="shared" si="5"/>
        <v>13640</v>
      </c>
    </row>
    <row r="38" spans="1:16" ht="12.75">
      <c r="A38" s="26" t="s">
        <v>31</v>
      </c>
      <c r="B38" s="14">
        <v>113</v>
      </c>
      <c r="C38" s="15">
        <v>141</v>
      </c>
      <c r="D38" s="31">
        <v>254</v>
      </c>
      <c r="E38" s="14">
        <v>338</v>
      </c>
      <c r="F38" s="15">
        <v>121</v>
      </c>
      <c r="G38" s="31">
        <v>459</v>
      </c>
      <c r="H38" s="14">
        <v>93</v>
      </c>
      <c r="I38" s="15">
        <v>199</v>
      </c>
      <c r="J38" s="31">
        <v>292</v>
      </c>
      <c r="K38" s="14">
        <v>230</v>
      </c>
      <c r="L38" s="15">
        <v>51</v>
      </c>
      <c r="M38" s="31">
        <v>281</v>
      </c>
      <c r="N38" s="14">
        <f t="shared" si="5"/>
        <v>774</v>
      </c>
      <c r="O38" s="15">
        <f t="shared" si="5"/>
        <v>512</v>
      </c>
      <c r="P38" s="16">
        <f t="shared" si="5"/>
        <v>1286</v>
      </c>
    </row>
    <row r="39" spans="1:16" ht="12.75">
      <c r="A39" s="26" t="s">
        <v>32</v>
      </c>
      <c r="B39" s="14">
        <v>155</v>
      </c>
      <c r="C39" s="15">
        <v>219</v>
      </c>
      <c r="D39" s="31">
        <v>374</v>
      </c>
      <c r="E39" s="14">
        <v>26</v>
      </c>
      <c r="F39" s="15">
        <v>16</v>
      </c>
      <c r="G39" s="31">
        <v>42</v>
      </c>
      <c r="H39" s="14">
        <v>0</v>
      </c>
      <c r="I39" s="15">
        <v>0</v>
      </c>
      <c r="J39" s="31">
        <v>0</v>
      </c>
      <c r="K39" s="14">
        <v>0</v>
      </c>
      <c r="L39" s="15">
        <v>0</v>
      </c>
      <c r="M39" s="31">
        <v>0</v>
      </c>
      <c r="N39" s="14">
        <f t="shared" si="5"/>
        <v>181</v>
      </c>
      <c r="O39" s="15">
        <f t="shared" si="5"/>
        <v>235</v>
      </c>
      <c r="P39" s="16">
        <f t="shared" si="5"/>
        <v>416</v>
      </c>
    </row>
    <row r="40" spans="1:16" s="6" customFormat="1" ht="12.75">
      <c r="A40" s="10" t="s">
        <v>18</v>
      </c>
      <c r="B40" s="17">
        <v>3473</v>
      </c>
      <c r="C40" s="18">
        <v>4338</v>
      </c>
      <c r="D40" s="21">
        <v>7811</v>
      </c>
      <c r="E40" s="17">
        <v>3369</v>
      </c>
      <c r="F40" s="18">
        <v>2249</v>
      </c>
      <c r="G40" s="21">
        <v>5618</v>
      </c>
      <c r="H40" s="17">
        <v>160</v>
      </c>
      <c r="I40" s="18">
        <v>292</v>
      </c>
      <c r="J40" s="21">
        <v>452</v>
      </c>
      <c r="K40" s="17">
        <v>2634</v>
      </c>
      <c r="L40" s="18">
        <v>1776</v>
      </c>
      <c r="M40" s="21">
        <v>4410</v>
      </c>
      <c r="N40" s="17">
        <f t="shared" si="5"/>
        <v>9636</v>
      </c>
      <c r="O40" s="18">
        <f t="shared" si="5"/>
        <v>8655</v>
      </c>
      <c r="P40" s="18">
        <f t="shared" si="5"/>
        <v>18291</v>
      </c>
    </row>
    <row r="41" spans="1:16" s="7" customFormat="1" ht="12.75">
      <c r="A41" s="39" t="s">
        <v>28</v>
      </c>
      <c r="B41" s="12"/>
      <c r="C41" s="13"/>
      <c r="D41" s="37"/>
      <c r="E41" s="12"/>
      <c r="F41" s="13"/>
      <c r="G41" s="37"/>
      <c r="H41" s="12"/>
      <c r="I41" s="13"/>
      <c r="J41" s="37"/>
      <c r="K41" s="12"/>
      <c r="L41" s="13"/>
      <c r="M41" s="37"/>
      <c r="N41" s="12"/>
      <c r="O41" s="13"/>
      <c r="P41" s="13"/>
    </row>
    <row r="42" spans="1:16" ht="12.75">
      <c r="A42" s="7" t="s">
        <v>29</v>
      </c>
      <c r="B42" s="14">
        <f>SUM(B36,B30,B24,B19,B13,B7)</f>
        <v>6055</v>
      </c>
      <c r="C42" s="16">
        <f aca="true" t="shared" si="6" ref="C42:M42">SUM(C36,C30,C24,C19,C13,C7)</f>
        <v>7117</v>
      </c>
      <c r="D42" s="31">
        <f t="shared" si="6"/>
        <v>13172</v>
      </c>
      <c r="E42" s="14">
        <f t="shared" si="6"/>
        <v>3699</v>
      </c>
      <c r="F42" s="16">
        <f t="shared" si="6"/>
        <v>2658</v>
      </c>
      <c r="G42" s="31">
        <f t="shared" si="6"/>
        <v>6357</v>
      </c>
      <c r="H42" s="14">
        <f t="shared" si="6"/>
        <v>246</v>
      </c>
      <c r="I42" s="16">
        <f t="shared" si="6"/>
        <v>443</v>
      </c>
      <c r="J42" s="31">
        <f t="shared" si="6"/>
        <v>689</v>
      </c>
      <c r="K42" s="14">
        <f t="shared" si="6"/>
        <v>4192</v>
      </c>
      <c r="L42" s="16">
        <f t="shared" si="6"/>
        <v>3160</v>
      </c>
      <c r="M42" s="31">
        <f t="shared" si="6"/>
        <v>7352</v>
      </c>
      <c r="N42" s="14">
        <f aca="true" t="shared" si="7" ref="N42:P46">SUM(K42,H42,E42,B42)</f>
        <v>14192</v>
      </c>
      <c r="O42" s="16">
        <f t="shared" si="7"/>
        <v>13378</v>
      </c>
      <c r="P42" s="16">
        <f t="shared" si="7"/>
        <v>27570</v>
      </c>
    </row>
    <row r="43" spans="1:16" ht="12.75">
      <c r="A43" s="26" t="s">
        <v>30</v>
      </c>
      <c r="B43" s="14">
        <f>SUM(B8,B14,B20,B25,B31,B37)</f>
        <v>22181</v>
      </c>
      <c r="C43" s="15">
        <f aca="true" t="shared" si="8" ref="C43:M43">SUM(C8,C14,C20,C25,C31,C37)</f>
        <v>28197</v>
      </c>
      <c r="D43" s="31">
        <f t="shared" si="8"/>
        <v>50378</v>
      </c>
      <c r="E43" s="14">
        <f t="shared" si="8"/>
        <v>16974</v>
      </c>
      <c r="F43" s="15">
        <f t="shared" si="8"/>
        <v>13369</v>
      </c>
      <c r="G43" s="31">
        <f t="shared" si="8"/>
        <v>30343</v>
      </c>
      <c r="H43" s="14">
        <f t="shared" si="8"/>
        <v>421</v>
      </c>
      <c r="I43" s="15">
        <f t="shared" si="8"/>
        <v>866</v>
      </c>
      <c r="J43" s="31">
        <f t="shared" si="8"/>
        <v>1287</v>
      </c>
      <c r="K43" s="14">
        <f t="shared" si="8"/>
        <v>9615</v>
      </c>
      <c r="L43" s="15">
        <f t="shared" si="8"/>
        <v>7792</v>
      </c>
      <c r="M43" s="31">
        <f t="shared" si="8"/>
        <v>17407</v>
      </c>
      <c r="N43" s="14">
        <f t="shared" si="7"/>
        <v>49191</v>
      </c>
      <c r="O43" s="15">
        <f t="shared" si="7"/>
        <v>50224</v>
      </c>
      <c r="P43" s="16">
        <f t="shared" si="7"/>
        <v>99415</v>
      </c>
    </row>
    <row r="44" spans="1:16" ht="12.75">
      <c r="A44" s="26" t="s">
        <v>31</v>
      </c>
      <c r="B44" s="14">
        <f>SUM(B9,B15,B26,B32,B38)</f>
        <v>145</v>
      </c>
      <c r="C44" s="15">
        <f aca="true" t="shared" si="9" ref="C44:M44">SUM(C9,C15,C26,C32,C38)</f>
        <v>177</v>
      </c>
      <c r="D44" s="31">
        <f t="shared" si="9"/>
        <v>322</v>
      </c>
      <c r="E44" s="14">
        <f t="shared" si="9"/>
        <v>1456</v>
      </c>
      <c r="F44" s="15">
        <f t="shared" si="9"/>
        <v>505</v>
      </c>
      <c r="G44" s="31">
        <f t="shared" si="9"/>
        <v>1961</v>
      </c>
      <c r="H44" s="14">
        <f t="shared" si="9"/>
        <v>118</v>
      </c>
      <c r="I44" s="15">
        <f t="shared" si="9"/>
        <v>247</v>
      </c>
      <c r="J44" s="31">
        <f t="shared" si="9"/>
        <v>365</v>
      </c>
      <c r="K44" s="14">
        <f t="shared" si="9"/>
        <v>1266</v>
      </c>
      <c r="L44" s="15">
        <f t="shared" si="9"/>
        <v>526</v>
      </c>
      <c r="M44" s="31">
        <f t="shared" si="9"/>
        <v>1792</v>
      </c>
      <c r="N44" s="14">
        <f t="shared" si="7"/>
        <v>2985</v>
      </c>
      <c r="O44" s="15">
        <f t="shared" si="7"/>
        <v>1455</v>
      </c>
      <c r="P44" s="16">
        <f t="shared" si="7"/>
        <v>4440</v>
      </c>
    </row>
    <row r="45" spans="1:16" ht="12.75">
      <c r="A45" s="26" t="s">
        <v>32</v>
      </c>
      <c r="B45" s="14">
        <f>SUM(B10,B16,B21,B27,B33,B39)</f>
        <v>732</v>
      </c>
      <c r="C45" s="15">
        <f aca="true" t="shared" si="10" ref="C45:M45">SUM(C10,C16,C21,C27,C33,C39)</f>
        <v>854</v>
      </c>
      <c r="D45" s="31">
        <f t="shared" si="10"/>
        <v>1586</v>
      </c>
      <c r="E45" s="14">
        <f t="shared" si="10"/>
        <v>1402</v>
      </c>
      <c r="F45" s="15">
        <f t="shared" si="10"/>
        <v>469</v>
      </c>
      <c r="G45" s="31">
        <f t="shared" si="10"/>
        <v>1871</v>
      </c>
      <c r="H45" s="14">
        <f t="shared" si="10"/>
        <v>149</v>
      </c>
      <c r="I45" s="15">
        <f t="shared" si="10"/>
        <v>336</v>
      </c>
      <c r="J45" s="31">
        <f t="shared" si="10"/>
        <v>485</v>
      </c>
      <c r="K45" s="14">
        <f t="shared" si="10"/>
        <v>1322</v>
      </c>
      <c r="L45" s="15">
        <f t="shared" si="10"/>
        <v>724</v>
      </c>
      <c r="M45" s="31">
        <f t="shared" si="10"/>
        <v>2046</v>
      </c>
      <c r="N45" s="14">
        <f t="shared" si="7"/>
        <v>3605</v>
      </c>
      <c r="O45" s="15">
        <f t="shared" si="7"/>
        <v>2383</v>
      </c>
      <c r="P45" s="16">
        <f t="shared" si="7"/>
        <v>5988</v>
      </c>
    </row>
    <row r="46" spans="1:16" s="19" customFormat="1" ht="12.75">
      <c r="A46" s="10" t="s">
        <v>18</v>
      </c>
      <c r="B46" s="20">
        <f>SUM(B42:B45)</f>
        <v>29113</v>
      </c>
      <c r="C46" s="21">
        <f aca="true" t="shared" si="11" ref="C46:M46">SUM(C42:C45)</f>
        <v>36345</v>
      </c>
      <c r="D46" s="21">
        <f t="shared" si="11"/>
        <v>65458</v>
      </c>
      <c r="E46" s="20">
        <f t="shared" si="11"/>
        <v>23531</v>
      </c>
      <c r="F46" s="21">
        <f t="shared" si="11"/>
        <v>17001</v>
      </c>
      <c r="G46" s="21">
        <f t="shared" si="11"/>
        <v>40532</v>
      </c>
      <c r="H46" s="20">
        <f t="shared" si="11"/>
        <v>934</v>
      </c>
      <c r="I46" s="21">
        <f t="shared" si="11"/>
        <v>1892</v>
      </c>
      <c r="J46" s="21">
        <f t="shared" si="11"/>
        <v>2826</v>
      </c>
      <c r="K46" s="20">
        <f t="shared" si="11"/>
        <v>16395</v>
      </c>
      <c r="L46" s="21">
        <f t="shared" si="11"/>
        <v>12202</v>
      </c>
      <c r="M46" s="21">
        <f t="shared" si="11"/>
        <v>28597</v>
      </c>
      <c r="N46" s="20">
        <f t="shared" si="7"/>
        <v>69973</v>
      </c>
      <c r="O46" s="21">
        <f t="shared" si="7"/>
        <v>67440</v>
      </c>
      <c r="P46" s="21">
        <f t="shared" si="7"/>
        <v>137413</v>
      </c>
    </row>
    <row r="47" ht="12.75">
      <c r="M47" s="85"/>
    </row>
    <row r="48" ht="12.75">
      <c r="M48" s="16"/>
    </row>
    <row r="64" ht="12.75">
      <c r="D64" s="94"/>
    </row>
    <row r="65" spans="4:11" ht="12.75">
      <c r="D65" s="94"/>
      <c r="I65" s="94"/>
      <c r="J65" s="94"/>
      <c r="K65" s="94"/>
    </row>
    <row r="70" spans="9:11" ht="12.75">
      <c r="I70" s="94"/>
      <c r="J70" s="94"/>
      <c r="K70" s="94"/>
    </row>
    <row r="75" spans="4:11" ht="12.75">
      <c r="D75" s="94"/>
      <c r="I75" s="94"/>
      <c r="J75" s="94"/>
      <c r="K75" s="94"/>
    </row>
    <row r="76" spans="4:14" ht="12.75">
      <c r="D76" s="94"/>
      <c r="G76" s="94"/>
      <c r="H76" s="94"/>
      <c r="M76" s="94"/>
      <c r="N76" s="94"/>
    </row>
    <row r="81" spans="4:11" ht="12.75">
      <c r="D81" s="94"/>
      <c r="I81" s="94"/>
      <c r="J81" s="94"/>
      <c r="K81" s="94"/>
    </row>
    <row r="85" spans="9:11" ht="12.75">
      <c r="I85" s="94"/>
      <c r="J85" s="94"/>
      <c r="K85" s="94"/>
    </row>
    <row r="88" spans="9:14" ht="12.75">
      <c r="I88" s="94"/>
      <c r="J88" s="94"/>
      <c r="K88" s="94"/>
      <c r="L88" s="94"/>
      <c r="M88" s="94"/>
      <c r="N88" s="94"/>
    </row>
  </sheetData>
  <sheetProtection/>
  <mergeCells count="6">
    <mergeCell ref="N4:P4"/>
    <mergeCell ref="A2:P2"/>
    <mergeCell ref="E4:G4"/>
    <mergeCell ref="B4:D4"/>
    <mergeCell ref="K4:M4"/>
    <mergeCell ref="H4:J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53" sqref="A53"/>
    </sheetView>
  </sheetViews>
  <sheetFormatPr defaultColWidth="9.140625" defaultRowHeight="12.75"/>
  <cols>
    <col min="1" max="1" width="25.42187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7109375" style="7" customWidth="1"/>
    <col min="14" max="15" width="8.57421875" style="0" customWidth="1"/>
    <col min="16" max="16" width="8.57421875" style="7" customWidth="1"/>
    <col min="17" max="18" width="11.421875" style="0" customWidth="1"/>
    <col min="19" max="19" width="9.57421875" style="0" customWidth="1"/>
    <col min="20" max="20" width="16.00390625" style="0" customWidth="1"/>
    <col min="21" max="21" width="10.57421875" style="0" customWidth="1"/>
  </cols>
  <sheetData>
    <row r="1" ht="12.75">
      <c r="A1" s="6" t="s">
        <v>80</v>
      </c>
    </row>
    <row r="2" spans="1:16" ht="12.75">
      <c r="A2" s="180" t="s">
        <v>16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ht="13.5" thickBot="1"/>
    <row r="4" spans="1:16" ht="12.75">
      <c r="A4" s="36"/>
      <c r="B4" s="204" t="s">
        <v>33</v>
      </c>
      <c r="C4" s="205"/>
      <c r="D4" s="206"/>
      <c r="E4" s="204" t="s">
        <v>34</v>
      </c>
      <c r="F4" s="205"/>
      <c r="G4" s="206"/>
      <c r="H4" s="204" t="s">
        <v>36</v>
      </c>
      <c r="I4" s="205"/>
      <c r="J4" s="206"/>
      <c r="K4" s="204" t="s">
        <v>35</v>
      </c>
      <c r="L4" s="205"/>
      <c r="M4" s="206"/>
      <c r="N4" s="204" t="s">
        <v>27</v>
      </c>
      <c r="O4" s="205"/>
      <c r="P4" s="205"/>
    </row>
    <row r="5" spans="1:16" ht="12.75">
      <c r="A5" s="22"/>
      <c r="B5" s="30" t="s">
        <v>0</v>
      </c>
      <c r="C5" s="29" t="s">
        <v>1</v>
      </c>
      <c r="D5" s="29" t="s">
        <v>19</v>
      </c>
      <c r="E5" s="30" t="s">
        <v>0</v>
      </c>
      <c r="F5" s="29" t="s">
        <v>1</v>
      </c>
      <c r="G5" s="29" t="s">
        <v>19</v>
      </c>
      <c r="H5" s="30" t="s">
        <v>0</v>
      </c>
      <c r="I5" s="29" t="s">
        <v>1</v>
      </c>
      <c r="J5" s="29" t="s">
        <v>19</v>
      </c>
      <c r="K5" s="30" t="s">
        <v>0</v>
      </c>
      <c r="L5" s="29" t="s">
        <v>1</v>
      </c>
      <c r="M5" s="29" t="s">
        <v>19</v>
      </c>
      <c r="N5" s="30" t="s">
        <v>0</v>
      </c>
      <c r="O5" s="29" t="s">
        <v>1</v>
      </c>
      <c r="P5" s="29" t="s">
        <v>19</v>
      </c>
    </row>
    <row r="6" spans="1:16" s="7" customFormat="1" ht="12.75">
      <c r="A6" s="23" t="s">
        <v>2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26" t="s">
        <v>29</v>
      </c>
      <c r="B7" s="14">
        <v>1009</v>
      </c>
      <c r="C7" s="16">
        <v>1285</v>
      </c>
      <c r="D7" s="31">
        <v>2294</v>
      </c>
      <c r="E7" s="14">
        <v>848</v>
      </c>
      <c r="F7" s="16">
        <v>734</v>
      </c>
      <c r="G7" s="31">
        <v>1582</v>
      </c>
      <c r="H7" s="14">
        <v>130</v>
      </c>
      <c r="I7" s="16">
        <v>230</v>
      </c>
      <c r="J7" s="31">
        <v>360</v>
      </c>
      <c r="K7" s="14">
        <v>1123</v>
      </c>
      <c r="L7" s="16">
        <v>959</v>
      </c>
      <c r="M7" s="31">
        <v>2082</v>
      </c>
      <c r="N7" s="32">
        <f aca="true" t="shared" si="0" ref="N7:P11">SUM(K7,H7,E7,B7)</f>
        <v>3110</v>
      </c>
      <c r="O7" s="31">
        <f t="shared" si="0"/>
        <v>3208</v>
      </c>
      <c r="P7" s="31">
        <f t="shared" si="0"/>
        <v>6318</v>
      </c>
    </row>
    <row r="8" spans="1:16" ht="12.75">
      <c r="A8" s="26" t="s">
        <v>30</v>
      </c>
      <c r="B8" s="14">
        <v>4469</v>
      </c>
      <c r="C8" s="15">
        <v>6017</v>
      </c>
      <c r="D8" s="31">
        <v>10486</v>
      </c>
      <c r="E8" s="14">
        <v>4932</v>
      </c>
      <c r="F8" s="15">
        <v>4422</v>
      </c>
      <c r="G8" s="31">
        <v>9354</v>
      </c>
      <c r="H8" s="14">
        <v>190</v>
      </c>
      <c r="I8" s="15">
        <v>391</v>
      </c>
      <c r="J8" s="31">
        <v>581</v>
      </c>
      <c r="K8" s="14">
        <v>3792</v>
      </c>
      <c r="L8" s="15">
        <v>3519</v>
      </c>
      <c r="M8" s="31">
        <v>7311</v>
      </c>
      <c r="N8" s="32">
        <f t="shared" si="0"/>
        <v>13383</v>
      </c>
      <c r="O8" s="33">
        <f t="shared" si="0"/>
        <v>14349</v>
      </c>
      <c r="P8" s="16">
        <f t="shared" si="0"/>
        <v>27732</v>
      </c>
    </row>
    <row r="9" spans="1:16" ht="12.75">
      <c r="A9" s="26" t="s">
        <v>31</v>
      </c>
      <c r="B9" s="14">
        <v>14</v>
      </c>
      <c r="C9" s="15">
        <v>27</v>
      </c>
      <c r="D9" s="31">
        <v>41</v>
      </c>
      <c r="E9" s="14">
        <v>509</v>
      </c>
      <c r="F9" s="15">
        <v>203</v>
      </c>
      <c r="G9" s="31">
        <v>712</v>
      </c>
      <c r="H9" s="14">
        <v>3</v>
      </c>
      <c r="I9" s="15">
        <v>18</v>
      </c>
      <c r="J9" s="31">
        <v>21</v>
      </c>
      <c r="K9" s="14">
        <v>684</v>
      </c>
      <c r="L9" s="15">
        <v>369</v>
      </c>
      <c r="M9" s="31">
        <v>1053</v>
      </c>
      <c r="N9" s="32">
        <f t="shared" si="0"/>
        <v>1210</v>
      </c>
      <c r="O9" s="33">
        <f t="shared" si="0"/>
        <v>617</v>
      </c>
      <c r="P9" s="16">
        <f t="shared" si="0"/>
        <v>1827</v>
      </c>
    </row>
    <row r="10" spans="1:16" ht="12.75">
      <c r="A10" s="26" t="s">
        <v>32</v>
      </c>
      <c r="B10" s="14">
        <v>228</v>
      </c>
      <c r="C10" s="15">
        <v>303</v>
      </c>
      <c r="D10" s="31">
        <v>531</v>
      </c>
      <c r="E10" s="14">
        <v>895</v>
      </c>
      <c r="F10" s="15">
        <v>306</v>
      </c>
      <c r="G10" s="31">
        <v>1201</v>
      </c>
      <c r="H10" s="14">
        <v>46</v>
      </c>
      <c r="I10" s="15">
        <v>54</v>
      </c>
      <c r="J10" s="31">
        <v>100</v>
      </c>
      <c r="K10" s="14">
        <v>1007</v>
      </c>
      <c r="L10" s="15">
        <v>573</v>
      </c>
      <c r="M10" s="31">
        <v>1580</v>
      </c>
      <c r="N10" s="32">
        <f t="shared" si="0"/>
        <v>2176</v>
      </c>
      <c r="O10" s="33">
        <f t="shared" si="0"/>
        <v>1236</v>
      </c>
      <c r="P10" s="16">
        <f t="shared" si="0"/>
        <v>3412</v>
      </c>
    </row>
    <row r="11" spans="1:16" s="19" customFormat="1" ht="12.75">
      <c r="A11" s="10" t="s">
        <v>18</v>
      </c>
      <c r="B11" s="20">
        <v>5720</v>
      </c>
      <c r="C11" s="21">
        <v>7632</v>
      </c>
      <c r="D11" s="21">
        <v>13352</v>
      </c>
      <c r="E11" s="20">
        <v>7184</v>
      </c>
      <c r="F11" s="21">
        <v>5665</v>
      </c>
      <c r="G11" s="21">
        <v>12849</v>
      </c>
      <c r="H11" s="20">
        <v>369</v>
      </c>
      <c r="I11" s="21">
        <v>693</v>
      </c>
      <c r="J11" s="21">
        <v>1062</v>
      </c>
      <c r="K11" s="20">
        <v>6606</v>
      </c>
      <c r="L11" s="21">
        <v>5420</v>
      </c>
      <c r="M11" s="21">
        <v>12026</v>
      </c>
      <c r="N11" s="20">
        <f t="shared" si="0"/>
        <v>19879</v>
      </c>
      <c r="O11" s="21">
        <f t="shared" si="0"/>
        <v>19410</v>
      </c>
      <c r="P11" s="21">
        <f t="shared" si="0"/>
        <v>39289</v>
      </c>
    </row>
    <row r="12" spans="1:16" s="19" customFormat="1" ht="12.75">
      <c r="A12" s="41" t="s">
        <v>3</v>
      </c>
      <c r="B12" s="35"/>
      <c r="C12" s="34"/>
      <c r="D12" s="34"/>
      <c r="E12" s="35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</row>
    <row r="13" spans="1:16" ht="12.75">
      <c r="A13" s="26" t="s">
        <v>29</v>
      </c>
      <c r="B13" s="14">
        <v>836</v>
      </c>
      <c r="C13" s="16">
        <v>1145</v>
      </c>
      <c r="D13" s="31">
        <v>1981</v>
      </c>
      <c r="E13" s="14">
        <v>662</v>
      </c>
      <c r="F13" s="16">
        <v>399</v>
      </c>
      <c r="G13" s="31">
        <v>1061</v>
      </c>
      <c r="H13" s="14">
        <v>4</v>
      </c>
      <c r="I13" s="16">
        <v>18</v>
      </c>
      <c r="J13" s="31">
        <v>22</v>
      </c>
      <c r="K13" s="14">
        <v>767</v>
      </c>
      <c r="L13" s="16">
        <v>591</v>
      </c>
      <c r="M13" s="31">
        <v>1358</v>
      </c>
      <c r="N13" s="32">
        <f aca="true" t="shared" si="1" ref="N13:P17">SUM(K13,H13,E13,B13)</f>
        <v>2269</v>
      </c>
      <c r="O13" s="31">
        <f t="shared" si="1"/>
        <v>2153</v>
      </c>
      <c r="P13" s="16">
        <f t="shared" si="1"/>
        <v>4422</v>
      </c>
    </row>
    <row r="14" spans="1:16" ht="12.75">
      <c r="A14" s="26" t="s">
        <v>30</v>
      </c>
      <c r="B14" s="14">
        <v>3171</v>
      </c>
      <c r="C14" s="15">
        <v>3967</v>
      </c>
      <c r="D14" s="31">
        <v>7138</v>
      </c>
      <c r="E14" s="14">
        <v>2680</v>
      </c>
      <c r="F14" s="15">
        <v>1859</v>
      </c>
      <c r="G14" s="31">
        <v>4539</v>
      </c>
      <c r="H14" s="14">
        <v>42</v>
      </c>
      <c r="I14" s="15">
        <v>66</v>
      </c>
      <c r="J14" s="31">
        <v>108</v>
      </c>
      <c r="K14" s="14">
        <v>1380</v>
      </c>
      <c r="L14" s="15">
        <v>1360</v>
      </c>
      <c r="M14" s="31">
        <v>2740</v>
      </c>
      <c r="N14" s="32">
        <f t="shared" si="1"/>
        <v>7273</v>
      </c>
      <c r="O14" s="33">
        <f t="shared" si="1"/>
        <v>7252</v>
      </c>
      <c r="P14" s="16">
        <f t="shared" si="1"/>
        <v>14525</v>
      </c>
    </row>
    <row r="15" spans="1:16" ht="12.75">
      <c r="A15" s="26" t="s">
        <v>31</v>
      </c>
      <c r="B15" s="14">
        <v>0</v>
      </c>
      <c r="C15" s="15">
        <v>0</v>
      </c>
      <c r="D15" s="31">
        <v>0</v>
      </c>
      <c r="E15" s="14">
        <v>86</v>
      </c>
      <c r="F15" s="15">
        <v>51</v>
      </c>
      <c r="G15" s="31">
        <v>137</v>
      </c>
      <c r="H15" s="14">
        <v>23</v>
      </c>
      <c r="I15" s="15">
        <v>51</v>
      </c>
      <c r="J15" s="31">
        <v>74</v>
      </c>
      <c r="K15" s="14">
        <v>142</v>
      </c>
      <c r="L15" s="15">
        <v>69</v>
      </c>
      <c r="M15" s="31">
        <v>211</v>
      </c>
      <c r="N15" s="32">
        <f t="shared" si="1"/>
        <v>251</v>
      </c>
      <c r="O15" s="33">
        <f t="shared" si="1"/>
        <v>171</v>
      </c>
      <c r="P15" s="16">
        <f t="shared" si="1"/>
        <v>422</v>
      </c>
    </row>
    <row r="16" spans="1:16" ht="12.75">
      <c r="A16" s="26" t="s">
        <v>32</v>
      </c>
      <c r="B16" s="14">
        <v>0</v>
      </c>
      <c r="C16" s="15">
        <v>0</v>
      </c>
      <c r="D16" s="31">
        <v>0</v>
      </c>
      <c r="E16" s="14">
        <v>258</v>
      </c>
      <c r="F16" s="15">
        <v>135</v>
      </c>
      <c r="G16" s="31">
        <v>393</v>
      </c>
      <c r="H16" s="14">
        <v>0</v>
      </c>
      <c r="I16" s="15">
        <v>0</v>
      </c>
      <c r="J16" s="31">
        <v>0</v>
      </c>
      <c r="K16" s="14">
        <v>306</v>
      </c>
      <c r="L16" s="15">
        <v>151</v>
      </c>
      <c r="M16" s="31">
        <v>457</v>
      </c>
      <c r="N16" s="32">
        <f t="shared" si="1"/>
        <v>564</v>
      </c>
      <c r="O16" s="33">
        <f t="shared" si="1"/>
        <v>286</v>
      </c>
      <c r="P16" s="16">
        <f t="shared" si="1"/>
        <v>850</v>
      </c>
    </row>
    <row r="17" spans="1:16" s="19" customFormat="1" ht="12.75">
      <c r="A17" s="10" t="s">
        <v>18</v>
      </c>
      <c r="B17" s="20">
        <v>4007</v>
      </c>
      <c r="C17" s="21">
        <v>5112</v>
      </c>
      <c r="D17" s="21">
        <v>9119</v>
      </c>
      <c r="E17" s="20">
        <v>3686</v>
      </c>
      <c r="F17" s="21">
        <v>2444</v>
      </c>
      <c r="G17" s="21">
        <v>6130</v>
      </c>
      <c r="H17" s="20">
        <v>69</v>
      </c>
      <c r="I17" s="21">
        <v>135</v>
      </c>
      <c r="J17" s="21">
        <v>204</v>
      </c>
      <c r="K17" s="20">
        <v>2595</v>
      </c>
      <c r="L17" s="21">
        <v>2171</v>
      </c>
      <c r="M17" s="21">
        <v>4766</v>
      </c>
      <c r="N17" s="20">
        <f t="shared" si="1"/>
        <v>10357</v>
      </c>
      <c r="O17" s="21">
        <f t="shared" si="1"/>
        <v>9862</v>
      </c>
      <c r="P17" s="21">
        <f t="shared" si="1"/>
        <v>20219</v>
      </c>
    </row>
    <row r="18" spans="1:16" s="19" customFormat="1" ht="12.75">
      <c r="A18" s="41" t="s">
        <v>4</v>
      </c>
      <c r="B18" s="35"/>
      <c r="C18" s="34"/>
      <c r="D18" s="34"/>
      <c r="E18" s="35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</row>
    <row r="19" spans="1:16" ht="12.75">
      <c r="A19" s="26" t="s">
        <v>29</v>
      </c>
      <c r="B19" s="14">
        <v>345</v>
      </c>
      <c r="C19" s="16">
        <v>443</v>
      </c>
      <c r="D19" s="31">
        <v>788</v>
      </c>
      <c r="E19" s="14">
        <v>149</v>
      </c>
      <c r="F19" s="16">
        <v>135</v>
      </c>
      <c r="G19" s="31">
        <v>284</v>
      </c>
      <c r="H19" s="14">
        <v>74</v>
      </c>
      <c r="I19" s="16">
        <v>104</v>
      </c>
      <c r="J19" s="31">
        <v>178</v>
      </c>
      <c r="K19" s="14">
        <v>270</v>
      </c>
      <c r="L19" s="16">
        <v>304</v>
      </c>
      <c r="M19" s="31">
        <v>574</v>
      </c>
      <c r="N19" s="32">
        <f aca="true" t="shared" si="2" ref="N19:P22">SUM(K19,H19,E19,B19)</f>
        <v>838</v>
      </c>
      <c r="O19" s="31">
        <f t="shared" si="2"/>
        <v>986</v>
      </c>
      <c r="P19" s="16">
        <f t="shared" si="2"/>
        <v>1824</v>
      </c>
    </row>
    <row r="20" spans="1:16" ht="12.75">
      <c r="A20" s="26" t="s">
        <v>30</v>
      </c>
      <c r="B20" s="14">
        <v>588</v>
      </c>
      <c r="C20" s="15">
        <v>831</v>
      </c>
      <c r="D20" s="31">
        <v>1419</v>
      </c>
      <c r="E20" s="14">
        <v>184</v>
      </c>
      <c r="F20" s="15">
        <v>257</v>
      </c>
      <c r="G20" s="31">
        <v>441</v>
      </c>
      <c r="H20" s="14">
        <v>80</v>
      </c>
      <c r="I20" s="15">
        <v>92</v>
      </c>
      <c r="J20" s="31">
        <v>172</v>
      </c>
      <c r="K20" s="14">
        <v>138</v>
      </c>
      <c r="L20" s="15">
        <v>174</v>
      </c>
      <c r="M20" s="31">
        <v>312</v>
      </c>
      <c r="N20" s="32">
        <f t="shared" si="2"/>
        <v>990</v>
      </c>
      <c r="O20" s="33">
        <f t="shared" si="2"/>
        <v>1354</v>
      </c>
      <c r="P20" s="16">
        <f t="shared" si="2"/>
        <v>2344</v>
      </c>
    </row>
    <row r="21" spans="1:16" ht="12.75">
      <c r="A21" s="26" t="s">
        <v>32</v>
      </c>
      <c r="B21" s="14">
        <v>19</v>
      </c>
      <c r="C21" s="15">
        <v>19</v>
      </c>
      <c r="D21" s="31">
        <v>38</v>
      </c>
      <c r="E21" s="14">
        <v>22</v>
      </c>
      <c r="F21" s="15">
        <v>21</v>
      </c>
      <c r="G21" s="31">
        <v>43</v>
      </c>
      <c r="H21" s="14">
        <v>0</v>
      </c>
      <c r="I21" s="15">
        <v>0</v>
      </c>
      <c r="J21" s="31">
        <v>0</v>
      </c>
      <c r="K21" s="14">
        <v>49</v>
      </c>
      <c r="L21" s="15">
        <v>22</v>
      </c>
      <c r="M21" s="31">
        <v>71</v>
      </c>
      <c r="N21" s="32">
        <f t="shared" si="2"/>
        <v>90</v>
      </c>
      <c r="O21" s="33">
        <f t="shared" si="2"/>
        <v>62</v>
      </c>
      <c r="P21" s="16">
        <f t="shared" si="2"/>
        <v>152</v>
      </c>
    </row>
    <row r="22" spans="1:16" s="19" customFormat="1" ht="12.75">
      <c r="A22" s="10" t="s">
        <v>18</v>
      </c>
      <c r="B22" s="20">
        <v>952</v>
      </c>
      <c r="C22" s="21">
        <v>1293</v>
      </c>
      <c r="D22" s="21">
        <v>2245</v>
      </c>
      <c r="E22" s="20">
        <v>355</v>
      </c>
      <c r="F22" s="21">
        <v>413</v>
      </c>
      <c r="G22" s="21">
        <v>768</v>
      </c>
      <c r="H22" s="20">
        <v>154</v>
      </c>
      <c r="I22" s="21">
        <v>196</v>
      </c>
      <c r="J22" s="21">
        <v>350</v>
      </c>
      <c r="K22" s="20">
        <v>457</v>
      </c>
      <c r="L22" s="21">
        <v>500</v>
      </c>
      <c r="M22" s="21">
        <v>957</v>
      </c>
      <c r="N22" s="20">
        <f t="shared" si="2"/>
        <v>1918</v>
      </c>
      <c r="O22" s="21">
        <f t="shared" si="2"/>
        <v>2402</v>
      </c>
      <c r="P22" s="21">
        <f t="shared" si="2"/>
        <v>4320</v>
      </c>
    </row>
    <row r="23" spans="1:16" s="19" customFormat="1" ht="12.75">
      <c r="A23" s="41" t="s">
        <v>5</v>
      </c>
      <c r="B23" s="35"/>
      <c r="C23" s="34"/>
      <c r="D23" s="34"/>
      <c r="E23" s="35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</row>
    <row r="24" spans="1:16" ht="12.75">
      <c r="A24" s="26" t="s">
        <v>29</v>
      </c>
      <c r="B24" s="14">
        <v>603</v>
      </c>
      <c r="C24" s="16">
        <v>697</v>
      </c>
      <c r="D24" s="31">
        <v>1300</v>
      </c>
      <c r="E24" s="14">
        <v>806</v>
      </c>
      <c r="F24" s="16">
        <v>587</v>
      </c>
      <c r="G24" s="31">
        <v>1393</v>
      </c>
      <c r="H24" s="14">
        <v>51</v>
      </c>
      <c r="I24" s="16">
        <v>27</v>
      </c>
      <c r="J24" s="31">
        <v>78</v>
      </c>
      <c r="K24" s="14">
        <v>814</v>
      </c>
      <c r="L24" s="16">
        <v>816</v>
      </c>
      <c r="M24" s="31">
        <v>1630</v>
      </c>
      <c r="N24" s="32">
        <f aca="true" t="shared" si="3" ref="N24:P28">SUM(K24,H24,E24,B24)</f>
        <v>2274</v>
      </c>
      <c r="O24" s="31">
        <f t="shared" si="3"/>
        <v>2127</v>
      </c>
      <c r="P24" s="16">
        <f t="shared" si="3"/>
        <v>4401</v>
      </c>
    </row>
    <row r="25" spans="1:16" ht="12.75">
      <c r="A25" s="26" t="s">
        <v>30</v>
      </c>
      <c r="B25" s="14">
        <v>2901</v>
      </c>
      <c r="C25" s="15">
        <v>4295</v>
      </c>
      <c r="D25" s="31">
        <v>7196</v>
      </c>
      <c r="E25" s="14">
        <v>4213</v>
      </c>
      <c r="F25" s="15">
        <v>3328</v>
      </c>
      <c r="G25" s="31">
        <v>7541</v>
      </c>
      <c r="H25" s="14">
        <v>49</v>
      </c>
      <c r="I25" s="15">
        <v>120</v>
      </c>
      <c r="J25" s="31">
        <v>169</v>
      </c>
      <c r="K25" s="14">
        <v>3119</v>
      </c>
      <c r="L25" s="15">
        <v>2499</v>
      </c>
      <c r="M25" s="31">
        <v>5618</v>
      </c>
      <c r="N25" s="32">
        <f t="shared" si="3"/>
        <v>10282</v>
      </c>
      <c r="O25" s="33">
        <f t="shared" si="3"/>
        <v>10242</v>
      </c>
      <c r="P25" s="16">
        <f t="shared" si="3"/>
        <v>20524</v>
      </c>
    </row>
    <row r="26" spans="1:16" ht="12.75">
      <c r="A26" s="26" t="s">
        <v>31</v>
      </c>
      <c r="B26" s="14">
        <v>0</v>
      </c>
      <c r="C26" s="15">
        <v>0</v>
      </c>
      <c r="D26" s="31">
        <v>0</v>
      </c>
      <c r="E26" s="14">
        <v>140</v>
      </c>
      <c r="F26" s="15">
        <v>57</v>
      </c>
      <c r="G26" s="31">
        <v>197</v>
      </c>
      <c r="H26" s="14">
        <v>0</v>
      </c>
      <c r="I26" s="15">
        <v>0</v>
      </c>
      <c r="J26" s="31">
        <v>0</v>
      </c>
      <c r="K26" s="14">
        <v>112</v>
      </c>
      <c r="L26" s="15">
        <v>25</v>
      </c>
      <c r="M26" s="31">
        <v>137</v>
      </c>
      <c r="N26" s="32">
        <f t="shared" si="3"/>
        <v>252</v>
      </c>
      <c r="O26" s="33">
        <f t="shared" si="3"/>
        <v>82</v>
      </c>
      <c r="P26" s="16">
        <f t="shared" si="3"/>
        <v>334</v>
      </c>
    </row>
    <row r="27" spans="1:16" ht="12.75">
      <c r="A27" s="26" t="s">
        <v>32</v>
      </c>
      <c r="B27" s="14">
        <v>0</v>
      </c>
      <c r="C27" s="15">
        <v>0</v>
      </c>
      <c r="D27" s="31">
        <v>0</v>
      </c>
      <c r="E27" s="14">
        <v>0</v>
      </c>
      <c r="F27" s="15">
        <v>0</v>
      </c>
      <c r="G27" s="31">
        <v>0</v>
      </c>
      <c r="H27" s="14">
        <v>48</v>
      </c>
      <c r="I27" s="15">
        <v>109</v>
      </c>
      <c r="J27" s="31">
        <v>157</v>
      </c>
      <c r="K27" s="14">
        <v>0</v>
      </c>
      <c r="L27" s="15">
        <v>0</v>
      </c>
      <c r="M27" s="31">
        <v>0</v>
      </c>
      <c r="N27" s="32">
        <f t="shared" si="3"/>
        <v>48</v>
      </c>
      <c r="O27" s="33">
        <f t="shared" si="3"/>
        <v>109</v>
      </c>
      <c r="P27" s="16">
        <f t="shared" si="3"/>
        <v>157</v>
      </c>
    </row>
    <row r="28" spans="1:16" s="19" customFormat="1" ht="12.75">
      <c r="A28" s="10" t="s">
        <v>18</v>
      </c>
      <c r="B28" s="20">
        <v>3504</v>
      </c>
      <c r="C28" s="21">
        <v>4992</v>
      </c>
      <c r="D28" s="21">
        <v>8496</v>
      </c>
      <c r="E28" s="20">
        <v>5159</v>
      </c>
      <c r="F28" s="21">
        <v>3972</v>
      </c>
      <c r="G28" s="21">
        <v>9131</v>
      </c>
      <c r="H28" s="20">
        <v>148</v>
      </c>
      <c r="I28" s="21">
        <v>256</v>
      </c>
      <c r="J28" s="21">
        <v>404</v>
      </c>
      <c r="K28" s="20">
        <v>4045</v>
      </c>
      <c r="L28" s="21">
        <v>3340</v>
      </c>
      <c r="M28" s="21">
        <v>7385</v>
      </c>
      <c r="N28" s="20">
        <f t="shared" si="3"/>
        <v>12856</v>
      </c>
      <c r="O28" s="21">
        <f t="shared" si="3"/>
        <v>12560</v>
      </c>
      <c r="P28" s="21">
        <f t="shared" si="3"/>
        <v>25416</v>
      </c>
    </row>
    <row r="29" spans="1:16" s="19" customFormat="1" ht="12.75">
      <c r="A29" s="41" t="s">
        <v>6</v>
      </c>
      <c r="B29" s="35"/>
      <c r="C29" s="34"/>
      <c r="D29" s="34"/>
      <c r="E29" s="35"/>
      <c r="F29" s="34"/>
      <c r="G29" s="34"/>
      <c r="H29" s="35"/>
      <c r="I29" s="34"/>
      <c r="J29" s="34"/>
      <c r="K29" s="35"/>
      <c r="L29" s="34"/>
      <c r="M29" s="34"/>
      <c r="N29" s="35"/>
      <c r="O29" s="34"/>
      <c r="P29" s="34"/>
    </row>
    <row r="30" spans="1:16" ht="12.75">
      <c r="A30" s="26" t="s">
        <v>29</v>
      </c>
      <c r="B30" s="14">
        <v>1259</v>
      </c>
      <c r="C30" s="16">
        <v>1497</v>
      </c>
      <c r="D30" s="31">
        <v>2756</v>
      </c>
      <c r="E30" s="14">
        <v>1245</v>
      </c>
      <c r="F30" s="16">
        <v>801</v>
      </c>
      <c r="G30" s="31">
        <v>2046</v>
      </c>
      <c r="H30" s="14">
        <v>67</v>
      </c>
      <c r="I30" s="16">
        <v>67</v>
      </c>
      <c r="J30" s="31">
        <v>134</v>
      </c>
      <c r="K30" s="14">
        <v>1311</v>
      </c>
      <c r="L30" s="16">
        <v>1068</v>
      </c>
      <c r="M30" s="31">
        <v>2379</v>
      </c>
      <c r="N30" s="32">
        <f aca="true" t="shared" si="4" ref="N30:P34">SUM(K30,H30,E30,B30)</f>
        <v>3882</v>
      </c>
      <c r="O30" s="31">
        <f t="shared" si="4"/>
        <v>3433</v>
      </c>
      <c r="P30" s="16">
        <f t="shared" si="4"/>
        <v>7315</v>
      </c>
    </row>
    <row r="31" spans="1:16" ht="12.75">
      <c r="A31" s="26" t="s">
        <v>30</v>
      </c>
      <c r="B31" s="14">
        <v>4132</v>
      </c>
      <c r="C31" s="15">
        <v>5569</v>
      </c>
      <c r="D31" s="31">
        <v>9701</v>
      </c>
      <c r="E31" s="14">
        <v>4031</v>
      </c>
      <c r="F31" s="15">
        <v>3228</v>
      </c>
      <c r="G31" s="31">
        <v>7259</v>
      </c>
      <c r="H31" s="14">
        <v>137</v>
      </c>
      <c r="I31" s="15">
        <v>285</v>
      </c>
      <c r="J31" s="31">
        <v>422</v>
      </c>
      <c r="K31" s="14">
        <v>2876</v>
      </c>
      <c r="L31" s="15">
        <v>2443</v>
      </c>
      <c r="M31" s="31">
        <v>5319</v>
      </c>
      <c r="N31" s="32">
        <f t="shared" si="4"/>
        <v>11176</v>
      </c>
      <c r="O31" s="33">
        <f t="shared" si="4"/>
        <v>11525</v>
      </c>
      <c r="P31" s="16">
        <f t="shared" si="4"/>
        <v>22701</v>
      </c>
    </row>
    <row r="32" spans="1:16" ht="12.75">
      <c r="A32" s="26" t="s">
        <v>31</v>
      </c>
      <c r="B32" s="14">
        <v>0</v>
      </c>
      <c r="C32" s="15">
        <v>0</v>
      </c>
      <c r="D32" s="31">
        <v>0</v>
      </c>
      <c r="E32" s="14">
        <v>311</v>
      </c>
      <c r="F32" s="15">
        <v>164</v>
      </c>
      <c r="G32" s="31">
        <v>475</v>
      </c>
      <c r="H32" s="14">
        <v>0</v>
      </c>
      <c r="I32" s="15">
        <v>0</v>
      </c>
      <c r="J32" s="31">
        <v>0</v>
      </c>
      <c r="K32" s="14">
        <v>424</v>
      </c>
      <c r="L32" s="15">
        <v>223</v>
      </c>
      <c r="M32" s="31">
        <v>647</v>
      </c>
      <c r="N32" s="32">
        <f t="shared" si="4"/>
        <v>735</v>
      </c>
      <c r="O32" s="33">
        <f t="shared" si="4"/>
        <v>387</v>
      </c>
      <c r="P32" s="16">
        <f t="shared" si="4"/>
        <v>1122</v>
      </c>
    </row>
    <row r="33" spans="1:16" ht="12.75">
      <c r="A33" s="26" t="s">
        <v>32</v>
      </c>
      <c r="B33" s="14">
        <v>121</v>
      </c>
      <c r="C33" s="15">
        <v>165</v>
      </c>
      <c r="D33" s="31">
        <v>286</v>
      </c>
      <c r="E33" s="14">
        <v>155</v>
      </c>
      <c r="F33" s="15">
        <v>35</v>
      </c>
      <c r="G33" s="31">
        <v>190</v>
      </c>
      <c r="H33" s="14">
        <v>87</v>
      </c>
      <c r="I33" s="15">
        <v>185</v>
      </c>
      <c r="J33" s="31">
        <v>272</v>
      </c>
      <c r="K33" s="14">
        <v>293</v>
      </c>
      <c r="L33" s="15">
        <v>126</v>
      </c>
      <c r="M33" s="31">
        <v>419</v>
      </c>
      <c r="N33" s="32">
        <f t="shared" si="4"/>
        <v>656</v>
      </c>
      <c r="O33" s="33">
        <f t="shared" si="4"/>
        <v>511</v>
      </c>
      <c r="P33" s="16">
        <f t="shared" si="4"/>
        <v>1167</v>
      </c>
    </row>
    <row r="34" spans="1:16" s="19" customFormat="1" ht="12.75">
      <c r="A34" s="10" t="s">
        <v>18</v>
      </c>
      <c r="B34" s="20">
        <v>5512</v>
      </c>
      <c r="C34" s="21">
        <v>7231</v>
      </c>
      <c r="D34" s="21">
        <v>12743</v>
      </c>
      <c r="E34" s="20">
        <v>5742</v>
      </c>
      <c r="F34" s="21">
        <v>4228</v>
      </c>
      <c r="G34" s="21">
        <v>9970</v>
      </c>
      <c r="H34" s="20">
        <v>291</v>
      </c>
      <c r="I34" s="21">
        <v>537</v>
      </c>
      <c r="J34" s="21">
        <v>828</v>
      </c>
      <c r="K34" s="20">
        <v>4904</v>
      </c>
      <c r="L34" s="21">
        <v>3860</v>
      </c>
      <c r="M34" s="21">
        <v>8764</v>
      </c>
      <c r="N34" s="20">
        <f t="shared" si="4"/>
        <v>16449</v>
      </c>
      <c r="O34" s="21">
        <f t="shared" si="4"/>
        <v>15856</v>
      </c>
      <c r="P34" s="21">
        <f t="shared" si="4"/>
        <v>32305</v>
      </c>
    </row>
    <row r="35" spans="1:16" s="19" customFormat="1" ht="12.75">
      <c r="A35" s="41" t="s">
        <v>7</v>
      </c>
      <c r="B35" s="35"/>
      <c r="C35" s="34"/>
      <c r="D35" s="34"/>
      <c r="E35" s="35"/>
      <c r="F35" s="34"/>
      <c r="G35" s="34"/>
      <c r="H35" s="35"/>
      <c r="I35" s="34"/>
      <c r="J35" s="34"/>
      <c r="K35" s="35"/>
      <c r="L35" s="34"/>
      <c r="M35" s="34"/>
      <c r="N35" s="35"/>
      <c r="O35" s="34"/>
      <c r="P35" s="34"/>
    </row>
    <row r="36" spans="1:16" ht="12.75">
      <c r="A36" s="26" t="s">
        <v>29</v>
      </c>
      <c r="B36" s="14">
        <v>370</v>
      </c>
      <c r="C36" s="16">
        <v>474</v>
      </c>
      <c r="D36" s="31">
        <v>844</v>
      </c>
      <c r="E36" s="14">
        <v>568</v>
      </c>
      <c r="F36" s="16">
        <v>480</v>
      </c>
      <c r="G36" s="31">
        <v>1048</v>
      </c>
      <c r="H36" s="14">
        <v>0</v>
      </c>
      <c r="I36" s="16">
        <v>0</v>
      </c>
      <c r="J36" s="31">
        <v>0</v>
      </c>
      <c r="K36" s="14">
        <v>738</v>
      </c>
      <c r="L36" s="16">
        <v>718</v>
      </c>
      <c r="M36" s="31">
        <v>1456</v>
      </c>
      <c r="N36" s="32">
        <f aca="true" t="shared" si="5" ref="N36:P40">SUM(K36,H36,E36,B36)</f>
        <v>1676</v>
      </c>
      <c r="O36" s="31">
        <f t="shared" si="5"/>
        <v>1672</v>
      </c>
      <c r="P36" s="16">
        <f t="shared" si="5"/>
        <v>3348</v>
      </c>
    </row>
    <row r="37" spans="1:16" ht="12.75">
      <c r="A37" s="26" t="s">
        <v>30</v>
      </c>
      <c r="B37" s="14">
        <v>2025</v>
      </c>
      <c r="C37" s="15">
        <v>2895</v>
      </c>
      <c r="D37" s="31">
        <v>4920</v>
      </c>
      <c r="E37" s="14">
        <v>2839</v>
      </c>
      <c r="F37" s="15">
        <v>1969</v>
      </c>
      <c r="G37" s="31">
        <v>4808</v>
      </c>
      <c r="H37" s="14">
        <v>98</v>
      </c>
      <c r="I37" s="15">
        <v>167</v>
      </c>
      <c r="J37" s="31">
        <v>265</v>
      </c>
      <c r="K37" s="14">
        <v>2474</v>
      </c>
      <c r="L37" s="15">
        <v>1844</v>
      </c>
      <c r="M37" s="31">
        <v>4318</v>
      </c>
      <c r="N37" s="32">
        <f t="shared" si="5"/>
        <v>7436</v>
      </c>
      <c r="O37" s="33">
        <f t="shared" si="5"/>
        <v>6875</v>
      </c>
      <c r="P37" s="16">
        <f t="shared" si="5"/>
        <v>14311</v>
      </c>
    </row>
    <row r="38" spans="1:16" ht="12.75">
      <c r="A38" s="26" t="s">
        <v>31</v>
      </c>
      <c r="B38" s="14">
        <v>90</v>
      </c>
      <c r="C38" s="15">
        <v>111</v>
      </c>
      <c r="D38" s="31">
        <v>201</v>
      </c>
      <c r="E38" s="14">
        <v>323</v>
      </c>
      <c r="F38" s="15">
        <v>160</v>
      </c>
      <c r="G38" s="31">
        <v>483</v>
      </c>
      <c r="H38" s="14">
        <v>147</v>
      </c>
      <c r="I38" s="15">
        <v>256</v>
      </c>
      <c r="J38" s="31">
        <v>403</v>
      </c>
      <c r="K38" s="14">
        <v>340</v>
      </c>
      <c r="L38" s="15">
        <v>119</v>
      </c>
      <c r="M38" s="31">
        <v>459</v>
      </c>
      <c r="N38" s="32">
        <f t="shared" si="5"/>
        <v>900</v>
      </c>
      <c r="O38" s="33">
        <f t="shared" si="5"/>
        <v>646</v>
      </c>
      <c r="P38" s="16">
        <f t="shared" si="5"/>
        <v>1546</v>
      </c>
    </row>
    <row r="39" spans="1:16" ht="12.75">
      <c r="A39" s="26" t="s">
        <v>32</v>
      </c>
      <c r="B39" s="14">
        <v>110</v>
      </c>
      <c r="C39" s="15">
        <v>157</v>
      </c>
      <c r="D39" s="31">
        <v>267</v>
      </c>
      <c r="E39" s="14">
        <v>42</v>
      </c>
      <c r="F39" s="15">
        <v>23</v>
      </c>
      <c r="G39" s="31">
        <v>65</v>
      </c>
      <c r="H39" s="14">
        <v>0</v>
      </c>
      <c r="I39" s="15">
        <v>0</v>
      </c>
      <c r="J39" s="31">
        <v>0</v>
      </c>
      <c r="K39" s="14">
        <v>0</v>
      </c>
      <c r="L39" s="15">
        <v>0</v>
      </c>
      <c r="M39" s="31">
        <v>0</v>
      </c>
      <c r="N39" s="32">
        <f t="shared" si="5"/>
        <v>152</v>
      </c>
      <c r="O39" s="33">
        <f t="shared" si="5"/>
        <v>180</v>
      </c>
      <c r="P39" s="16">
        <f t="shared" si="5"/>
        <v>332</v>
      </c>
    </row>
    <row r="40" spans="1:16" s="19" customFormat="1" ht="12.75">
      <c r="A40" s="10" t="s">
        <v>18</v>
      </c>
      <c r="B40" s="20">
        <v>2595</v>
      </c>
      <c r="C40" s="21">
        <v>3637</v>
      </c>
      <c r="D40" s="21">
        <v>6232</v>
      </c>
      <c r="E40" s="20">
        <v>3772</v>
      </c>
      <c r="F40" s="21">
        <v>2632</v>
      </c>
      <c r="G40" s="21">
        <v>6404</v>
      </c>
      <c r="H40" s="20">
        <v>245</v>
      </c>
      <c r="I40" s="21">
        <v>423</v>
      </c>
      <c r="J40" s="21">
        <v>668</v>
      </c>
      <c r="K40" s="20">
        <v>3552</v>
      </c>
      <c r="L40" s="21">
        <v>2681</v>
      </c>
      <c r="M40" s="21">
        <v>6233</v>
      </c>
      <c r="N40" s="20">
        <f t="shared" si="5"/>
        <v>10164</v>
      </c>
      <c r="O40" s="21">
        <f t="shared" si="5"/>
        <v>9373</v>
      </c>
      <c r="P40" s="21">
        <f t="shared" si="5"/>
        <v>19537</v>
      </c>
    </row>
    <row r="41" spans="1:16" s="19" customFormat="1" ht="12.75">
      <c r="A41" s="42" t="s">
        <v>28</v>
      </c>
      <c r="B41" s="20"/>
      <c r="C41" s="21"/>
      <c r="D41" s="21"/>
      <c r="E41" s="20"/>
      <c r="F41" s="21"/>
      <c r="G41" s="21"/>
      <c r="H41" s="20"/>
      <c r="I41" s="21"/>
      <c r="J41" s="21"/>
      <c r="K41" s="20"/>
      <c r="L41" s="21"/>
      <c r="M41" s="21"/>
      <c r="N41" s="20"/>
      <c r="O41" s="21"/>
      <c r="P41" s="21"/>
    </row>
    <row r="42" spans="1:16" ht="12.75">
      <c r="A42" s="26" t="s">
        <v>29</v>
      </c>
      <c r="B42" s="14">
        <f>SUM(B36,B30,B24,B19,B13,B7)</f>
        <v>4422</v>
      </c>
      <c r="C42" s="16">
        <f aca="true" t="shared" si="6" ref="C42:M42">SUM(C36,C30,C24,C19,C13,C7)</f>
        <v>5541</v>
      </c>
      <c r="D42" s="31">
        <f t="shared" si="6"/>
        <v>9963</v>
      </c>
      <c r="E42" s="14">
        <f t="shared" si="6"/>
        <v>4278</v>
      </c>
      <c r="F42" s="16">
        <f t="shared" si="6"/>
        <v>3136</v>
      </c>
      <c r="G42" s="31">
        <f t="shared" si="6"/>
        <v>7414</v>
      </c>
      <c r="H42" s="14">
        <f t="shared" si="6"/>
        <v>326</v>
      </c>
      <c r="I42" s="16">
        <f t="shared" si="6"/>
        <v>446</v>
      </c>
      <c r="J42" s="31">
        <f t="shared" si="6"/>
        <v>772</v>
      </c>
      <c r="K42" s="14">
        <f t="shared" si="6"/>
        <v>5023</v>
      </c>
      <c r="L42" s="16">
        <f t="shared" si="6"/>
        <v>4456</v>
      </c>
      <c r="M42" s="31">
        <f t="shared" si="6"/>
        <v>9479</v>
      </c>
      <c r="N42" s="32">
        <f aca="true" t="shared" si="7" ref="N42:P46">SUM(K42,H42,E42,B42)</f>
        <v>14049</v>
      </c>
      <c r="O42" s="31">
        <f t="shared" si="7"/>
        <v>13579</v>
      </c>
      <c r="P42" s="16">
        <f t="shared" si="7"/>
        <v>27628</v>
      </c>
    </row>
    <row r="43" spans="1:16" ht="12.75">
      <c r="A43" s="26" t="s">
        <v>30</v>
      </c>
      <c r="B43" s="14">
        <f>SUM(B14,B20,B25,B31,B37,B8)</f>
        <v>17286</v>
      </c>
      <c r="C43" s="15">
        <f aca="true" t="shared" si="8" ref="C43:M43">SUM(C14,C20,C25,C31,C37,C8)</f>
        <v>23574</v>
      </c>
      <c r="D43" s="31">
        <f t="shared" si="8"/>
        <v>40860</v>
      </c>
      <c r="E43" s="14">
        <f t="shared" si="8"/>
        <v>18879</v>
      </c>
      <c r="F43" s="15">
        <f t="shared" si="8"/>
        <v>15063</v>
      </c>
      <c r="G43" s="31">
        <f t="shared" si="8"/>
        <v>33942</v>
      </c>
      <c r="H43" s="14">
        <f t="shared" si="8"/>
        <v>596</v>
      </c>
      <c r="I43" s="15">
        <f t="shared" si="8"/>
        <v>1121</v>
      </c>
      <c r="J43" s="31">
        <f t="shared" si="8"/>
        <v>1717</v>
      </c>
      <c r="K43" s="14">
        <f t="shared" si="8"/>
        <v>13779</v>
      </c>
      <c r="L43" s="15">
        <f t="shared" si="8"/>
        <v>11839</v>
      </c>
      <c r="M43" s="31">
        <f t="shared" si="8"/>
        <v>25618</v>
      </c>
      <c r="N43" s="32">
        <f t="shared" si="7"/>
        <v>50540</v>
      </c>
      <c r="O43" s="33">
        <f t="shared" si="7"/>
        <v>51597</v>
      </c>
      <c r="P43" s="16">
        <f t="shared" si="7"/>
        <v>102137</v>
      </c>
    </row>
    <row r="44" spans="1:16" ht="12.75">
      <c r="A44" s="26" t="s">
        <v>31</v>
      </c>
      <c r="B44" s="14">
        <f>SUM(B15,B26,B32,B38,B9)</f>
        <v>104</v>
      </c>
      <c r="C44" s="15">
        <f aca="true" t="shared" si="9" ref="C44:M44">SUM(C15,C26,C32,C38,C9)</f>
        <v>138</v>
      </c>
      <c r="D44" s="31">
        <f t="shared" si="9"/>
        <v>242</v>
      </c>
      <c r="E44" s="14">
        <f t="shared" si="9"/>
        <v>1369</v>
      </c>
      <c r="F44" s="15">
        <f t="shared" si="9"/>
        <v>635</v>
      </c>
      <c r="G44" s="31">
        <f t="shared" si="9"/>
        <v>2004</v>
      </c>
      <c r="H44" s="14">
        <f t="shared" si="9"/>
        <v>173</v>
      </c>
      <c r="I44" s="15">
        <f t="shared" si="9"/>
        <v>325</v>
      </c>
      <c r="J44" s="31">
        <f t="shared" si="9"/>
        <v>498</v>
      </c>
      <c r="K44" s="14">
        <f t="shared" si="9"/>
        <v>1702</v>
      </c>
      <c r="L44" s="15">
        <f t="shared" si="9"/>
        <v>805</v>
      </c>
      <c r="M44" s="31">
        <f t="shared" si="9"/>
        <v>2507</v>
      </c>
      <c r="N44" s="32">
        <f t="shared" si="7"/>
        <v>3348</v>
      </c>
      <c r="O44" s="33">
        <f t="shared" si="7"/>
        <v>1903</v>
      </c>
      <c r="P44" s="16">
        <f t="shared" si="7"/>
        <v>5251</v>
      </c>
    </row>
    <row r="45" spans="1:16" ht="12.75">
      <c r="A45" s="26" t="s">
        <v>32</v>
      </c>
      <c r="B45" s="14">
        <f>SUM(B16,B21,B27,B33,B39,B10)</f>
        <v>478</v>
      </c>
      <c r="C45" s="15">
        <f aca="true" t="shared" si="10" ref="C45:M45">SUM(C16,C21,C27,C33,C39,C10)</f>
        <v>644</v>
      </c>
      <c r="D45" s="31">
        <f t="shared" si="10"/>
        <v>1122</v>
      </c>
      <c r="E45" s="14">
        <f t="shared" si="10"/>
        <v>1372</v>
      </c>
      <c r="F45" s="15">
        <f t="shared" si="10"/>
        <v>520</v>
      </c>
      <c r="G45" s="31">
        <f t="shared" si="10"/>
        <v>1892</v>
      </c>
      <c r="H45" s="14">
        <f t="shared" si="10"/>
        <v>181</v>
      </c>
      <c r="I45" s="15">
        <f t="shared" si="10"/>
        <v>348</v>
      </c>
      <c r="J45" s="31">
        <f t="shared" si="10"/>
        <v>529</v>
      </c>
      <c r="K45" s="14">
        <f t="shared" si="10"/>
        <v>1655</v>
      </c>
      <c r="L45" s="15">
        <f t="shared" si="10"/>
        <v>872</v>
      </c>
      <c r="M45" s="31">
        <f t="shared" si="10"/>
        <v>2527</v>
      </c>
      <c r="N45" s="32">
        <f t="shared" si="7"/>
        <v>3686</v>
      </c>
      <c r="O45" s="33">
        <f t="shared" si="7"/>
        <v>2384</v>
      </c>
      <c r="P45" s="16">
        <f t="shared" si="7"/>
        <v>6070</v>
      </c>
    </row>
    <row r="46" spans="1:16" s="19" customFormat="1" ht="12.75">
      <c r="A46" s="10" t="s">
        <v>18</v>
      </c>
      <c r="B46" s="20">
        <f>SUM(B42:B45)</f>
        <v>22290</v>
      </c>
      <c r="C46" s="21">
        <f aca="true" t="shared" si="11" ref="C46:M46">SUM(C42:C45)</f>
        <v>29897</v>
      </c>
      <c r="D46" s="21">
        <f t="shared" si="11"/>
        <v>52187</v>
      </c>
      <c r="E46" s="20">
        <f t="shared" si="11"/>
        <v>25898</v>
      </c>
      <c r="F46" s="21">
        <f t="shared" si="11"/>
        <v>19354</v>
      </c>
      <c r="G46" s="21">
        <f t="shared" si="11"/>
        <v>45252</v>
      </c>
      <c r="H46" s="20">
        <f t="shared" si="11"/>
        <v>1276</v>
      </c>
      <c r="I46" s="21">
        <f t="shared" si="11"/>
        <v>2240</v>
      </c>
      <c r="J46" s="21">
        <f t="shared" si="11"/>
        <v>3516</v>
      </c>
      <c r="K46" s="20">
        <f t="shared" si="11"/>
        <v>22159</v>
      </c>
      <c r="L46" s="21">
        <f t="shared" si="11"/>
        <v>17972</v>
      </c>
      <c r="M46" s="21">
        <f t="shared" si="11"/>
        <v>40131</v>
      </c>
      <c r="N46" s="20">
        <f t="shared" si="7"/>
        <v>71623</v>
      </c>
      <c r="O46" s="21">
        <f t="shared" si="7"/>
        <v>69463</v>
      </c>
      <c r="P46" s="21">
        <f t="shared" si="7"/>
        <v>141086</v>
      </c>
    </row>
    <row r="65" ht="12.75">
      <c r="D65" s="94"/>
    </row>
    <row r="66" spans="4:11" ht="12.75">
      <c r="D66" s="94"/>
      <c r="J66" s="94"/>
      <c r="K66" s="94"/>
    </row>
    <row r="71" spans="10:11" ht="12.75">
      <c r="J71" s="94"/>
      <c r="K71" s="94"/>
    </row>
    <row r="76" spans="4:11" ht="12.75">
      <c r="D76" s="94"/>
      <c r="J76" s="94"/>
      <c r="K76" s="94"/>
    </row>
    <row r="77" spans="4:14" ht="12.75">
      <c r="D77" s="94"/>
      <c r="G77" s="94"/>
      <c r="H77" s="94"/>
      <c r="M77" s="94"/>
      <c r="N77" s="94"/>
    </row>
    <row r="82" spans="4:11" ht="12.75">
      <c r="D82" s="94"/>
      <c r="J82" s="94"/>
      <c r="K82" s="94"/>
    </row>
    <row r="86" spans="10:11" ht="12.75">
      <c r="J86" s="94"/>
      <c r="K86" s="94"/>
    </row>
    <row r="89" spans="10:14" ht="12.75">
      <c r="J89" s="94"/>
      <c r="K89" s="94"/>
      <c r="L89" s="94"/>
      <c r="M89" s="94"/>
      <c r="N89" s="94"/>
    </row>
  </sheetData>
  <sheetProtection/>
  <mergeCells count="6">
    <mergeCell ref="A2:P2"/>
    <mergeCell ref="H4:J4"/>
    <mergeCell ref="K4:M4"/>
    <mergeCell ref="B4:D4"/>
    <mergeCell ref="N4:P4"/>
    <mergeCell ref="E4:G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24.8515625" style="7" customWidth="1"/>
    <col min="2" max="3" width="8.28125" style="0" customWidth="1"/>
    <col min="4" max="4" width="8.28125" style="7" customWidth="1"/>
    <col min="5" max="6" width="8.28125" style="0" customWidth="1"/>
    <col min="7" max="7" width="8.28125" style="7" customWidth="1"/>
    <col min="8" max="9" width="8.28125" style="0" customWidth="1"/>
    <col min="10" max="10" width="8.28125" style="7" customWidth="1"/>
    <col min="11" max="12" width="8.28125" style="93" customWidth="1"/>
    <col min="13" max="13" width="8.28125" style="94" customWidth="1"/>
    <col min="14" max="14" width="8.28125" style="93" customWidth="1"/>
    <col min="15" max="16" width="8.28125" style="94" customWidth="1"/>
    <col min="17" max="17" width="8.7109375" style="0" customWidth="1"/>
    <col min="18" max="19" width="8.28125" style="0" customWidth="1"/>
  </cols>
  <sheetData>
    <row r="1" ht="12.75">
      <c r="A1" s="6" t="s">
        <v>80</v>
      </c>
    </row>
    <row r="2" spans="1:19" ht="12.75">
      <c r="A2" s="180" t="s">
        <v>75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ht="13.5" thickBot="1"/>
    <row r="4" spans="1:19" ht="12.75">
      <c r="A4" s="36"/>
      <c r="B4" s="211" t="s">
        <v>90</v>
      </c>
      <c r="C4" s="212"/>
      <c r="D4" s="213"/>
      <c r="E4" s="181" t="s">
        <v>13</v>
      </c>
      <c r="F4" s="182"/>
      <c r="G4" s="183"/>
      <c r="H4" s="181" t="s">
        <v>24</v>
      </c>
      <c r="I4" s="182"/>
      <c r="J4" s="183"/>
      <c r="K4" s="187" t="s">
        <v>26</v>
      </c>
      <c r="L4" s="188"/>
      <c r="M4" s="189"/>
      <c r="N4" s="187" t="s">
        <v>78</v>
      </c>
      <c r="O4" s="188"/>
      <c r="P4" s="189"/>
      <c r="Q4" s="209" t="s">
        <v>18</v>
      </c>
      <c r="R4" s="210"/>
      <c r="S4" s="210"/>
    </row>
    <row r="5" spans="2:19" s="7" customFormat="1" ht="12.75">
      <c r="B5" s="207" t="s">
        <v>48</v>
      </c>
      <c r="C5" s="208"/>
      <c r="D5" s="208"/>
      <c r="E5" s="11"/>
      <c r="F5" s="9"/>
      <c r="G5" s="9"/>
      <c r="H5" s="11"/>
      <c r="I5" s="9"/>
      <c r="J5" s="9"/>
      <c r="K5" s="124"/>
      <c r="L5" s="125"/>
      <c r="M5" s="125"/>
      <c r="N5" s="193" t="s">
        <v>61</v>
      </c>
      <c r="O5" s="194"/>
      <c r="P5" s="195"/>
      <c r="Q5" s="74"/>
      <c r="R5" s="75"/>
      <c r="S5" s="75"/>
    </row>
    <row r="6" spans="1:19" s="4" customFormat="1" ht="12.75">
      <c r="A6" s="73"/>
      <c r="B6" s="76" t="s">
        <v>0</v>
      </c>
      <c r="C6" s="77" t="s">
        <v>1</v>
      </c>
      <c r="D6" s="77" t="s">
        <v>19</v>
      </c>
      <c r="E6" s="30" t="s">
        <v>0</v>
      </c>
      <c r="F6" s="29" t="s">
        <v>1</v>
      </c>
      <c r="G6" s="29" t="s">
        <v>19</v>
      </c>
      <c r="H6" s="30" t="s">
        <v>0</v>
      </c>
      <c r="I6" s="29" t="s">
        <v>1</v>
      </c>
      <c r="J6" s="29" t="s">
        <v>19</v>
      </c>
      <c r="K6" s="126" t="s">
        <v>0</v>
      </c>
      <c r="L6" s="127" t="s">
        <v>1</v>
      </c>
      <c r="M6" s="127" t="s">
        <v>19</v>
      </c>
      <c r="N6" s="126" t="s">
        <v>0</v>
      </c>
      <c r="O6" s="127" t="s">
        <v>1</v>
      </c>
      <c r="P6" s="127" t="s">
        <v>19</v>
      </c>
      <c r="Q6" s="30" t="s">
        <v>0</v>
      </c>
      <c r="R6" s="29" t="s">
        <v>1</v>
      </c>
      <c r="S6" s="29" t="s">
        <v>19</v>
      </c>
    </row>
    <row r="7" spans="1:19" s="25" customFormat="1" ht="12.75">
      <c r="A7" s="23" t="s">
        <v>2</v>
      </c>
      <c r="B7" s="78"/>
      <c r="C7" s="79"/>
      <c r="D7" s="79"/>
      <c r="E7" s="78"/>
      <c r="F7" s="79"/>
      <c r="G7" s="79"/>
      <c r="H7" s="2"/>
      <c r="I7" s="3"/>
      <c r="J7" s="3"/>
      <c r="K7" s="128"/>
      <c r="L7" s="129"/>
      <c r="M7" s="129"/>
      <c r="N7" s="128"/>
      <c r="O7" s="129"/>
      <c r="P7" s="129"/>
      <c r="Q7" s="2"/>
      <c r="R7" s="3"/>
      <c r="S7" s="3"/>
    </row>
    <row r="8" spans="1:19" ht="12.75">
      <c r="A8" s="26" t="s">
        <v>29</v>
      </c>
      <c r="B8" s="80">
        <v>282</v>
      </c>
      <c r="C8" s="48">
        <v>250</v>
      </c>
      <c r="D8" s="48">
        <v>532</v>
      </c>
      <c r="E8" s="132">
        <v>3442</v>
      </c>
      <c r="F8" s="133">
        <v>3503</v>
      </c>
      <c r="G8" s="133">
        <v>6945</v>
      </c>
      <c r="H8" s="14">
        <v>3247</v>
      </c>
      <c r="I8" s="16">
        <v>3238</v>
      </c>
      <c r="J8" s="31">
        <v>6485</v>
      </c>
      <c r="K8" s="90">
        <v>3110</v>
      </c>
      <c r="L8" s="83">
        <v>3208</v>
      </c>
      <c r="M8" s="85">
        <v>6318</v>
      </c>
      <c r="N8" s="90">
        <v>0</v>
      </c>
      <c r="O8" s="83">
        <v>0</v>
      </c>
      <c r="P8" s="115">
        <f>SUM(N8:O8)</f>
        <v>0</v>
      </c>
      <c r="Q8" s="32">
        <f aca="true" t="shared" si="0" ref="Q8:S12">SUM(N8,K8,H8,E8,B8)</f>
        <v>10081</v>
      </c>
      <c r="R8" s="31">
        <f t="shared" si="0"/>
        <v>10199</v>
      </c>
      <c r="S8" s="31">
        <f t="shared" si="0"/>
        <v>20280</v>
      </c>
    </row>
    <row r="9" spans="1:19" ht="12.75">
      <c r="A9" s="26" t="s">
        <v>30</v>
      </c>
      <c r="B9" s="48">
        <v>303</v>
      </c>
      <c r="C9" s="48">
        <v>225</v>
      </c>
      <c r="D9" s="48">
        <v>528</v>
      </c>
      <c r="E9" s="132">
        <v>13809</v>
      </c>
      <c r="F9" s="133">
        <v>14482</v>
      </c>
      <c r="G9" s="133">
        <v>28291</v>
      </c>
      <c r="H9" s="14">
        <v>13117</v>
      </c>
      <c r="I9" s="15">
        <v>13949</v>
      </c>
      <c r="J9" s="31">
        <v>27066</v>
      </c>
      <c r="K9" s="90">
        <v>13383</v>
      </c>
      <c r="L9" s="91">
        <v>14349</v>
      </c>
      <c r="M9" s="85">
        <v>27732</v>
      </c>
      <c r="N9" s="90">
        <v>26</v>
      </c>
      <c r="O9" s="83">
        <v>191</v>
      </c>
      <c r="P9" s="85">
        <f>SUM(N9:O9)</f>
        <v>217</v>
      </c>
      <c r="Q9" s="32">
        <f t="shared" si="0"/>
        <v>40638</v>
      </c>
      <c r="R9" s="33">
        <f t="shared" si="0"/>
        <v>43196</v>
      </c>
      <c r="S9" s="16">
        <f t="shared" si="0"/>
        <v>83834</v>
      </c>
    </row>
    <row r="10" spans="1:19" ht="12.75">
      <c r="A10" s="26" t="s">
        <v>31</v>
      </c>
      <c r="B10" s="48">
        <v>0</v>
      </c>
      <c r="C10" s="48">
        <v>0</v>
      </c>
      <c r="D10" s="48">
        <v>0</v>
      </c>
      <c r="E10" s="132">
        <v>823</v>
      </c>
      <c r="F10" s="133">
        <v>443</v>
      </c>
      <c r="G10" s="133">
        <v>1266</v>
      </c>
      <c r="H10" s="14">
        <v>948</v>
      </c>
      <c r="I10" s="15">
        <v>488</v>
      </c>
      <c r="J10" s="31">
        <v>1436</v>
      </c>
      <c r="K10" s="90">
        <v>1210</v>
      </c>
      <c r="L10" s="91">
        <v>617</v>
      </c>
      <c r="M10" s="85">
        <v>1827</v>
      </c>
      <c r="N10" s="90">
        <v>0</v>
      </c>
      <c r="O10" s="83">
        <v>0</v>
      </c>
      <c r="P10" s="85">
        <f>SUM(N10:O10)</f>
        <v>0</v>
      </c>
      <c r="Q10" s="32">
        <f t="shared" si="0"/>
        <v>2981</v>
      </c>
      <c r="R10" s="33">
        <f t="shared" si="0"/>
        <v>1548</v>
      </c>
      <c r="S10" s="16">
        <f t="shared" si="0"/>
        <v>4529</v>
      </c>
    </row>
    <row r="11" spans="1:19" ht="12.75">
      <c r="A11" s="26" t="s">
        <v>32</v>
      </c>
      <c r="B11" s="48">
        <v>261</v>
      </c>
      <c r="C11" s="48">
        <v>216</v>
      </c>
      <c r="D11" s="48">
        <v>477</v>
      </c>
      <c r="E11" s="132">
        <v>2106</v>
      </c>
      <c r="F11" s="133">
        <v>1204</v>
      </c>
      <c r="G11" s="133">
        <v>3310</v>
      </c>
      <c r="H11" s="14">
        <v>2053</v>
      </c>
      <c r="I11" s="15">
        <v>1172</v>
      </c>
      <c r="J11" s="31">
        <v>3225</v>
      </c>
      <c r="K11" s="90">
        <v>2176</v>
      </c>
      <c r="L11" s="91">
        <v>1236</v>
      </c>
      <c r="M11" s="85">
        <v>3412</v>
      </c>
      <c r="N11" s="90">
        <v>1</v>
      </c>
      <c r="O11" s="83">
        <v>0</v>
      </c>
      <c r="P11" s="85">
        <f>SUM(N11:O11)</f>
        <v>1</v>
      </c>
      <c r="Q11" s="32">
        <f t="shared" si="0"/>
        <v>6597</v>
      </c>
      <c r="R11" s="33">
        <f t="shared" si="0"/>
        <v>3828</v>
      </c>
      <c r="S11" s="16">
        <f t="shared" si="0"/>
        <v>10425</v>
      </c>
    </row>
    <row r="12" spans="1:19" s="19" customFormat="1" ht="12.75">
      <c r="A12" s="10" t="s">
        <v>18</v>
      </c>
      <c r="B12" s="49">
        <v>846</v>
      </c>
      <c r="C12" s="50">
        <v>691</v>
      </c>
      <c r="D12" s="50">
        <v>1537</v>
      </c>
      <c r="E12" s="134">
        <v>20180</v>
      </c>
      <c r="F12" s="135">
        <v>19632</v>
      </c>
      <c r="G12" s="135">
        <v>39812</v>
      </c>
      <c r="H12" s="20">
        <v>19365</v>
      </c>
      <c r="I12" s="21">
        <v>18847</v>
      </c>
      <c r="J12" s="21">
        <v>38212</v>
      </c>
      <c r="K12" s="107">
        <v>19879</v>
      </c>
      <c r="L12" s="108">
        <v>19410</v>
      </c>
      <c r="M12" s="108">
        <v>39289</v>
      </c>
      <c r="N12" s="107">
        <f>SUM(N8:N11)</f>
        <v>27</v>
      </c>
      <c r="O12" s="108">
        <f>SUM(O8:O11)</f>
        <v>191</v>
      </c>
      <c r="P12" s="108">
        <f>SUM(N12:O12)</f>
        <v>218</v>
      </c>
      <c r="Q12" s="20">
        <f t="shared" si="0"/>
        <v>60297</v>
      </c>
      <c r="R12" s="21">
        <f t="shared" si="0"/>
        <v>58771</v>
      </c>
      <c r="S12" s="21">
        <f t="shared" si="0"/>
        <v>119068</v>
      </c>
    </row>
    <row r="13" spans="1:19" s="7" customFormat="1" ht="12.75">
      <c r="A13" s="41" t="s">
        <v>3</v>
      </c>
      <c r="B13" s="72"/>
      <c r="C13" s="72"/>
      <c r="D13" s="72"/>
      <c r="E13" s="130"/>
      <c r="F13" s="131"/>
      <c r="G13" s="131"/>
      <c r="H13" s="14"/>
      <c r="I13" s="16"/>
      <c r="J13" s="31"/>
      <c r="K13" s="90"/>
      <c r="L13" s="83"/>
      <c r="M13" s="85"/>
      <c r="N13" s="90"/>
      <c r="O13" s="83"/>
      <c r="P13" s="85"/>
      <c r="Q13" s="32"/>
      <c r="R13" s="31"/>
      <c r="S13" s="16"/>
    </row>
    <row r="14" spans="1:19" ht="12.75">
      <c r="A14" s="26" t="s">
        <v>29</v>
      </c>
      <c r="B14" s="48">
        <v>45</v>
      </c>
      <c r="C14" s="48">
        <v>36</v>
      </c>
      <c r="D14" s="48">
        <v>81</v>
      </c>
      <c r="E14" s="132">
        <v>2572</v>
      </c>
      <c r="F14" s="133">
        <v>2447</v>
      </c>
      <c r="G14" s="133">
        <v>5019</v>
      </c>
      <c r="H14" s="14">
        <v>2483</v>
      </c>
      <c r="I14" s="16">
        <v>2276</v>
      </c>
      <c r="J14" s="31">
        <v>4759</v>
      </c>
      <c r="K14" s="90">
        <v>2269</v>
      </c>
      <c r="L14" s="83">
        <v>2153</v>
      </c>
      <c r="M14" s="85">
        <v>4422</v>
      </c>
      <c r="N14" s="90">
        <v>0</v>
      </c>
      <c r="O14" s="83">
        <v>0</v>
      </c>
      <c r="P14" s="85">
        <f>SUM(N14:O14)</f>
        <v>0</v>
      </c>
      <c r="Q14" s="32">
        <f aca="true" t="shared" si="1" ref="Q14:S16">SUM(N14,K14,H14,E14,B14)</f>
        <v>7369</v>
      </c>
      <c r="R14" s="31">
        <f t="shared" si="1"/>
        <v>6912</v>
      </c>
      <c r="S14" s="16">
        <f t="shared" si="1"/>
        <v>14281</v>
      </c>
    </row>
    <row r="15" spans="1:19" ht="12.75">
      <c r="A15" s="26" t="s">
        <v>30</v>
      </c>
      <c r="B15" s="48">
        <v>177</v>
      </c>
      <c r="C15" s="48">
        <v>162</v>
      </c>
      <c r="D15" s="48">
        <v>339</v>
      </c>
      <c r="E15" s="132">
        <v>7901</v>
      </c>
      <c r="F15" s="133">
        <v>7870</v>
      </c>
      <c r="G15" s="133">
        <v>15771</v>
      </c>
      <c r="H15" s="14">
        <v>7349</v>
      </c>
      <c r="I15" s="15">
        <v>7397</v>
      </c>
      <c r="J15" s="31">
        <v>14746</v>
      </c>
      <c r="K15" s="90">
        <v>7273</v>
      </c>
      <c r="L15" s="91">
        <v>7252</v>
      </c>
      <c r="M15" s="85">
        <v>14525</v>
      </c>
      <c r="N15" s="90">
        <v>0</v>
      </c>
      <c r="O15" s="83">
        <v>0</v>
      </c>
      <c r="P15" s="85">
        <f>SUM(N15:O15)</f>
        <v>0</v>
      </c>
      <c r="Q15" s="32">
        <f t="shared" si="1"/>
        <v>22700</v>
      </c>
      <c r="R15" s="33">
        <f t="shared" si="1"/>
        <v>22681</v>
      </c>
      <c r="S15" s="16">
        <f t="shared" si="1"/>
        <v>45381</v>
      </c>
    </row>
    <row r="16" spans="1:19" ht="12.75">
      <c r="A16" s="26" t="s">
        <v>31</v>
      </c>
      <c r="B16" s="48">
        <v>14</v>
      </c>
      <c r="C16" s="48">
        <v>19</v>
      </c>
      <c r="D16" s="48">
        <v>33</v>
      </c>
      <c r="E16" s="132">
        <v>237</v>
      </c>
      <c r="F16" s="133">
        <v>135</v>
      </c>
      <c r="G16" s="133">
        <v>372</v>
      </c>
      <c r="H16" s="14">
        <v>258</v>
      </c>
      <c r="I16" s="15">
        <v>147</v>
      </c>
      <c r="J16" s="31">
        <v>405</v>
      </c>
      <c r="K16" s="90">
        <v>251</v>
      </c>
      <c r="L16" s="91">
        <v>171</v>
      </c>
      <c r="M16" s="85">
        <v>422</v>
      </c>
      <c r="N16" s="90">
        <v>0</v>
      </c>
      <c r="O16" s="83">
        <v>0</v>
      </c>
      <c r="P16" s="85">
        <f>SUM(N16:O16)</f>
        <v>0</v>
      </c>
      <c r="Q16" s="32">
        <f t="shared" si="1"/>
        <v>760</v>
      </c>
      <c r="R16" s="33">
        <f t="shared" si="1"/>
        <v>472</v>
      </c>
      <c r="S16" s="16">
        <f t="shared" si="1"/>
        <v>1232</v>
      </c>
    </row>
    <row r="17" spans="1:19" ht="12.75">
      <c r="A17" s="26" t="s">
        <v>32</v>
      </c>
      <c r="B17" s="48">
        <v>0</v>
      </c>
      <c r="C17" s="48">
        <v>0</v>
      </c>
      <c r="D17" s="48">
        <v>0</v>
      </c>
      <c r="E17" s="132">
        <v>497</v>
      </c>
      <c r="F17" s="133">
        <v>217</v>
      </c>
      <c r="G17" s="133">
        <v>714</v>
      </c>
      <c r="H17" s="14">
        <v>556</v>
      </c>
      <c r="I17" s="15">
        <v>275</v>
      </c>
      <c r="J17" s="31">
        <v>831</v>
      </c>
      <c r="K17" s="90">
        <v>564</v>
      </c>
      <c r="L17" s="91">
        <v>286</v>
      </c>
      <c r="M17" s="85">
        <v>850</v>
      </c>
      <c r="N17" s="90">
        <v>109</v>
      </c>
      <c r="O17" s="83">
        <v>0</v>
      </c>
      <c r="P17" s="85">
        <f>SUM(N17:O17)</f>
        <v>109</v>
      </c>
      <c r="Q17" s="32">
        <f aca="true" t="shared" si="2" ref="Q17:S18">SUM(N17,K17,H17,E17,B17)</f>
        <v>1726</v>
      </c>
      <c r="R17" s="33">
        <f t="shared" si="2"/>
        <v>778</v>
      </c>
      <c r="S17" s="16">
        <f t="shared" si="2"/>
        <v>2504</v>
      </c>
    </row>
    <row r="18" spans="1:19" s="19" customFormat="1" ht="12.75">
      <c r="A18" s="10" t="s">
        <v>18</v>
      </c>
      <c r="B18" s="49">
        <v>236</v>
      </c>
      <c r="C18" s="50">
        <v>217</v>
      </c>
      <c r="D18" s="50">
        <v>453</v>
      </c>
      <c r="E18" s="134">
        <v>11207</v>
      </c>
      <c r="F18" s="135">
        <v>10669</v>
      </c>
      <c r="G18" s="135">
        <v>21876</v>
      </c>
      <c r="H18" s="20">
        <v>10646</v>
      </c>
      <c r="I18" s="21">
        <v>10095</v>
      </c>
      <c r="J18" s="21">
        <v>20741</v>
      </c>
      <c r="K18" s="107">
        <v>10357</v>
      </c>
      <c r="L18" s="108">
        <v>9862</v>
      </c>
      <c r="M18" s="108">
        <v>20219</v>
      </c>
      <c r="N18" s="107">
        <f>SUM(N14:N17)</f>
        <v>109</v>
      </c>
      <c r="O18" s="108">
        <f>SUM(O14:O17)</f>
        <v>0</v>
      </c>
      <c r="P18" s="108">
        <f>SUM(N18:O18)</f>
        <v>109</v>
      </c>
      <c r="Q18" s="20">
        <f t="shared" si="2"/>
        <v>32555</v>
      </c>
      <c r="R18" s="21">
        <f t="shared" si="2"/>
        <v>30843</v>
      </c>
      <c r="S18" s="21">
        <f t="shared" si="2"/>
        <v>63398</v>
      </c>
    </row>
    <row r="19" spans="1:19" s="7" customFormat="1" ht="12.75">
      <c r="A19" s="41" t="s">
        <v>4</v>
      </c>
      <c r="B19" s="72"/>
      <c r="C19" s="72"/>
      <c r="D19" s="72"/>
      <c r="E19" s="130"/>
      <c r="F19" s="131"/>
      <c r="G19" s="131"/>
      <c r="H19" s="14"/>
      <c r="I19" s="16"/>
      <c r="J19" s="31"/>
      <c r="K19" s="90"/>
      <c r="L19" s="83"/>
      <c r="M19" s="85"/>
      <c r="N19" s="90"/>
      <c r="O19" s="83"/>
      <c r="P19" s="85"/>
      <c r="Q19" s="32"/>
      <c r="R19" s="31"/>
      <c r="S19" s="16"/>
    </row>
    <row r="20" spans="1:19" ht="12.75">
      <c r="A20" s="26" t="s">
        <v>29</v>
      </c>
      <c r="B20" s="48">
        <v>9</v>
      </c>
      <c r="C20" s="48">
        <v>6</v>
      </c>
      <c r="D20" s="48">
        <v>15</v>
      </c>
      <c r="E20" s="132">
        <v>1021</v>
      </c>
      <c r="F20" s="133">
        <v>983</v>
      </c>
      <c r="G20" s="133">
        <v>2004</v>
      </c>
      <c r="H20" s="14">
        <v>914</v>
      </c>
      <c r="I20" s="16">
        <v>999</v>
      </c>
      <c r="J20" s="31">
        <v>1913</v>
      </c>
      <c r="K20" s="90">
        <v>838</v>
      </c>
      <c r="L20" s="83">
        <v>986</v>
      </c>
      <c r="M20" s="85">
        <v>1824</v>
      </c>
      <c r="N20" s="90">
        <v>0</v>
      </c>
      <c r="O20" s="83">
        <v>0</v>
      </c>
      <c r="P20" s="85">
        <f>SUM(N20:O20)</f>
        <v>0</v>
      </c>
      <c r="Q20" s="32">
        <f aca="true" t="shared" si="3" ref="Q20:S23">SUM(N20,K20,H20,E20,B20)</f>
        <v>2782</v>
      </c>
      <c r="R20" s="31">
        <f t="shared" si="3"/>
        <v>2974</v>
      </c>
      <c r="S20" s="16">
        <f t="shared" si="3"/>
        <v>5756</v>
      </c>
    </row>
    <row r="21" spans="1:19" ht="12.75">
      <c r="A21" s="26" t="s">
        <v>30</v>
      </c>
      <c r="B21" s="48">
        <v>80</v>
      </c>
      <c r="C21" s="48">
        <v>54</v>
      </c>
      <c r="D21" s="48">
        <v>134</v>
      </c>
      <c r="E21" s="132">
        <v>1593</v>
      </c>
      <c r="F21" s="133">
        <v>1797</v>
      </c>
      <c r="G21" s="133">
        <v>3390</v>
      </c>
      <c r="H21" s="14">
        <v>1251</v>
      </c>
      <c r="I21" s="15">
        <v>1512</v>
      </c>
      <c r="J21" s="31">
        <v>2763</v>
      </c>
      <c r="K21" s="90">
        <v>990</v>
      </c>
      <c r="L21" s="91">
        <v>1354</v>
      </c>
      <c r="M21" s="85">
        <v>2344</v>
      </c>
      <c r="N21" s="90">
        <v>0</v>
      </c>
      <c r="O21" s="83">
        <v>0</v>
      </c>
      <c r="P21" s="85">
        <f>SUM(N21:O21)</f>
        <v>0</v>
      </c>
      <c r="Q21" s="32">
        <f t="shared" si="3"/>
        <v>3914</v>
      </c>
      <c r="R21" s="33">
        <f t="shared" si="3"/>
        <v>4717</v>
      </c>
      <c r="S21" s="16">
        <f t="shared" si="3"/>
        <v>8631</v>
      </c>
    </row>
    <row r="22" spans="1:19" ht="12.75">
      <c r="A22" s="26" t="s">
        <v>32</v>
      </c>
      <c r="B22" s="48">
        <v>69</v>
      </c>
      <c r="C22" s="48">
        <v>41</v>
      </c>
      <c r="D22" s="48">
        <v>110</v>
      </c>
      <c r="E22" s="132">
        <v>98</v>
      </c>
      <c r="F22" s="133">
        <v>66</v>
      </c>
      <c r="G22" s="133">
        <v>164</v>
      </c>
      <c r="H22" s="14">
        <v>128</v>
      </c>
      <c r="I22" s="15">
        <v>76</v>
      </c>
      <c r="J22" s="31">
        <v>204</v>
      </c>
      <c r="K22" s="90">
        <v>90</v>
      </c>
      <c r="L22" s="91">
        <v>62</v>
      </c>
      <c r="M22" s="85">
        <v>152</v>
      </c>
      <c r="N22" s="90">
        <v>0</v>
      </c>
      <c r="O22" s="83">
        <v>0</v>
      </c>
      <c r="P22" s="85">
        <f>SUM(N22:O22)</f>
        <v>0</v>
      </c>
      <c r="Q22" s="32">
        <f t="shared" si="3"/>
        <v>385</v>
      </c>
      <c r="R22" s="33">
        <f t="shared" si="3"/>
        <v>245</v>
      </c>
      <c r="S22" s="16">
        <f t="shared" si="3"/>
        <v>630</v>
      </c>
    </row>
    <row r="23" spans="1:19" ht="12.75">
      <c r="A23" s="10" t="s">
        <v>18</v>
      </c>
      <c r="B23" s="49">
        <v>158</v>
      </c>
      <c r="C23" s="50">
        <v>101</v>
      </c>
      <c r="D23" s="50">
        <v>259</v>
      </c>
      <c r="E23" s="134">
        <v>2712</v>
      </c>
      <c r="F23" s="135">
        <v>2846</v>
      </c>
      <c r="G23" s="135">
        <v>5558</v>
      </c>
      <c r="H23" s="20">
        <v>2293</v>
      </c>
      <c r="I23" s="21">
        <v>2587</v>
      </c>
      <c r="J23" s="21">
        <v>4880</v>
      </c>
      <c r="K23" s="107">
        <v>1918</v>
      </c>
      <c r="L23" s="108">
        <v>2402</v>
      </c>
      <c r="M23" s="108">
        <v>4320</v>
      </c>
      <c r="N23" s="107">
        <f>SUM(N19:N22)</f>
        <v>0</v>
      </c>
      <c r="O23" s="108">
        <f>SUM(O19:O22)</f>
        <v>0</v>
      </c>
      <c r="P23" s="108">
        <f>SUM(N23:O23)</f>
        <v>0</v>
      </c>
      <c r="Q23" s="20">
        <f t="shared" si="3"/>
        <v>7081</v>
      </c>
      <c r="R23" s="21">
        <f t="shared" si="3"/>
        <v>7936</v>
      </c>
      <c r="S23" s="21">
        <f t="shared" si="3"/>
        <v>15017</v>
      </c>
    </row>
    <row r="24" spans="1:19" s="19" customFormat="1" ht="12.75">
      <c r="A24" s="41" t="s">
        <v>5</v>
      </c>
      <c r="B24" s="72"/>
      <c r="C24" s="72"/>
      <c r="D24" s="72"/>
      <c r="E24" s="130"/>
      <c r="F24" s="131"/>
      <c r="G24" s="131"/>
      <c r="H24" s="14"/>
      <c r="I24" s="16"/>
      <c r="J24" s="31"/>
      <c r="K24" s="90"/>
      <c r="L24" s="83"/>
      <c r="M24" s="85"/>
      <c r="N24" s="90"/>
      <c r="O24" s="83"/>
      <c r="P24" s="85"/>
      <c r="Q24" s="32"/>
      <c r="R24" s="31"/>
      <c r="S24" s="16"/>
    </row>
    <row r="25" spans="1:19" s="7" customFormat="1" ht="12.75">
      <c r="A25" s="26" t="s">
        <v>29</v>
      </c>
      <c r="B25" s="48">
        <v>225</v>
      </c>
      <c r="C25" s="48">
        <v>139</v>
      </c>
      <c r="D25" s="48">
        <v>364</v>
      </c>
      <c r="E25" s="132">
        <v>2020</v>
      </c>
      <c r="F25" s="133">
        <v>1928</v>
      </c>
      <c r="G25" s="133">
        <v>3948</v>
      </c>
      <c r="H25" s="14">
        <v>2226</v>
      </c>
      <c r="I25" s="16">
        <v>1925</v>
      </c>
      <c r="J25" s="31">
        <v>4151</v>
      </c>
      <c r="K25" s="90">
        <v>2274</v>
      </c>
      <c r="L25" s="83">
        <v>2127</v>
      </c>
      <c r="M25" s="85">
        <v>4401</v>
      </c>
      <c r="N25" s="90">
        <v>0</v>
      </c>
      <c r="O25" s="83">
        <v>0</v>
      </c>
      <c r="P25" s="85">
        <f>SUM(N25:O25)</f>
        <v>0</v>
      </c>
      <c r="Q25" s="32">
        <f aca="true" t="shared" si="4" ref="Q25:S29">SUM(N25,K25,H25,E25,B25)</f>
        <v>6745</v>
      </c>
      <c r="R25" s="31">
        <f t="shared" si="4"/>
        <v>6119</v>
      </c>
      <c r="S25" s="16">
        <f t="shared" si="4"/>
        <v>12864</v>
      </c>
    </row>
    <row r="26" spans="1:19" ht="12.75">
      <c r="A26" s="26" t="s">
        <v>30</v>
      </c>
      <c r="B26" s="48">
        <v>192</v>
      </c>
      <c r="C26" s="48">
        <v>145</v>
      </c>
      <c r="D26" s="48">
        <v>337</v>
      </c>
      <c r="E26" s="132">
        <v>10081</v>
      </c>
      <c r="F26" s="133">
        <v>9875</v>
      </c>
      <c r="G26" s="133">
        <v>19956</v>
      </c>
      <c r="H26" s="14">
        <v>9450</v>
      </c>
      <c r="I26" s="15">
        <v>9385</v>
      </c>
      <c r="J26" s="31">
        <v>18835</v>
      </c>
      <c r="K26" s="90">
        <v>10282</v>
      </c>
      <c r="L26" s="91">
        <v>10242</v>
      </c>
      <c r="M26" s="85">
        <v>20524</v>
      </c>
      <c r="N26" s="90">
        <v>0</v>
      </c>
      <c r="O26" s="83">
        <v>0</v>
      </c>
      <c r="P26" s="85">
        <f>SUM(N26:O26)</f>
        <v>0</v>
      </c>
      <c r="Q26" s="32">
        <f t="shared" si="4"/>
        <v>30005</v>
      </c>
      <c r="R26" s="33">
        <f t="shared" si="4"/>
        <v>29647</v>
      </c>
      <c r="S26" s="16">
        <f t="shared" si="4"/>
        <v>59652</v>
      </c>
    </row>
    <row r="27" spans="1:19" ht="12.75">
      <c r="A27" s="26" t="s">
        <v>31</v>
      </c>
      <c r="B27" s="48">
        <v>0</v>
      </c>
      <c r="C27" s="48">
        <v>0</v>
      </c>
      <c r="D27" s="48">
        <v>0</v>
      </c>
      <c r="E27" s="132">
        <v>216</v>
      </c>
      <c r="F27" s="133">
        <v>46</v>
      </c>
      <c r="G27" s="133">
        <v>262</v>
      </c>
      <c r="H27" s="14">
        <v>229</v>
      </c>
      <c r="I27" s="15">
        <v>55</v>
      </c>
      <c r="J27" s="31">
        <v>284</v>
      </c>
      <c r="K27" s="90">
        <v>252</v>
      </c>
      <c r="L27" s="91">
        <v>82</v>
      </c>
      <c r="M27" s="85">
        <v>334</v>
      </c>
      <c r="N27" s="90">
        <v>0</v>
      </c>
      <c r="O27" s="83">
        <v>0</v>
      </c>
      <c r="P27" s="85">
        <f>SUM(N27:O27)</f>
        <v>0</v>
      </c>
      <c r="Q27" s="32">
        <f t="shared" si="4"/>
        <v>697</v>
      </c>
      <c r="R27" s="33">
        <f t="shared" si="4"/>
        <v>183</v>
      </c>
      <c r="S27" s="16">
        <f t="shared" si="4"/>
        <v>880</v>
      </c>
    </row>
    <row r="28" spans="1:19" ht="12.75">
      <c r="A28" s="26" t="s">
        <v>32</v>
      </c>
      <c r="B28" s="48">
        <v>0</v>
      </c>
      <c r="C28" s="48">
        <v>0</v>
      </c>
      <c r="D28" s="48">
        <v>0</v>
      </c>
      <c r="E28" s="132">
        <v>20</v>
      </c>
      <c r="F28" s="133">
        <v>82</v>
      </c>
      <c r="G28" s="133">
        <v>102</v>
      </c>
      <c r="H28" s="14">
        <v>40</v>
      </c>
      <c r="I28" s="15">
        <v>131</v>
      </c>
      <c r="J28" s="31">
        <v>171</v>
      </c>
      <c r="K28" s="90">
        <v>48</v>
      </c>
      <c r="L28" s="91">
        <v>109</v>
      </c>
      <c r="M28" s="85">
        <v>157</v>
      </c>
      <c r="N28" s="90">
        <v>0</v>
      </c>
      <c r="O28" s="83">
        <v>0</v>
      </c>
      <c r="P28" s="85">
        <f>SUM(N28:O28)</f>
        <v>0</v>
      </c>
      <c r="Q28" s="32">
        <f t="shared" si="4"/>
        <v>108</v>
      </c>
      <c r="R28" s="33">
        <f t="shared" si="4"/>
        <v>322</v>
      </c>
      <c r="S28" s="16">
        <f t="shared" si="4"/>
        <v>430</v>
      </c>
    </row>
    <row r="29" spans="1:19" ht="12.75">
      <c r="A29" s="10" t="s">
        <v>18</v>
      </c>
      <c r="B29" s="49">
        <v>417</v>
      </c>
      <c r="C29" s="50">
        <v>284</v>
      </c>
      <c r="D29" s="50">
        <v>701</v>
      </c>
      <c r="E29" s="134">
        <v>12337</v>
      </c>
      <c r="F29" s="135">
        <v>11931</v>
      </c>
      <c r="G29" s="135">
        <v>24268</v>
      </c>
      <c r="H29" s="20">
        <v>11945</v>
      </c>
      <c r="I29" s="21">
        <v>11496</v>
      </c>
      <c r="J29" s="21">
        <v>23441</v>
      </c>
      <c r="K29" s="107">
        <v>12856</v>
      </c>
      <c r="L29" s="108">
        <v>12560</v>
      </c>
      <c r="M29" s="108">
        <v>25416</v>
      </c>
      <c r="N29" s="107">
        <f>SUM(N25:N28)</f>
        <v>0</v>
      </c>
      <c r="O29" s="108">
        <f>SUM(O25:O28)</f>
        <v>0</v>
      </c>
      <c r="P29" s="108">
        <f>SUM(N29:O29)</f>
        <v>0</v>
      </c>
      <c r="Q29" s="20">
        <f t="shared" si="4"/>
        <v>37555</v>
      </c>
      <c r="R29" s="21">
        <f t="shared" si="4"/>
        <v>36271</v>
      </c>
      <c r="S29" s="21">
        <f t="shared" si="4"/>
        <v>73826</v>
      </c>
    </row>
    <row r="30" spans="1:19" s="19" customFormat="1" ht="12.75">
      <c r="A30" s="41" t="s">
        <v>6</v>
      </c>
      <c r="B30" s="72"/>
      <c r="C30" s="72"/>
      <c r="D30" s="72"/>
      <c r="E30" s="130"/>
      <c r="F30" s="131"/>
      <c r="G30" s="131"/>
      <c r="H30" s="14"/>
      <c r="I30" s="16"/>
      <c r="J30" s="31"/>
      <c r="K30" s="90"/>
      <c r="L30" s="83"/>
      <c r="M30" s="85"/>
      <c r="N30" s="90"/>
      <c r="O30" s="83"/>
      <c r="P30" s="85"/>
      <c r="Q30" s="32"/>
      <c r="R30" s="31"/>
      <c r="S30" s="16"/>
    </row>
    <row r="31" spans="1:19" s="7" customFormat="1" ht="12.75">
      <c r="A31" s="26" t="s">
        <v>29</v>
      </c>
      <c r="B31" s="48">
        <v>91</v>
      </c>
      <c r="C31" s="48">
        <v>88</v>
      </c>
      <c r="D31" s="48">
        <v>179</v>
      </c>
      <c r="E31" s="132">
        <v>4109</v>
      </c>
      <c r="F31" s="133">
        <v>3908</v>
      </c>
      <c r="G31" s="133">
        <v>8017</v>
      </c>
      <c r="H31" s="14">
        <v>3762</v>
      </c>
      <c r="I31" s="16">
        <v>3551</v>
      </c>
      <c r="J31" s="31">
        <v>7313</v>
      </c>
      <c r="K31" s="90">
        <v>3882</v>
      </c>
      <c r="L31" s="83">
        <v>3433</v>
      </c>
      <c r="M31" s="85">
        <v>7315</v>
      </c>
      <c r="N31" s="90">
        <v>2</v>
      </c>
      <c r="O31" s="83">
        <v>71</v>
      </c>
      <c r="P31" s="85">
        <f>SUM(N31:O31)</f>
        <v>73</v>
      </c>
      <c r="Q31" s="32">
        <f aca="true" t="shared" si="5" ref="Q31:S35">SUM(N31,K31,H31,E31,B31)</f>
        <v>11846</v>
      </c>
      <c r="R31" s="31">
        <f t="shared" si="5"/>
        <v>11051</v>
      </c>
      <c r="S31" s="16">
        <f t="shared" si="5"/>
        <v>22897</v>
      </c>
    </row>
    <row r="32" spans="1:19" ht="12.75">
      <c r="A32" s="26" t="s">
        <v>30</v>
      </c>
      <c r="B32" s="48">
        <v>290</v>
      </c>
      <c r="C32" s="48">
        <v>228</v>
      </c>
      <c r="D32" s="48">
        <v>518</v>
      </c>
      <c r="E32" s="132">
        <v>11968</v>
      </c>
      <c r="F32" s="133">
        <v>12224</v>
      </c>
      <c r="G32" s="133">
        <v>24192</v>
      </c>
      <c r="H32" s="14">
        <v>10903</v>
      </c>
      <c r="I32" s="15">
        <v>11462</v>
      </c>
      <c r="J32" s="31">
        <v>22365</v>
      </c>
      <c r="K32" s="90">
        <v>11176</v>
      </c>
      <c r="L32" s="91">
        <v>11525</v>
      </c>
      <c r="M32" s="85">
        <v>22701</v>
      </c>
      <c r="N32" s="90">
        <v>29</v>
      </c>
      <c r="O32" s="83">
        <v>226</v>
      </c>
      <c r="P32" s="85">
        <f>SUM(N32:O32)</f>
        <v>255</v>
      </c>
      <c r="Q32" s="32">
        <f t="shared" si="5"/>
        <v>34366</v>
      </c>
      <c r="R32" s="33">
        <f t="shared" si="5"/>
        <v>35665</v>
      </c>
      <c r="S32" s="16">
        <f t="shared" si="5"/>
        <v>70031</v>
      </c>
    </row>
    <row r="33" spans="1:19" ht="12.75">
      <c r="A33" s="26" t="s">
        <v>31</v>
      </c>
      <c r="B33" s="48">
        <v>32</v>
      </c>
      <c r="C33" s="48">
        <v>37</v>
      </c>
      <c r="D33" s="48">
        <v>69</v>
      </c>
      <c r="E33" s="132">
        <v>565</v>
      </c>
      <c r="F33" s="133">
        <v>120</v>
      </c>
      <c r="G33" s="133">
        <v>685</v>
      </c>
      <c r="H33" s="14">
        <v>776</v>
      </c>
      <c r="I33" s="15">
        <v>253</v>
      </c>
      <c r="J33" s="31">
        <v>1029</v>
      </c>
      <c r="K33" s="90">
        <v>735</v>
      </c>
      <c r="L33" s="91">
        <v>387</v>
      </c>
      <c r="M33" s="85">
        <v>1122</v>
      </c>
      <c r="N33" s="90">
        <v>0</v>
      </c>
      <c r="O33" s="83">
        <v>0</v>
      </c>
      <c r="P33" s="85">
        <f>SUM(N33:O33)</f>
        <v>0</v>
      </c>
      <c r="Q33" s="32">
        <f t="shared" si="5"/>
        <v>2108</v>
      </c>
      <c r="R33" s="33">
        <f t="shared" si="5"/>
        <v>797</v>
      </c>
      <c r="S33" s="16">
        <f t="shared" si="5"/>
        <v>2905</v>
      </c>
    </row>
    <row r="34" spans="1:19" ht="12.75">
      <c r="A34" s="26" t="s">
        <v>32</v>
      </c>
      <c r="B34" s="48">
        <v>86</v>
      </c>
      <c r="C34" s="48">
        <v>62</v>
      </c>
      <c r="D34" s="48">
        <v>148</v>
      </c>
      <c r="E34" s="132">
        <v>601</v>
      </c>
      <c r="F34" s="133">
        <v>375</v>
      </c>
      <c r="G34" s="133">
        <v>976</v>
      </c>
      <c r="H34" s="14">
        <v>647</v>
      </c>
      <c r="I34" s="15">
        <v>494</v>
      </c>
      <c r="J34" s="31">
        <v>1141</v>
      </c>
      <c r="K34" s="90">
        <v>656</v>
      </c>
      <c r="L34" s="91">
        <v>511</v>
      </c>
      <c r="M34" s="85">
        <v>1167</v>
      </c>
      <c r="N34" s="90">
        <v>0</v>
      </c>
      <c r="O34" s="83">
        <v>0</v>
      </c>
      <c r="P34" s="85">
        <f>SUM(N34:O34)</f>
        <v>0</v>
      </c>
      <c r="Q34" s="32">
        <f t="shared" si="5"/>
        <v>1990</v>
      </c>
      <c r="R34" s="33">
        <f t="shared" si="5"/>
        <v>1442</v>
      </c>
      <c r="S34" s="16">
        <f t="shared" si="5"/>
        <v>3432</v>
      </c>
    </row>
    <row r="35" spans="1:19" ht="12.75">
      <c r="A35" s="10" t="s">
        <v>18</v>
      </c>
      <c r="B35" s="49">
        <v>499</v>
      </c>
      <c r="C35" s="50">
        <v>415</v>
      </c>
      <c r="D35" s="50">
        <v>914</v>
      </c>
      <c r="E35" s="134">
        <v>17243</v>
      </c>
      <c r="F35" s="135">
        <v>16627</v>
      </c>
      <c r="G35" s="135">
        <v>33870</v>
      </c>
      <c r="H35" s="20">
        <v>16088</v>
      </c>
      <c r="I35" s="21">
        <v>15760</v>
      </c>
      <c r="J35" s="21">
        <v>31848</v>
      </c>
      <c r="K35" s="107">
        <v>16449</v>
      </c>
      <c r="L35" s="108">
        <v>15856</v>
      </c>
      <c r="M35" s="108">
        <v>32305</v>
      </c>
      <c r="N35" s="107">
        <f>SUM(N31:N34)</f>
        <v>31</v>
      </c>
      <c r="O35" s="108">
        <f>SUM(O31:O34)</f>
        <v>297</v>
      </c>
      <c r="P35" s="108">
        <f>SUM(N35:O35)</f>
        <v>328</v>
      </c>
      <c r="Q35" s="20">
        <f t="shared" si="5"/>
        <v>50310</v>
      </c>
      <c r="R35" s="21">
        <f t="shared" si="5"/>
        <v>48955</v>
      </c>
      <c r="S35" s="21">
        <f t="shared" si="5"/>
        <v>99265</v>
      </c>
    </row>
    <row r="36" spans="1:19" s="19" customFormat="1" ht="12.75">
      <c r="A36" s="41" t="s">
        <v>7</v>
      </c>
      <c r="B36" s="72"/>
      <c r="C36" s="72"/>
      <c r="D36" s="72"/>
      <c r="E36" s="130"/>
      <c r="F36" s="131"/>
      <c r="G36" s="131"/>
      <c r="H36" s="14"/>
      <c r="I36" s="16"/>
      <c r="J36" s="31"/>
      <c r="K36" s="90"/>
      <c r="L36" s="83"/>
      <c r="M36" s="85"/>
      <c r="N36" s="90"/>
      <c r="O36" s="83"/>
      <c r="P36" s="85"/>
      <c r="Q36" s="104"/>
      <c r="R36" s="85"/>
      <c r="S36" s="83"/>
    </row>
    <row r="37" spans="1:19" s="7" customFormat="1" ht="12.75">
      <c r="A37" s="26" t="s">
        <v>29</v>
      </c>
      <c r="B37" s="48">
        <v>100</v>
      </c>
      <c r="C37" s="48">
        <v>67</v>
      </c>
      <c r="D37" s="48">
        <v>167</v>
      </c>
      <c r="E37" s="132">
        <v>1351</v>
      </c>
      <c r="F37" s="133">
        <v>1319</v>
      </c>
      <c r="G37" s="133">
        <v>2670</v>
      </c>
      <c r="H37" s="14">
        <v>1560</v>
      </c>
      <c r="I37" s="16">
        <v>1389</v>
      </c>
      <c r="J37" s="31">
        <v>2949</v>
      </c>
      <c r="K37" s="90">
        <v>1676</v>
      </c>
      <c r="L37" s="83">
        <v>1672</v>
      </c>
      <c r="M37" s="85">
        <v>3348</v>
      </c>
      <c r="N37" s="90">
        <v>0</v>
      </c>
      <c r="O37" s="83">
        <v>0</v>
      </c>
      <c r="P37" s="85">
        <f>SUM(N37:O37)</f>
        <v>0</v>
      </c>
      <c r="Q37" s="104">
        <f aca="true" t="shared" si="6" ref="Q37:S41">SUM(N37,K37,H37,E37,B37)</f>
        <v>4687</v>
      </c>
      <c r="R37" s="85">
        <f t="shared" si="6"/>
        <v>4447</v>
      </c>
      <c r="S37" s="83">
        <f t="shared" si="6"/>
        <v>9134</v>
      </c>
    </row>
    <row r="38" spans="1:19" ht="12.75">
      <c r="A38" s="26" t="s">
        <v>30</v>
      </c>
      <c r="B38" s="48">
        <v>104</v>
      </c>
      <c r="C38" s="48">
        <v>53</v>
      </c>
      <c r="D38" s="48">
        <v>157</v>
      </c>
      <c r="E38" s="132">
        <v>7272</v>
      </c>
      <c r="F38" s="133">
        <v>7008</v>
      </c>
      <c r="G38" s="133">
        <v>14280</v>
      </c>
      <c r="H38" s="14">
        <v>7121</v>
      </c>
      <c r="I38" s="15">
        <v>6519</v>
      </c>
      <c r="J38" s="31">
        <v>13640</v>
      </c>
      <c r="K38" s="90">
        <v>7436</v>
      </c>
      <c r="L38" s="91">
        <v>6875</v>
      </c>
      <c r="M38" s="85">
        <v>14311</v>
      </c>
      <c r="N38" s="90">
        <v>0</v>
      </c>
      <c r="O38" s="83">
        <v>0</v>
      </c>
      <c r="P38" s="85">
        <f>SUM(N38:O38)</f>
        <v>0</v>
      </c>
      <c r="Q38" s="104">
        <f t="shared" si="6"/>
        <v>21933</v>
      </c>
      <c r="R38" s="105">
        <f t="shared" si="6"/>
        <v>20455</v>
      </c>
      <c r="S38" s="83">
        <f t="shared" si="6"/>
        <v>42388</v>
      </c>
    </row>
    <row r="39" spans="1:19" ht="12.75">
      <c r="A39" s="26" t="s">
        <v>31</v>
      </c>
      <c r="B39" s="48">
        <v>66</v>
      </c>
      <c r="C39" s="48">
        <v>39</v>
      </c>
      <c r="D39" s="48">
        <v>105</v>
      </c>
      <c r="E39" s="132">
        <v>694</v>
      </c>
      <c r="F39" s="133">
        <v>443</v>
      </c>
      <c r="G39" s="133">
        <v>1137</v>
      </c>
      <c r="H39" s="14">
        <v>774</v>
      </c>
      <c r="I39" s="15">
        <v>512</v>
      </c>
      <c r="J39" s="31">
        <v>1286</v>
      </c>
      <c r="K39" s="90">
        <v>900</v>
      </c>
      <c r="L39" s="91">
        <v>646</v>
      </c>
      <c r="M39" s="85">
        <v>1546</v>
      </c>
      <c r="N39" s="90">
        <v>91</v>
      </c>
      <c r="O39" s="83">
        <v>1</v>
      </c>
      <c r="P39" s="85">
        <f>SUM(N39:O39)</f>
        <v>92</v>
      </c>
      <c r="Q39" s="104">
        <f t="shared" si="6"/>
        <v>2525</v>
      </c>
      <c r="R39" s="105">
        <f t="shared" si="6"/>
        <v>1641</v>
      </c>
      <c r="S39" s="83">
        <f t="shared" si="6"/>
        <v>4166</v>
      </c>
    </row>
    <row r="40" spans="1:19" ht="12.75">
      <c r="A40" s="26" t="s">
        <v>32</v>
      </c>
      <c r="B40" s="48">
        <v>0</v>
      </c>
      <c r="C40" s="48">
        <v>0</v>
      </c>
      <c r="D40" s="48">
        <v>0</v>
      </c>
      <c r="E40" s="132">
        <v>206</v>
      </c>
      <c r="F40" s="133">
        <v>240</v>
      </c>
      <c r="G40" s="133">
        <v>446</v>
      </c>
      <c r="H40" s="14">
        <v>181</v>
      </c>
      <c r="I40" s="15">
        <v>235</v>
      </c>
      <c r="J40" s="31">
        <v>416</v>
      </c>
      <c r="K40" s="90">
        <v>152</v>
      </c>
      <c r="L40" s="91">
        <v>180</v>
      </c>
      <c r="M40" s="85">
        <v>332</v>
      </c>
      <c r="N40" s="90">
        <v>0</v>
      </c>
      <c r="O40" s="83">
        <v>0</v>
      </c>
      <c r="P40" s="85">
        <f>SUM(N40:O40)</f>
        <v>0</v>
      </c>
      <c r="Q40" s="104">
        <f t="shared" si="6"/>
        <v>539</v>
      </c>
      <c r="R40" s="105">
        <f t="shared" si="6"/>
        <v>655</v>
      </c>
      <c r="S40" s="83">
        <f>SUM(P40,M40,J40,G40,D40)</f>
        <v>1194</v>
      </c>
    </row>
    <row r="41" spans="1:19" ht="12.75">
      <c r="A41" s="10" t="s">
        <v>18</v>
      </c>
      <c r="B41" s="49">
        <v>270</v>
      </c>
      <c r="C41" s="50">
        <v>159</v>
      </c>
      <c r="D41" s="50">
        <v>429</v>
      </c>
      <c r="E41" s="134">
        <v>9523</v>
      </c>
      <c r="F41" s="135">
        <v>9010</v>
      </c>
      <c r="G41" s="135">
        <v>18533</v>
      </c>
      <c r="H41" s="20">
        <v>9636</v>
      </c>
      <c r="I41" s="21">
        <v>8655</v>
      </c>
      <c r="J41" s="21">
        <v>18291</v>
      </c>
      <c r="K41" s="107">
        <v>10164</v>
      </c>
      <c r="L41" s="108">
        <v>9373</v>
      </c>
      <c r="M41" s="108">
        <v>19537</v>
      </c>
      <c r="N41" s="107">
        <f>SUM(N37:N40)</f>
        <v>91</v>
      </c>
      <c r="O41" s="172">
        <f>SUM(O37:O40)</f>
        <v>1</v>
      </c>
      <c r="P41" s="108">
        <f>SUM(N41:O41)</f>
        <v>92</v>
      </c>
      <c r="Q41" s="107">
        <f t="shared" si="6"/>
        <v>29684</v>
      </c>
      <c r="R41" s="108">
        <f t="shared" si="6"/>
        <v>27198</v>
      </c>
      <c r="S41" s="108">
        <f t="shared" si="6"/>
        <v>56882</v>
      </c>
    </row>
    <row r="42" spans="1:19" s="19" customFormat="1" ht="12.75">
      <c r="A42" s="42" t="s">
        <v>28</v>
      </c>
      <c r="B42" s="78"/>
      <c r="C42" s="79"/>
      <c r="D42" s="79"/>
      <c r="E42" s="136"/>
      <c r="F42" s="137"/>
      <c r="G42" s="137"/>
      <c r="H42" s="12"/>
      <c r="I42" s="13"/>
      <c r="J42" s="37"/>
      <c r="K42" s="88"/>
      <c r="L42" s="89"/>
      <c r="M42" s="123"/>
      <c r="N42" s="88"/>
      <c r="O42" s="89"/>
      <c r="P42" s="123"/>
      <c r="Q42" s="122"/>
      <c r="R42" s="123"/>
      <c r="S42" s="89"/>
    </row>
    <row r="43" spans="1:19" s="7" customFormat="1" ht="12.75">
      <c r="A43" s="26" t="s">
        <v>29</v>
      </c>
      <c r="B43" s="80">
        <f>SUM(B37,B31,B25,B20,B14,B8)</f>
        <v>752</v>
      </c>
      <c r="C43" s="48">
        <f>SUM(C37,C31,C25,C20,C14,C8)</f>
        <v>586</v>
      </c>
      <c r="D43" s="48">
        <f>SUM(D37,D31,D25,D20,D14,D8)</f>
        <v>1338</v>
      </c>
      <c r="E43" s="132">
        <f>SUM(E37,E31,E25,E20,E14,E8)</f>
        <v>14515</v>
      </c>
      <c r="F43" s="133">
        <f aca="true" t="shared" si="7" ref="F43:P43">SUM(F37,F31,F25,F20,F14,F8)</f>
        <v>14088</v>
      </c>
      <c r="G43" s="133">
        <f t="shared" si="7"/>
        <v>28603</v>
      </c>
      <c r="H43" s="14">
        <f t="shared" si="7"/>
        <v>14192</v>
      </c>
      <c r="I43" s="16">
        <f t="shared" si="7"/>
        <v>13378</v>
      </c>
      <c r="J43" s="31">
        <f t="shared" si="7"/>
        <v>27570</v>
      </c>
      <c r="K43" s="90">
        <f t="shared" si="7"/>
        <v>14049</v>
      </c>
      <c r="L43" s="83">
        <f t="shared" si="7"/>
        <v>13579</v>
      </c>
      <c r="M43" s="85">
        <f t="shared" si="7"/>
        <v>27628</v>
      </c>
      <c r="N43" s="90">
        <f t="shared" si="7"/>
        <v>2</v>
      </c>
      <c r="O43" s="83">
        <f t="shared" si="7"/>
        <v>71</v>
      </c>
      <c r="P43" s="83">
        <f t="shared" si="7"/>
        <v>73</v>
      </c>
      <c r="Q43" s="104">
        <f aca="true" t="shared" si="8" ref="Q43:S47">SUM(N43,K43,H43,E43,B43)</f>
        <v>43510</v>
      </c>
      <c r="R43" s="85">
        <f t="shared" si="8"/>
        <v>41702</v>
      </c>
      <c r="S43" s="83">
        <f t="shared" si="8"/>
        <v>85212</v>
      </c>
    </row>
    <row r="44" spans="1:19" ht="12.75">
      <c r="A44" s="26" t="s">
        <v>30</v>
      </c>
      <c r="B44" s="80">
        <f>SUM(B9,B15,B21,B26,B32,B38)</f>
        <v>1146</v>
      </c>
      <c r="C44" s="48">
        <f aca="true" t="shared" si="9" ref="C44:P44">SUM(C9,C15,C21,C26,C32,C38)</f>
        <v>867</v>
      </c>
      <c r="D44" s="48">
        <f t="shared" si="9"/>
        <v>2013</v>
      </c>
      <c r="E44" s="132">
        <f t="shared" si="9"/>
        <v>52624</v>
      </c>
      <c r="F44" s="133">
        <f t="shared" si="9"/>
        <v>53256</v>
      </c>
      <c r="G44" s="133">
        <f t="shared" si="9"/>
        <v>105880</v>
      </c>
      <c r="H44" s="14">
        <f t="shared" si="9"/>
        <v>49191</v>
      </c>
      <c r="I44" s="15">
        <f t="shared" si="9"/>
        <v>50224</v>
      </c>
      <c r="J44" s="31">
        <f t="shared" si="9"/>
        <v>99415</v>
      </c>
      <c r="K44" s="90">
        <f t="shared" si="9"/>
        <v>50540</v>
      </c>
      <c r="L44" s="91">
        <f t="shared" si="9"/>
        <v>51597</v>
      </c>
      <c r="M44" s="85">
        <f t="shared" si="9"/>
        <v>102137</v>
      </c>
      <c r="N44" s="90">
        <f t="shared" si="9"/>
        <v>55</v>
      </c>
      <c r="O44" s="83">
        <f t="shared" si="9"/>
        <v>417</v>
      </c>
      <c r="P44" s="83">
        <f t="shared" si="9"/>
        <v>472</v>
      </c>
      <c r="Q44" s="104">
        <f t="shared" si="8"/>
        <v>153556</v>
      </c>
      <c r="R44" s="105">
        <f t="shared" si="8"/>
        <v>156361</v>
      </c>
      <c r="S44" s="83">
        <f t="shared" si="8"/>
        <v>309917</v>
      </c>
    </row>
    <row r="45" spans="1:19" ht="12.75">
      <c r="A45" s="26" t="s">
        <v>31</v>
      </c>
      <c r="B45" s="80">
        <f>SUM(B10,B16,B27,B33,B39)</f>
        <v>112</v>
      </c>
      <c r="C45" s="48">
        <f aca="true" t="shared" si="10" ref="C45:P45">SUM(C10,C16,C27,C33,C39)</f>
        <v>95</v>
      </c>
      <c r="D45" s="48">
        <f t="shared" si="10"/>
        <v>207</v>
      </c>
      <c r="E45" s="132">
        <f t="shared" si="10"/>
        <v>2535</v>
      </c>
      <c r="F45" s="133">
        <f t="shared" si="10"/>
        <v>1187</v>
      </c>
      <c r="G45" s="133">
        <f t="shared" si="10"/>
        <v>3722</v>
      </c>
      <c r="H45" s="14">
        <f t="shared" si="10"/>
        <v>2985</v>
      </c>
      <c r="I45" s="15">
        <f t="shared" si="10"/>
        <v>1455</v>
      </c>
      <c r="J45" s="31">
        <f t="shared" si="10"/>
        <v>4440</v>
      </c>
      <c r="K45" s="90">
        <f t="shared" si="10"/>
        <v>3348</v>
      </c>
      <c r="L45" s="91">
        <f t="shared" si="10"/>
        <v>1903</v>
      </c>
      <c r="M45" s="85">
        <f t="shared" si="10"/>
        <v>5251</v>
      </c>
      <c r="N45" s="90">
        <f t="shared" si="10"/>
        <v>91</v>
      </c>
      <c r="O45" s="83">
        <f t="shared" si="10"/>
        <v>1</v>
      </c>
      <c r="P45" s="83">
        <f t="shared" si="10"/>
        <v>92</v>
      </c>
      <c r="Q45" s="104">
        <f t="shared" si="8"/>
        <v>9071</v>
      </c>
      <c r="R45" s="105">
        <f t="shared" si="8"/>
        <v>4641</v>
      </c>
      <c r="S45" s="83">
        <f t="shared" si="8"/>
        <v>13712</v>
      </c>
    </row>
    <row r="46" spans="1:19" ht="12.75">
      <c r="A46" s="26" t="s">
        <v>32</v>
      </c>
      <c r="B46" s="80">
        <f>SUM(B40,B34,B28,B22,B17,B11)</f>
        <v>416</v>
      </c>
      <c r="C46" s="48">
        <f aca="true" t="shared" si="11" ref="C46:M46">SUM(C40,C34,C28,C22,C17,C11)</f>
        <v>319</v>
      </c>
      <c r="D46" s="48">
        <f t="shared" si="11"/>
        <v>735</v>
      </c>
      <c r="E46" s="132">
        <f>SUM(E40,E34,E28,E22,E17,E11)</f>
        <v>3528</v>
      </c>
      <c r="F46" s="133">
        <f t="shared" si="11"/>
        <v>2184</v>
      </c>
      <c r="G46" s="133">
        <f t="shared" si="11"/>
        <v>5712</v>
      </c>
      <c r="H46" s="14">
        <f t="shared" si="11"/>
        <v>3605</v>
      </c>
      <c r="I46" s="15">
        <f t="shared" si="11"/>
        <v>2383</v>
      </c>
      <c r="J46" s="31">
        <f t="shared" si="11"/>
        <v>5988</v>
      </c>
      <c r="K46" s="90">
        <f t="shared" si="11"/>
        <v>3686</v>
      </c>
      <c r="L46" s="91">
        <f t="shared" si="11"/>
        <v>2384</v>
      </c>
      <c r="M46" s="85">
        <f t="shared" si="11"/>
        <v>6070</v>
      </c>
      <c r="N46" s="90">
        <f>SUM(N40,N34,N28,N22,N17,N11)</f>
        <v>110</v>
      </c>
      <c r="O46" s="83">
        <f>SUM(O40,O34,O28,O22,O17,O11)</f>
        <v>0</v>
      </c>
      <c r="P46" s="83">
        <f>SUM(P40,P34,P28,P22,P17,P11)</f>
        <v>110</v>
      </c>
      <c r="Q46" s="104">
        <f t="shared" si="8"/>
        <v>11345</v>
      </c>
      <c r="R46" s="105">
        <f t="shared" si="8"/>
        <v>7270</v>
      </c>
      <c r="S46" s="83">
        <f t="shared" si="8"/>
        <v>18615</v>
      </c>
    </row>
    <row r="47" spans="1:19" ht="12.75">
      <c r="A47" s="10" t="s">
        <v>18</v>
      </c>
      <c r="B47" s="81">
        <f>SUM(B43:B46)</f>
        <v>2426</v>
      </c>
      <c r="C47" s="50">
        <f aca="true" t="shared" si="12" ref="C47:P47">SUM(C43:C46)</f>
        <v>1867</v>
      </c>
      <c r="D47" s="50">
        <f t="shared" si="12"/>
        <v>4293</v>
      </c>
      <c r="E47" s="134">
        <f>SUM(E43:E46)</f>
        <v>73202</v>
      </c>
      <c r="F47" s="135">
        <f>SUM(F43:F46)</f>
        <v>70715</v>
      </c>
      <c r="G47" s="135">
        <f>SUM(G43:G46)</f>
        <v>143917</v>
      </c>
      <c r="H47" s="20">
        <f t="shared" si="12"/>
        <v>69973</v>
      </c>
      <c r="I47" s="21">
        <f t="shared" si="12"/>
        <v>67440</v>
      </c>
      <c r="J47" s="21">
        <f t="shared" si="12"/>
        <v>137413</v>
      </c>
      <c r="K47" s="107">
        <f t="shared" si="12"/>
        <v>71623</v>
      </c>
      <c r="L47" s="108">
        <f t="shared" si="12"/>
        <v>69463</v>
      </c>
      <c r="M47" s="108">
        <f t="shared" si="12"/>
        <v>141086</v>
      </c>
      <c r="N47" s="107">
        <f t="shared" si="12"/>
        <v>258</v>
      </c>
      <c r="O47" s="108">
        <f t="shared" si="12"/>
        <v>489</v>
      </c>
      <c r="P47" s="108">
        <f t="shared" si="12"/>
        <v>747</v>
      </c>
      <c r="Q47" s="107">
        <f t="shared" si="8"/>
        <v>217482</v>
      </c>
      <c r="R47" s="108">
        <f t="shared" si="8"/>
        <v>209974</v>
      </c>
      <c r="S47" s="108">
        <f t="shared" si="8"/>
        <v>427456</v>
      </c>
    </row>
    <row r="48" spans="1:19" ht="12.75">
      <c r="A48" s="19"/>
      <c r="Q48" s="93"/>
      <c r="R48" s="93"/>
      <c r="S48" s="93"/>
    </row>
    <row r="49" spans="1:19" s="19" customFormat="1" ht="12.75">
      <c r="A49" s="7"/>
      <c r="B49"/>
      <c r="C49"/>
      <c r="D49" s="7"/>
      <c r="E49" s="47"/>
      <c r="F49"/>
      <c r="G49" s="7"/>
      <c r="H49"/>
      <c r="I49"/>
      <c r="J49" s="7"/>
      <c r="K49" s="93"/>
      <c r="L49" s="93"/>
      <c r="M49" s="94"/>
      <c r="N49" s="93"/>
      <c r="O49" s="94"/>
      <c r="P49" s="94"/>
      <c r="Q49" s="93"/>
      <c r="R49" s="93"/>
      <c r="S49" s="91"/>
    </row>
    <row r="50" spans="1:19" ht="12.75">
      <c r="A50" s="138"/>
      <c r="Q50" s="93"/>
      <c r="R50" s="93"/>
      <c r="S50" s="93"/>
    </row>
    <row r="51" spans="2:19" ht="12.75">
      <c r="B51" s="5"/>
      <c r="Q51" s="93"/>
      <c r="R51" s="93"/>
      <c r="S51" s="93"/>
    </row>
    <row r="52" spans="17:19" ht="12.75">
      <c r="Q52" s="93"/>
      <c r="R52" s="93"/>
      <c r="S52" s="93"/>
    </row>
    <row r="53" ht="12.75">
      <c r="E53" s="47"/>
    </row>
  </sheetData>
  <sheetProtection/>
  <mergeCells count="9">
    <mergeCell ref="B5:D5"/>
    <mergeCell ref="E4:G4"/>
    <mergeCell ref="A2:S2"/>
    <mergeCell ref="Q4:S4"/>
    <mergeCell ref="N4:P4"/>
    <mergeCell ref="H4:J4"/>
    <mergeCell ref="K4:M4"/>
    <mergeCell ref="B4:D4"/>
    <mergeCell ref="N5:P5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81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75" sqref="A75"/>
    </sheetView>
  </sheetViews>
  <sheetFormatPr defaultColWidth="9.57421875" defaultRowHeight="12.75"/>
  <cols>
    <col min="1" max="1" width="26.421875" style="94" customWidth="1"/>
    <col min="2" max="3" width="7.00390625" style="93" customWidth="1"/>
    <col min="4" max="7" width="8.00390625" style="93" customWidth="1"/>
    <col min="8" max="24" width="9.140625" style="93" customWidth="1"/>
    <col min="25" max="25" width="9.28125" style="93" customWidth="1"/>
    <col min="26" max="26" width="9.28125" style="94" customWidth="1"/>
    <col min="27" max="27" width="4.8515625" style="93" customWidth="1"/>
    <col min="28" max="30" width="7.421875" style="93" customWidth="1"/>
    <col min="31" max="81" width="4.8515625" style="93" customWidth="1"/>
    <col min="82" max="82" width="5.00390625" style="93" customWidth="1"/>
    <col min="83" max="83" width="10.57421875" style="93" customWidth="1"/>
    <col min="84" max="84" width="5.00390625" style="93" customWidth="1"/>
    <col min="85" max="85" width="10.57421875" style="93" customWidth="1"/>
    <col min="86" max="86" width="5.00390625" style="93" customWidth="1"/>
    <col min="87" max="87" width="10.57421875" style="93" customWidth="1"/>
    <col min="88" max="88" width="5.00390625" style="93" customWidth="1"/>
    <col min="89" max="89" width="10.57421875" style="93" customWidth="1"/>
    <col min="90" max="90" width="5.00390625" style="93" customWidth="1"/>
    <col min="91" max="91" width="10.57421875" style="93" customWidth="1"/>
    <col min="92" max="92" width="5.00390625" style="93" customWidth="1"/>
    <col min="93" max="93" width="10.57421875" style="93" customWidth="1"/>
    <col min="94" max="94" width="5.00390625" style="93" customWidth="1"/>
    <col min="95" max="95" width="10.57421875" style="93" customWidth="1"/>
    <col min="96" max="96" width="5.00390625" style="93" customWidth="1"/>
    <col min="97" max="97" width="10.57421875" style="93" customWidth="1"/>
    <col min="98" max="98" width="5.00390625" style="93" customWidth="1"/>
    <col min="99" max="99" width="10.57421875" style="93" customWidth="1"/>
    <col min="100" max="100" width="5.00390625" style="93" customWidth="1"/>
    <col min="101" max="101" width="10.57421875" style="93" customWidth="1"/>
    <col min="102" max="102" width="5.00390625" style="93" customWidth="1"/>
    <col min="103" max="103" width="10.57421875" style="93" customWidth="1"/>
    <col min="104" max="104" width="5.00390625" style="93" customWidth="1"/>
    <col min="105" max="105" width="10.57421875" style="93" customWidth="1"/>
    <col min="106" max="106" width="5.00390625" style="93" customWidth="1"/>
    <col min="107" max="107" width="10.57421875" style="93" customWidth="1"/>
    <col min="108" max="108" width="5.00390625" style="93" customWidth="1"/>
    <col min="109" max="109" width="10.57421875" style="93" customWidth="1"/>
    <col min="110" max="110" width="5.00390625" style="93" customWidth="1"/>
    <col min="111" max="111" width="10.57421875" style="93" customWidth="1"/>
    <col min="112" max="112" width="5.00390625" style="93" customWidth="1"/>
    <col min="113" max="113" width="10.57421875" style="93" customWidth="1"/>
    <col min="114" max="114" width="5.00390625" style="93" customWidth="1"/>
    <col min="115" max="115" width="10.57421875" style="93" customWidth="1"/>
    <col min="116" max="116" width="5.00390625" style="93" customWidth="1"/>
    <col min="117" max="117" width="10.57421875" style="93" customWidth="1"/>
    <col min="118" max="118" width="5.00390625" style="93" customWidth="1"/>
    <col min="119" max="119" width="10.57421875" style="93" customWidth="1"/>
    <col min="120" max="120" width="5.00390625" style="93" customWidth="1"/>
    <col min="121" max="121" width="10.57421875" style="93" customWidth="1"/>
    <col min="122" max="122" width="5.00390625" style="93" customWidth="1"/>
    <col min="123" max="123" width="10.57421875" style="93" customWidth="1"/>
    <col min="124" max="124" width="5.00390625" style="93" customWidth="1"/>
    <col min="125" max="125" width="10.57421875" style="93" customWidth="1"/>
    <col min="126" max="126" width="5.00390625" style="93" customWidth="1"/>
    <col min="127" max="127" width="10.57421875" style="93" customWidth="1"/>
    <col min="128" max="128" width="5.00390625" style="93" customWidth="1"/>
    <col min="129" max="129" width="10.57421875" style="93" customWidth="1"/>
    <col min="130" max="130" width="5.00390625" style="93" customWidth="1"/>
    <col min="131" max="131" width="10.57421875" style="93" customWidth="1"/>
    <col min="132" max="132" width="5.00390625" style="93" customWidth="1"/>
    <col min="133" max="133" width="10.57421875" style="93" customWidth="1"/>
    <col min="134" max="134" width="5.00390625" style="93" customWidth="1"/>
    <col min="135" max="135" width="10.57421875" style="93" customWidth="1"/>
    <col min="136" max="136" width="5.00390625" style="93" customWidth="1"/>
    <col min="137" max="137" width="10.57421875" style="93" customWidth="1"/>
    <col min="138" max="138" width="5.00390625" style="93" customWidth="1"/>
    <col min="139" max="139" width="10.57421875" style="93" customWidth="1"/>
    <col min="140" max="141" width="5.00390625" style="93" customWidth="1"/>
    <col min="142" max="142" width="10.57421875" style="93" customWidth="1"/>
    <col min="143" max="143" width="5.00390625" style="93" customWidth="1"/>
    <col min="144" max="144" width="10.57421875" style="93" customWidth="1"/>
    <col min="145" max="145" width="5.00390625" style="93" customWidth="1"/>
    <col min="146" max="146" width="10.57421875" style="93" customWidth="1"/>
    <col min="147" max="147" width="5.00390625" style="93" customWidth="1"/>
    <col min="148" max="148" width="10.57421875" style="93" customWidth="1"/>
    <col min="149" max="149" width="5.00390625" style="93" customWidth="1"/>
    <col min="150" max="150" width="10.57421875" style="93" customWidth="1"/>
    <col min="151" max="151" width="5.00390625" style="93" customWidth="1"/>
    <col min="152" max="152" width="10.57421875" style="93" customWidth="1"/>
    <col min="153" max="153" width="5.00390625" style="93" customWidth="1"/>
    <col min="154" max="154" width="10.57421875" style="93" customWidth="1"/>
    <col min="155" max="155" width="5.00390625" style="93" customWidth="1"/>
    <col min="156" max="156" width="10.57421875" style="93" customWidth="1"/>
    <col min="157" max="157" width="5.00390625" style="93" customWidth="1"/>
    <col min="158" max="158" width="10.57421875" style="93" customWidth="1"/>
    <col min="159" max="159" width="5.00390625" style="93" customWidth="1"/>
    <col min="160" max="160" width="10.57421875" style="93" customWidth="1"/>
    <col min="161" max="161" width="5.00390625" style="93" customWidth="1"/>
    <col min="162" max="162" width="10.57421875" style="93" customWidth="1"/>
    <col min="163" max="163" width="5.00390625" style="93" customWidth="1"/>
    <col min="164" max="164" width="10.57421875" style="93" customWidth="1"/>
    <col min="165" max="165" width="5.00390625" style="93" customWidth="1"/>
    <col min="166" max="166" width="10.57421875" style="93" customWidth="1"/>
    <col min="167" max="167" width="4.00390625" style="93" customWidth="1"/>
    <col min="168" max="168" width="9.57421875" style="93" customWidth="1"/>
    <col min="169" max="169" width="4.00390625" style="93" customWidth="1"/>
    <col min="170" max="170" width="9.57421875" style="93" customWidth="1"/>
    <col min="171" max="171" width="4.00390625" style="93" customWidth="1"/>
    <col min="172" max="172" width="9.57421875" style="93" customWidth="1"/>
    <col min="173" max="173" width="4.00390625" style="93" customWidth="1"/>
    <col min="174" max="174" width="9.57421875" style="93" customWidth="1"/>
    <col min="175" max="175" width="4.00390625" style="93" customWidth="1"/>
    <col min="176" max="176" width="9.57421875" style="93" customWidth="1"/>
    <col min="177" max="178" width="5.00390625" style="93" customWidth="1"/>
    <col min="179" max="179" width="9.57421875" style="93" customWidth="1"/>
    <col min="180" max="180" width="4.00390625" style="93" customWidth="1"/>
    <col min="181" max="181" width="9.57421875" style="93" customWidth="1"/>
    <col min="182" max="182" width="4.00390625" style="93" customWidth="1"/>
    <col min="183" max="183" width="9.57421875" style="93" customWidth="1"/>
    <col min="184" max="184" width="4.00390625" style="93" customWidth="1"/>
    <col min="185" max="185" width="9.57421875" style="93" customWidth="1"/>
    <col min="186" max="186" width="4.00390625" style="93" customWidth="1"/>
    <col min="187" max="187" width="9.57421875" style="93" customWidth="1"/>
    <col min="188" max="188" width="4.00390625" style="93" customWidth="1"/>
    <col min="189" max="189" width="9.57421875" style="93" customWidth="1"/>
    <col min="190" max="190" width="4.00390625" style="93" customWidth="1"/>
    <col min="191" max="191" width="9.57421875" style="93" customWidth="1"/>
    <col min="192" max="192" width="4.00390625" style="93" customWidth="1"/>
    <col min="193" max="193" width="9.57421875" style="93" customWidth="1"/>
    <col min="194" max="194" width="4.00390625" style="93" customWidth="1"/>
    <col min="195" max="195" width="9.57421875" style="93" customWidth="1"/>
    <col min="196" max="196" width="4.00390625" style="93" customWidth="1"/>
    <col min="197" max="197" width="9.57421875" style="93" customWidth="1"/>
    <col min="198" max="198" width="4.00390625" style="93" customWidth="1"/>
    <col min="199" max="199" width="9.57421875" style="93" customWidth="1"/>
    <col min="200" max="200" width="4.00390625" style="93" customWidth="1"/>
    <col min="201" max="201" width="9.57421875" style="93" customWidth="1"/>
    <col min="202" max="202" width="4.00390625" style="93" customWidth="1"/>
    <col min="203" max="203" width="9.57421875" style="93" customWidth="1"/>
    <col min="204" max="204" width="4.00390625" style="93" customWidth="1"/>
    <col min="205" max="205" width="9.57421875" style="93" customWidth="1"/>
    <col min="206" max="206" width="4.00390625" style="93" customWidth="1"/>
    <col min="207" max="207" width="9.57421875" style="93" customWidth="1"/>
    <col min="208" max="208" width="4.00390625" style="93" customWidth="1"/>
    <col min="209" max="209" width="9.57421875" style="93" customWidth="1"/>
    <col min="210" max="210" width="4.00390625" style="93" customWidth="1"/>
    <col min="211" max="211" width="9.57421875" style="93" customWidth="1"/>
    <col min="212" max="212" width="4.00390625" style="93" customWidth="1"/>
    <col min="213" max="213" width="9.57421875" style="93" customWidth="1"/>
    <col min="214" max="214" width="4.00390625" style="93" customWidth="1"/>
    <col min="215" max="215" width="9.57421875" style="93" customWidth="1"/>
    <col min="216" max="216" width="4.00390625" style="93" customWidth="1"/>
    <col min="217" max="217" width="9.57421875" style="93" customWidth="1"/>
    <col min="218" max="218" width="4.00390625" style="93" customWidth="1"/>
    <col min="219" max="219" width="9.57421875" style="93" customWidth="1"/>
    <col min="220" max="220" width="4.00390625" style="93" customWidth="1"/>
    <col min="221" max="221" width="9.57421875" style="93" customWidth="1"/>
    <col min="222" max="222" width="4.00390625" style="93" customWidth="1"/>
    <col min="223" max="223" width="9.57421875" style="93" customWidth="1"/>
    <col min="224" max="224" width="4.00390625" style="93" customWidth="1"/>
    <col min="225" max="225" width="9.57421875" style="93" customWidth="1"/>
    <col min="226" max="226" width="4.00390625" style="93" customWidth="1"/>
    <col min="227" max="227" width="9.57421875" style="93" customWidth="1"/>
    <col min="228" max="228" width="4.00390625" style="93" customWidth="1"/>
    <col min="229" max="229" width="9.57421875" style="93" customWidth="1"/>
    <col min="230" max="230" width="4.00390625" style="93" customWidth="1"/>
    <col min="231" max="231" width="9.57421875" style="93" customWidth="1"/>
    <col min="232" max="232" width="4.00390625" style="93" customWidth="1"/>
    <col min="233" max="233" width="9.57421875" style="93" customWidth="1"/>
    <col min="234" max="234" width="4.00390625" style="93" customWidth="1"/>
    <col min="235" max="235" width="9.57421875" style="93" customWidth="1"/>
    <col min="236" max="236" width="4.00390625" style="93" customWidth="1"/>
    <col min="237" max="237" width="9.57421875" style="93" customWidth="1"/>
    <col min="238" max="238" width="4.00390625" style="93" customWidth="1"/>
    <col min="239" max="239" width="9.57421875" style="93" customWidth="1"/>
    <col min="240" max="240" width="4.00390625" style="93" customWidth="1"/>
    <col min="241" max="241" width="9.57421875" style="93" customWidth="1"/>
    <col min="242" max="242" width="4.00390625" style="93" customWidth="1"/>
    <col min="243" max="243" width="9.57421875" style="93" customWidth="1"/>
    <col min="244" max="244" width="4.00390625" style="93" customWidth="1"/>
    <col min="245" max="245" width="9.57421875" style="93" customWidth="1"/>
    <col min="246" max="246" width="4.00390625" style="93" customWidth="1"/>
    <col min="247" max="247" width="9.57421875" style="93" customWidth="1"/>
    <col min="248" max="248" width="4.00390625" style="93" customWidth="1"/>
    <col min="249" max="249" width="9.57421875" style="93" customWidth="1"/>
    <col min="250" max="250" width="4.00390625" style="93" customWidth="1"/>
    <col min="251" max="16384" width="9.57421875" style="93" customWidth="1"/>
  </cols>
  <sheetData>
    <row r="1" ht="12.75">
      <c r="A1" s="6" t="s">
        <v>80</v>
      </c>
    </row>
    <row r="2" spans="1:26" ht="12.75">
      <c r="A2" s="216" t="s">
        <v>76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ht="13.5" thickBot="1">
      <c r="A3" s="95"/>
    </row>
    <row r="4" spans="1:26" ht="12.75">
      <c r="A4" s="96"/>
      <c r="B4" s="214" t="str">
        <f>D4+1&amp;" en later"</f>
        <v>2008 en later</v>
      </c>
      <c r="C4" s="215"/>
      <c r="D4" s="214">
        <v>2007</v>
      </c>
      <c r="E4" s="215"/>
      <c r="F4" s="214">
        <f>D4-1</f>
        <v>2006</v>
      </c>
      <c r="G4" s="215"/>
      <c r="H4" s="214">
        <f>F4-1</f>
        <v>2005</v>
      </c>
      <c r="I4" s="215"/>
      <c r="J4" s="214">
        <f>H4-1</f>
        <v>2004</v>
      </c>
      <c r="K4" s="215"/>
      <c r="L4" s="214">
        <f>J4-1</f>
        <v>2003</v>
      </c>
      <c r="M4" s="215"/>
      <c r="N4" s="214">
        <f>L4-1</f>
        <v>2002</v>
      </c>
      <c r="O4" s="215"/>
      <c r="P4" s="214">
        <f>N4-1</f>
        <v>2001</v>
      </c>
      <c r="Q4" s="215"/>
      <c r="R4" s="214">
        <f>P4-1</f>
        <v>2000</v>
      </c>
      <c r="S4" s="215"/>
      <c r="T4" s="214">
        <f>R4-1</f>
        <v>1999</v>
      </c>
      <c r="U4" s="215"/>
      <c r="V4" s="214" t="str">
        <f>T4-1&amp;" "&amp;"en vroeger"</f>
        <v>1998 en vroeger</v>
      </c>
      <c r="W4" s="215"/>
      <c r="X4" s="187" t="s">
        <v>20</v>
      </c>
      <c r="Y4" s="188"/>
      <c r="Z4" s="188"/>
    </row>
    <row r="5" spans="1:26" ht="12.75">
      <c r="A5" s="97"/>
      <c r="B5" s="98" t="s">
        <v>0</v>
      </c>
      <c r="C5" s="99" t="s">
        <v>1</v>
      </c>
      <c r="D5" s="98" t="s">
        <v>0</v>
      </c>
      <c r="E5" s="99" t="s">
        <v>1</v>
      </c>
      <c r="F5" s="98" t="s">
        <v>0</v>
      </c>
      <c r="G5" s="99" t="s">
        <v>1</v>
      </c>
      <c r="H5" s="98" t="s">
        <v>0</v>
      </c>
      <c r="I5" s="99" t="s">
        <v>1</v>
      </c>
      <c r="J5" s="98" t="s">
        <v>0</v>
      </c>
      <c r="K5" s="99" t="s">
        <v>1</v>
      </c>
      <c r="L5" s="98" t="s">
        <v>0</v>
      </c>
      <c r="M5" s="99" t="s">
        <v>1</v>
      </c>
      <c r="N5" s="98" t="s">
        <v>0</v>
      </c>
      <c r="O5" s="99" t="s">
        <v>1</v>
      </c>
      <c r="P5" s="98" t="s">
        <v>0</v>
      </c>
      <c r="Q5" s="99" t="s">
        <v>1</v>
      </c>
      <c r="R5" s="98" t="s">
        <v>0</v>
      </c>
      <c r="S5" s="99" t="s">
        <v>1</v>
      </c>
      <c r="T5" s="98" t="s">
        <v>0</v>
      </c>
      <c r="U5" s="99" t="s">
        <v>1</v>
      </c>
      <c r="V5" s="98" t="s">
        <v>0</v>
      </c>
      <c r="W5" s="99" t="s">
        <v>1</v>
      </c>
      <c r="X5" s="98" t="s">
        <v>0</v>
      </c>
      <c r="Y5" s="99" t="s">
        <v>1</v>
      </c>
      <c r="Z5" s="100" t="s">
        <v>19</v>
      </c>
    </row>
    <row r="6" spans="1:26" s="94" customFormat="1" ht="12.75">
      <c r="A6" s="92" t="s">
        <v>91</v>
      </c>
      <c r="B6" s="101"/>
      <c r="C6" s="102"/>
      <c r="D6" s="101"/>
      <c r="E6" s="102"/>
      <c r="F6" s="101"/>
      <c r="G6" s="102"/>
      <c r="H6" s="101"/>
      <c r="I6" s="102"/>
      <c r="J6" s="101"/>
      <c r="K6" s="102"/>
      <c r="L6" s="101"/>
      <c r="M6" s="102"/>
      <c r="N6" s="101"/>
      <c r="O6" s="102"/>
      <c r="P6" s="101"/>
      <c r="Q6" s="102"/>
      <c r="R6" s="101"/>
      <c r="S6" s="102"/>
      <c r="T6" s="101"/>
      <c r="U6" s="102"/>
      <c r="V6" s="101"/>
      <c r="W6" s="102"/>
      <c r="X6" s="101"/>
      <c r="Y6" s="102"/>
      <c r="Z6" s="102"/>
    </row>
    <row r="7" spans="1:26" ht="12.75">
      <c r="A7" s="103" t="s">
        <v>29</v>
      </c>
      <c r="B7" s="90">
        <v>1</v>
      </c>
      <c r="C7" s="83">
        <v>2</v>
      </c>
      <c r="D7" s="90">
        <v>25</v>
      </c>
      <c r="E7" s="83">
        <v>25</v>
      </c>
      <c r="F7" s="90">
        <v>90</v>
      </c>
      <c r="G7" s="83">
        <v>107</v>
      </c>
      <c r="H7" s="90">
        <v>103</v>
      </c>
      <c r="I7" s="83">
        <v>91</v>
      </c>
      <c r="J7" s="90">
        <v>107</v>
      </c>
      <c r="K7" s="83">
        <v>92</v>
      </c>
      <c r="L7" s="90">
        <v>116</v>
      </c>
      <c r="M7" s="83">
        <v>83</v>
      </c>
      <c r="N7" s="90">
        <v>141</v>
      </c>
      <c r="O7" s="83">
        <v>70</v>
      </c>
      <c r="P7" s="90">
        <v>108</v>
      </c>
      <c r="Q7" s="83">
        <v>79</v>
      </c>
      <c r="R7" s="90">
        <v>50</v>
      </c>
      <c r="S7" s="83">
        <v>30</v>
      </c>
      <c r="T7" s="90">
        <v>9</v>
      </c>
      <c r="U7" s="83">
        <v>3</v>
      </c>
      <c r="V7" s="90">
        <v>2</v>
      </c>
      <c r="W7" s="83">
        <v>4</v>
      </c>
      <c r="X7" s="104">
        <f aca="true" t="shared" si="0" ref="X7:Y11">SUM(V7,T7,R7,P7,N7,L7,J7,H7,F7,D7,B7)</f>
        <v>752</v>
      </c>
      <c r="Y7" s="85">
        <f t="shared" si="0"/>
        <v>586</v>
      </c>
      <c r="Z7" s="85">
        <f>SUM(X7:Y7)</f>
        <v>1338</v>
      </c>
    </row>
    <row r="8" spans="1:26" ht="12.75">
      <c r="A8" s="103" t="s">
        <v>30</v>
      </c>
      <c r="B8" s="90">
        <v>2</v>
      </c>
      <c r="C8" s="91">
        <v>1</v>
      </c>
      <c r="D8" s="90">
        <v>43</v>
      </c>
      <c r="E8" s="91">
        <v>41</v>
      </c>
      <c r="F8" s="90">
        <v>176</v>
      </c>
      <c r="G8" s="91">
        <v>135</v>
      </c>
      <c r="H8" s="90">
        <v>153</v>
      </c>
      <c r="I8" s="91">
        <v>152</v>
      </c>
      <c r="J8" s="90">
        <v>169</v>
      </c>
      <c r="K8" s="91">
        <v>143</v>
      </c>
      <c r="L8" s="90">
        <v>163</v>
      </c>
      <c r="M8" s="91">
        <v>126</v>
      </c>
      <c r="N8" s="90">
        <v>201</v>
      </c>
      <c r="O8" s="91">
        <v>136</v>
      </c>
      <c r="P8" s="90">
        <v>174</v>
      </c>
      <c r="Q8" s="91">
        <v>96</v>
      </c>
      <c r="R8" s="90">
        <v>57</v>
      </c>
      <c r="S8" s="91">
        <v>31</v>
      </c>
      <c r="T8" s="90">
        <v>5</v>
      </c>
      <c r="U8" s="91">
        <v>6</v>
      </c>
      <c r="V8" s="90">
        <v>3</v>
      </c>
      <c r="W8" s="91">
        <v>0</v>
      </c>
      <c r="X8" s="104">
        <f t="shared" si="0"/>
        <v>1146</v>
      </c>
      <c r="Y8" s="105">
        <f t="shared" si="0"/>
        <v>867</v>
      </c>
      <c r="Z8" s="83">
        <f>SUM(X8:Y8)</f>
        <v>2013</v>
      </c>
    </row>
    <row r="9" spans="1:26" ht="12.75">
      <c r="A9" s="103" t="s">
        <v>31</v>
      </c>
      <c r="B9" s="90">
        <v>0</v>
      </c>
      <c r="C9" s="91">
        <v>1</v>
      </c>
      <c r="D9" s="90">
        <v>1</v>
      </c>
      <c r="E9" s="91">
        <v>4</v>
      </c>
      <c r="F9" s="90">
        <v>16</v>
      </c>
      <c r="G9" s="91">
        <v>6</v>
      </c>
      <c r="H9" s="90">
        <v>18</v>
      </c>
      <c r="I9" s="91">
        <v>18</v>
      </c>
      <c r="J9" s="90">
        <v>19</v>
      </c>
      <c r="K9" s="91">
        <v>17</v>
      </c>
      <c r="L9" s="90">
        <v>19</v>
      </c>
      <c r="M9" s="91">
        <v>18</v>
      </c>
      <c r="N9" s="90">
        <v>19</v>
      </c>
      <c r="O9" s="91">
        <v>13</v>
      </c>
      <c r="P9" s="90">
        <v>16</v>
      </c>
      <c r="Q9" s="91">
        <v>16</v>
      </c>
      <c r="R9" s="90">
        <v>4</v>
      </c>
      <c r="S9" s="91">
        <v>2</v>
      </c>
      <c r="T9" s="90">
        <v>0</v>
      </c>
      <c r="U9" s="91">
        <v>0</v>
      </c>
      <c r="V9" s="90">
        <v>0</v>
      </c>
      <c r="W9" s="91">
        <v>0</v>
      </c>
      <c r="X9" s="104">
        <f t="shared" si="0"/>
        <v>112</v>
      </c>
      <c r="Y9" s="105">
        <f t="shared" si="0"/>
        <v>95</v>
      </c>
      <c r="Z9" s="83">
        <f>SUM(X9:Y9)</f>
        <v>207</v>
      </c>
    </row>
    <row r="10" spans="1:26" ht="12.75">
      <c r="A10" s="103" t="s">
        <v>32</v>
      </c>
      <c r="B10" s="90">
        <v>0</v>
      </c>
      <c r="C10" s="91">
        <v>0</v>
      </c>
      <c r="D10" s="90">
        <v>9</v>
      </c>
      <c r="E10" s="91">
        <v>9</v>
      </c>
      <c r="F10" s="90">
        <v>53</v>
      </c>
      <c r="G10" s="91">
        <v>54</v>
      </c>
      <c r="H10" s="90">
        <v>63</v>
      </c>
      <c r="I10" s="91">
        <v>49</v>
      </c>
      <c r="J10" s="90">
        <v>56</v>
      </c>
      <c r="K10" s="91">
        <v>38</v>
      </c>
      <c r="L10" s="90">
        <v>70</v>
      </c>
      <c r="M10" s="91">
        <v>50</v>
      </c>
      <c r="N10" s="90">
        <v>58</v>
      </c>
      <c r="O10" s="91">
        <v>57</v>
      </c>
      <c r="P10" s="90">
        <v>68</v>
      </c>
      <c r="Q10" s="91">
        <v>36</v>
      </c>
      <c r="R10" s="90">
        <v>31</v>
      </c>
      <c r="S10" s="91">
        <v>21</v>
      </c>
      <c r="T10" s="90">
        <v>6</v>
      </c>
      <c r="U10" s="91">
        <v>5</v>
      </c>
      <c r="V10" s="90">
        <v>2</v>
      </c>
      <c r="W10" s="91">
        <v>0</v>
      </c>
      <c r="X10" s="104">
        <f t="shared" si="0"/>
        <v>416</v>
      </c>
      <c r="Y10" s="105">
        <f t="shared" si="0"/>
        <v>319</v>
      </c>
      <c r="Z10" s="83">
        <f>SUM(X10:Y10)</f>
        <v>735</v>
      </c>
    </row>
    <row r="11" spans="1:26" s="38" customFormat="1" ht="12.75">
      <c r="A11" s="106" t="s">
        <v>18</v>
      </c>
      <c r="B11" s="107">
        <v>3</v>
      </c>
      <c r="C11" s="108">
        <v>4</v>
      </c>
      <c r="D11" s="107">
        <v>78</v>
      </c>
      <c r="E11" s="108">
        <v>79</v>
      </c>
      <c r="F11" s="107">
        <v>335</v>
      </c>
      <c r="G11" s="108">
        <v>302</v>
      </c>
      <c r="H11" s="107">
        <v>337</v>
      </c>
      <c r="I11" s="108">
        <v>310</v>
      </c>
      <c r="J11" s="107">
        <v>351</v>
      </c>
      <c r="K11" s="108">
        <v>290</v>
      </c>
      <c r="L11" s="107">
        <v>368</v>
      </c>
      <c r="M11" s="108">
        <v>277</v>
      </c>
      <c r="N11" s="107">
        <v>419</v>
      </c>
      <c r="O11" s="108">
        <v>276</v>
      </c>
      <c r="P11" s="107">
        <v>366</v>
      </c>
      <c r="Q11" s="108">
        <v>227</v>
      </c>
      <c r="R11" s="107">
        <v>142</v>
      </c>
      <c r="S11" s="108">
        <v>84</v>
      </c>
      <c r="T11" s="107">
        <v>20</v>
      </c>
      <c r="U11" s="108">
        <v>14</v>
      </c>
      <c r="V11" s="107">
        <v>7</v>
      </c>
      <c r="W11" s="108">
        <v>4</v>
      </c>
      <c r="X11" s="107">
        <f t="shared" si="0"/>
        <v>2426</v>
      </c>
      <c r="Y11" s="108">
        <f t="shared" si="0"/>
        <v>1867</v>
      </c>
      <c r="Z11" s="108">
        <f>SUM(X11:Y11)</f>
        <v>4293</v>
      </c>
    </row>
    <row r="12" spans="1:26" s="38" customFormat="1" ht="12.75">
      <c r="A12" s="109" t="s">
        <v>47</v>
      </c>
      <c r="B12" s="110"/>
      <c r="C12" s="111"/>
      <c r="D12" s="110"/>
      <c r="E12" s="111"/>
      <c r="F12" s="110"/>
      <c r="G12" s="111"/>
      <c r="H12" s="110"/>
      <c r="I12" s="111"/>
      <c r="J12" s="110"/>
      <c r="K12" s="111"/>
      <c r="L12" s="110"/>
      <c r="M12" s="111"/>
      <c r="N12" s="110"/>
      <c r="O12" s="111"/>
      <c r="P12" s="110"/>
      <c r="Q12" s="111"/>
      <c r="R12" s="110"/>
      <c r="S12" s="111"/>
      <c r="T12" s="110"/>
      <c r="U12" s="111"/>
      <c r="V12" s="110"/>
      <c r="W12" s="111"/>
      <c r="X12" s="110"/>
      <c r="Y12" s="111"/>
      <c r="Z12" s="111"/>
    </row>
    <row r="13" spans="1:26" s="38" customFormat="1" ht="13.5" thickBot="1">
      <c r="A13" s="112" t="s">
        <v>57</v>
      </c>
      <c r="B13" s="110"/>
      <c r="C13" s="111"/>
      <c r="D13" s="110"/>
      <c r="E13" s="111"/>
      <c r="F13" s="110"/>
      <c r="G13" s="111"/>
      <c r="H13" s="110"/>
      <c r="I13" s="111"/>
      <c r="J13" s="110"/>
      <c r="K13" s="111"/>
      <c r="L13" s="110"/>
      <c r="M13" s="111"/>
      <c r="N13" s="110"/>
      <c r="O13" s="111"/>
      <c r="P13" s="110"/>
      <c r="Q13" s="111"/>
      <c r="R13" s="110"/>
      <c r="S13" s="111"/>
      <c r="T13" s="110"/>
      <c r="U13" s="111"/>
      <c r="V13" s="110"/>
      <c r="W13" s="111"/>
      <c r="X13" s="110"/>
      <c r="Y13" s="111"/>
      <c r="Z13" s="111"/>
    </row>
    <row r="14" spans="1:26" ht="12.75">
      <c r="A14" s="103" t="s">
        <v>29</v>
      </c>
      <c r="B14" s="90">
        <v>2</v>
      </c>
      <c r="C14" s="83">
        <v>3</v>
      </c>
      <c r="D14" s="90">
        <v>118</v>
      </c>
      <c r="E14" s="83">
        <v>77</v>
      </c>
      <c r="F14" s="113">
        <v>5301</v>
      </c>
      <c r="G14" s="114">
        <v>5480</v>
      </c>
      <c r="H14" s="90">
        <v>1705</v>
      </c>
      <c r="I14" s="115">
        <v>1462</v>
      </c>
      <c r="J14" s="90">
        <v>210</v>
      </c>
      <c r="K14" s="83">
        <v>174</v>
      </c>
      <c r="L14" s="90">
        <v>12</v>
      </c>
      <c r="M14" s="83">
        <v>6</v>
      </c>
      <c r="N14" s="90">
        <v>1</v>
      </c>
      <c r="O14" s="83">
        <v>0</v>
      </c>
      <c r="P14" s="90">
        <v>0</v>
      </c>
      <c r="Q14" s="83">
        <v>0</v>
      </c>
      <c r="R14" s="90">
        <v>0</v>
      </c>
      <c r="S14" s="83">
        <v>0</v>
      </c>
      <c r="T14" s="90">
        <v>0</v>
      </c>
      <c r="U14" s="83">
        <v>0</v>
      </c>
      <c r="V14" s="90">
        <v>0</v>
      </c>
      <c r="W14" s="83">
        <v>0</v>
      </c>
      <c r="X14" s="104">
        <f aca="true" t="shared" si="1" ref="X14:Y18">SUM(V14,T14,R14,P14,N14,L14,J14,H14,F14,D14,B14)</f>
        <v>7349</v>
      </c>
      <c r="Y14" s="85">
        <f t="shared" si="1"/>
        <v>7202</v>
      </c>
      <c r="Z14" s="83">
        <f>SUM(X14:Y14)</f>
        <v>14551</v>
      </c>
    </row>
    <row r="15" spans="1:26" ht="12.75">
      <c r="A15" s="103" t="s">
        <v>30</v>
      </c>
      <c r="B15" s="90">
        <v>11</v>
      </c>
      <c r="C15" s="91">
        <v>4</v>
      </c>
      <c r="D15" s="90">
        <v>467</v>
      </c>
      <c r="E15" s="91">
        <v>353</v>
      </c>
      <c r="F15" s="90">
        <v>21972</v>
      </c>
      <c r="G15" s="115">
        <v>23006</v>
      </c>
      <c r="H15" s="90">
        <v>3896</v>
      </c>
      <c r="I15" s="115">
        <v>3483</v>
      </c>
      <c r="J15" s="90">
        <v>315</v>
      </c>
      <c r="K15" s="91">
        <v>274</v>
      </c>
      <c r="L15" s="90">
        <v>13</v>
      </c>
      <c r="M15" s="91">
        <v>13</v>
      </c>
      <c r="N15" s="90">
        <v>0</v>
      </c>
      <c r="O15" s="91">
        <v>0</v>
      </c>
      <c r="P15" s="90">
        <v>0</v>
      </c>
      <c r="Q15" s="91">
        <v>0</v>
      </c>
      <c r="R15" s="90">
        <v>0</v>
      </c>
      <c r="S15" s="91">
        <v>0</v>
      </c>
      <c r="T15" s="90">
        <v>0</v>
      </c>
      <c r="U15" s="91">
        <v>0</v>
      </c>
      <c r="V15" s="90">
        <v>0</v>
      </c>
      <c r="W15" s="91">
        <v>0</v>
      </c>
      <c r="X15" s="104">
        <f t="shared" si="1"/>
        <v>26674</v>
      </c>
      <c r="Y15" s="105">
        <f t="shared" si="1"/>
        <v>27133</v>
      </c>
      <c r="Z15" s="83">
        <f>SUM(X15:Y15)</f>
        <v>53807</v>
      </c>
    </row>
    <row r="16" spans="1:26" ht="12.75">
      <c r="A16" s="103" t="s">
        <v>31</v>
      </c>
      <c r="B16" s="90">
        <v>0</v>
      </c>
      <c r="C16" s="91">
        <v>0</v>
      </c>
      <c r="D16" s="90">
        <v>5</v>
      </c>
      <c r="E16" s="91">
        <v>5</v>
      </c>
      <c r="F16" s="90">
        <v>903</v>
      </c>
      <c r="G16" s="115">
        <v>422</v>
      </c>
      <c r="H16" s="90">
        <v>301</v>
      </c>
      <c r="I16" s="115">
        <v>141</v>
      </c>
      <c r="J16" s="90">
        <v>25</v>
      </c>
      <c r="K16" s="91">
        <v>9</v>
      </c>
      <c r="L16" s="90">
        <v>2</v>
      </c>
      <c r="M16" s="91">
        <v>0</v>
      </c>
      <c r="N16" s="90">
        <v>0</v>
      </c>
      <c r="O16" s="91">
        <v>0</v>
      </c>
      <c r="P16" s="90">
        <v>0</v>
      </c>
      <c r="Q16" s="91">
        <v>0</v>
      </c>
      <c r="R16" s="90">
        <v>0</v>
      </c>
      <c r="S16" s="91">
        <v>0</v>
      </c>
      <c r="T16" s="90">
        <v>0</v>
      </c>
      <c r="U16" s="91">
        <v>0</v>
      </c>
      <c r="V16" s="90">
        <v>0</v>
      </c>
      <c r="W16" s="91">
        <v>0</v>
      </c>
      <c r="X16" s="104">
        <f t="shared" si="1"/>
        <v>1236</v>
      </c>
      <c r="Y16" s="105">
        <f t="shared" si="1"/>
        <v>577</v>
      </c>
      <c r="Z16" s="83">
        <f>SUM(X16:Y16)</f>
        <v>1813</v>
      </c>
    </row>
    <row r="17" spans="1:26" ht="12.75">
      <c r="A17" s="103" t="s">
        <v>32</v>
      </c>
      <c r="B17" s="90">
        <v>1</v>
      </c>
      <c r="C17" s="91">
        <v>0</v>
      </c>
      <c r="D17" s="90">
        <v>15</v>
      </c>
      <c r="E17" s="91">
        <v>11</v>
      </c>
      <c r="F17" s="90">
        <v>1262</v>
      </c>
      <c r="G17" s="115">
        <v>841</v>
      </c>
      <c r="H17" s="90">
        <v>403</v>
      </c>
      <c r="I17" s="115">
        <v>240</v>
      </c>
      <c r="J17" s="90">
        <v>37</v>
      </c>
      <c r="K17" s="91">
        <v>21</v>
      </c>
      <c r="L17" s="90">
        <v>5</v>
      </c>
      <c r="M17" s="91">
        <v>5</v>
      </c>
      <c r="N17" s="90">
        <v>0</v>
      </c>
      <c r="O17" s="91">
        <v>2</v>
      </c>
      <c r="P17" s="90">
        <v>0</v>
      </c>
      <c r="Q17" s="91">
        <v>0</v>
      </c>
      <c r="R17" s="90">
        <v>0</v>
      </c>
      <c r="S17" s="91">
        <v>0</v>
      </c>
      <c r="T17" s="90">
        <v>0</v>
      </c>
      <c r="U17" s="91">
        <v>1</v>
      </c>
      <c r="V17" s="90">
        <v>0</v>
      </c>
      <c r="W17" s="91">
        <v>0</v>
      </c>
      <c r="X17" s="104">
        <f t="shared" si="1"/>
        <v>1723</v>
      </c>
      <c r="Y17" s="105">
        <f t="shared" si="1"/>
        <v>1121</v>
      </c>
      <c r="Z17" s="83">
        <f>SUM(X17:Y17)</f>
        <v>2844</v>
      </c>
    </row>
    <row r="18" spans="1:26" s="38" customFormat="1" ht="13.5" thickBot="1">
      <c r="A18" s="106" t="s">
        <v>18</v>
      </c>
      <c r="B18" s="107">
        <v>14</v>
      </c>
      <c r="C18" s="108">
        <v>7</v>
      </c>
      <c r="D18" s="107">
        <v>605</v>
      </c>
      <c r="E18" s="108">
        <v>446</v>
      </c>
      <c r="F18" s="116">
        <v>29438</v>
      </c>
      <c r="G18" s="117">
        <v>29749</v>
      </c>
      <c r="H18" s="107">
        <v>6305</v>
      </c>
      <c r="I18" s="159">
        <v>5326</v>
      </c>
      <c r="J18" s="107">
        <v>587</v>
      </c>
      <c r="K18" s="108">
        <v>478</v>
      </c>
      <c r="L18" s="107">
        <v>32</v>
      </c>
      <c r="M18" s="108">
        <v>24</v>
      </c>
      <c r="N18" s="107">
        <v>1</v>
      </c>
      <c r="O18" s="108">
        <v>2</v>
      </c>
      <c r="P18" s="107">
        <v>0</v>
      </c>
      <c r="Q18" s="108">
        <v>0</v>
      </c>
      <c r="R18" s="107">
        <v>0</v>
      </c>
      <c r="S18" s="108">
        <v>0</v>
      </c>
      <c r="T18" s="107">
        <v>0</v>
      </c>
      <c r="U18" s="108">
        <v>1</v>
      </c>
      <c r="V18" s="107">
        <v>0</v>
      </c>
      <c r="W18" s="108">
        <v>0</v>
      </c>
      <c r="X18" s="107">
        <f t="shared" si="1"/>
        <v>36982</v>
      </c>
      <c r="Y18" s="108">
        <f t="shared" si="1"/>
        <v>36033</v>
      </c>
      <c r="Z18" s="108">
        <f>SUM(X18:Y18)</f>
        <v>73015</v>
      </c>
    </row>
    <row r="19" spans="1:26" s="38" customFormat="1" ht="13.5" thickBot="1">
      <c r="A19" s="112" t="s">
        <v>58</v>
      </c>
      <c r="B19" s="110"/>
      <c r="C19" s="111"/>
      <c r="D19" s="110"/>
      <c r="E19" s="111"/>
      <c r="F19" s="110"/>
      <c r="G19" s="111"/>
      <c r="H19" s="110"/>
      <c r="I19" s="111"/>
      <c r="J19" s="110"/>
      <c r="K19" s="111"/>
      <c r="L19" s="110"/>
      <c r="M19" s="111"/>
      <c r="N19" s="110"/>
      <c r="O19" s="111"/>
      <c r="P19" s="110"/>
      <c r="Q19" s="111"/>
      <c r="R19" s="110"/>
      <c r="S19" s="111"/>
      <c r="T19" s="110"/>
      <c r="U19" s="111"/>
      <c r="V19" s="110"/>
      <c r="W19" s="111"/>
      <c r="X19" s="110"/>
      <c r="Y19" s="111"/>
      <c r="Z19" s="111"/>
    </row>
    <row r="20" spans="1:26" ht="12.75">
      <c r="A20" s="103" t="s">
        <v>29</v>
      </c>
      <c r="B20" s="90">
        <v>0</v>
      </c>
      <c r="C20" s="83">
        <v>0</v>
      </c>
      <c r="D20" s="90">
        <v>5</v>
      </c>
      <c r="E20" s="83">
        <v>1</v>
      </c>
      <c r="F20" s="90">
        <v>102</v>
      </c>
      <c r="G20" s="83">
        <v>83</v>
      </c>
      <c r="H20" s="113">
        <v>4854</v>
      </c>
      <c r="I20" s="114">
        <v>4941</v>
      </c>
      <c r="J20" s="90">
        <v>1910</v>
      </c>
      <c r="K20" s="115">
        <v>1645</v>
      </c>
      <c r="L20" s="90">
        <v>275</v>
      </c>
      <c r="M20" s="83">
        <v>205</v>
      </c>
      <c r="N20" s="90">
        <v>19</v>
      </c>
      <c r="O20" s="83">
        <v>10</v>
      </c>
      <c r="P20" s="90">
        <v>1</v>
      </c>
      <c r="Q20" s="83">
        <v>1</v>
      </c>
      <c r="R20" s="90">
        <v>0</v>
      </c>
      <c r="S20" s="83">
        <v>0</v>
      </c>
      <c r="T20" s="90">
        <v>0</v>
      </c>
      <c r="U20" s="83">
        <v>0</v>
      </c>
      <c r="V20" s="90">
        <v>0</v>
      </c>
      <c r="W20" s="83">
        <v>0</v>
      </c>
      <c r="X20" s="104">
        <f aca="true" t="shared" si="2" ref="X20:Y24">SUM(V20,T20,R20,P20,N20,L20,J20,H20,F20,D20,B20)</f>
        <v>7166</v>
      </c>
      <c r="Y20" s="85">
        <f t="shared" si="2"/>
        <v>6886</v>
      </c>
      <c r="Z20" s="83">
        <f>SUM(X20:Y20)</f>
        <v>14052</v>
      </c>
    </row>
    <row r="21" spans="1:26" ht="12.75">
      <c r="A21" s="103" t="s">
        <v>30</v>
      </c>
      <c r="B21" s="90">
        <v>1</v>
      </c>
      <c r="C21" s="91">
        <v>1</v>
      </c>
      <c r="D21" s="90">
        <v>6</v>
      </c>
      <c r="E21" s="91">
        <v>6</v>
      </c>
      <c r="F21" s="90">
        <v>443</v>
      </c>
      <c r="G21" s="91">
        <v>399</v>
      </c>
      <c r="H21" s="90">
        <v>20748</v>
      </c>
      <c r="I21" s="115">
        <v>21663</v>
      </c>
      <c r="J21" s="90">
        <v>4325</v>
      </c>
      <c r="K21" s="115">
        <v>3718</v>
      </c>
      <c r="L21" s="90">
        <v>407</v>
      </c>
      <c r="M21" s="91">
        <v>319</v>
      </c>
      <c r="N21" s="90">
        <v>18</v>
      </c>
      <c r="O21" s="91">
        <v>12</v>
      </c>
      <c r="P21" s="90">
        <v>2</v>
      </c>
      <c r="Q21" s="91">
        <v>4</v>
      </c>
      <c r="R21" s="90">
        <v>0</v>
      </c>
      <c r="S21" s="91">
        <v>1</v>
      </c>
      <c r="T21" s="90">
        <v>0</v>
      </c>
      <c r="U21" s="91">
        <v>0</v>
      </c>
      <c r="V21" s="90">
        <v>0</v>
      </c>
      <c r="W21" s="91">
        <v>0</v>
      </c>
      <c r="X21" s="104">
        <f t="shared" si="2"/>
        <v>25950</v>
      </c>
      <c r="Y21" s="105">
        <f t="shared" si="2"/>
        <v>26123</v>
      </c>
      <c r="Z21" s="83">
        <f>SUM(X21:Y21)</f>
        <v>52073</v>
      </c>
    </row>
    <row r="22" spans="1:26" ht="12.75">
      <c r="A22" s="103" t="s">
        <v>31</v>
      </c>
      <c r="B22" s="90">
        <v>0</v>
      </c>
      <c r="C22" s="91">
        <v>0</v>
      </c>
      <c r="D22" s="90">
        <v>1</v>
      </c>
      <c r="E22" s="91">
        <v>0</v>
      </c>
      <c r="F22" s="90">
        <v>6</v>
      </c>
      <c r="G22" s="91">
        <v>2</v>
      </c>
      <c r="H22" s="90">
        <v>869</v>
      </c>
      <c r="I22" s="115">
        <v>406</v>
      </c>
      <c r="J22" s="90">
        <v>390</v>
      </c>
      <c r="K22" s="115">
        <v>172</v>
      </c>
      <c r="L22" s="90">
        <v>33</v>
      </c>
      <c r="M22" s="91">
        <v>28</v>
      </c>
      <c r="N22" s="90">
        <v>0</v>
      </c>
      <c r="O22" s="91">
        <v>2</v>
      </c>
      <c r="P22" s="90">
        <v>0</v>
      </c>
      <c r="Q22" s="91">
        <v>0</v>
      </c>
      <c r="R22" s="90">
        <v>0</v>
      </c>
      <c r="S22" s="91">
        <v>0</v>
      </c>
      <c r="T22" s="90">
        <v>0</v>
      </c>
      <c r="U22" s="91">
        <v>0</v>
      </c>
      <c r="V22" s="90">
        <v>0</v>
      </c>
      <c r="W22" s="91">
        <v>0</v>
      </c>
      <c r="X22" s="104">
        <f t="shared" si="2"/>
        <v>1299</v>
      </c>
      <c r="Y22" s="105">
        <f t="shared" si="2"/>
        <v>610</v>
      </c>
      <c r="Z22" s="83">
        <f>SUM(X22:Y22)</f>
        <v>1909</v>
      </c>
    </row>
    <row r="23" spans="1:26" ht="12.75">
      <c r="A23" s="103" t="s">
        <v>32</v>
      </c>
      <c r="B23" s="90">
        <v>0</v>
      </c>
      <c r="C23" s="91">
        <v>0</v>
      </c>
      <c r="D23" s="90">
        <v>1</v>
      </c>
      <c r="E23" s="91">
        <v>0</v>
      </c>
      <c r="F23" s="90">
        <v>17</v>
      </c>
      <c r="G23" s="91">
        <v>15</v>
      </c>
      <c r="H23" s="90">
        <v>1208</v>
      </c>
      <c r="I23" s="115">
        <v>733</v>
      </c>
      <c r="J23" s="90">
        <v>533</v>
      </c>
      <c r="K23" s="115">
        <v>270</v>
      </c>
      <c r="L23" s="90">
        <v>44</v>
      </c>
      <c r="M23" s="91">
        <v>40</v>
      </c>
      <c r="N23" s="90">
        <v>2</v>
      </c>
      <c r="O23" s="91">
        <v>2</v>
      </c>
      <c r="P23" s="90">
        <v>0</v>
      </c>
      <c r="Q23" s="91">
        <v>2</v>
      </c>
      <c r="R23" s="90">
        <v>0</v>
      </c>
      <c r="S23" s="91">
        <v>0</v>
      </c>
      <c r="T23" s="90">
        <v>0</v>
      </c>
      <c r="U23" s="91">
        <v>0</v>
      </c>
      <c r="V23" s="90">
        <v>0</v>
      </c>
      <c r="W23" s="91">
        <v>1</v>
      </c>
      <c r="X23" s="104">
        <f t="shared" si="2"/>
        <v>1805</v>
      </c>
      <c r="Y23" s="105">
        <f t="shared" si="2"/>
        <v>1063</v>
      </c>
      <c r="Z23" s="83">
        <f>SUM(X23:Y23)</f>
        <v>2868</v>
      </c>
    </row>
    <row r="24" spans="1:26" s="38" customFormat="1" ht="13.5" thickBot="1">
      <c r="A24" s="106" t="s">
        <v>18</v>
      </c>
      <c r="B24" s="107">
        <v>1</v>
      </c>
      <c r="C24" s="108">
        <v>1</v>
      </c>
      <c r="D24" s="107">
        <v>13</v>
      </c>
      <c r="E24" s="108">
        <v>7</v>
      </c>
      <c r="F24" s="107">
        <v>568</v>
      </c>
      <c r="G24" s="108">
        <v>499</v>
      </c>
      <c r="H24" s="116">
        <v>27679</v>
      </c>
      <c r="I24" s="117">
        <v>27743</v>
      </c>
      <c r="J24" s="107">
        <v>7158</v>
      </c>
      <c r="K24" s="159">
        <v>5805</v>
      </c>
      <c r="L24" s="107">
        <v>759</v>
      </c>
      <c r="M24" s="108">
        <v>592</v>
      </c>
      <c r="N24" s="107">
        <v>39</v>
      </c>
      <c r="O24" s="108">
        <v>26</v>
      </c>
      <c r="P24" s="107">
        <v>3</v>
      </c>
      <c r="Q24" s="108">
        <v>7</v>
      </c>
      <c r="R24" s="107">
        <v>0</v>
      </c>
      <c r="S24" s="108">
        <v>1</v>
      </c>
      <c r="T24" s="107">
        <v>0</v>
      </c>
      <c r="U24" s="108">
        <v>0</v>
      </c>
      <c r="V24" s="107">
        <v>0</v>
      </c>
      <c r="W24" s="108">
        <v>1</v>
      </c>
      <c r="X24" s="107">
        <f t="shared" si="2"/>
        <v>36220</v>
      </c>
      <c r="Y24" s="108">
        <f t="shared" si="2"/>
        <v>34682</v>
      </c>
      <c r="Z24" s="108">
        <f>SUM(X24:Y24)</f>
        <v>70902</v>
      </c>
    </row>
    <row r="25" spans="1:26" s="38" customFormat="1" ht="12.75">
      <c r="A25" s="109" t="s">
        <v>54</v>
      </c>
      <c r="B25" s="110"/>
      <c r="C25" s="111"/>
      <c r="D25" s="110"/>
      <c r="E25" s="111"/>
      <c r="F25" s="110"/>
      <c r="G25" s="111"/>
      <c r="H25" s="110"/>
      <c r="I25" s="111"/>
      <c r="J25" s="110"/>
      <c r="K25" s="111"/>
      <c r="L25" s="110"/>
      <c r="M25" s="111"/>
      <c r="N25" s="110"/>
      <c r="O25" s="111"/>
      <c r="P25" s="110"/>
      <c r="Q25" s="111"/>
      <c r="R25" s="110"/>
      <c r="S25" s="111"/>
      <c r="T25" s="110"/>
      <c r="U25" s="111"/>
      <c r="V25" s="110"/>
      <c r="W25" s="111"/>
      <c r="X25" s="110"/>
      <c r="Y25" s="111"/>
      <c r="Z25" s="111"/>
    </row>
    <row r="26" spans="1:26" s="94" customFormat="1" ht="13.5" thickBot="1">
      <c r="A26" s="112" t="s">
        <v>12</v>
      </c>
      <c r="B26" s="90"/>
      <c r="C26" s="83"/>
      <c r="D26" s="90"/>
      <c r="E26" s="83"/>
      <c r="F26" s="90"/>
      <c r="G26" s="83"/>
      <c r="H26" s="90"/>
      <c r="I26" s="83"/>
      <c r="J26" s="90"/>
      <c r="K26" s="83"/>
      <c r="L26" s="90"/>
      <c r="M26" s="83"/>
      <c r="N26" s="90"/>
      <c r="O26" s="83"/>
      <c r="P26" s="90"/>
      <c r="Q26" s="83"/>
      <c r="R26" s="90"/>
      <c r="S26" s="83"/>
      <c r="T26" s="90"/>
      <c r="U26" s="83"/>
      <c r="V26" s="90"/>
      <c r="W26" s="83"/>
      <c r="X26" s="104"/>
      <c r="Y26" s="85"/>
      <c r="Z26" s="83"/>
    </row>
    <row r="27" spans="1:26" ht="12.75">
      <c r="A27" s="103" t="s">
        <v>29</v>
      </c>
      <c r="B27" s="90">
        <v>0</v>
      </c>
      <c r="C27" s="83">
        <v>0</v>
      </c>
      <c r="D27" s="90">
        <v>0</v>
      </c>
      <c r="E27" s="83">
        <v>0</v>
      </c>
      <c r="F27" s="90">
        <v>1</v>
      </c>
      <c r="G27" s="83">
        <v>1</v>
      </c>
      <c r="H27" s="90">
        <v>104</v>
      </c>
      <c r="I27" s="83">
        <v>93</v>
      </c>
      <c r="J27" s="113">
        <v>4339</v>
      </c>
      <c r="K27" s="114">
        <v>4592</v>
      </c>
      <c r="L27" s="90">
        <v>2257</v>
      </c>
      <c r="M27" s="115">
        <v>1878</v>
      </c>
      <c r="N27" s="90">
        <v>636</v>
      </c>
      <c r="O27" s="83">
        <v>433</v>
      </c>
      <c r="P27" s="90">
        <v>95</v>
      </c>
      <c r="Q27" s="83">
        <v>81</v>
      </c>
      <c r="R27" s="90">
        <v>16</v>
      </c>
      <c r="S27" s="83">
        <v>8</v>
      </c>
      <c r="T27" s="90">
        <v>0</v>
      </c>
      <c r="U27" s="83">
        <v>1</v>
      </c>
      <c r="V27" s="90">
        <v>1</v>
      </c>
      <c r="W27" s="83">
        <v>0</v>
      </c>
      <c r="X27" s="104">
        <f aca="true" t="shared" si="3" ref="X27:Y31">SUM(V27,T27,R27,P27,N27,L27,J27,H27,F27,D27,B27)</f>
        <v>7449</v>
      </c>
      <c r="Y27" s="85">
        <f t="shared" si="3"/>
        <v>7087</v>
      </c>
      <c r="Z27" s="83">
        <f>SUM(X27:Y27)</f>
        <v>14536</v>
      </c>
    </row>
    <row r="28" spans="1:26" ht="12.75">
      <c r="A28" s="103" t="s">
        <v>30</v>
      </c>
      <c r="B28" s="90">
        <v>0</v>
      </c>
      <c r="C28" s="91">
        <v>0</v>
      </c>
      <c r="D28" s="90">
        <v>0</v>
      </c>
      <c r="E28" s="91">
        <v>0</v>
      </c>
      <c r="F28" s="90">
        <v>4</v>
      </c>
      <c r="G28" s="91">
        <v>3</v>
      </c>
      <c r="H28" s="90">
        <v>399</v>
      </c>
      <c r="I28" s="91">
        <v>391</v>
      </c>
      <c r="J28" s="90">
        <v>19116</v>
      </c>
      <c r="K28" s="115">
        <v>20496</v>
      </c>
      <c r="L28" s="90">
        <v>4937</v>
      </c>
      <c r="M28" s="115">
        <v>4241</v>
      </c>
      <c r="N28" s="90">
        <v>881</v>
      </c>
      <c r="O28" s="91">
        <v>597</v>
      </c>
      <c r="P28" s="90">
        <v>109</v>
      </c>
      <c r="Q28" s="91">
        <v>61</v>
      </c>
      <c r="R28" s="90">
        <v>11</v>
      </c>
      <c r="S28" s="91">
        <v>8</v>
      </c>
      <c r="T28" s="90">
        <v>0</v>
      </c>
      <c r="U28" s="91">
        <v>2</v>
      </c>
      <c r="V28" s="90">
        <v>1</v>
      </c>
      <c r="W28" s="91">
        <v>1</v>
      </c>
      <c r="X28" s="104">
        <f t="shared" si="3"/>
        <v>25458</v>
      </c>
      <c r="Y28" s="105">
        <f t="shared" si="3"/>
        <v>25800</v>
      </c>
      <c r="Z28" s="83">
        <f>SUM(X28:Y28)</f>
        <v>51258</v>
      </c>
    </row>
    <row r="29" spans="1:26" ht="12.75">
      <c r="A29" s="103" t="s">
        <v>31</v>
      </c>
      <c r="B29" s="90">
        <v>0</v>
      </c>
      <c r="C29" s="91">
        <v>0</v>
      </c>
      <c r="D29" s="90">
        <v>0</v>
      </c>
      <c r="E29" s="91">
        <v>0</v>
      </c>
      <c r="F29" s="90">
        <v>0</v>
      </c>
      <c r="G29" s="91">
        <v>0</v>
      </c>
      <c r="H29" s="90">
        <v>8</v>
      </c>
      <c r="I29" s="91">
        <v>1</v>
      </c>
      <c r="J29" s="90">
        <v>948</v>
      </c>
      <c r="K29" s="115">
        <v>468</v>
      </c>
      <c r="L29" s="90">
        <v>492</v>
      </c>
      <c r="M29" s="115">
        <v>201</v>
      </c>
      <c r="N29" s="90">
        <v>98</v>
      </c>
      <c r="O29" s="91">
        <v>48</v>
      </c>
      <c r="P29" s="90">
        <v>19</v>
      </c>
      <c r="Q29" s="91">
        <v>12</v>
      </c>
      <c r="R29" s="90">
        <v>1</v>
      </c>
      <c r="S29" s="91">
        <v>2</v>
      </c>
      <c r="T29" s="90">
        <v>1</v>
      </c>
      <c r="U29" s="91">
        <v>1</v>
      </c>
      <c r="V29" s="90">
        <v>0</v>
      </c>
      <c r="W29" s="91">
        <v>1</v>
      </c>
      <c r="X29" s="104">
        <f t="shared" si="3"/>
        <v>1567</v>
      </c>
      <c r="Y29" s="105">
        <f t="shared" si="3"/>
        <v>734</v>
      </c>
      <c r="Z29" s="83">
        <f>SUM(X29:Y29)</f>
        <v>2301</v>
      </c>
    </row>
    <row r="30" spans="1:26" ht="12.75">
      <c r="A30" s="103" t="s">
        <v>32</v>
      </c>
      <c r="B30" s="90">
        <v>0</v>
      </c>
      <c r="C30" s="91">
        <v>0</v>
      </c>
      <c r="D30" s="90">
        <v>0</v>
      </c>
      <c r="E30" s="91">
        <v>0</v>
      </c>
      <c r="F30" s="90">
        <v>0</v>
      </c>
      <c r="G30" s="91">
        <v>1</v>
      </c>
      <c r="H30" s="90">
        <v>18</v>
      </c>
      <c r="I30" s="91">
        <v>8</v>
      </c>
      <c r="J30" s="90">
        <v>1064</v>
      </c>
      <c r="K30" s="115">
        <v>794</v>
      </c>
      <c r="L30" s="90">
        <v>602</v>
      </c>
      <c r="M30" s="115">
        <v>322</v>
      </c>
      <c r="N30" s="90">
        <v>130</v>
      </c>
      <c r="O30" s="91">
        <v>105</v>
      </c>
      <c r="P30" s="90">
        <v>20</v>
      </c>
      <c r="Q30" s="91">
        <v>19</v>
      </c>
      <c r="R30" s="90">
        <v>4</v>
      </c>
      <c r="S30" s="91">
        <v>4</v>
      </c>
      <c r="T30" s="90">
        <v>0</v>
      </c>
      <c r="U30" s="91">
        <v>2</v>
      </c>
      <c r="V30" s="90">
        <v>1</v>
      </c>
      <c r="W30" s="91">
        <v>0</v>
      </c>
      <c r="X30" s="104">
        <f t="shared" si="3"/>
        <v>1839</v>
      </c>
      <c r="Y30" s="105">
        <f t="shared" si="3"/>
        <v>1255</v>
      </c>
      <c r="Z30" s="83">
        <f>SUM(X30:Y30)</f>
        <v>3094</v>
      </c>
    </row>
    <row r="31" spans="1:26" s="38" customFormat="1" ht="13.5" thickBot="1">
      <c r="A31" s="106" t="s">
        <v>18</v>
      </c>
      <c r="B31" s="107">
        <v>0</v>
      </c>
      <c r="C31" s="108">
        <v>0</v>
      </c>
      <c r="D31" s="107">
        <v>0</v>
      </c>
      <c r="E31" s="108">
        <v>0</v>
      </c>
      <c r="F31" s="107">
        <v>5</v>
      </c>
      <c r="G31" s="108">
        <v>5</v>
      </c>
      <c r="H31" s="107">
        <v>529</v>
      </c>
      <c r="I31" s="108">
        <v>493</v>
      </c>
      <c r="J31" s="116">
        <v>25467</v>
      </c>
      <c r="K31" s="117">
        <v>26350</v>
      </c>
      <c r="L31" s="107">
        <v>8288</v>
      </c>
      <c r="M31" s="159">
        <v>6642</v>
      </c>
      <c r="N31" s="107">
        <v>1745</v>
      </c>
      <c r="O31" s="108">
        <v>1183</v>
      </c>
      <c r="P31" s="107">
        <v>243</v>
      </c>
      <c r="Q31" s="108">
        <v>173</v>
      </c>
      <c r="R31" s="107">
        <v>32</v>
      </c>
      <c r="S31" s="108">
        <v>22</v>
      </c>
      <c r="T31" s="107">
        <v>1</v>
      </c>
      <c r="U31" s="108">
        <v>6</v>
      </c>
      <c r="V31" s="107">
        <v>3</v>
      </c>
      <c r="W31" s="108">
        <v>2</v>
      </c>
      <c r="X31" s="107">
        <f t="shared" si="3"/>
        <v>36313</v>
      </c>
      <c r="Y31" s="108">
        <f t="shared" si="3"/>
        <v>34876</v>
      </c>
      <c r="Z31" s="108">
        <f>SUM(X31:Y31)</f>
        <v>71189</v>
      </c>
    </row>
    <row r="32" spans="1:26" s="38" customFormat="1" ht="13.5" thickBot="1">
      <c r="A32" s="112" t="s">
        <v>60</v>
      </c>
      <c r="B32" s="110"/>
      <c r="C32" s="111"/>
      <c r="D32" s="110"/>
      <c r="E32" s="111"/>
      <c r="F32" s="110"/>
      <c r="G32" s="111"/>
      <c r="H32" s="110"/>
      <c r="I32" s="111"/>
      <c r="J32" s="110"/>
      <c r="K32" s="111"/>
      <c r="L32" s="110"/>
      <c r="M32" s="111"/>
      <c r="N32" s="110"/>
      <c r="O32" s="111"/>
      <c r="P32" s="110"/>
      <c r="Q32" s="111"/>
      <c r="R32" s="110"/>
      <c r="S32" s="111"/>
      <c r="T32" s="110"/>
      <c r="U32" s="111"/>
      <c r="V32" s="110"/>
      <c r="W32" s="111"/>
      <c r="X32" s="110"/>
      <c r="Y32" s="111"/>
      <c r="Z32" s="111"/>
    </row>
    <row r="33" spans="1:26" ht="12.75">
      <c r="A33" s="103" t="s">
        <v>29</v>
      </c>
      <c r="B33" s="90">
        <v>0</v>
      </c>
      <c r="C33" s="83">
        <v>0</v>
      </c>
      <c r="D33" s="90">
        <v>0</v>
      </c>
      <c r="E33" s="83">
        <v>0</v>
      </c>
      <c r="F33" s="90">
        <v>0</v>
      </c>
      <c r="G33" s="83">
        <v>0</v>
      </c>
      <c r="H33" s="90">
        <v>2</v>
      </c>
      <c r="I33" s="83">
        <v>2</v>
      </c>
      <c r="J33" s="90">
        <v>85</v>
      </c>
      <c r="K33" s="83">
        <v>99</v>
      </c>
      <c r="L33" s="113">
        <v>3689</v>
      </c>
      <c r="M33" s="114">
        <v>3955</v>
      </c>
      <c r="N33" s="90">
        <v>2156</v>
      </c>
      <c r="O33" s="115">
        <v>1687</v>
      </c>
      <c r="P33" s="90">
        <v>661</v>
      </c>
      <c r="Q33" s="83">
        <v>449</v>
      </c>
      <c r="R33" s="90">
        <v>121</v>
      </c>
      <c r="S33" s="83">
        <v>82</v>
      </c>
      <c r="T33" s="90">
        <v>24</v>
      </c>
      <c r="U33" s="83">
        <v>17</v>
      </c>
      <c r="V33" s="90">
        <v>5</v>
      </c>
      <c r="W33" s="83">
        <v>0</v>
      </c>
      <c r="X33" s="104">
        <f aca="true" t="shared" si="4" ref="X33:Y37">SUM(V33,T33,R33,P33,N33,L33,J33,H33,F33,D33,B33)</f>
        <v>6743</v>
      </c>
      <c r="Y33" s="85">
        <f t="shared" si="4"/>
        <v>6291</v>
      </c>
      <c r="Z33" s="83">
        <f>SUM(X33:Y33)</f>
        <v>13034</v>
      </c>
    </row>
    <row r="34" spans="1:26" ht="12.75">
      <c r="A34" s="103" t="s">
        <v>30</v>
      </c>
      <c r="B34" s="90">
        <v>0</v>
      </c>
      <c r="C34" s="91">
        <v>0</v>
      </c>
      <c r="D34" s="90">
        <v>0</v>
      </c>
      <c r="E34" s="91">
        <v>0</v>
      </c>
      <c r="F34" s="90">
        <v>1</v>
      </c>
      <c r="G34" s="91">
        <v>0</v>
      </c>
      <c r="H34" s="90">
        <v>5</v>
      </c>
      <c r="I34" s="91">
        <v>6</v>
      </c>
      <c r="J34" s="90">
        <v>425</v>
      </c>
      <c r="K34" s="91">
        <v>336</v>
      </c>
      <c r="L34" s="90">
        <v>17013</v>
      </c>
      <c r="M34" s="115">
        <v>19135</v>
      </c>
      <c r="N34" s="90">
        <v>5071</v>
      </c>
      <c r="O34" s="115">
        <v>4196</v>
      </c>
      <c r="P34" s="90">
        <v>1064</v>
      </c>
      <c r="Q34" s="91">
        <v>650</v>
      </c>
      <c r="R34" s="90">
        <v>137</v>
      </c>
      <c r="S34" s="91">
        <v>82</v>
      </c>
      <c r="T34" s="90">
        <v>14</v>
      </c>
      <c r="U34" s="91">
        <v>11</v>
      </c>
      <c r="V34" s="90">
        <v>3</v>
      </c>
      <c r="W34" s="91">
        <v>8</v>
      </c>
      <c r="X34" s="104">
        <f t="shared" si="4"/>
        <v>23733</v>
      </c>
      <c r="Y34" s="105">
        <f t="shared" si="4"/>
        <v>24424</v>
      </c>
      <c r="Z34" s="83">
        <f>SUM(X34:Y34)</f>
        <v>48157</v>
      </c>
    </row>
    <row r="35" spans="1:26" ht="12.75">
      <c r="A35" s="103" t="s">
        <v>31</v>
      </c>
      <c r="B35" s="90">
        <v>0</v>
      </c>
      <c r="C35" s="91">
        <v>0</v>
      </c>
      <c r="D35" s="90">
        <v>0</v>
      </c>
      <c r="E35" s="91">
        <v>0</v>
      </c>
      <c r="F35" s="90">
        <v>0</v>
      </c>
      <c r="G35" s="91">
        <v>0</v>
      </c>
      <c r="H35" s="90">
        <v>0</v>
      </c>
      <c r="I35" s="91">
        <v>0</v>
      </c>
      <c r="J35" s="90">
        <v>3</v>
      </c>
      <c r="K35" s="91">
        <v>1</v>
      </c>
      <c r="L35" s="90">
        <v>823</v>
      </c>
      <c r="M35" s="115">
        <v>372</v>
      </c>
      <c r="N35" s="90">
        <v>473</v>
      </c>
      <c r="O35" s="115">
        <v>266</v>
      </c>
      <c r="P35" s="90">
        <v>101</v>
      </c>
      <c r="Q35" s="91">
        <v>65</v>
      </c>
      <c r="R35" s="90">
        <v>16</v>
      </c>
      <c r="S35" s="91">
        <v>17</v>
      </c>
      <c r="T35" s="90">
        <v>2</v>
      </c>
      <c r="U35" s="91">
        <v>0</v>
      </c>
      <c r="V35" s="90">
        <v>0</v>
      </c>
      <c r="W35" s="91">
        <v>0</v>
      </c>
      <c r="X35" s="104">
        <f t="shared" si="4"/>
        <v>1418</v>
      </c>
      <c r="Y35" s="105">
        <f t="shared" si="4"/>
        <v>721</v>
      </c>
      <c r="Z35" s="83">
        <f>SUM(X35:Y35)</f>
        <v>2139</v>
      </c>
    </row>
    <row r="36" spans="1:26" ht="12.75">
      <c r="A36" s="103" t="s">
        <v>32</v>
      </c>
      <c r="B36" s="90">
        <v>0</v>
      </c>
      <c r="C36" s="91">
        <v>0</v>
      </c>
      <c r="D36" s="90">
        <v>0</v>
      </c>
      <c r="E36" s="91">
        <v>0</v>
      </c>
      <c r="F36" s="90">
        <v>0</v>
      </c>
      <c r="G36" s="91">
        <v>0</v>
      </c>
      <c r="H36" s="90">
        <v>0</v>
      </c>
      <c r="I36" s="91">
        <v>0</v>
      </c>
      <c r="J36" s="90">
        <v>12</v>
      </c>
      <c r="K36" s="91">
        <v>7</v>
      </c>
      <c r="L36" s="90">
        <v>975</v>
      </c>
      <c r="M36" s="115">
        <v>636</v>
      </c>
      <c r="N36" s="90">
        <v>569</v>
      </c>
      <c r="O36" s="115">
        <v>348</v>
      </c>
      <c r="P36" s="90">
        <v>167</v>
      </c>
      <c r="Q36" s="91">
        <v>110</v>
      </c>
      <c r="R36" s="90">
        <v>35</v>
      </c>
      <c r="S36" s="91">
        <v>23</v>
      </c>
      <c r="T36" s="90">
        <v>8</v>
      </c>
      <c r="U36" s="91">
        <v>2</v>
      </c>
      <c r="V36" s="90">
        <v>0</v>
      </c>
      <c r="W36" s="91">
        <v>2</v>
      </c>
      <c r="X36" s="104">
        <f t="shared" si="4"/>
        <v>1766</v>
      </c>
      <c r="Y36" s="105">
        <f t="shared" si="4"/>
        <v>1128</v>
      </c>
      <c r="Z36" s="83">
        <f>SUM(X36:Y36)</f>
        <v>2894</v>
      </c>
    </row>
    <row r="37" spans="1:29" s="38" customFormat="1" ht="13.5" thickBot="1">
      <c r="A37" s="106" t="s">
        <v>18</v>
      </c>
      <c r="B37" s="107">
        <v>0</v>
      </c>
      <c r="C37" s="108">
        <v>0</v>
      </c>
      <c r="D37" s="107">
        <v>0</v>
      </c>
      <c r="E37" s="108">
        <v>0</v>
      </c>
      <c r="F37" s="107">
        <v>1</v>
      </c>
      <c r="G37" s="108">
        <v>0</v>
      </c>
      <c r="H37" s="107">
        <v>7</v>
      </c>
      <c r="I37" s="108">
        <v>8</v>
      </c>
      <c r="J37" s="107">
        <v>525</v>
      </c>
      <c r="K37" s="108">
        <v>443</v>
      </c>
      <c r="L37" s="116">
        <v>22500</v>
      </c>
      <c r="M37" s="117">
        <v>24098</v>
      </c>
      <c r="N37" s="107">
        <v>8269</v>
      </c>
      <c r="O37" s="159">
        <v>6497</v>
      </c>
      <c r="P37" s="107">
        <v>1993</v>
      </c>
      <c r="Q37" s="108">
        <v>1274</v>
      </c>
      <c r="R37" s="107">
        <v>309</v>
      </c>
      <c r="S37" s="108">
        <v>204</v>
      </c>
      <c r="T37" s="107">
        <v>48</v>
      </c>
      <c r="U37" s="108">
        <v>30</v>
      </c>
      <c r="V37" s="107">
        <v>8</v>
      </c>
      <c r="W37" s="108">
        <v>10</v>
      </c>
      <c r="X37" s="107">
        <f t="shared" si="4"/>
        <v>33660</v>
      </c>
      <c r="Y37" s="108">
        <f t="shared" si="4"/>
        <v>32564</v>
      </c>
      <c r="Z37" s="108">
        <f>SUM(X37:Y37)</f>
        <v>66224</v>
      </c>
      <c r="AB37" s="111"/>
      <c r="AC37" s="111"/>
    </row>
    <row r="38" spans="1:26" s="38" customFormat="1" ht="12.75">
      <c r="A38" s="109" t="s">
        <v>52</v>
      </c>
      <c r="B38" s="110"/>
      <c r="C38" s="111"/>
      <c r="D38" s="110"/>
      <c r="E38" s="111"/>
      <c r="F38" s="110"/>
      <c r="G38" s="111"/>
      <c r="H38" s="110"/>
      <c r="I38" s="111"/>
      <c r="J38" s="118"/>
      <c r="K38" s="119"/>
      <c r="L38" s="111"/>
      <c r="M38" s="111"/>
      <c r="N38" s="110"/>
      <c r="O38" s="120"/>
      <c r="P38" s="111"/>
      <c r="Q38" s="111"/>
      <c r="R38" s="118"/>
      <c r="S38" s="119"/>
      <c r="T38" s="111"/>
      <c r="U38" s="111"/>
      <c r="V38" s="110"/>
      <c r="W38" s="111"/>
      <c r="X38" s="118"/>
      <c r="Y38" s="111"/>
      <c r="Z38" s="111"/>
    </row>
    <row r="39" spans="1:26" s="94" customFormat="1" ht="13.5" thickBot="1">
      <c r="A39" s="112" t="s">
        <v>12</v>
      </c>
      <c r="B39" s="90"/>
      <c r="C39" s="83"/>
      <c r="D39" s="90"/>
      <c r="E39" s="83"/>
      <c r="F39" s="90"/>
      <c r="G39" s="83"/>
      <c r="H39" s="90"/>
      <c r="I39" s="83"/>
      <c r="J39" s="90"/>
      <c r="K39" s="83"/>
      <c r="L39" s="90"/>
      <c r="M39" s="83"/>
      <c r="N39" s="90"/>
      <c r="O39" s="83"/>
      <c r="P39" s="90"/>
      <c r="Q39" s="83"/>
      <c r="R39" s="90"/>
      <c r="S39" s="83"/>
      <c r="T39" s="90"/>
      <c r="U39" s="83"/>
      <c r="V39" s="90"/>
      <c r="W39" s="83"/>
      <c r="X39" s="104"/>
      <c r="Y39" s="85"/>
      <c r="Z39" s="83"/>
    </row>
    <row r="40" spans="1:26" ht="12.75">
      <c r="A40" s="103" t="s">
        <v>29</v>
      </c>
      <c r="B40" s="90">
        <v>0</v>
      </c>
      <c r="C40" s="83">
        <v>0</v>
      </c>
      <c r="D40" s="90">
        <v>0</v>
      </c>
      <c r="E40" s="83">
        <v>0</v>
      </c>
      <c r="F40" s="90">
        <v>0</v>
      </c>
      <c r="G40" s="83">
        <v>0</v>
      </c>
      <c r="H40" s="90">
        <v>0</v>
      </c>
      <c r="I40" s="83">
        <v>0</v>
      </c>
      <c r="J40" s="90">
        <v>2</v>
      </c>
      <c r="K40" s="83">
        <v>2</v>
      </c>
      <c r="L40" s="90">
        <v>70</v>
      </c>
      <c r="M40" s="83">
        <v>87</v>
      </c>
      <c r="N40" s="113">
        <v>3192</v>
      </c>
      <c r="O40" s="114">
        <v>3718</v>
      </c>
      <c r="P40" s="90">
        <v>2200</v>
      </c>
      <c r="Q40" s="115">
        <v>1848</v>
      </c>
      <c r="R40" s="90">
        <v>814</v>
      </c>
      <c r="S40" s="83">
        <v>560</v>
      </c>
      <c r="T40" s="90">
        <v>212</v>
      </c>
      <c r="U40" s="83">
        <v>113</v>
      </c>
      <c r="V40" s="90">
        <v>55</v>
      </c>
      <c r="W40" s="83">
        <v>36</v>
      </c>
      <c r="X40" s="104">
        <f aca="true" t="shared" si="5" ref="X40:Y44">SUM(V40,T40,R40,P40,N40,L40,J40,H40,F40,D40,B40)</f>
        <v>6545</v>
      </c>
      <c r="Y40" s="85">
        <f t="shared" si="5"/>
        <v>6364</v>
      </c>
      <c r="Z40" s="83">
        <f>SUM(X40:Y40)</f>
        <v>12909</v>
      </c>
    </row>
    <row r="41" spans="1:26" ht="12.75">
      <c r="A41" s="103" t="s">
        <v>30</v>
      </c>
      <c r="B41" s="90">
        <v>0</v>
      </c>
      <c r="C41" s="91">
        <v>0</v>
      </c>
      <c r="D41" s="90">
        <v>0</v>
      </c>
      <c r="E41" s="91">
        <v>0</v>
      </c>
      <c r="F41" s="90">
        <v>0</v>
      </c>
      <c r="G41" s="91">
        <v>0</v>
      </c>
      <c r="H41" s="90">
        <v>0</v>
      </c>
      <c r="I41" s="91">
        <v>1</v>
      </c>
      <c r="J41" s="90">
        <v>11</v>
      </c>
      <c r="K41" s="91">
        <v>7</v>
      </c>
      <c r="L41" s="90">
        <v>345</v>
      </c>
      <c r="M41" s="91">
        <v>315</v>
      </c>
      <c r="N41" s="90">
        <v>15929</v>
      </c>
      <c r="O41" s="115">
        <v>18137</v>
      </c>
      <c r="P41" s="90">
        <v>6017</v>
      </c>
      <c r="Q41" s="115">
        <v>4775</v>
      </c>
      <c r="R41" s="90">
        <v>1383</v>
      </c>
      <c r="S41" s="91">
        <v>898</v>
      </c>
      <c r="T41" s="90">
        <v>258</v>
      </c>
      <c r="U41" s="91">
        <v>183</v>
      </c>
      <c r="V41" s="90">
        <v>51</v>
      </c>
      <c r="W41" s="91">
        <v>52</v>
      </c>
      <c r="X41" s="104">
        <f t="shared" si="5"/>
        <v>23994</v>
      </c>
      <c r="Y41" s="105">
        <f t="shared" si="5"/>
        <v>24368</v>
      </c>
      <c r="Z41" s="83">
        <f>SUM(X41:Y41)</f>
        <v>48362</v>
      </c>
    </row>
    <row r="42" spans="1:26" ht="12.75">
      <c r="A42" s="103" t="s">
        <v>31</v>
      </c>
      <c r="B42" s="90">
        <v>0</v>
      </c>
      <c r="C42" s="91">
        <v>0</v>
      </c>
      <c r="D42" s="90">
        <v>0</v>
      </c>
      <c r="E42" s="91">
        <v>0</v>
      </c>
      <c r="F42" s="90">
        <v>0</v>
      </c>
      <c r="G42" s="91">
        <v>0</v>
      </c>
      <c r="H42" s="90">
        <v>0</v>
      </c>
      <c r="I42" s="91">
        <v>1</v>
      </c>
      <c r="J42" s="90">
        <v>0</v>
      </c>
      <c r="K42" s="91">
        <v>0</v>
      </c>
      <c r="L42" s="90">
        <v>2</v>
      </c>
      <c r="M42" s="91">
        <v>7</v>
      </c>
      <c r="N42" s="90">
        <v>764</v>
      </c>
      <c r="O42" s="115">
        <v>447</v>
      </c>
      <c r="P42" s="90">
        <v>505</v>
      </c>
      <c r="Q42" s="115">
        <v>290</v>
      </c>
      <c r="R42" s="90">
        <v>138</v>
      </c>
      <c r="S42" s="91">
        <v>89</v>
      </c>
      <c r="T42" s="90">
        <v>30</v>
      </c>
      <c r="U42" s="91">
        <v>24</v>
      </c>
      <c r="V42" s="90">
        <v>9</v>
      </c>
      <c r="W42" s="91">
        <v>6</v>
      </c>
      <c r="X42" s="104">
        <f t="shared" si="5"/>
        <v>1448</v>
      </c>
      <c r="Y42" s="105">
        <f t="shared" si="5"/>
        <v>864</v>
      </c>
      <c r="Z42" s="83">
        <f>SUM(X42:Y42)</f>
        <v>2312</v>
      </c>
    </row>
    <row r="43" spans="1:26" ht="12.75">
      <c r="A43" s="103" t="s">
        <v>32</v>
      </c>
      <c r="B43" s="90">
        <v>0</v>
      </c>
      <c r="C43" s="91">
        <v>0</v>
      </c>
      <c r="D43" s="90">
        <v>0</v>
      </c>
      <c r="E43" s="91">
        <v>0</v>
      </c>
      <c r="F43" s="90">
        <v>0</v>
      </c>
      <c r="G43" s="91">
        <v>0</v>
      </c>
      <c r="H43" s="90">
        <v>0</v>
      </c>
      <c r="I43" s="91">
        <v>0</v>
      </c>
      <c r="J43" s="90">
        <v>0</v>
      </c>
      <c r="K43" s="91">
        <v>0</v>
      </c>
      <c r="L43" s="90">
        <v>8</v>
      </c>
      <c r="M43" s="91">
        <v>8</v>
      </c>
      <c r="N43" s="90">
        <v>841</v>
      </c>
      <c r="O43" s="115">
        <v>635</v>
      </c>
      <c r="P43" s="90">
        <v>587</v>
      </c>
      <c r="Q43" s="115">
        <v>332</v>
      </c>
      <c r="R43" s="90">
        <v>235</v>
      </c>
      <c r="S43" s="91">
        <v>118</v>
      </c>
      <c r="T43" s="90">
        <v>41</v>
      </c>
      <c r="U43" s="91">
        <v>22</v>
      </c>
      <c r="V43" s="90">
        <v>17</v>
      </c>
      <c r="W43" s="91">
        <v>14</v>
      </c>
      <c r="X43" s="104">
        <f t="shared" si="5"/>
        <v>1729</v>
      </c>
      <c r="Y43" s="105">
        <f t="shared" si="5"/>
        <v>1129</v>
      </c>
      <c r="Z43" s="83">
        <f>SUM(X43:Y43)</f>
        <v>2858</v>
      </c>
    </row>
    <row r="44" spans="1:26" s="38" customFormat="1" ht="13.5" thickBot="1">
      <c r="A44" s="106" t="s">
        <v>18</v>
      </c>
      <c r="B44" s="107">
        <v>0</v>
      </c>
      <c r="C44" s="108">
        <v>0</v>
      </c>
      <c r="D44" s="107">
        <v>0</v>
      </c>
      <c r="E44" s="108">
        <v>0</v>
      </c>
      <c r="F44" s="107">
        <v>0</v>
      </c>
      <c r="G44" s="108">
        <v>0</v>
      </c>
      <c r="H44" s="107">
        <v>0</v>
      </c>
      <c r="I44" s="108">
        <v>2</v>
      </c>
      <c r="J44" s="107">
        <v>13</v>
      </c>
      <c r="K44" s="108">
        <v>9</v>
      </c>
      <c r="L44" s="107">
        <v>425</v>
      </c>
      <c r="M44" s="108">
        <v>417</v>
      </c>
      <c r="N44" s="116">
        <v>20726</v>
      </c>
      <c r="O44" s="117">
        <v>22937</v>
      </c>
      <c r="P44" s="107">
        <v>9309</v>
      </c>
      <c r="Q44" s="159">
        <v>7245</v>
      </c>
      <c r="R44" s="107">
        <v>2570</v>
      </c>
      <c r="S44" s="108">
        <v>1665</v>
      </c>
      <c r="T44" s="107">
        <v>541</v>
      </c>
      <c r="U44" s="108">
        <v>342</v>
      </c>
      <c r="V44" s="107">
        <v>132</v>
      </c>
      <c r="W44" s="108">
        <v>108</v>
      </c>
      <c r="X44" s="107">
        <f t="shared" si="5"/>
        <v>33716</v>
      </c>
      <c r="Y44" s="108">
        <f t="shared" si="5"/>
        <v>32725</v>
      </c>
      <c r="Z44" s="108">
        <f>SUM(X44:Y44)</f>
        <v>66441</v>
      </c>
    </row>
    <row r="45" spans="1:26" s="38" customFormat="1" ht="13.5" thickBot="1">
      <c r="A45" s="109" t="s">
        <v>17</v>
      </c>
      <c r="B45" s="110"/>
      <c r="C45" s="111"/>
      <c r="D45" s="110"/>
      <c r="E45" s="111"/>
      <c r="F45" s="110"/>
      <c r="G45" s="111"/>
      <c r="H45" s="110"/>
      <c r="I45" s="111"/>
      <c r="J45" s="110"/>
      <c r="K45" s="111"/>
      <c r="L45" s="110"/>
      <c r="M45" s="111"/>
      <c r="N45" s="110"/>
      <c r="O45" s="111"/>
      <c r="P45" s="110"/>
      <c r="Q45" s="111"/>
      <c r="R45" s="110"/>
      <c r="S45" s="111"/>
      <c r="T45" s="110"/>
      <c r="U45" s="111"/>
      <c r="V45" s="110"/>
      <c r="W45" s="111"/>
      <c r="X45" s="110"/>
      <c r="Y45" s="111"/>
      <c r="Z45" s="111"/>
    </row>
    <row r="46" spans="1:26" ht="12.75">
      <c r="A46" s="103" t="s">
        <v>29</v>
      </c>
      <c r="B46" s="90">
        <v>0</v>
      </c>
      <c r="C46" s="83">
        <v>0</v>
      </c>
      <c r="D46" s="90">
        <v>0</v>
      </c>
      <c r="E46" s="83">
        <v>0</v>
      </c>
      <c r="F46" s="90">
        <v>0</v>
      </c>
      <c r="G46" s="83">
        <v>0</v>
      </c>
      <c r="H46" s="90">
        <v>0</v>
      </c>
      <c r="I46" s="83">
        <v>0</v>
      </c>
      <c r="J46" s="90">
        <v>0</v>
      </c>
      <c r="K46" s="83">
        <v>1</v>
      </c>
      <c r="L46" s="90">
        <v>4</v>
      </c>
      <c r="M46" s="83">
        <v>1</v>
      </c>
      <c r="N46" s="90">
        <v>77</v>
      </c>
      <c r="O46" s="83">
        <v>72</v>
      </c>
      <c r="P46" s="113">
        <v>2781</v>
      </c>
      <c r="Q46" s="114">
        <v>3309</v>
      </c>
      <c r="R46" s="90">
        <v>1874</v>
      </c>
      <c r="S46" s="115">
        <v>1571</v>
      </c>
      <c r="T46" s="90">
        <v>628</v>
      </c>
      <c r="U46" s="83">
        <v>487</v>
      </c>
      <c r="V46" s="90">
        <v>214</v>
      </c>
      <c r="W46" s="83">
        <v>135</v>
      </c>
      <c r="X46" s="104">
        <f aca="true" t="shared" si="6" ref="X46:Y50">SUM(V46,T46,R46,P46,N46,L46,J46,H46,F46,D46,B46)</f>
        <v>5578</v>
      </c>
      <c r="Y46" s="85">
        <f t="shared" si="6"/>
        <v>5576</v>
      </c>
      <c r="Z46" s="83">
        <f>SUM(X46:Y46)</f>
        <v>11154</v>
      </c>
    </row>
    <row r="47" spans="1:26" ht="12.75">
      <c r="A47" s="103" t="s">
        <v>30</v>
      </c>
      <c r="B47" s="90">
        <v>0</v>
      </c>
      <c r="C47" s="91">
        <v>0</v>
      </c>
      <c r="D47" s="90">
        <v>0</v>
      </c>
      <c r="E47" s="91">
        <v>0</v>
      </c>
      <c r="F47" s="90">
        <v>0</v>
      </c>
      <c r="G47" s="91">
        <v>0</v>
      </c>
      <c r="H47" s="90">
        <v>0</v>
      </c>
      <c r="I47" s="91">
        <v>0</v>
      </c>
      <c r="J47" s="90">
        <v>0</v>
      </c>
      <c r="K47" s="91">
        <v>0</v>
      </c>
      <c r="L47" s="90">
        <v>3</v>
      </c>
      <c r="M47" s="91">
        <v>1</v>
      </c>
      <c r="N47" s="90">
        <v>311</v>
      </c>
      <c r="O47" s="91">
        <v>317</v>
      </c>
      <c r="P47" s="90">
        <v>14424</v>
      </c>
      <c r="Q47" s="115">
        <v>17439</v>
      </c>
      <c r="R47" s="90">
        <v>5403</v>
      </c>
      <c r="S47" s="115">
        <v>4306</v>
      </c>
      <c r="T47" s="90">
        <v>1208</v>
      </c>
      <c r="U47" s="91">
        <v>861</v>
      </c>
      <c r="V47" s="90">
        <v>299</v>
      </c>
      <c r="W47" s="91">
        <v>185</v>
      </c>
      <c r="X47" s="104">
        <f t="shared" si="6"/>
        <v>21648</v>
      </c>
      <c r="Y47" s="105">
        <f t="shared" si="6"/>
        <v>23109</v>
      </c>
      <c r="Z47" s="83">
        <f>SUM(X47:Y47)</f>
        <v>44757</v>
      </c>
    </row>
    <row r="48" spans="1:26" ht="12.75">
      <c r="A48" s="103" t="s">
        <v>31</v>
      </c>
      <c r="B48" s="90">
        <v>0</v>
      </c>
      <c r="C48" s="91">
        <v>0</v>
      </c>
      <c r="D48" s="90">
        <v>0</v>
      </c>
      <c r="E48" s="91">
        <v>0</v>
      </c>
      <c r="F48" s="90">
        <v>0</v>
      </c>
      <c r="G48" s="91">
        <v>0</v>
      </c>
      <c r="H48" s="90">
        <v>0</v>
      </c>
      <c r="I48" s="91">
        <v>0</v>
      </c>
      <c r="J48" s="90">
        <v>0</v>
      </c>
      <c r="K48" s="91">
        <v>0</v>
      </c>
      <c r="L48" s="90">
        <v>1</v>
      </c>
      <c r="M48" s="91">
        <v>0</v>
      </c>
      <c r="N48" s="90">
        <v>3</v>
      </c>
      <c r="O48" s="91">
        <v>3</v>
      </c>
      <c r="P48" s="90">
        <v>617</v>
      </c>
      <c r="Q48" s="115">
        <v>374</v>
      </c>
      <c r="R48" s="90">
        <v>496</v>
      </c>
      <c r="S48" s="115">
        <v>262</v>
      </c>
      <c r="T48" s="90">
        <v>143</v>
      </c>
      <c r="U48" s="91">
        <v>85</v>
      </c>
      <c r="V48" s="90">
        <v>34</v>
      </c>
      <c r="W48" s="91">
        <v>14</v>
      </c>
      <c r="X48" s="104">
        <f t="shared" si="6"/>
        <v>1294</v>
      </c>
      <c r="Y48" s="105">
        <f t="shared" si="6"/>
        <v>738</v>
      </c>
      <c r="Z48" s="83">
        <f>SUM(X48:Y48)</f>
        <v>2032</v>
      </c>
    </row>
    <row r="49" spans="1:26" ht="12.75">
      <c r="A49" s="103" t="s">
        <v>32</v>
      </c>
      <c r="B49" s="90">
        <v>0</v>
      </c>
      <c r="C49" s="91">
        <v>0</v>
      </c>
      <c r="D49" s="90">
        <v>0</v>
      </c>
      <c r="E49" s="91">
        <v>0</v>
      </c>
      <c r="F49" s="90">
        <v>0</v>
      </c>
      <c r="G49" s="91">
        <v>0</v>
      </c>
      <c r="H49" s="90">
        <v>0</v>
      </c>
      <c r="I49" s="91">
        <v>0</v>
      </c>
      <c r="J49" s="90">
        <v>0</v>
      </c>
      <c r="K49" s="91">
        <v>0</v>
      </c>
      <c r="L49" s="90">
        <v>0</v>
      </c>
      <c r="M49" s="91">
        <v>0</v>
      </c>
      <c r="N49" s="90">
        <v>9</v>
      </c>
      <c r="O49" s="91">
        <v>11</v>
      </c>
      <c r="P49" s="90">
        <v>695</v>
      </c>
      <c r="Q49" s="115">
        <v>552</v>
      </c>
      <c r="R49" s="90">
        <v>526</v>
      </c>
      <c r="S49" s="115">
        <v>290</v>
      </c>
      <c r="T49" s="90">
        <v>173</v>
      </c>
      <c r="U49" s="91">
        <v>90</v>
      </c>
      <c r="V49" s="90">
        <v>72</v>
      </c>
      <c r="W49" s="91">
        <v>36</v>
      </c>
      <c r="X49" s="104">
        <f t="shared" si="6"/>
        <v>1475</v>
      </c>
      <c r="Y49" s="105">
        <f t="shared" si="6"/>
        <v>979</v>
      </c>
      <c r="Z49" s="83">
        <f>SUM(X49:Y49)</f>
        <v>2454</v>
      </c>
    </row>
    <row r="50" spans="1:26" s="38" customFormat="1" ht="13.5" thickBot="1">
      <c r="A50" s="106" t="s">
        <v>18</v>
      </c>
      <c r="B50" s="107">
        <v>0</v>
      </c>
      <c r="C50" s="108">
        <v>0</v>
      </c>
      <c r="D50" s="107">
        <v>0</v>
      </c>
      <c r="E50" s="108">
        <v>0</v>
      </c>
      <c r="F50" s="107">
        <v>0</v>
      </c>
      <c r="G50" s="108">
        <v>0</v>
      </c>
      <c r="H50" s="107">
        <v>0</v>
      </c>
      <c r="I50" s="108">
        <v>0</v>
      </c>
      <c r="J50" s="107">
        <v>0</v>
      </c>
      <c r="K50" s="108">
        <v>1</v>
      </c>
      <c r="L50" s="107">
        <v>8</v>
      </c>
      <c r="M50" s="108">
        <v>2</v>
      </c>
      <c r="N50" s="107">
        <v>400</v>
      </c>
      <c r="O50" s="108">
        <v>403</v>
      </c>
      <c r="P50" s="116">
        <v>18517</v>
      </c>
      <c r="Q50" s="117">
        <v>21674</v>
      </c>
      <c r="R50" s="107">
        <v>8299</v>
      </c>
      <c r="S50" s="159">
        <v>6429</v>
      </c>
      <c r="T50" s="107">
        <v>2152</v>
      </c>
      <c r="U50" s="108">
        <v>1523</v>
      </c>
      <c r="V50" s="107">
        <v>619</v>
      </c>
      <c r="W50" s="108">
        <v>370</v>
      </c>
      <c r="X50" s="107">
        <f t="shared" si="6"/>
        <v>29995</v>
      </c>
      <c r="Y50" s="108">
        <f t="shared" si="6"/>
        <v>30402</v>
      </c>
      <c r="Z50" s="108">
        <f>SUM(X50:Y50)</f>
        <v>60397</v>
      </c>
    </row>
    <row r="51" spans="1:26" s="38" customFormat="1" ht="13.5" thickBot="1">
      <c r="A51" s="109" t="s">
        <v>62</v>
      </c>
      <c r="B51" s="110"/>
      <c r="C51" s="111"/>
      <c r="D51" s="110"/>
      <c r="E51" s="111"/>
      <c r="F51" s="110"/>
      <c r="G51" s="111"/>
      <c r="H51" s="110"/>
      <c r="I51" s="111"/>
      <c r="J51" s="110"/>
      <c r="K51" s="111"/>
      <c r="L51" s="110"/>
      <c r="M51" s="111"/>
      <c r="N51" s="110"/>
      <c r="O51" s="111"/>
      <c r="P51" s="110"/>
      <c r="Q51" s="111"/>
      <c r="R51" s="110"/>
      <c r="S51" s="111"/>
      <c r="T51" s="110"/>
      <c r="U51" s="111"/>
      <c r="V51" s="110"/>
      <c r="W51" s="111"/>
      <c r="X51" s="110"/>
      <c r="Y51" s="111"/>
      <c r="Z51" s="111"/>
    </row>
    <row r="52" spans="1:26" ht="12.75">
      <c r="A52" s="103" t="s">
        <v>29</v>
      </c>
      <c r="B52" s="90">
        <v>0</v>
      </c>
      <c r="C52" s="83">
        <v>0</v>
      </c>
      <c r="D52" s="90">
        <v>0</v>
      </c>
      <c r="E52" s="83">
        <v>0</v>
      </c>
      <c r="F52" s="90">
        <v>0</v>
      </c>
      <c r="G52" s="83">
        <v>0</v>
      </c>
      <c r="H52" s="90">
        <v>0</v>
      </c>
      <c r="I52" s="83">
        <v>0</v>
      </c>
      <c r="J52" s="90">
        <v>0</v>
      </c>
      <c r="K52" s="83">
        <v>0</v>
      </c>
      <c r="L52" s="90">
        <v>0</v>
      </c>
      <c r="M52" s="83">
        <v>0</v>
      </c>
      <c r="N52" s="90">
        <v>0</v>
      </c>
      <c r="O52" s="83">
        <v>0</v>
      </c>
      <c r="P52" s="90">
        <v>1</v>
      </c>
      <c r="Q52" s="83">
        <v>4</v>
      </c>
      <c r="R52" s="113">
        <v>599</v>
      </c>
      <c r="S52" s="114">
        <v>527</v>
      </c>
      <c r="T52" s="90">
        <v>769</v>
      </c>
      <c r="U52" s="115">
        <v>659</v>
      </c>
      <c r="V52" s="90">
        <v>557</v>
      </c>
      <c r="W52" s="83">
        <v>449</v>
      </c>
      <c r="X52" s="104">
        <f aca="true" t="shared" si="7" ref="X52:Y56">SUM(V52,T52,R52,P52,N52,L52,J52,H52,F52,D52,B52)</f>
        <v>1926</v>
      </c>
      <c r="Y52" s="85">
        <f t="shared" si="7"/>
        <v>1639</v>
      </c>
      <c r="Z52" s="83">
        <f>SUM(X52:Y52)</f>
        <v>3565</v>
      </c>
    </row>
    <row r="53" spans="1:26" ht="12.75">
      <c r="A53" s="103" t="s">
        <v>30</v>
      </c>
      <c r="B53" s="90">
        <v>0</v>
      </c>
      <c r="C53" s="91">
        <v>0</v>
      </c>
      <c r="D53" s="90">
        <v>0</v>
      </c>
      <c r="E53" s="91">
        <v>0</v>
      </c>
      <c r="F53" s="90">
        <v>0</v>
      </c>
      <c r="G53" s="91">
        <v>0</v>
      </c>
      <c r="H53" s="90">
        <v>0</v>
      </c>
      <c r="I53" s="91">
        <v>0</v>
      </c>
      <c r="J53" s="90">
        <v>0</v>
      </c>
      <c r="K53" s="91">
        <v>0</v>
      </c>
      <c r="L53" s="90">
        <v>0</v>
      </c>
      <c r="M53" s="91">
        <v>0</v>
      </c>
      <c r="N53" s="90">
        <v>0</v>
      </c>
      <c r="O53" s="91">
        <v>0</v>
      </c>
      <c r="P53" s="90">
        <v>2</v>
      </c>
      <c r="Q53" s="91">
        <v>3</v>
      </c>
      <c r="R53" s="90">
        <v>2035</v>
      </c>
      <c r="S53" s="115">
        <v>1760</v>
      </c>
      <c r="T53" s="90">
        <v>1898</v>
      </c>
      <c r="U53" s="115">
        <v>1595</v>
      </c>
      <c r="V53" s="90">
        <v>963</v>
      </c>
      <c r="W53" s="91">
        <v>762</v>
      </c>
      <c r="X53" s="104">
        <f t="shared" si="7"/>
        <v>4898</v>
      </c>
      <c r="Y53" s="105">
        <f t="shared" si="7"/>
        <v>4120</v>
      </c>
      <c r="Z53" s="83">
        <f>SUM(X53:Y53)</f>
        <v>9018</v>
      </c>
    </row>
    <row r="54" spans="1:26" ht="12.75">
      <c r="A54" s="103" t="s">
        <v>31</v>
      </c>
      <c r="B54" s="90">
        <v>0</v>
      </c>
      <c r="C54" s="91">
        <v>0</v>
      </c>
      <c r="D54" s="90">
        <v>0</v>
      </c>
      <c r="E54" s="91">
        <v>0</v>
      </c>
      <c r="F54" s="90">
        <v>0</v>
      </c>
      <c r="G54" s="91">
        <v>0</v>
      </c>
      <c r="H54" s="90">
        <v>0</v>
      </c>
      <c r="I54" s="91">
        <v>0</v>
      </c>
      <c r="J54" s="90">
        <v>0</v>
      </c>
      <c r="K54" s="91">
        <v>0</v>
      </c>
      <c r="L54" s="90">
        <v>0</v>
      </c>
      <c r="M54" s="91">
        <v>0</v>
      </c>
      <c r="N54" s="90">
        <v>0</v>
      </c>
      <c r="O54" s="91">
        <v>0</v>
      </c>
      <c r="P54" s="90">
        <v>0</v>
      </c>
      <c r="Q54" s="91">
        <v>0</v>
      </c>
      <c r="R54" s="90">
        <v>257</v>
      </c>
      <c r="S54" s="115">
        <v>98</v>
      </c>
      <c r="T54" s="90">
        <v>230</v>
      </c>
      <c r="U54" s="115">
        <v>126</v>
      </c>
      <c r="V54" s="90">
        <v>119</v>
      </c>
      <c r="W54" s="91">
        <v>77</v>
      </c>
      <c r="X54" s="104">
        <f t="shared" si="7"/>
        <v>606</v>
      </c>
      <c r="Y54" s="105">
        <f t="shared" si="7"/>
        <v>301</v>
      </c>
      <c r="Z54" s="83">
        <f>SUM(X54:Y54)</f>
        <v>907</v>
      </c>
    </row>
    <row r="55" spans="1:26" ht="12.75">
      <c r="A55" s="103" t="s">
        <v>32</v>
      </c>
      <c r="B55" s="90">
        <v>0</v>
      </c>
      <c r="C55" s="91">
        <v>0</v>
      </c>
      <c r="D55" s="90">
        <v>0</v>
      </c>
      <c r="E55" s="91">
        <v>0</v>
      </c>
      <c r="F55" s="90">
        <v>0</v>
      </c>
      <c r="G55" s="91">
        <v>0</v>
      </c>
      <c r="H55" s="90">
        <v>0</v>
      </c>
      <c r="I55" s="91">
        <v>0</v>
      </c>
      <c r="J55" s="90">
        <v>0</v>
      </c>
      <c r="K55" s="91">
        <v>0</v>
      </c>
      <c r="L55" s="90">
        <v>0</v>
      </c>
      <c r="M55" s="91">
        <v>0</v>
      </c>
      <c r="N55" s="90">
        <v>0</v>
      </c>
      <c r="O55" s="91">
        <v>0</v>
      </c>
      <c r="P55" s="90">
        <v>1</v>
      </c>
      <c r="Q55" s="91">
        <v>2</v>
      </c>
      <c r="R55" s="90">
        <v>178</v>
      </c>
      <c r="S55" s="115">
        <v>70</v>
      </c>
      <c r="T55" s="90">
        <v>192</v>
      </c>
      <c r="U55" s="115">
        <v>137</v>
      </c>
      <c r="V55" s="90">
        <v>111</v>
      </c>
      <c r="W55" s="91">
        <v>67</v>
      </c>
      <c r="X55" s="104">
        <f t="shared" si="7"/>
        <v>482</v>
      </c>
      <c r="Y55" s="105">
        <f t="shared" si="7"/>
        <v>276</v>
      </c>
      <c r="Z55" s="83">
        <f>SUM(X55:Y55)</f>
        <v>758</v>
      </c>
    </row>
    <row r="56" spans="1:26" s="38" customFormat="1" ht="13.5" thickBot="1">
      <c r="A56" s="106" t="s">
        <v>18</v>
      </c>
      <c r="B56" s="107">
        <v>0</v>
      </c>
      <c r="C56" s="108">
        <v>0</v>
      </c>
      <c r="D56" s="107">
        <v>0</v>
      </c>
      <c r="E56" s="108">
        <v>0</v>
      </c>
      <c r="F56" s="107">
        <v>0</v>
      </c>
      <c r="G56" s="108">
        <v>0</v>
      </c>
      <c r="H56" s="107">
        <v>0</v>
      </c>
      <c r="I56" s="108">
        <v>0</v>
      </c>
      <c r="J56" s="107">
        <v>0</v>
      </c>
      <c r="K56" s="108">
        <v>0</v>
      </c>
      <c r="L56" s="107">
        <v>0</v>
      </c>
      <c r="M56" s="108">
        <v>0</v>
      </c>
      <c r="N56" s="107">
        <v>0</v>
      </c>
      <c r="O56" s="108">
        <v>0</v>
      </c>
      <c r="P56" s="107">
        <v>4</v>
      </c>
      <c r="Q56" s="108">
        <v>9</v>
      </c>
      <c r="R56" s="116">
        <v>3069</v>
      </c>
      <c r="S56" s="117">
        <v>2455</v>
      </c>
      <c r="T56" s="107">
        <v>3089</v>
      </c>
      <c r="U56" s="159">
        <v>2517</v>
      </c>
      <c r="V56" s="107">
        <v>1750</v>
      </c>
      <c r="W56" s="108">
        <v>1355</v>
      </c>
      <c r="X56" s="107">
        <f t="shared" si="7"/>
        <v>7912</v>
      </c>
      <c r="Y56" s="108">
        <f t="shared" si="7"/>
        <v>6336</v>
      </c>
      <c r="Z56" s="108">
        <f>SUM(X56:Y56)</f>
        <v>14248</v>
      </c>
    </row>
    <row r="57" spans="1:26" s="94" customFormat="1" ht="12.75">
      <c r="A57" s="112" t="s">
        <v>79</v>
      </c>
      <c r="B57" s="90"/>
      <c r="C57" s="83"/>
      <c r="D57" s="90"/>
      <c r="E57" s="83"/>
      <c r="F57" s="90"/>
      <c r="G57" s="83"/>
      <c r="H57" s="90"/>
      <c r="I57" s="83"/>
      <c r="J57" s="90"/>
      <c r="K57" s="83"/>
      <c r="L57" s="90"/>
      <c r="M57" s="83"/>
      <c r="N57" s="90"/>
      <c r="O57" s="83"/>
      <c r="P57" s="90"/>
      <c r="Q57" s="83"/>
      <c r="R57" s="90"/>
      <c r="S57" s="83"/>
      <c r="T57" s="90"/>
      <c r="U57" s="83"/>
      <c r="V57" s="90"/>
      <c r="W57" s="83"/>
      <c r="X57" s="104"/>
      <c r="Y57" s="85"/>
      <c r="Z57" s="83"/>
    </row>
    <row r="58" spans="1:26" ht="12.75">
      <c r="A58" s="103" t="s">
        <v>29</v>
      </c>
      <c r="B58" s="90">
        <v>0</v>
      </c>
      <c r="C58" s="83">
        <v>0</v>
      </c>
      <c r="D58" s="90">
        <v>0</v>
      </c>
      <c r="E58" s="83">
        <v>0</v>
      </c>
      <c r="F58" s="90">
        <v>0</v>
      </c>
      <c r="G58" s="83">
        <v>0</v>
      </c>
      <c r="H58" s="90">
        <v>0</v>
      </c>
      <c r="I58" s="83">
        <v>0</v>
      </c>
      <c r="J58" s="90">
        <v>1</v>
      </c>
      <c r="K58" s="83">
        <v>6</v>
      </c>
      <c r="L58" s="90">
        <v>1</v>
      </c>
      <c r="M58" s="83">
        <v>13</v>
      </c>
      <c r="N58" s="90">
        <v>0</v>
      </c>
      <c r="O58" s="83">
        <v>12</v>
      </c>
      <c r="P58" s="90">
        <v>0</v>
      </c>
      <c r="Q58" s="83">
        <v>9</v>
      </c>
      <c r="R58" s="90">
        <v>0</v>
      </c>
      <c r="S58" s="83">
        <v>8</v>
      </c>
      <c r="T58" s="90">
        <v>0</v>
      </c>
      <c r="U58" s="83">
        <v>9</v>
      </c>
      <c r="V58" s="90">
        <v>0</v>
      </c>
      <c r="W58" s="83">
        <v>14</v>
      </c>
      <c r="X58" s="104">
        <f aca="true" t="shared" si="8" ref="X58:Y62">SUM(V58,T58,R58,P58,N58,L58,J58,H58,F58,D58,B58)</f>
        <v>2</v>
      </c>
      <c r="Y58" s="85">
        <f t="shared" si="8"/>
        <v>71</v>
      </c>
      <c r="Z58" s="83">
        <f>SUM(X58:Y58)</f>
        <v>73</v>
      </c>
    </row>
    <row r="59" spans="1:26" ht="12.75">
      <c r="A59" s="103" t="s">
        <v>30</v>
      </c>
      <c r="B59" s="90">
        <v>0</v>
      </c>
      <c r="C59" s="91">
        <v>0</v>
      </c>
      <c r="D59" s="90">
        <v>0</v>
      </c>
      <c r="E59" s="91">
        <v>0</v>
      </c>
      <c r="F59" s="90">
        <v>0</v>
      </c>
      <c r="G59" s="91">
        <v>0</v>
      </c>
      <c r="H59" s="90">
        <v>0</v>
      </c>
      <c r="I59" s="91">
        <v>0</v>
      </c>
      <c r="J59" s="90">
        <v>3</v>
      </c>
      <c r="K59" s="91">
        <v>27</v>
      </c>
      <c r="L59" s="90">
        <v>2</v>
      </c>
      <c r="M59" s="91">
        <v>50</v>
      </c>
      <c r="N59" s="90">
        <v>10</v>
      </c>
      <c r="O59" s="91">
        <v>74</v>
      </c>
      <c r="P59" s="90">
        <v>15</v>
      </c>
      <c r="Q59" s="91">
        <v>80</v>
      </c>
      <c r="R59" s="90">
        <v>11</v>
      </c>
      <c r="S59" s="91">
        <v>73</v>
      </c>
      <c r="T59" s="90">
        <v>9</v>
      </c>
      <c r="U59" s="91">
        <v>66</v>
      </c>
      <c r="V59" s="90">
        <v>5</v>
      </c>
      <c r="W59" s="91">
        <v>47</v>
      </c>
      <c r="X59" s="104">
        <f t="shared" si="8"/>
        <v>55</v>
      </c>
      <c r="Y59" s="105">
        <f t="shared" si="8"/>
        <v>417</v>
      </c>
      <c r="Z59" s="83">
        <f>SUM(X59:Y59)</f>
        <v>472</v>
      </c>
    </row>
    <row r="60" spans="1:26" ht="12.75">
      <c r="A60" s="103" t="s">
        <v>31</v>
      </c>
      <c r="B60" s="90">
        <v>0</v>
      </c>
      <c r="C60" s="91">
        <v>0</v>
      </c>
      <c r="D60" s="90">
        <v>0</v>
      </c>
      <c r="E60" s="91">
        <v>0</v>
      </c>
      <c r="F60" s="90">
        <v>0</v>
      </c>
      <c r="G60" s="91">
        <v>0</v>
      </c>
      <c r="H60" s="90">
        <v>0</v>
      </c>
      <c r="I60" s="91">
        <v>0</v>
      </c>
      <c r="J60" s="90">
        <v>0</v>
      </c>
      <c r="K60" s="91">
        <v>0</v>
      </c>
      <c r="L60" s="90">
        <v>7</v>
      </c>
      <c r="M60" s="91">
        <v>0</v>
      </c>
      <c r="N60" s="90">
        <v>19</v>
      </c>
      <c r="O60" s="91">
        <v>1</v>
      </c>
      <c r="P60" s="90">
        <v>21</v>
      </c>
      <c r="Q60" s="91">
        <v>0</v>
      </c>
      <c r="R60" s="90">
        <v>21</v>
      </c>
      <c r="S60" s="91">
        <v>0</v>
      </c>
      <c r="T60" s="90">
        <v>16</v>
      </c>
      <c r="U60" s="91">
        <v>0</v>
      </c>
      <c r="V60" s="90">
        <v>7</v>
      </c>
      <c r="W60" s="91">
        <v>0</v>
      </c>
      <c r="X60" s="104">
        <f t="shared" si="8"/>
        <v>91</v>
      </c>
      <c r="Y60" s="105">
        <f t="shared" si="8"/>
        <v>1</v>
      </c>
      <c r="Z60" s="83">
        <f>SUM(X60:Y60)</f>
        <v>92</v>
      </c>
    </row>
    <row r="61" spans="1:26" ht="12.75">
      <c r="A61" s="103" t="s">
        <v>32</v>
      </c>
      <c r="B61" s="90">
        <v>0</v>
      </c>
      <c r="C61" s="91">
        <v>0</v>
      </c>
      <c r="D61" s="90">
        <v>0</v>
      </c>
      <c r="E61" s="91">
        <v>0</v>
      </c>
      <c r="F61" s="90">
        <v>0</v>
      </c>
      <c r="G61" s="91">
        <v>0</v>
      </c>
      <c r="H61" s="90">
        <v>0</v>
      </c>
      <c r="I61" s="91">
        <v>0</v>
      </c>
      <c r="J61" s="90">
        <v>11</v>
      </c>
      <c r="K61" s="91">
        <v>0</v>
      </c>
      <c r="L61" s="90">
        <v>20</v>
      </c>
      <c r="M61" s="91">
        <v>0</v>
      </c>
      <c r="N61" s="90">
        <v>26</v>
      </c>
      <c r="O61" s="91">
        <v>0</v>
      </c>
      <c r="P61" s="90">
        <v>17</v>
      </c>
      <c r="Q61" s="91">
        <v>0</v>
      </c>
      <c r="R61" s="90">
        <v>22</v>
      </c>
      <c r="S61" s="91">
        <v>0</v>
      </c>
      <c r="T61" s="90">
        <v>12</v>
      </c>
      <c r="U61" s="91">
        <v>0</v>
      </c>
      <c r="V61" s="90">
        <v>2</v>
      </c>
      <c r="W61" s="91">
        <v>0</v>
      </c>
      <c r="X61" s="104">
        <f t="shared" si="8"/>
        <v>110</v>
      </c>
      <c r="Y61" s="105">
        <f t="shared" si="8"/>
        <v>0</v>
      </c>
      <c r="Z61" s="83">
        <f>SUM(X61:Y61)</f>
        <v>110</v>
      </c>
    </row>
    <row r="62" spans="1:26" s="38" customFormat="1" ht="12.75">
      <c r="A62" s="106" t="s">
        <v>18</v>
      </c>
      <c r="B62" s="107">
        <v>0</v>
      </c>
      <c r="C62" s="108">
        <v>0</v>
      </c>
      <c r="D62" s="107">
        <v>0</v>
      </c>
      <c r="E62" s="108">
        <v>0</v>
      </c>
      <c r="F62" s="107">
        <v>0</v>
      </c>
      <c r="G62" s="108">
        <v>0</v>
      </c>
      <c r="H62" s="107">
        <v>0</v>
      </c>
      <c r="I62" s="108">
        <v>0</v>
      </c>
      <c r="J62" s="107">
        <v>15</v>
      </c>
      <c r="K62" s="108">
        <v>33</v>
      </c>
      <c r="L62" s="107">
        <v>30</v>
      </c>
      <c r="M62" s="108">
        <v>63</v>
      </c>
      <c r="N62" s="107">
        <v>55</v>
      </c>
      <c r="O62" s="108">
        <v>87</v>
      </c>
      <c r="P62" s="107">
        <v>53</v>
      </c>
      <c r="Q62" s="108">
        <v>89</v>
      </c>
      <c r="R62" s="107">
        <v>54</v>
      </c>
      <c r="S62" s="108">
        <v>81</v>
      </c>
      <c r="T62" s="107">
        <v>37</v>
      </c>
      <c r="U62" s="108">
        <v>75</v>
      </c>
      <c r="V62" s="107">
        <v>14</v>
      </c>
      <c r="W62" s="108">
        <v>61</v>
      </c>
      <c r="X62" s="107">
        <f t="shared" si="8"/>
        <v>258</v>
      </c>
      <c r="Y62" s="108">
        <f t="shared" si="8"/>
        <v>489</v>
      </c>
      <c r="Z62" s="108">
        <f>SUM(X62:Y62)</f>
        <v>747</v>
      </c>
    </row>
    <row r="63" spans="1:26" s="94" customFormat="1" ht="12.75">
      <c r="A63" s="121" t="s">
        <v>28</v>
      </c>
      <c r="B63" s="88"/>
      <c r="C63" s="89"/>
      <c r="D63" s="88"/>
      <c r="E63" s="89"/>
      <c r="F63" s="88"/>
      <c r="G63" s="89"/>
      <c r="H63" s="88"/>
      <c r="I63" s="89"/>
      <c r="J63" s="88"/>
      <c r="K63" s="89"/>
      <c r="L63" s="88"/>
      <c r="M63" s="89"/>
      <c r="N63" s="88"/>
      <c r="O63" s="89"/>
      <c r="P63" s="88"/>
      <c r="Q63" s="89"/>
      <c r="R63" s="88"/>
      <c r="S63" s="89"/>
      <c r="T63" s="88"/>
      <c r="U63" s="89"/>
      <c r="V63" s="88"/>
      <c r="W63" s="89"/>
      <c r="X63" s="122"/>
      <c r="Y63" s="123"/>
      <c r="Z63" s="89"/>
    </row>
    <row r="64" spans="1:29" ht="12.75">
      <c r="A64" s="94" t="s">
        <v>29</v>
      </c>
      <c r="B64" s="90">
        <f>SUM(B58,B52,B46,B40,B33,B27,B20,B14,B7)</f>
        <v>3</v>
      </c>
      <c r="C64" s="83">
        <f aca="true" t="shared" si="9" ref="C64:Z67">SUM(C58,C52,C46,C40,C33,C27,C20,C14,C7)</f>
        <v>5</v>
      </c>
      <c r="D64" s="90">
        <f t="shared" si="9"/>
        <v>148</v>
      </c>
      <c r="E64" s="83">
        <f t="shared" si="9"/>
        <v>103</v>
      </c>
      <c r="F64" s="90">
        <f t="shared" si="9"/>
        <v>5494</v>
      </c>
      <c r="G64" s="83">
        <f t="shared" si="9"/>
        <v>5671</v>
      </c>
      <c r="H64" s="90">
        <f t="shared" si="9"/>
        <v>6768</v>
      </c>
      <c r="I64" s="83">
        <f t="shared" si="9"/>
        <v>6589</v>
      </c>
      <c r="J64" s="90">
        <f t="shared" si="9"/>
        <v>6654</v>
      </c>
      <c r="K64" s="83">
        <f t="shared" si="9"/>
        <v>6611</v>
      </c>
      <c r="L64" s="90">
        <f t="shared" si="9"/>
        <v>6424</v>
      </c>
      <c r="M64" s="83">
        <f t="shared" si="9"/>
        <v>6228</v>
      </c>
      <c r="N64" s="90">
        <f t="shared" si="9"/>
        <v>6222</v>
      </c>
      <c r="O64" s="83">
        <f t="shared" si="9"/>
        <v>6002</v>
      </c>
      <c r="P64" s="90">
        <f t="shared" si="9"/>
        <v>5847</v>
      </c>
      <c r="Q64" s="83">
        <f t="shared" si="9"/>
        <v>5780</v>
      </c>
      <c r="R64" s="90">
        <f t="shared" si="9"/>
        <v>3474</v>
      </c>
      <c r="S64" s="83">
        <f t="shared" si="9"/>
        <v>2786</v>
      </c>
      <c r="T64" s="90">
        <f t="shared" si="9"/>
        <v>1642</v>
      </c>
      <c r="U64" s="83">
        <f t="shared" si="9"/>
        <v>1289</v>
      </c>
      <c r="V64" s="90">
        <f t="shared" si="9"/>
        <v>834</v>
      </c>
      <c r="W64" s="83">
        <f t="shared" si="9"/>
        <v>638</v>
      </c>
      <c r="X64" s="104">
        <f t="shared" si="9"/>
        <v>43510</v>
      </c>
      <c r="Y64" s="85">
        <f t="shared" si="9"/>
        <v>41702</v>
      </c>
      <c r="Z64" s="83">
        <f t="shared" si="9"/>
        <v>85212</v>
      </c>
      <c r="AA64" s="91"/>
      <c r="AB64" s="91"/>
      <c r="AC64" s="91"/>
    </row>
    <row r="65" spans="1:29" ht="12.75">
      <c r="A65" s="94" t="s">
        <v>30</v>
      </c>
      <c r="B65" s="90">
        <f>SUM(B59,B53,B47,B41,B34,B28,B21,B15,B8)</f>
        <v>14</v>
      </c>
      <c r="C65" s="91">
        <f aca="true" t="shared" si="10" ref="C65:Q65">SUM(C59,C53,C47,C41,C34,C28,C21,C15,C8)</f>
        <v>6</v>
      </c>
      <c r="D65" s="90">
        <f t="shared" si="10"/>
        <v>516</v>
      </c>
      <c r="E65" s="91">
        <f t="shared" si="10"/>
        <v>400</v>
      </c>
      <c r="F65" s="90">
        <f t="shared" si="10"/>
        <v>22596</v>
      </c>
      <c r="G65" s="91">
        <f t="shared" si="10"/>
        <v>23543</v>
      </c>
      <c r="H65" s="90">
        <f t="shared" si="10"/>
        <v>25201</v>
      </c>
      <c r="I65" s="91">
        <f t="shared" si="10"/>
        <v>25696</v>
      </c>
      <c r="J65" s="90">
        <f t="shared" si="10"/>
        <v>24364</v>
      </c>
      <c r="K65" s="91">
        <f t="shared" si="10"/>
        <v>25001</v>
      </c>
      <c r="L65" s="90">
        <f t="shared" si="10"/>
        <v>22883</v>
      </c>
      <c r="M65" s="91">
        <f t="shared" si="10"/>
        <v>24200</v>
      </c>
      <c r="N65" s="90">
        <f t="shared" si="10"/>
        <v>22421</v>
      </c>
      <c r="O65" s="91">
        <f t="shared" si="10"/>
        <v>23469</v>
      </c>
      <c r="P65" s="90">
        <f t="shared" si="10"/>
        <v>21807</v>
      </c>
      <c r="Q65" s="91">
        <f t="shared" si="10"/>
        <v>23108</v>
      </c>
      <c r="R65" s="90">
        <f t="shared" si="9"/>
        <v>9037</v>
      </c>
      <c r="S65" s="91">
        <f t="shared" si="9"/>
        <v>7159</v>
      </c>
      <c r="T65" s="90">
        <f t="shared" si="9"/>
        <v>3392</v>
      </c>
      <c r="U65" s="91">
        <f t="shared" si="9"/>
        <v>2724</v>
      </c>
      <c r="V65" s="90">
        <f t="shared" si="9"/>
        <v>1325</v>
      </c>
      <c r="W65" s="91">
        <f t="shared" si="9"/>
        <v>1055</v>
      </c>
      <c r="X65" s="104">
        <f t="shared" si="9"/>
        <v>153556</v>
      </c>
      <c r="Y65" s="105">
        <f t="shared" si="9"/>
        <v>156361</v>
      </c>
      <c r="Z65" s="83">
        <f t="shared" si="9"/>
        <v>309917</v>
      </c>
      <c r="AA65" s="91"/>
      <c r="AB65" s="91"/>
      <c r="AC65" s="91"/>
    </row>
    <row r="66" spans="1:29" ht="12.75">
      <c r="A66" s="94" t="s">
        <v>31</v>
      </c>
      <c r="B66" s="90">
        <f>SUM(B60,B54,B48,B42,B35,B29,B22,B16,B9)</f>
        <v>0</v>
      </c>
      <c r="C66" s="91">
        <f t="shared" si="9"/>
        <v>1</v>
      </c>
      <c r="D66" s="90">
        <f t="shared" si="9"/>
        <v>7</v>
      </c>
      <c r="E66" s="91">
        <f t="shared" si="9"/>
        <v>9</v>
      </c>
      <c r="F66" s="90">
        <f t="shared" si="9"/>
        <v>925</v>
      </c>
      <c r="G66" s="91">
        <f t="shared" si="9"/>
        <v>430</v>
      </c>
      <c r="H66" s="90">
        <f t="shared" si="9"/>
        <v>1196</v>
      </c>
      <c r="I66" s="91">
        <f t="shared" si="9"/>
        <v>567</v>
      </c>
      <c r="J66" s="90">
        <f t="shared" si="9"/>
        <v>1385</v>
      </c>
      <c r="K66" s="91">
        <f t="shared" si="9"/>
        <v>667</v>
      </c>
      <c r="L66" s="90">
        <f t="shared" si="9"/>
        <v>1379</v>
      </c>
      <c r="M66" s="91">
        <f t="shared" si="9"/>
        <v>626</v>
      </c>
      <c r="N66" s="90">
        <f t="shared" si="9"/>
        <v>1376</v>
      </c>
      <c r="O66" s="91">
        <f t="shared" si="9"/>
        <v>780</v>
      </c>
      <c r="P66" s="90">
        <f t="shared" si="9"/>
        <v>1279</v>
      </c>
      <c r="Q66" s="91">
        <f t="shared" si="9"/>
        <v>757</v>
      </c>
      <c r="R66" s="90">
        <f t="shared" si="9"/>
        <v>933</v>
      </c>
      <c r="S66" s="91">
        <f t="shared" si="9"/>
        <v>470</v>
      </c>
      <c r="T66" s="90">
        <f t="shared" si="9"/>
        <v>422</v>
      </c>
      <c r="U66" s="91">
        <f t="shared" si="9"/>
        <v>236</v>
      </c>
      <c r="V66" s="90">
        <f t="shared" si="9"/>
        <v>169</v>
      </c>
      <c r="W66" s="91">
        <f t="shared" si="9"/>
        <v>98</v>
      </c>
      <c r="X66" s="104">
        <f t="shared" si="9"/>
        <v>9071</v>
      </c>
      <c r="Y66" s="105">
        <f t="shared" si="9"/>
        <v>4641</v>
      </c>
      <c r="Z66" s="83">
        <f t="shared" si="9"/>
        <v>13712</v>
      </c>
      <c r="AA66" s="91"/>
      <c r="AB66" s="91"/>
      <c r="AC66" s="91"/>
    </row>
    <row r="67" spans="1:29" ht="12.75">
      <c r="A67" s="94" t="s">
        <v>32</v>
      </c>
      <c r="B67" s="90">
        <f>SUM(B61,B55,B49,B43,B36,B30,B23,B17,B10)</f>
        <v>1</v>
      </c>
      <c r="C67" s="91">
        <f t="shared" si="9"/>
        <v>0</v>
      </c>
      <c r="D67" s="90">
        <f t="shared" si="9"/>
        <v>25</v>
      </c>
      <c r="E67" s="91">
        <f t="shared" si="9"/>
        <v>20</v>
      </c>
      <c r="F67" s="90">
        <f t="shared" si="9"/>
        <v>1332</v>
      </c>
      <c r="G67" s="91">
        <f t="shared" si="9"/>
        <v>911</v>
      </c>
      <c r="H67" s="90">
        <f t="shared" si="9"/>
        <v>1692</v>
      </c>
      <c r="I67" s="91">
        <f t="shared" si="9"/>
        <v>1030</v>
      </c>
      <c r="J67" s="90">
        <f t="shared" si="9"/>
        <v>1713</v>
      </c>
      <c r="K67" s="91">
        <f t="shared" si="9"/>
        <v>1130</v>
      </c>
      <c r="L67" s="90">
        <f t="shared" si="9"/>
        <v>1724</v>
      </c>
      <c r="M67" s="91">
        <f t="shared" si="9"/>
        <v>1061</v>
      </c>
      <c r="N67" s="90">
        <f t="shared" si="9"/>
        <v>1635</v>
      </c>
      <c r="O67" s="91">
        <f t="shared" si="9"/>
        <v>1160</v>
      </c>
      <c r="P67" s="90">
        <f t="shared" si="9"/>
        <v>1555</v>
      </c>
      <c r="Q67" s="91">
        <f t="shared" si="9"/>
        <v>1053</v>
      </c>
      <c r="R67" s="90">
        <f t="shared" si="9"/>
        <v>1031</v>
      </c>
      <c r="S67" s="91">
        <f t="shared" si="9"/>
        <v>526</v>
      </c>
      <c r="T67" s="90">
        <f t="shared" si="9"/>
        <v>432</v>
      </c>
      <c r="U67" s="91">
        <f t="shared" si="9"/>
        <v>259</v>
      </c>
      <c r="V67" s="90">
        <f t="shared" si="9"/>
        <v>205</v>
      </c>
      <c r="W67" s="91">
        <f t="shared" si="9"/>
        <v>120</v>
      </c>
      <c r="X67" s="104">
        <f t="shared" si="9"/>
        <v>11345</v>
      </c>
      <c r="Y67" s="105">
        <f t="shared" si="9"/>
        <v>7270</v>
      </c>
      <c r="Z67" s="83">
        <f t="shared" si="9"/>
        <v>18615</v>
      </c>
      <c r="AA67" s="91"/>
      <c r="AB67" s="91"/>
      <c r="AC67" s="91"/>
    </row>
    <row r="68" spans="1:29" s="38" customFormat="1" ht="12.75">
      <c r="A68" s="106" t="s">
        <v>18</v>
      </c>
      <c r="B68" s="107">
        <f>SUM(B64:B67)</f>
        <v>18</v>
      </c>
      <c r="C68" s="108">
        <f aca="true" t="shared" si="11" ref="C68:Z68">SUM(C64:C67)</f>
        <v>12</v>
      </c>
      <c r="D68" s="107">
        <f t="shared" si="11"/>
        <v>696</v>
      </c>
      <c r="E68" s="108">
        <f t="shared" si="11"/>
        <v>532</v>
      </c>
      <c r="F68" s="107">
        <f t="shared" si="11"/>
        <v>30347</v>
      </c>
      <c r="G68" s="108">
        <f t="shared" si="11"/>
        <v>30555</v>
      </c>
      <c r="H68" s="107">
        <f t="shared" si="11"/>
        <v>34857</v>
      </c>
      <c r="I68" s="108">
        <f t="shared" si="11"/>
        <v>33882</v>
      </c>
      <c r="J68" s="107">
        <f t="shared" si="11"/>
        <v>34116</v>
      </c>
      <c r="K68" s="108">
        <f t="shared" si="11"/>
        <v>33409</v>
      </c>
      <c r="L68" s="107">
        <f t="shared" si="11"/>
        <v>32410</v>
      </c>
      <c r="M68" s="108">
        <f t="shared" si="11"/>
        <v>32115</v>
      </c>
      <c r="N68" s="107">
        <f t="shared" si="11"/>
        <v>31654</v>
      </c>
      <c r="O68" s="108">
        <f t="shared" si="11"/>
        <v>31411</v>
      </c>
      <c r="P68" s="107">
        <f t="shared" si="11"/>
        <v>30488</v>
      </c>
      <c r="Q68" s="108">
        <f t="shared" si="11"/>
        <v>30698</v>
      </c>
      <c r="R68" s="107">
        <f t="shared" si="11"/>
        <v>14475</v>
      </c>
      <c r="S68" s="108">
        <f t="shared" si="11"/>
        <v>10941</v>
      </c>
      <c r="T68" s="107">
        <f t="shared" si="11"/>
        <v>5888</v>
      </c>
      <c r="U68" s="108">
        <f t="shared" si="11"/>
        <v>4508</v>
      </c>
      <c r="V68" s="107">
        <f t="shared" si="11"/>
        <v>2533</v>
      </c>
      <c r="W68" s="108">
        <f t="shared" si="11"/>
        <v>1911</v>
      </c>
      <c r="X68" s="107">
        <f t="shared" si="11"/>
        <v>217482</v>
      </c>
      <c r="Y68" s="108">
        <f t="shared" si="11"/>
        <v>209974</v>
      </c>
      <c r="Z68" s="108">
        <f t="shared" si="11"/>
        <v>427456</v>
      </c>
      <c r="AA68" s="91"/>
      <c r="AB68" s="91"/>
      <c r="AC68" s="91"/>
    </row>
  </sheetData>
  <sheetProtection/>
  <mergeCells count="13">
    <mergeCell ref="X4:Z4"/>
    <mergeCell ref="V4:W4"/>
    <mergeCell ref="T4:U4"/>
    <mergeCell ref="B4:C4"/>
    <mergeCell ref="A2:Z2"/>
    <mergeCell ref="J4:K4"/>
    <mergeCell ref="H4:I4"/>
    <mergeCell ref="F4:G4"/>
    <mergeCell ref="D4:E4"/>
    <mergeCell ref="R4:S4"/>
    <mergeCell ref="P4:Q4"/>
    <mergeCell ref="N4:O4"/>
    <mergeCell ref="L4:M4"/>
  </mergeCells>
  <printOptions/>
  <pageMargins left="0" right="0" top="0.1968503937007874" bottom="0.1968503937007874" header="0.5118110236220472" footer="0.5118110236220472"/>
  <pageSetup fitToHeight="2" fitToWidth="2" horizontalDpi="600" verticalDpi="600" orientation="portrait" paperSize="9" scale="75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53" sqref="A53"/>
    </sheetView>
  </sheetViews>
  <sheetFormatPr defaultColWidth="9.140625" defaultRowHeight="12.75"/>
  <cols>
    <col min="1" max="1" width="24.140625" style="93" customWidth="1"/>
    <col min="2" max="7" width="8.140625" style="93" customWidth="1"/>
    <col min="8" max="21" width="7.8515625" style="93" customWidth="1"/>
    <col min="22" max="22" width="9.28125" style="93" customWidth="1"/>
    <col min="23" max="23" width="8.421875" style="93" customWidth="1"/>
    <col min="24" max="24" width="7.7109375" style="93" customWidth="1"/>
    <col min="25" max="25" width="8.00390625" style="93" customWidth="1"/>
    <col min="26" max="26" width="7.7109375" style="93" customWidth="1"/>
    <col min="27" max="27" width="9.57421875" style="93" customWidth="1"/>
    <col min="28" max="29" width="5.00390625" style="93" customWidth="1"/>
    <col min="30" max="30" width="9.57421875" style="93" customWidth="1"/>
    <col min="31" max="32" width="5.00390625" style="93" customWidth="1"/>
    <col min="33" max="33" width="9.57421875" style="93" customWidth="1"/>
    <col min="34" max="35" width="5.00390625" style="93" customWidth="1"/>
    <col min="36" max="36" width="9.57421875" style="93" customWidth="1"/>
    <col min="37" max="38" width="5.00390625" style="93" customWidth="1"/>
    <col min="39" max="39" width="9.57421875" style="93" customWidth="1"/>
    <col min="40" max="41" width="5.00390625" style="93" customWidth="1"/>
    <col min="42" max="42" width="9.57421875" style="93" customWidth="1"/>
    <col min="43" max="44" width="5.00390625" style="93" customWidth="1"/>
    <col min="45" max="45" width="9.57421875" style="93" customWidth="1"/>
    <col min="46" max="47" width="5.00390625" style="93" customWidth="1"/>
    <col min="48" max="48" width="9.57421875" style="93" customWidth="1"/>
    <col min="49" max="50" width="5.00390625" style="93" customWidth="1"/>
    <col min="51" max="51" width="9.57421875" style="93" customWidth="1"/>
    <col min="52" max="53" width="5.00390625" style="93" customWidth="1"/>
    <col min="54" max="54" width="9.57421875" style="93" customWidth="1"/>
    <col min="55" max="55" width="5.00390625" style="93" customWidth="1"/>
    <col min="56" max="56" width="9.57421875" style="93" customWidth="1"/>
    <col min="57" max="58" width="5.00390625" style="93" customWidth="1"/>
    <col min="59" max="59" width="9.57421875" style="93" customWidth="1"/>
    <col min="60" max="61" width="5.00390625" style="93" customWidth="1"/>
    <col min="62" max="62" width="9.57421875" style="93" customWidth="1"/>
    <col min="63" max="64" width="5.00390625" style="93" customWidth="1"/>
    <col min="65" max="65" width="9.57421875" style="93" customWidth="1"/>
    <col min="66" max="66" width="5.00390625" style="93" customWidth="1"/>
    <col min="67" max="67" width="9.57421875" style="93" customWidth="1"/>
    <col min="68" max="69" width="5.00390625" style="93" customWidth="1"/>
    <col min="70" max="70" width="9.57421875" style="93" customWidth="1"/>
    <col min="71" max="72" width="5.00390625" style="93" customWidth="1"/>
    <col min="73" max="73" width="9.57421875" style="93" customWidth="1"/>
    <col min="74" max="75" width="5.00390625" style="93" customWidth="1"/>
    <col min="76" max="76" width="9.57421875" style="93" customWidth="1"/>
    <col min="77" max="78" width="5.00390625" style="93" customWidth="1"/>
    <col min="79" max="79" width="9.57421875" style="93" customWidth="1"/>
    <col min="80" max="81" width="5.00390625" style="93" customWidth="1"/>
    <col min="82" max="82" width="9.57421875" style="93" customWidth="1"/>
    <col min="83" max="84" width="5.00390625" style="93" customWidth="1"/>
    <col min="85" max="85" width="9.57421875" style="93" customWidth="1"/>
    <col min="86" max="87" width="5.00390625" style="93" customWidth="1"/>
    <col min="88" max="88" width="9.57421875" style="93" customWidth="1"/>
    <col min="89" max="89" width="5.00390625" style="93" customWidth="1"/>
    <col min="90" max="90" width="9.57421875" style="93" customWidth="1"/>
    <col min="91" max="92" width="5.00390625" style="93" customWidth="1"/>
    <col min="93" max="93" width="9.57421875" style="93" customWidth="1"/>
    <col min="94" max="94" width="5.00390625" style="93" customWidth="1"/>
    <col min="95" max="95" width="9.57421875" style="93" customWidth="1"/>
    <col min="96" max="97" width="5.00390625" style="93" customWidth="1"/>
    <col min="98" max="98" width="9.57421875" style="93" customWidth="1"/>
    <col min="99" max="99" width="5.00390625" style="93" customWidth="1"/>
    <col min="100" max="100" width="9.57421875" style="93" customWidth="1"/>
    <col min="101" max="101" width="5.00390625" style="93" customWidth="1"/>
    <col min="102" max="102" width="9.57421875" style="93" customWidth="1"/>
    <col min="103" max="103" width="5.00390625" style="93" customWidth="1"/>
    <col min="104" max="104" width="9.57421875" style="93" customWidth="1"/>
    <col min="105" max="105" width="5.00390625" style="93" customWidth="1"/>
    <col min="106" max="106" width="9.57421875" style="93" customWidth="1"/>
    <col min="107" max="107" width="10.57421875" style="93" customWidth="1"/>
    <col min="108" max="16384" width="9.140625" style="93" customWidth="1"/>
  </cols>
  <sheetData>
    <row r="1" ht="12.75">
      <c r="A1" s="6" t="s">
        <v>80</v>
      </c>
    </row>
    <row r="2" spans="1:24" ht="12.75">
      <c r="A2" s="217" t="s">
        <v>10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</row>
    <row r="3" ht="13.5" thickBot="1">
      <c r="A3" s="141"/>
    </row>
    <row r="4" spans="1:26" ht="12.75">
      <c r="A4" s="142"/>
      <c r="B4" s="214" t="str">
        <f>D4+1&amp;" "&amp;"en later"</f>
        <v>2008 en later</v>
      </c>
      <c r="C4" s="215"/>
      <c r="D4" s="214">
        <v>2007</v>
      </c>
      <c r="E4" s="215"/>
      <c r="F4" s="214">
        <f>D4-1</f>
        <v>2006</v>
      </c>
      <c r="G4" s="215"/>
      <c r="H4" s="214">
        <f>F4-1</f>
        <v>2005</v>
      </c>
      <c r="I4" s="215"/>
      <c r="J4" s="214">
        <f>H4-1</f>
        <v>2004</v>
      </c>
      <c r="K4" s="215"/>
      <c r="L4" s="214">
        <f>J4-1</f>
        <v>2003</v>
      </c>
      <c r="M4" s="218"/>
      <c r="N4" s="219">
        <f>L4-1</f>
        <v>2002</v>
      </c>
      <c r="O4" s="215"/>
      <c r="P4" s="214">
        <f>N4-1</f>
        <v>2001</v>
      </c>
      <c r="Q4" s="215"/>
      <c r="R4" s="214">
        <f>P4-1</f>
        <v>2000</v>
      </c>
      <c r="S4" s="215"/>
      <c r="T4" s="214">
        <f>R4-1</f>
        <v>1999</v>
      </c>
      <c r="U4" s="215"/>
      <c r="V4" s="214" t="str">
        <f>T4-1&amp;" "&amp;"en vroeger"</f>
        <v>1998 en vroeger</v>
      </c>
      <c r="W4" s="215"/>
      <c r="X4" s="143" t="s">
        <v>20</v>
      </c>
      <c r="Y4" s="144"/>
      <c r="Z4" s="144"/>
    </row>
    <row r="5" spans="1:26" ht="12.75">
      <c r="A5" s="145"/>
      <c r="B5" s="126" t="s">
        <v>0</v>
      </c>
      <c r="C5" s="127" t="s">
        <v>1</v>
      </c>
      <c r="D5" s="126" t="s">
        <v>0</v>
      </c>
      <c r="E5" s="127" t="s">
        <v>1</v>
      </c>
      <c r="F5" s="126" t="s">
        <v>0</v>
      </c>
      <c r="G5" s="127" t="s">
        <v>1</v>
      </c>
      <c r="H5" s="126" t="s">
        <v>0</v>
      </c>
      <c r="I5" s="127" t="s">
        <v>1</v>
      </c>
      <c r="J5" s="126" t="s">
        <v>0</v>
      </c>
      <c r="K5" s="127" t="s">
        <v>1</v>
      </c>
      <c r="L5" s="126" t="s">
        <v>0</v>
      </c>
      <c r="M5" s="127" t="s">
        <v>1</v>
      </c>
      <c r="N5" s="146" t="s">
        <v>0</v>
      </c>
      <c r="O5" s="127" t="s">
        <v>1</v>
      </c>
      <c r="P5" s="126" t="s">
        <v>0</v>
      </c>
      <c r="Q5" s="127" t="s">
        <v>1</v>
      </c>
      <c r="R5" s="126" t="s">
        <v>0</v>
      </c>
      <c r="S5" s="127" t="s">
        <v>1</v>
      </c>
      <c r="T5" s="126" t="s">
        <v>0</v>
      </c>
      <c r="U5" s="127" t="s">
        <v>1</v>
      </c>
      <c r="V5" s="126" t="s">
        <v>0</v>
      </c>
      <c r="W5" s="127" t="s">
        <v>1</v>
      </c>
      <c r="X5" s="126" t="s">
        <v>0</v>
      </c>
      <c r="Y5" s="127" t="s">
        <v>1</v>
      </c>
      <c r="Z5" s="127" t="s">
        <v>19</v>
      </c>
    </row>
    <row r="6" spans="1:26" s="94" customFormat="1" ht="12.75">
      <c r="A6" s="121" t="s">
        <v>21</v>
      </c>
      <c r="B6" s="128"/>
      <c r="C6" s="129"/>
      <c r="D6" s="128"/>
      <c r="E6" s="129"/>
      <c r="F6" s="128"/>
      <c r="G6" s="129"/>
      <c r="H6" s="128"/>
      <c r="I6" s="129"/>
      <c r="J6" s="128"/>
      <c r="K6" s="129"/>
      <c r="L6" s="128"/>
      <c r="M6" s="129"/>
      <c r="N6" s="147"/>
      <c r="O6" s="129"/>
      <c r="P6" s="128"/>
      <c r="Q6" s="129"/>
      <c r="R6" s="128"/>
      <c r="S6" s="129"/>
      <c r="T6" s="128"/>
      <c r="U6" s="129"/>
      <c r="V6" s="128"/>
      <c r="W6" s="129"/>
      <c r="X6" s="128"/>
      <c r="Y6" s="129"/>
      <c r="Z6" s="129"/>
    </row>
    <row r="7" spans="1:26" ht="12.75">
      <c r="A7" s="94" t="s">
        <v>44</v>
      </c>
      <c r="B7" s="90">
        <v>2</v>
      </c>
      <c r="C7" s="83">
        <v>3</v>
      </c>
      <c r="D7" s="90">
        <v>118</v>
      </c>
      <c r="E7" s="83">
        <v>77</v>
      </c>
      <c r="F7" s="90">
        <v>4645</v>
      </c>
      <c r="G7" s="83">
        <v>4898</v>
      </c>
      <c r="H7" s="90">
        <v>1110</v>
      </c>
      <c r="I7" s="83">
        <v>991</v>
      </c>
      <c r="J7" s="90">
        <v>166</v>
      </c>
      <c r="K7" s="83">
        <v>143</v>
      </c>
      <c r="L7" s="90">
        <v>12</v>
      </c>
      <c r="M7" s="83">
        <v>5</v>
      </c>
      <c r="N7" s="148">
        <v>1</v>
      </c>
      <c r="O7" s="83">
        <v>0</v>
      </c>
      <c r="P7" s="90">
        <v>0</v>
      </c>
      <c r="Q7" s="83">
        <v>0</v>
      </c>
      <c r="R7" s="90">
        <v>0</v>
      </c>
      <c r="S7" s="83">
        <v>0</v>
      </c>
      <c r="T7" s="90">
        <v>0</v>
      </c>
      <c r="U7" s="83">
        <v>0</v>
      </c>
      <c r="V7" s="90">
        <v>0</v>
      </c>
      <c r="W7" s="83">
        <v>0</v>
      </c>
      <c r="X7" s="90">
        <f aca="true" t="shared" si="0" ref="X7:Y11">SUM(V7,T7,R7,P7,N7,L7,J7,H7,F7,D7,B7)</f>
        <v>6054</v>
      </c>
      <c r="Y7" s="83">
        <f t="shared" si="0"/>
        <v>6117</v>
      </c>
      <c r="Z7" s="83">
        <f>SUM(X7:Y7)</f>
        <v>12171</v>
      </c>
    </row>
    <row r="8" spans="1:26" ht="12.75">
      <c r="A8" s="94" t="s">
        <v>45</v>
      </c>
      <c r="B8" s="90">
        <v>11</v>
      </c>
      <c r="C8" s="91">
        <v>3</v>
      </c>
      <c r="D8" s="90">
        <v>464</v>
      </c>
      <c r="E8" s="91">
        <v>352</v>
      </c>
      <c r="F8" s="90">
        <v>20201</v>
      </c>
      <c r="G8" s="91">
        <v>21474</v>
      </c>
      <c r="H8" s="90">
        <v>2656</v>
      </c>
      <c r="I8" s="91">
        <v>2451</v>
      </c>
      <c r="J8" s="90">
        <v>258</v>
      </c>
      <c r="K8" s="91">
        <v>226</v>
      </c>
      <c r="L8" s="90">
        <v>12</v>
      </c>
      <c r="M8" s="91">
        <v>8</v>
      </c>
      <c r="N8" s="148">
        <v>0</v>
      </c>
      <c r="O8" s="83">
        <v>0</v>
      </c>
      <c r="P8" s="90">
        <v>0</v>
      </c>
      <c r="Q8" s="91">
        <v>0</v>
      </c>
      <c r="R8" s="90">
        <v>0</v>
      </c>
      <c r="S8" s="91">
        <v>0</v>
      </c>
      <c r="T8" s="90">
        <v>0</v>
      </c>
      <c r="U8" s="91">
        <v>0</v>
      </c>
      <c r="V8" s="90">
        <v>0</v>
      </c>
      <c r="W8" s="83">
        <v>0</v>
      </c>
      <c r="X8" s="90">
        <f t="shared" si="0"/>
        <v>23602</v>
      </c>
      <c r="Y8" s="91">
        <f t="shared" si="0"/>
        <v>24514</v>
      </c>
      <c r="Z8" s="83">
        <f>SUM(X8:Y8)</f>
        <v>48116</v>
      </c>
    </row>
    <row r="9" spans="1:26" ht="12.75">
      <c r="A9" s="94" t="s">
        <v>46</v>
      </c>
      <c r="B9" s="90">
        <v>0</v>
      </c>
      <c r="C9" s="91">
        <v>0</v>
      </c>
      <c r="D9" s="90">
        <v>5</v>
      </c>
      <c r="E9" s="91">
        <v>5</v>
      </c>
      <c r="F9" s="90">
        <v>677</v>
      </c>
      <c r="G9" s="91">
        <v>344</v>
      </c>
      <c r="H9" s="90">
        <v>146</v>
      </c>
      <c r="I9" s="91">
        <v>68</v>
      </c>
      <c r="J9" s="90">
        <v>22</v>
      </c>
      <c r="K9" s="91">
        <v>7</v>
      </c>
      <c r="L9" s="90">
        <v>2</v>
      </c>
      <c r="M9" s="91">
        <v>0</v>
      </c>
      <c r="N9" s="148">
        <v>0</v>
      </c>
      <c r="O9" s="83">
        <v>0</v>
      </c>
      <c r="P9" s="90">
        <v>0</v>
      </c>
      <c r="Q9" s="91">
        <v>0</v>
      </c>
      <c r="R9" s="90">
        <v>0</v>
      </c>
      <c r="S9" s="91">
        <v>0</v>
      </c>
      <c r="T9" s="90">
        <v>0</v>
      </c>
      <c r="U9" s="91">
        <v>0</v>
      </c>
      <c r="V9" s="90">
        <v>0</v>
      </c>
      <c r="W9" s="83">
        <v>0</v>
      </c>
      <c r="X9" s="90">
        <f t="shared" si="0"/>
        <v>852</v>
      </c>
      <c r="Y9" s="91">
        <f t="shared" si="0"/>
        <v>424</v>
      </c>
      <c r="Z9" s="83">
        <f>SUM(X9:Y9)</f>
        <v>1276</v>
      </c>
    </row>
    <row r="10" spans="1:26" ht="12.75">
      <c r="A10" s="94" t="s">
        <v>43</v>
      </c>
      <c r="B10" s="90">
        <v>1</v>
      </c>
      <c r="C10" s="91">
        <v>0</v>
      </c>
      <c r="D10" s="90">
        <v>15</v>
      </c>
      <c r="E10" s="91">
        <v>11</v>
      </c>
      <c r="F10" s="90">
        <v>971</v>
      </c>
      <c r="G10" s="91">
        <v>693</v>
      </c>
      <c r="H10" s="90">
        <v>230</v>
      </c>
      <c r="I10" s="91">
        <v>155</v>
      </c>
      <c r="J10" s="90">
        <v>32</v>
      </c>
      <c r="K10" s="91">
        <v>15</v>
      </c>
      <c r="L10" s="90">
        <v>4</v>
      </c>
      <c r="M10" s="91">
        <v>2</v>
      </c>
      <c r="N10" s="148">
        <v>0</v>
      </c>
      <c r="O10" s="83">
        <v>0</v>
      </c>
      <c r="P10" s="90">
        <v>0</v>
      </c>
      <c r="Q10" s="91">
        <v>0</v>
      </c>
      <c r="R10" s="90">
        <v>0</v>
      </c>
      <c r="S10" s="91">
        <v>0</v>
      </c>
      <c r="T10" s="90">
        <v>0</v>
      </c>
      <c r="U10" s="91">
        <v>0</v>
      </c>
      <c r="V10" s="90">
        <v>0</v>
      </c>
      <c r="W10" s="83">
        <v>0</v>
      </c>
      <c r="X10" s="90">
        <f t="shared" si="0"/>
        <v>1253</v>
      </c>
      <c r="Y10" s="91">
        <f t="shared" si="0"/>
        <v>876</v>
      </c>
      <c r="Z10" s="83">
        <f>SUM(X10:Y10)</f>
        <v>2129</v>
      </c>
    </row>
    <row r="11" spans="1:26" s="38" customFormat="1" ht="12.75">
      <c r="A11" s="38" t="s">
        <v>18</v>
      </c>
      <c r="B11" s="107">
        <v>14</v>
      </c>
      <c r="C11" s="108">
        <v>6</v>
      </c>
      <c r="D11" s="107">
        <v>602</v>
      </c>
      <c r="E11" s="108">
        <v>445</v>
      </c>
      <c r="F11" s="107">
        <v>26494</v>
      </c>
      <c r="G11" s="108">
        <v>27409</v>
      </c>
      <c r="H11" s="107">
        <v>4142</v>
      </c>
      <c r="I11" s="108">
        <v>3665</v>
      </c>
      <c r="J11" s="107">
        <v>478</v>
      </c>
      <c r="K11" s="108">
        <v>391</v>
      </c>
      <c r="L11" s="107">
        <v>30</v>
      </c>
      <c r="M11" s="108">
        <v>15</v>
      </c>
      <c r="N11" s="149">
        <v>1</v>
      </c>
      <c r="O11" s="108">
        <v>0</v>
      </c>
      <c r="P11" s="107">
        <v>0</v>
      </c>
      <c r="Q11" s="108">
        <v>0</v>
      </c>
      <c r="R11" s="107">
        <v>0</v>
      </c>
      <c r="S11" s="108">
        <v>0</v>
      </c>
      <c r="T11" s="107">
        <v>0</v>
      </c>
      <c r="U11" s="108">
        <v>0</v>
      </c>
      <c r="V11" s="107">
        <v>0</v>
      </c>
      <c r="W11" s="108">
        <v>0</v>
      </c>
      <c r="X11" s="107">
        <f t="shared" si="0"/>
        <v>31761</v>
      </c>
      <c r="Y11" s="108">
        <f t="shared" si="0"/>
        <v>31931</v>
      </c>
      <c r="Z11" s="108">
        <f>SUM(X11:Y11)</f>
        <v>63692</v>
      </c>
    </row>
    <row r="12" spans="1:26" s="94" customFormat="1" ht="12.75">
      <c r="A12" s="92" t="s">
        <v>22</v>
      </c>
      <c r="B12" s="90"/>
      <c r="C12" s="83"/>
      <c r="D12" s="90"/>
      <c r="E12" s="83"/>
      <c r="F12" s="90"/>
      <c r="G12" s="83"/>
      <c r="H12" s="90"/>
      <c r="I12" s="83"/>
      <c r="J12" s="90"/>
      <c r="K12" s="83"/>
      <c r="L12" s="90"/>
      <c r="M12" s="83"/>
      <c r="N12" s="148"/>
      <c r="O12" s="83"/>
      <c r="P12" s="90"/>
      <c r="Q12" s="83"/>
      <c r="R12" s="90"/>
      <c r="S12" s="83"/>
      <c r="T12" s="90"/>
      <c r="U12" s="83"/>
      <c r="V12" s="90"/>
      <c r="W12" s="83"/>
      <c r="X12" s="90"/>
      <c r="Y12" s="83"/>
      <c r="Z12" s="83"/>
    </row>
    <row r="13" spans="1:26" ht="12.75">
      <c r="A13" s="94" t="s">
        <v>44</v>
      </c>
      <c r="B13" s="90">
        <v>0</v>
      </c>
      <c r="C13" s="83">
        <v>0</v>
      </c>
      <c r="D13" s="90">
        <v>0</v>
      </c>
      <c r="E13" s="83">
        <v>0</v>
      </c>
      <c r="F13" s="90">
        <v>656</v>
      </c>
      <c r="G13" s="83">
        <v>582</v>
      </c>
      <c r="H13" s="90">
        <v>595</v>
      </c>
      <c r="I13" s="83">
        <v>471</v>
      </c>
      <c r="J13" s="90">
        <v>44</v>
      </c>
      <c r="K13" s="83">
        <v>31</v>
      </c>
      <c r="L13" s="90">
        <v>0</v>
      </c>
      <c r="M13" s="83">
        <v>1</v>
      </c>
      <c r="N13" s="148">
        <v>0</v>
      </c>
      <c r="O13" s="83">
        <v>0</v>
      </c>
      <c r="P13" s="90">
        <v>0</v>
      </c>
      <c r="Q13" s="83">
        <v>0</v>
      </c>
      <c r="R13" s="90">
        <v>0</v>
      </c>
      <c r="S13" s="83">
        <v>0</v>
      </c>
      <c r="T13" s="90">
        <v>0</v>
      </c>
      <c r="U13" s="83">
        <v>0</v>
      </c>
      <c r="V13" s="90">
        <v>0</v>
      </c>
      <c r="W13" s="83">
        <v>0</v>
      </c>
      <c r="X13" s="90">
        <f aca="true" t="shared" si="1" ref="X13:Y16">SUM(V13,T13,R13,P13,N13,L13,J13,H13,F13,D13,B13)</f>
        <v>1295</v>
      </c>
      <c r="Y13" s="91">
        <f t="shared" si="1"/>
        <v>1085</v>
      </c>
      <c r="Z13" s="83">
        <f>SUM(X13:Y13)</f>
        <v>2380</v>
      </c>
    </row>
    <row r="14" spans="1:26" ht="12.75">
      <c r="A14" s="94" t="s">
        <v>45</v>
      </c>
      <c r="B14" s="90">
        <v>0</v>
      </c>
      <c r="C14" s="91">
        <v>1</v>
      </c>
      <c r="D14" s="90">
        <v>3</v>
      </c>
      <c r="E14" s="91">
        <v>1</v>
      </c>
      <c r="F14" s="90">
        <v>1771</v>
      </c>
      <c r="G14" s="91">
        <v>1532</v>
      </c>
      <c r="H14" s="90">
        <v>1240</v>
      </c>
      <c r="I14" s="91">
        <v>1032</v>
      </c>
      <c r="J14" s="90">
        <v>57</v>
      </c>
      <c r="K14" s="91">
        <v>48</v>
      </c>
      <c r="L14" s="90">
        <v>1</v>
      </c>
      <c r="M14" s="91">
        <v>5</v>
      </c>
      <c r="N14" s="148">
        <v>0</v>
      </c>
      <c r="O14" s="83">
        <v>0</v>
      </c>
      <c r="P14" s="90">
        <v>0</v>
      </c>
      <c r="Q14" s="91">
        <v>0</v>
      </c>
      <c r="R14" s="90">
        <v>0</v>
      </c>
      <c r="S14" s="91">
        <v>0</v>
      </c>
      <c r="T14" s="90">
        <v>0</v>
      </c>
      <c r="U14" s="91">
        <v>0</v>
      </c>
      <c r="V14" s="90">
        <v>0</v>
      </c>
      <c r="W14" s="83">
        <v>0</v>
      </c>
      <c r="X14" s="90">
        <f t="shared" si="1"/>
        <v>3072</v>
      </c>
      <c r="Y14" s="91">
        <f t="shared" si="1"/>
        <v>2619</v>
      </c>
      <c r="Z14" s="83">
        <f>SUM(X14:Y14)</f>
        <v>5691</v>
      </c>
    </row>
    <row r="15" spans="1:26" ht="12.75">
      <c r="A15" s="94" t="s">
        <v>46</v>
      </c>
      <c r="B15" s="90">
        <v>0</v>
      </c>
      <c r="C15" s="91">
        <v>0</v>
      </c>
      <c r="D15" s="90">
        <v>0</v>
      </c>
      <c r="E15" s="91">
        <v>0</v>
      </c>
      <c r="F15" s="90">
        <v>226</v>
      </c>
      <c r="G15" s="91">
        <v>78</v>
      </c>
      <c r="H15" s="90">
        <v>155</v>
      </c>
      <c r="I15" s="91">
        <v>73</v>
      </c>
      <c r="J15" s="90">
        <v>3</v>
      </c>
      <c r="K15" s="91">
        <v>2</v>
      </c>
      <c r="L15" s="90">
        <v>0</v>
      </c>
      <c r="M15" s="91">
        <v>0</v>
      </c>
      <c r="N15" s="148">
        <v>0</v>
      </c>
      <c r="O15" s="83">
        <v>0</v>
      </c>
      <c r="P15" s="90">
        <v>0</v>
      </c>
      <c r="Q15" s="91">
        <v>0</v>
      </c>
      <c r="R15" s="90">
        <v>0</v>
      </c>
      <c r="S15" s="91">
        <v>0</v>
      </c>
      <c r="T15" s="90">
        <v>0</v>
      </c>
      <c r="U15" s="91">
        <v>0</v>
      </c>
      <c r="V15" s="90">
        <v>0</v>
      </c>
      <c r="W15" s="83">
        <v>0</v>
      </c>
      <c r="X15" s="90">
        <f t="shared" si="1"/>
        <v>384</v>
      </c>
      <c r="Y15" s="91">
        <f t="shared" si="1"/>
        <v>153</v>
      </c>
      <c r="Z15" s="83">
        <f>SUM(X15:Y15)</f>
        <v>537</v>
      </c>
    </row>
    <row r="16" spans="1:26" ht="12.75">
      <c r="A16" s="94" t="s">
        <v>43</v>
      </c>
      <c r="B16" s="90">
        <v>0</v>
      </c>
      <c r="C16" s="91">
        <v>0</v>
      </c>
      <c r="D16" s="90">
        <v>0</v>
      </c>
      <c r="E16" s="91">
        <v>0</v>
      </c>
      <c r="F16" s="90">
        <v>291</v>
      </c>
      <c r="G16" s="91">
        <v>148</v>
      </c>
      <c r="H16" s="90">
        <v>173</v>
      </c>
      <c r="I16" s="91">
        <v>85</v>
      </c>
      <c r="J16" s="90">
        <v>5</v>
      </c>
      <c r="K16" s="91">
        <v>6</v>
      </c>
      <c r="L16" s="90">
        <v>1</v>
      </c>
      <c r="M16" s="91">
        <v>3</v>
      </c>
      <c r="N16" s="148">
        <v>0</v>
      </c>
      <c r="O16" s="83">
        <v>2</v>
      </c>
      <c r="P16" s="90">
        <v>0</v>
      </c>
      <c r="Q16" s="91">
        <v>0</v>
      </c>
      <c r="R16" s="90">
        <v>0</v>
      </c>
      <c r="S16" s="91">
        <v>0</v>
      </c>
      <c r="T16" s="90">
        <v>0</v>
      </c>
      <c r="U16" s="91">
        <v>1</v>
      </c>
      <c r="V16" s="90">
        <v>0</v>
      </c>
      <c r="W16" s="83">
        <v>0</v>
      </c>
      <c r="X16" s="90">
        <f t="shared" si="1"/>
        <v>470</v>
      </c>
      <c r="Y16" s="91">
        <f t="shared" si="1"/>
        <v>245</v>
      </c>
      <c r="Z16" s="83">
        <f>SUM(X16:Y16)</f>
        <v>715</v>
      </c>
    </row>
    <row r="17" spans="1:26" s="38" customFormat="1" ht="12.75">
      <c r="A17" s="38" t="s">
        <v>18</v>
      </c>
      <c r="B17" s="107">
        <v>0</v>
      </c>
      <c r="C17" s="108">
        <v>1</v>
      </c>
      <c r="D17" s="107">
        <v>3</v>
      </c>
      <c r="E17" s="108">
        <v>1</v>
      </c>
      <c r="F17" s="107">
        <v>2944</v>
      </c>
      <c r="G17" s="108">
        <v>2340</v>
      </c>
      <c r="H17" s="107">
        <v>2163</v>
      </c>
      <c r="I17" s="108">
        <v>1661</v>
      </c>
      <c r="J17" s="107">
        <v>109</v>
      </c>
      <c r="K17" s="108">
        <v>87</v>
      </c>
      <c r="L17" s="107">
        <v>2</v>
      </c>
      <c r="M17" s="108">
        <v>9</v>
      </c>
      <c r="N17" s="149">
        <v>0</v>
      </c>
      <c r="O17" s="108">
        <v>2</v>
      </c>
      <c r="P17" s="107">
        <v>0</v>
      </c>
      <c r="Q17" s="108">
        <v>0</v>
      </c>
      <c r="R17" s="107">
        <v>0</v>
      </c>
      <c r="S17" s="108">
        <v>0</v>
      </c>
      <c r="T17" s="107">
        <v>0</v>
      </c>
      <c r="U17" s="108">
        <v>1</v>
      </c>
      <c r="V17" s="107">
        <v>0</v>
      </c>
      <c r="W17" s="108">
        <v>0</v>
      </c>
      <c r="X17" s="107">
        <f>SUM(X13:X16)</f>
        <v>5221</v>
      </c>
      <c r="Y17" s="108">
        <f>SUM(Y13:Y16)</f>
        <v>4102</v>
      </c>
      <c r="Z17" s="108">
        <f>SUM(Z13:Z16)</f>
        <v>9323</v>
      </c>
    </row>
    <row r="18" spans="1:26" s="152" customFormat="1" ht="12.75">
      <c r="A18" s="150" t="s">
        <v>17</v>
      </c>
      <c r="B18" s="151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8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1"/>
    </row>
    <row r="19" spans="1:26" ht="12.75">
      <c r="A19" s="94" t="s">
        <v>44</v>
      </c>
      <c r="B19" s="90">
        <v>0</v>
      </c>
      <c r="C19" s="83">
        <v>0</v>
      </c>
      <c r="D19" s="90">
        <v>5</v>
      </c>
      <c r="E19" s="83">
        <v>1</v>
      </c>
      <c r="F19" s="90">
        <v>102</v>
      </c>
      <c r="G19" s="83">
        <v>82</v>
      </c>
      <c r="H19" s="90">
        <v>4096</v>
      </c>
      <c r="I19" s="83">
        <v>4319</v>
      </c>
      <c r="J19" s="90">
        <v>1068</v>
      </c>
      <c r="K19" s="83">
        <v>971</v>
      </c>
      <c r="L19" s="90">
        <v>200</v>
      </c>
      <c r="M19" s="83">
        <v>155</v>
      </c>
      <c r="N19" s="148">
        <v>15</v>
      </c>
      <c r="O19" s="83">
        <v>6</v>
      </c>
      <c r="P19" s="90">
        <v>1</v>
      </c>
      <c r="Q19" s="83">
        <v>1</v>
      </c>
      <c r="R19" s="90">
        <v>0</v>
      </c>
      <c r="S19" s="83">
        <v>0</v>
      </c>
      <c r="T19" s="90">
        <v>0</v>
      </c>
      <c r="U19" s="83">
        <v>0</v>
      </c>
      <c r="V19" s="90">
        <v>0</v>
      </c>
      <c r="W19" s="83">
        <v>0</v>
      </c>
      <c r="X19" s="90">
        <f aca="true" t="shared" si="2" ref="X19:Y23">SUM(V19,T19,R19,P19,N19,L19,J19,H19,F19,D19,B19)</f>
        <v>5487</v>
      </c>
      <c r="Y19" s="85">
        <f t="shared" si="2"/>
        <v>5535</v>
      </c>
      <c r="Z19" s="83">
        <f>SUM(X19:Y19)</f>
        <v>11022</v>
      </c>
    </row>
    <row r="20" spans="1:26" ht="12.75">
      <c r="A20" s="94" t="s">
        <v>45</v>
      </c>
      <c r="B20" s="90">
        <v>1</v>
      </c>
      <c r="C20" s="91">
        <v>1</v>
      </c>
      <c r="D20" s="90">
        <v>6</v>
      </c>
      <c r="E20" s="91">
        <v>6</v>
      </c>
      <c r="F20" s="90">
        <v>443</v>
      </c>
      <c r="G20" s="91">
        <v>398</v>
      </c>
      <c r="H20" s="90">
        <v>18678</v>
      </c>
      <c r="I20" s="91">
        <v>19866</v>
      </c>
      <c r="J20" s="90">
        <v>2539</v>
      </c>
      <c r="K20" s="91">
        <v>2394</v>
      </c>
      <c r="L20" s="90">
        <v>293</v>
      </c>
      <c r="M20" s="91">
        <v>242</v>
      </c>
      <c r="N20" s="148">
        <v>13</v>
      </c>
      <c r="O20" s="83">
        <v>10</v>
      </c>
      <c r="P20" s="90">
        <v>0</v>
      </c>
      <c r="Q20" s="91">
        <v>4</v>
      </c>
      <c r="R20" s="90">
        <v>0</v>
      </c>
      <c r="S20" s="91">
        <v>1</v>
      </c>
      <c r="T20" s="90">
        <v>0</v>
      </c>
      <c r="U20" s="91">
        <v>0</v>
      </c>
      <c r="V20" s="90">
        <v>0</v>
      </c>
      <c r="W20" s="91">
        <v>0</v>
      </c>
      <c r="X20" s="90">
        <f t="shared" si="2"/>
        <v>21973</v>
      </c>
      <c r="Y20" s="105">
        <f t="shared" si="2"/>
        <v>22922</v>
      </c>
      <c r="Z20" s="83">
        <f>SUM(X20:Y20)</f>
        <v>44895</v>
      </c>
    </row>
    <row r="21" spans="1:26" ht="12.75">
      <c r="A21" s="94" t="s">
        <v>46</v>
      </c>
      <c r="B21" s="90">
        <v>0</v>
      </c>
      <c r="C21" s="91">
        <v>0</v>
      </c>
      <c r="D21" s="90">
        <v>1</v>
      </c>
      <c r="E21" s="91">
        <v>0</v>
      </c>
      <c r="F21" s="90">
        <v>6</v>
      </c>
      <c r="G21" s="91">
        <v>2</v>
      </c>
      <c r="H21" s="90">
        <v>600</v>
      </c>
      <c r="I21" s="91">
        <v>296</v>
      </c>
      <c r="J21" s="90">
        <v>164</v>
      </c>
      <c r="K21" s="91">
        <v>79</v>
      </c>
      <c r="L21" s="90">
        <v>19</v>
      </c>
      <c r="M21" s="91">
        <v>13</v>
      </c>
      <c r="N21" s="148">
        <v>0</v>
      </c>
      <c r="O21" s="83">
        <v>2</v>
      </c>
      <c r="P21" s="90">
        <v>0</v>
      </c>
      <c r="Q21" s="91">
        <v>0</v>
      </c>
      <c r="R21" s="90">
        <v>0</v>
      </c>
      <c r="S21" s="91">
        <v>0</v>
      </c>
      <c r="T21" s="90">
        <v>0</v>
      </c>
      <c r="U21" s="91">
        <v>0</v>
      </c>
      <c r="V21" s="90">
        <v>0</v>
      </c>
      <c r="W21" s="91">
        <v>0</v>
      </c>
      <c r="X21" s="90">
        <f t="shared" si="2"/>
        <v>790</v>
      </c>
      <c r="Y21" s="105">
        <f t="shared" si="2"/>
        <v>392</v>
      </c>
      <c r="Z21" s="83">
        <f>SUM(X21:Y21)</f>
        <v>1182</v>
      </c>
    </row>
    <row r="22" spans="1:26" ht="12.75">
      <c r="A22" s="94" t="s">
        <v>43</v>
      </c>
      <c r="B22" s="90">
        <v>0</v>
      </c>
      <c r="C22" s="91">
        <v>0</v>
      </c>
      <c r="D22" s="90">
        <v>1</v>
      </c>
      <c r="E22" s="91">
        <v>0</v>
      </c>
      <c r="F22" s="90">
        <v>16</v>
      </c>
      <c r="G22" s="91">
        <v>15</v>
      </c>
      <c r="H22" s="90">
        <v>870</v>
      </c>
      <c r="I22" s="91">
        <v>573</v>
      </c>
      <c r="J22" s="90">
        <v>233</v>
      </c>
      <c r="K22" s="91">
        <v>147</v>
      </c>
      <c r="L22" s="90">
        <v>33</v>
      </c>
      <c r="M22" s="91">
        <v>31</v>
      </c>
      <c r="N22" s="148">
        <v>2</v>
      </c>
      <c r="O22" s="83">
        <v>0</v>
      </c>
      <c r="P22" s="90">
        <v>0</v>
      </c>
      <c r="Q22" s="91">
        <v>0</v>
      </c>
      <c r="R22" s="90">
        <v>0</v>
      </c>
      <c r="S22" s="91">
        <v>0</v>
      </c>
      <c r="T22" s="90">
        <v>0</v>
      </c>
      <c r="U22" s="91">
        <v>0</v>
      </c>
      <c r="V22" s="90">
        <v>0</v>
      </c>
      <c r="W22" s="91">
        <v>0</v>
      </c>
      <c r="X22" s="90">
        <f t="shared" si="2"/>
        <v>1155</v>
      </c>
      <c r="Y22" s="105">
        <f t="shared" si="2"/>
        <v>766</v>
      </c>
      <c r="Z22" s="83">
        <f>SUM(X22:Y22)</f>
        <v>1921</v>
      </c>
    </row>
    <row r="23" spans="1:26" s="38" customFormat="1" ht="12.75">
      <c r="A23" s="38" t="s">
        <v>18</v>
      </c>
      <c r="B23" s="107">
        <v>1</v>
      </c>
      <c r="C23" s="108">
        <v>1</v>
      </c>
      <c r="D23" s="107">
        <v>13</v>
      </c>
      <c r="E23" s="108">
        <v>7</v>
      </c>
      <c r="F23" s="107">
        <v>567</v>
      </c>
      <c r="G23" s="108">
        <v>497</v>
      </c>
      <c r="H23" s="107">
        <v>24244</v>
      </c>
      <c r="I23" s="108">
        <v>25054</v>
      </c>
      <c r="J23" s="107">
        <v>4004</v>
      </c>
      <c r="K23" s="108">
        <v>3591</v>
      </c>
      <c r="L23" s="107">
        <v>545</v>
      </c>
      <c r="M23" s="108">
        <v>441</v>
      </c>
      <c r="N23" s="149">
        <v>30</v>
      </c>
      <c r="O23" s="108">
        <v>18</v>
      </c>
      <c r="P23" s="107">
        <v>1</v>
      </c>
      <c r="Q23" s="108">
        <v>5</v>
      </c>
      <c r="R23" s="107">
        <v>0</v>
      </c>
      <c r="S23" s="108">
        <v>1</v>
      </c>
      <c r="T23" s="107">
        <v>0</v>
      </c>
      <c r="U23" s="108">
        <v>0</v>
      </c>
      <c r="V23" s="107">
        <v>0</v>
      </c>
      <c r="W23" s="108">
        <v>0</v>
      </c>
      <c r="X23" s="107">
        <f t="shared" si="2"/>
        <v>29405</v>
      </c>
      <c r="Y23" s="108">
        <f t="shared" si="2"/>
        <v>29615</v>
      </c>
      <c r="Z23" s="108">
        <f>SUM(X23:Y23)</f>
        <v>59020</v>
      </c>
    </row>
    <row r="24" spans="1:26" s="38" customFormat="1" ht="12.75">
      <c r="A24" s="92" t="s">
        <v>59</v>
      </c>
      <c r="B24" s="110"/>
      <c r="C24" s="111"/>
      <c r="D24" s="110"/>
      <c r="E24" s="111"/>
      <c r="F24" s="110"/>
      <c r="G24" s="111"/>
      <c r="H24" s="110"/>
      <c r="I24" s="111"/>
      <c r="J24" s="110"/>
      <c r="K24" s="111"/>
      <c r="L24" s="110"/>
      <c r="M24" s="111"/>
      <c r="N24" s="118"/>
      <c r="O24" s="111"/>
      <c r="P24" s="110"/>
      <c r="Q24" s="111"/>
      <c r="R24" s="110"/>
      <c r="S24" s="111"/>
      <c r="T24" s="110"/>
      <c r="U24" s="111"/>
      <c r="V24" s="110"/>
      <c r="W24" s="111"/>
      <c r="X24" s="110"/>
      <c r="Y24" s="111"/>
      <c r="Z24" s="111"/>
    </row>
    <row r="25" spans="1:26" ht="12.75">
      <c r="A25" s="94" t="s">
        <v>44</v>
      </c>
      <c r="B25" s="90">
        <v>0</v>
      </c>
      <c r="C25" s="91">
        <v>0</v>
      </c>
      <c r="D25" s="90">
        <v>0</v>
      </c>
      <c r="E25" s="91">
        <v>0</v>
      </c>
      <c r="F25" s="90">
        <v>0</v>
      </c>
      <c r="G25" s="91">
        <v>1</v>
      </c>
      <c r="H25" s="90">
        <v>758</v>
      </c>
      <c r="I25" s="83">
        <v>622</v>
      </c>
      <c r="J25" s="90">
        <v>842</v>
      </c>
      <c r="K25" s="83">
        <v>674</v>
      </c>
      <c r="L25" s="90">
        <v>75</v>
      </c>
      <c r="M25" s="83">
        <v>50</v>
      </c>
      <c r="N25" s="148">
        <v>4</v>
      </c>
      <c r="O25" s="83">
        <v>4</v>
      </c>
      <c r="P25" s="90">
        <v>0</v>
      </c>
      <c r="Q25" s="83">
        <v>0</v>
      </c>
      <c r="R25" s="90">
        <v>0</v>
      </c>
      <c r="S25" s="83">
        <v>0</v>
      </c>
      <c r="T25" s="90">
        <v>0</v>
      </c>
      <c r="U25" s="83">
        <v>0</v>
      </c>
      <c r="V25" s="90">
        <v>0</v>
      </c>
      <c r="W25" s="83">
        <v>0</v>
      </c>
      <c r="X25" s="90">
        <f aca="true" t="shared" si="3" ref="X25:Y29">SUM(V25,T25,R25,P25,N25,L25,J25,H25,F25,D25,B25)</f>
        <v>1679</v>
      </c>
      <c r="Y25" s="85">
        <f t="shared" si="3"/>
        <v>1351</v>
      </c>
      <c r="Z25" s="83">
        <f>SUM(X25:Y25)</f>
        <v>3030</v>
      </c>
    </row>
    <row r="26" spans="1:26" ht="12.75">
      <c r="A26" s="94" t="s">
        <v>45</v>
      </c>
      <c r="B26" s="90">
        <v>0</v>
      </c>
      <c r="C26" s="91">
        <v>0</v>
      </c>
      <c r="D26" s="90">
        <v>0</v>
      </c>
      <c r="E26" s="91">
        <v>0</v>
      </c>
      <c r="F26" s="90">
        <v>0</v>
      </c>
      <c r="G26" s="91">
        <v>1</v>
      </c>
      <c r="H26" s="90">
        <v>2070</v>
      </c>
      <c r="I26" s="91">
        <v>1797</v>
      </c>
      <c r="J26" s="90">
        <v>1786</v>
      </c>
      <c r="K26" s="91">
        <v>1324</v>
      </c>
      <c r="L26" s="90">
        <v>114</v>
      </c>
      <c r="M26" s="91">
        <v>77</v>
      </c>
      <c r="N26" s="148">
        <v>5</v>
      </c>
      <c r="O26" s="83">
        <v>2</v>
      </c>
      <c r="P26" s="90">
        <v>2</v>
      </c>
      <c r="Q26" s="91">
        <v>0</v>
      </c>
      <c r="R26" s="90">
        <v>0</v>
      </c>
      <c r="S26" s="91">
        <v>0</v>
      </c>
      <c r="T26" s="90">
        <v>0</v>
      </c>
      <c r="U26" s="91">
        <v>0</v>
      </c>
      <c r="V26" s="90">
        <v>0</v>
      </c>
      <c r="W26" s="91">
        <v>0</v>
      </c>
      <c r="X26" s="90">
        <f t="shared" si="3"/>
        <v>3977</v>
      </c>
      <c r="Y26" s="105">
        <f t="shared" si="3"/>
        <v>3201</v>
      </c>
      <c r="Z26" s="83">
        <f>SUM(X26:Y26)</f>
        <v>7178</v>
      </c>
    </row>
    <row r="27" spans="1:26" ht="12.75">
      <c r="A27" s="94" t="s">
        <v>46</v>
      </c>
      <c r="B27" s="90">
        <v>0</v>
      </c>
      <c r="C27" s="91">
        <v>0</v>
      </c>
      <c r="D27" s="90">
        <v>0</v>
      </c>
      <c r="E27" s="91">
        <v>0</v>
      </c>
      <c r="F27" s="90">
        <v>0</v>
      </c>
      <c r="G27" s="91">
        <v>0</v>
      </c>
      <c r="H27" s="90">
        <v>269</v>
      </c>
      <c r="I27" s="91">
        <v>110</v>
      </c>
      <c r="J27" s="90">
        <v>226</v>
      </c>
      <c r="K27" s="91">
        <v>93</v>
      </c>
      <c r="L27" s="90">
        <v>14</v>
      </c>
      <c r="M27" s="91">
        <v>15</v>
      </c>
      <c r="N27" s="148">
        <v>0</v>
      </c>
      <c r="O27" s="83">
        <v>0</v>
      </c>
      <c r="P27" s="90">
        <v>0</v>
      </c>
      <c r="Q27" s="91">
        <v>0</v>
      </c>
      <c r="R27" s="90">
        <v>0</v>
      </c>
      <c r="S27" s="91">
        <v>0</v>
      </c>
      <c r="T27" s="90">
        <v>0</v>
      </c>
      <c r="U27" s="91">
        <v>0</v>
      </c>
      <c r="V27" s="90">
        <v>0</v>
      </c>
      <c r="W27" s="91">
        <v>0</v>
      </c>
      <c r="X27" s="90">
        <f t="shared" si="3"/>
        <v>509</v>
      </c>
      <c r="Y27" s="105">
        <f t="shared" si="3"/>
        <v>218</v>
      </c>
      <c r="Z27" s="83">
        <f>SUM(X27:Y27)</f>
        <v>727</v>
      </c>
    </row>
    <row r="28" spans="1:26" s="94" customFormat="1" ht="12.75">
      <c r="A28" s="94" t="s">
        <v>43</v>
      </c>
      <c r="B28" s="90">
        <v>0</v>
      </c>
      <c r="C28" s="83">
        <v>0</v>
      </c>
      <c r="D28" s="90">
        <v>0</v>
      </c>
      <c r="E28" s="83">
        <v>0</v>
      </c>
      <c r="F28" s="90">
        <v>1</v>
      </c>
      <c r="G28" s="83">
        <v>0</v>
      </c>
      <c r="H28" s="90">
        <v>338</v>
      </c>
      <c r="I28" s="83">
        <v>160</v>
      </c>
      <c r="J28" s="90">
        <v>300</v>
      </c>
      <c r="K28" s="83">
        <v>123</v>
      </c>
      <c r="L28" s="90">
        <v>11</v>
      </c>
      <c r="M28" s="83">
        <v>9</v>
      </c>
      <c r="N28" s="148">
        <v>0</v>
      </c>
      <c r="O28" s="83">
        <v>2</v>
      </c>
      <c r="P28" s="90">
        <v>0</v>
      </c>
      <c r="Q28" s="83">
        <v>2</v>
      </c>
      <c r="R28" s="90">
        <v>0</v>
      </c>
      <c r="S28" s="83">
        <v>0</v>
      </c>
      <c r="T28" s="90">
        <v>0</v>
      </c>
      <c r="U28" s="83">
        <v>0</v>
      </c>
      <c r="V28" s="90">
        <v>0</v>
      </c>
      <c r="W28" s="91">
        <v>1</v>
      </c>
      <c r="X28" s="90">
        <f t="shared" si="3"/>
        <v>650</v>
      </c>
      <c r="Y28" s="85">
        <f t="shared" si="3"/>
        <v>297</v>
      </c>
      <c r="Z28" s="83">
        <f>SUM(X28:Y28)</f>
        <v>947</v>
      </c>
    </row>
    <row r="29" spans="1:26" s="152" customFormat="1" ht="12.75">
      <c r="A29" s="38" t="s">
        <v>18</v>
      </c>
      <c r="B29" s="107">
        <v>0</v>
      </c>
      <c r="C29" s="108">
        <v>0</v>
      </c>
      <c r="D29" s="107">
        <v>0</v>
      </c>
      <c r="E29" s="108">
        <v>0</v>
      </c>
      <c r="F29" s="107">
        <v>1</v>
      </c>
      <c r="G29" s="108">
        <v>2</v>
      </c>
      <c r="H29" s="107">
        <v>3435</v>
      </c>
      <c r="I29" s="108">
        <v>2689</v>
      </c>
      <c r="J29" s="107">
        <v>3154</v>
      </c>
      <c r="K29" s="108">
        <v>2214</v>
      </c>
      <c r="L29" s="107">
        <v>214</v>
      </c>
      <c r="M29" s="108">
        <v>151</v>
      </c>
      <c r="N29" s="149">
        <v>9</v>
      </c>
      <c r="O29" s="108">
        <v>8</v>
      </c>
      <c r="P29" s="107">
        <v>2</v>
      </c>
      <c r="Q29" s="108">
        <v>2</v>
      </c>
      <c r="R29" s="107">
        <v>0</v>
      </c>
      <c r="S29" s="108">
        <v>0</v>
      </c>
      <c r="T29" s="107">
        <v>0</v>
      </c>
      <c r="U29" s="108">
        <v>0</v>
      </c>
      <c r="V29" s="107">
        <v>0</v>
      </c>
      <c r="W29" s="108">
        <v>1</v>
      </c>
      <c r="X29" s="107">
        <f t="shared" si="3"/>
        <v>6815</v>
      </c>
      <c r="Y29" s="108">
        <f t="shared" si="3"/>
        <v>5067</v>
      </c>
      <c r="Z29" s="108">
        <f>SUM(X29:Y29)</f>
        <v>11882</v>
      </c>
    </row>
    <row r="30" spans="1:26" ht="12.75">
      <c r="A30" s="153" t="s">
        <v>28</v>
      </c>
      <c r="B30" s="154"/>
      <c r="C30" s="155"/>
      <c r="D30" s="154"/>
      <c r="E30" s="155"/>
      <c r="F30" s="154"/>
      <c r="G30" s="155"/>
      <c r="H30" s="154"/>
      <c r="I30" s="155"/>
      <c r="J30" s="154"/>
      <c r="K30" s="155"/>
      <c r="L30" s="154"/>
      <c r="M30" s="155"/>
      <c r="N30" s="156"/>
      <c r="O30" s="155"/>
      <c r="P30" s="154"/>
      <c r="Q30" s="155"/>
      <c r="R30" s="154"/>
      <c r="S30" s="155"/>
      <c r="T30" s="154"/>
      <c r="U30" s="155"/>
      <c r="V30" s="154"/>
      <c r="W30" s="155"/>
      <c r="X30" s="154"/>
      <c r="Y30" s="155"/>
      <c r="Z30" s="155"/>
    </row>
    <row r="31" spans="1:26" ht="12.75">
      <c r="A31" s="92" t="s">
        <v>47</v>
      </c>
      <c r="B31" s="90"/>
      <c r="C31" s="91"/>
      <c r="D31" s="90"/>
      <c r="E31" s="91"/>
      <c r="F31" s="90"/>
      <c r="G31" s="91"/>
      <c r="H31" s="90"/>
      <c r="I31" s="91"/>
      <c r="J31" s="90"/>
      <c r="K31" s="91"/>
      <c r="L31" s="90"/>
      <c r="M31" s="91"/>
      <c r="N31" s="148"/>
      <c r="O31" s="83"/>
      <c r="P31" s="90"/>
      <c r="Q31" s="91"/>
      <c r="R31" s="90"/>
      <c r="S31" s="91"/>
      <c r="T31" s="90"/>
      <c r="U31" s="91"/>
      <c r="V31" s="90"/>
      <c r="W31" s="83"/>
      <c r="X31" s="90"/>
      <c r="Y31" s="91"/>
      <c r="Z31" s="83"/>
    </row>
    <row r="32" spans="1:26" ht="12.75">
      <c r="A32" s="94" t="s">
        <v>44</v>
      </c>
      <c r="B32" s="90">
        <f>SUM(B7,B13,B19,B25)</f>
        <v>2</v>
      </c>
      <c r="C32" s="91">
        <f aca="true" t="shared" si="4" ref="C32:Z35">SUM(C7,C13,C19,C25)</f>
        <v>3</v>
      </c>
      <c r="D32" s="148">
        <f t="shared" si="4"/>
        <v>123</v>
      </c>
      <c r="E32" s="157">
        <f t="shared" si="4"/>
        <v>78</v>
      </c>
      <c r="F32" s="91">
        <f t="shared" si="4"/>
        <v>5403</v>
      </c>
      <c r="G32" s="157">
        <f t="shared" si="4"/>
        <v>5563</v>
      </c>
      <c r="H32" s="91">
        <f t="shared" si="4"/>
        <v>6559</v>
      </c>
      <c r="I32" s="157">
        <f t="shared" si="4"/>
        <v>6403</v>
      </c>
      <c r="J32" s="91">
        <f t="shared" si="4"/>
        <v>2120</v>
      </c>
      <c r="K32" s="157">
        <f t="shared" si="4"/>
        <v>1819</v>
      </c>
      <c r="L32" s="91">
        <f t="shared" si="4"/>
        <v>287</v>
      </c>
      <c r="M32" s="83">
        <f t="shared" si="4"/>
        <v>211</v>
      </c>
      <c r="N32" s="148">
        <f t="shared" si="4"/>
        <v>20</v>
      </c>
      <c r="O32" s="157">
        <f t="shared" si="4"/>
        <v>10</v>
      </c>
      <c r="P32" s="91">
        <f t="shared" si="4"/>
        <v>1</v>
      </c>
      <c r="Q32" s="157">
        <f t="shared" si="4"/>
        <v>1</v>
      </c>
      <c r="R32" s="91">
        <f t="shared" si="4"/>
        <v>0</v>
      </c>
      <c r="S32" s="157">
        <f t="shared" si="4"/>
        <v>0</v>
      </c>
      <c r="T32" s="91">
        <f t="shared" si="4"/>
        <v>0</v>
      </c>
      <c r="U32" s="157">
        <f t="shared" si="4"/>
        <v>0</v>
      </c>
      <c r="V32" s="91">
        <f t="shared" si="4"/>
        <v>0</v>
      </c>
      <c r="W32" s="157">
        <f t="shared" si="4"/>
        <v>0</v>
      </c>
      <c r="X32" s="91">
        <f t="shared" si="4"/>
        <v>14515</v>
      </c>
      <c r="Y32" s="91">
        <f t="shared" si="4"/>
        <v>14088</v>
      </c>
      <c r="Z32" s="91">
        <f t="shared" si="4"/>
        <v>28603</v>
      </c>
    </row>
    <row r="33" spans="1:26" ht="12.75">
      <c r="A33" s="94" t="s">
        <v>45</v>
      </c>
      <c r="B33" s="90">
        <f>SUM(B8,B14,B20,B26)</f>
        <v>12</v>
      </c>
      <c r="C33" s="91">
        <f aca="true" t="shared" si="5" ref="C33:Q33">SUM(C8,C14,C20,C26)</f>
        <v>5</v>
      </c>
      <c r="D33" s="148">
        <f t="shared" si="5"/>
        <v>473</v>
      </c>
      <c r="E33" s="157">
        <f t="shared" si="5"/>
        <v>359</v>
      </c>
      <c r="F33" s="91">
        <f t="shared" si="5"/>
        <v>22415</v>
      </c>
      <c r="G33" s="157">
        <f t="shared" si="5"/>
        <v>23405</v>
      </c>
      <c r="H33" s="91">
        <f t="shared" si="5"/>
        <v>24644</v>
      </c>
      <c r="I33" s="157">
        <f t="shared" si="5"/>
        <v>25146</v>
      </c>
      <c r="J33" s="91">
        <f t="shared" si="5"/>
        <v>4640</v>
      </c>
      <c r="K33" s="157">
        <f t="shared" si="5"/>
        <v>3992</v>
      </c>
      <c r="L33" s="91">
        <f t="shared" si="5"/>
        <v>420</v>
      </c>
      <c r="M33" s="83">
        <f t="shared" si="5"/>
        <v>332</v>
      </c>
      <c r="N33" s="148">
        <f t="shared" si="5"/>
        <v>18</v>
      </c>
      <c r="O33" s="157">
        <f t="shared" si="5"/>
        <v>12</v>
      </c>
      <c r="P33" s="91">
        <f t="shared" si="5"/>
        <v>2</v>
      </c>
      <c r="Q33" s="157">
        <f t="shared" si="5"/>
        <v>4</v>
      </c>
      <c r="R33" s="91">
        <f t="shared" si="4"/>
        <v>0</v>
      </c>
      <c r="S33" s="157">
        <f t="shared" si="4"/>
        <v>1</v>
      </c>
      <c r="T33" s="91">
        <f t="shared" si="4"/>
        <v>0</v>
      </c>
      <c r="U33" s="157">
        <f t="shared" si="4"/>
        <v>0</v>
      </c>
      <c r="V33" s="91">
        <f t="shared" si="4"/>
        <v>0</v>
      </c>
      <c r="W33" s="157">
        <f t="shared" si="4"/>
        <v>0</v>
      </c>
      <c r="X33" s="91">
        <f t="shared" si="4"/>
        <v>52624</v>
      </c>
      <c r="Y33" s="91">
        <f t="shared" si="4"/>
        <v>53256</v>
      </c>
      <c r="Z33" s="91">
        <f t="shared" si="4"/>
        <v>105880</v>
      </c>
    </row>
    <row r="34" spans="1:26" ht="12.75">
      <c r="A34" s="94" t="s">
        <v>46</v>
      </c>
      <c r="B34" s="90">
        <f>SUM(B9,B15,B21,B27)</f>
        <v>0</v>
      </c>
      <c r="C34" s="91">
        <f t="shared" si="4"/>
        <v>0</v>
      </c>
      <c r="D34" s="148">
        <f t="shared" si="4"/>
        <v>6</v>
      </c>
      <c r="E34" s="157">
        <f t="shared" si="4"/>
        <v>5</v>
      </c>
      <c r="F34" s="91">
        <f t="shared" si="4"/>
        <v>909</v>
      </c>
      <c r="G34" s="157">
        <f t="shared" si="4"/>
        <v>424</v>
      </c>
      <c r="H34" s="91">
        <f t="shared" si="4"/>
        <v>1170</v>
      </c>
      <c r="I34" s="157">
        <f t="shared" si="4"/>
        <v>547</v>
      </c>
      <c r="J34" s="91">
        <f t="shared" si="4"/>
        <v>415</v>
      </c>
      <c r="K34" s="157">
        <f t="shared" si="4"/>
        <v>181</v>
      </c>
      <c r="L34" s="91">
        <f t="shared" si="4"/>
        <v>35</v>
      </c>
      <c r="M34" s="83">
        <f t="shared" si="4"/>
        <v>28</v>
      </c>
      <c r="N34" s="148">
        <f t="shared" si="4"/>
        <v>0</v>
      </c>
      <c r="O34" s="157">
        <f t="shared" si="4"/>
        <v>2</v>
      </c>
      <c r="P34" s="91">
        <f t="shared" si="4"/>
        <v>0</v>
      </c>
      <c r="Q34" s="157">
        <f t="shared" si="4"/>
        <v>0</v>
      </c>
      <c r="R34" s="91">
        <f t="shared" si="4"/>
        <v>0</v>
      </c>
      <c r="S34" s="157">
        <f t="shared" si="4"/>
        <v>0</v>
      </c>
      <c r="T34" s="91">
        <f t="shared" si="4"/>
        <v>0</v>
      </c>
      <c r="U34" s="157">
        <f t="shared" si="4"/>
        <v>0</v>
      </c>
      <c r="V34" s="91">
        <f t="shared" si="4"/>
        <v>0</v>
      </c>
      <c r="W34" s="157">
        <f t="shared" si="4"/>
        <v>0</v>
      </c>
      <c r="X34" s="91">
        <f t="shared" si="4"/>
        <v>2535</v>
      </c>
      <c r="Y34" s="91">
        <f t="shared" si="4"/>
        <v>1187</v>
      </c>
      <c r="Z34" s="91">
        <f t="shared" si="4"/>
        <v>3722</v>
      </c>
    </row>
    <row r="35" spans="1:26" ht="12.75">
      <c r="A35" s="94" t="s">
        <v>43</v>
      </c>
      <c r="B35" s="90">
        <f>SUM(B10,B16,B22,B28)</f>
        <v>1</v>
      </c>
      <c r="C35" s="91">
        <f t="shared" si="4"/>
        <v>0</v>
      </c>
      <c r="D35" s="148">
        <f t="shared" si="4"/>
        <v>16</v>
      </c>
      <c r="E35" s="157">
        <f t="shared" si="4"/>
        <v>11</v>
      </c>
      <c r="F35" s="91">
        <f t="shared" si="4"/>
        <v>1279</v>
      </c>
      <c r="G35" s="157">
        <f t="shared" si="4"/>
        <v>856</v>
      </c>
      <c r="H35" s="91">
        <f t="shared" si="4"/>
        <v>1611</v>
      </c>
      <c r="I35" s="157">
        <f t="shared" si="4"/>
        <v>973</v>
      </c>
      <c r="J35" s="91">
        <f t="shared" si="4"/>
        <v>570</v>
      </c>
      <c r="K35" s="157">
        <f t="shared" si="4"/>
        <v>291</v>
      </c>
      <c r="L35" s="91">
        <f t="shared" si="4"/>
        <v>49</v>
      </c>
      <c r="M35" s="83">
        <f t="shared" si="4"/>
        <v>45</v>
      </c>
      <c r="N35" s="148">
        <f t="shared" si="4"/>
        <v>2</v>
      </c>
      <c r="O35" s="157">
        <f t="shared" si="4"/>
        <v>4</v>
      </c>
      <c r="P35" s="91">
        <f t="shared" si="4"/>
        <v>0</v>
      </c>
      <c r="Q35" s="157">
        <f t="shared" si="4"/>
        <v>2</v>
      </c>
      <c r="R35" s="91">
        <f t="shared" si="4"/>
        <v>0</v>
      </c>
      <c r="S35" s="157">
        <f t="shared" si="4"/>
        <v>0</v>
      </c>
      <c r="T35" s="91">
        <f t="shared" si="4"/>
        <v>0</v>
      </c>
      <c r="U35" s="157">
        <f t="shared" si="4"/>
        <v>1</v>
      </c>
      <c r="V35" s="91">
        <f t="shared" si="4"/>
        <v>0</v>
      </c>
      <c r="W35" s="157">
        <f t="shared" si="4"/>
        <v>1</v>
      </c>
      <c r="X35" s="91">
        <f t="shared" si="4"/>
        <v>3528</v>
      </c>
      <c r="Y35" s="91">
        <f t="shared" si="4"/>
        <v>2184</v>
      </c>
      <c r="Z35" s="91">
        <f t="shared" si="4"/>
        <v>5712</v>
      </c>
    </row>
    <row r="36" spans="1:26" s="152" customFormat="1" ht="12.75">
      <c r="A36" s="38" t="s">
        <v>18</v>
      </c>
      <c r="B36" s="158">
        <f>SUM(B32:B35)</f>
        <v>15</v>
      </c>
      <c r="C36" s="108">
        <f aca="true" t="shared" si="6" ref="C36:Z36">SUM(C32:C35)</f>
        <v>8</v>
      </c>
      <c r="D36" s="149">
        <f t="shared" si="6"/>
        <v>618</v>
      </c>
      <c r="E36" s="159">
        <f t="shared" si="6"/>
        <v>453</v>
      </c>
      <c r="F36" s="108">
        <f t="shared" si="6"/>
        <v>30006</v>
      </c>
      <c r="G36" s="171">
        <f t="shared" si="6"/>
        <v>30248</v>
      </c>
      <c r="H36" s="108">
        <f t="shared" si="6"/>
        <v>33984</v>
      </c>
      <c r="I36" s="171">
        <f t="shared" si="6"/>
        <v>33069</v>
      </c>
      <c r="J36" s="108">
        <f t="shared" si="6"/>
        <v>7745</v>
      </c>
      <c r="K36" s="171">
        <f t="shared" si="6"/>
        <v>6283</v>
      </c>
      <c r="L36" s="108">
        <f t="shared" si="6"/>
        <v>791</v>
      </c>
      <c r="M36" s="108">
        <f t="shared" si="6"/>
        <v>616</v>
      </c>
      <c r="N36" s="149">
        <f t="shared" si="6"/>
        <v>40</v>
      </c>
      <c r="O36" s="171">
        <f t="shared" si="6"/>
        <v>28</v>
      </c>
      <c r="P36" s="108">
        <f t="shared" si="6"/>
        <v>3</v>
      </c>
      <c r="Q36" s="171">
        <f t="shared" si="6"/>
        <v>7</v>
      </c>
      <c r="R36" s="108">
        <f t="shared" si="6"/>
        <v>0</v>
      </c>
      <c r="S36" s="171">
        <f t="shared" si="6"/>
        <v>1</v>
      </c>
      <c r="T36" s="108">
        <f t="shared" si="6"/>
        <v>0</v>
      </c>
      <c r="U36" s="171">
        <f t="shared" si="6"/>
        <v>1</v>
      </c>
      <c r="V36" s="108">
        <f t="shared" si="6"/>
        <v>0</v>
      </c>
      <c r="W36" s="171">
        <f t="shared" si="6"/>
        <v>1</v>
      </c>
      <c r="X36" s="108">
        <f t="shared" si="6"/>
        <v>73202</v>
      </c>
      <c r="Y36" s="108">
        <f t="shared" si="6"/>
        <v>70715</v>
      </c>
      <c r="Z36" s="108">
        <f t="shared" si="6"/>
        <v>143917</v>
      </c>
    </row>
  </sheetData>
  <sheetProtection/>
  <mergeCells count="12">
    <mergeCell ref="R4:S4"/>
    <mergeCell ref="T4:U4"/>
    <mergeCell ref="V4:W4"/>
    <mergeCell ref="A2:X2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1968503937007874" right="0.1968503937007874" top="0.5905511811023623" bottom="0.5905511811023623" header="0.5118110236220472" footer="0.5118110236220472"/>
  <pageSetup fitToWidth="2" horizontalDpi="600" verticalDpi="600" orientation="portrait" paperSize="9" scale="83" r:id="rId2"/>
  <headerFooter alignWithMargins="0">
    <oddFooter>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72"/>
  <sheetViews>
    <sheetView zoomScalePageLayoutView="0" workbookViewId="0" topLeftCell="A1">
      <selection activeCell="A76" sqref="A76"/>
    </sheetView>
  </sheetViews>
  <sheetFormatPr defaultColWidth="9.140625" defaultRowHeight="12.75"/>
  <cols>
    <col min="1" max="1" width="31.57421875" style="7" customWidth="1"/>
    <col min="2" max="3" width="8.421875" style="7" customWidth="1"/>
    <col min="4" max="23" width="7.421875" style="0" customWidth="1"/>
    <col min="24" max="25" width="8.7109375" style="0" customWidth="1"/>
    <col min="26" max="26" width="8.7109375" style="7" customWidth="1"/>
    <col min="27" max="27" width="7.00390625" style="0" customWidth="1"/>
    <col min="28" max="28" width="9.28125" style="0" customWidth="1"/>
    <col min="29" max="29" width="9.421875" style="0" customWidth="1"/>
    <col min="30" max="30" width="5.00390625" style="0" customWidth="1"/>
    <col min="31" max="31" width="10.57421875" style="0" customWidth="1"/>
    <col min="32" max="32" width="5.00390625" style="0" customWidth="1"/>
    <col min="33" max="33" width="10.57421875" style="0" customWidth="1"/>
    <col min="34" max="34" width="5.00390625" style="0" customWidth="1"/>
    <col min="35" max="35" width="10.57421875" style="0" customWidth="1"/>
    <col min="36" max="37" width="9.28125" style="0" customWidth="1"/>
    <col min="38" max="38" width="5.00390625" style="0" customWidth="1"/>
    <col min="39" max="39" width="9.57421875" style="0" customWidth="1"/>
    <col min="40" max="41" width="5.00390625" style="0" customWidth="1"/>
    <col min="42" max="42" width="9.57421875" style="0" customWidth="1"/>
    <col min="43" max="44" width="5.00390625" style="0" customWidth="1"/>
    <col min="45" max="45" width="9.57421875" style="0" customWidth="1"/>
    <col min="46" max="47" width="5.00390625" style="0" customWidth="1"/>
    <col min="48" max="48" width="9.57421875" style="0" customWidth="1"/>
    <col min="49" max="50" width="5.00390625" style="0" customWidth="1"/>
    <col min="51" max="51" width="9.57421875" style="0" customWidth="1"/>
    <col min="52" max="53" width="5.00390625" style="0" customWidth="1"/>
    <col min="54" max="54" width="9.57421875" style="0" customWidth="1"/>
    <col min="55" max="56" width="5.00390625" style="0" customWidth="1"/>
    <col min="57" max="57" width="9.57421875" style="0" customWidth="1"/>
    <col min="58" max="59" width="5.00390625" style="0" customWidth="1"/>
    <col min="60" max="60" width="9.57421875" style="0" customWidth="1"/>
    <col min="61" max="61" width="5.00390625" style="0" customWidth="1"/>
    <col min="62" max="62" width="9.57421875" style="0" customWidth="1"/>
    <col min="63" max="64" width="5.00390625" style="0" customWidth="1"/>
    <col min="65" max="65" width="9.57421875" style="0" customWidth="1"/>
    <col min="66" max="67" width="5.00390625" style="0" customWidth="1"/>
    <col min="68" max="68" width="9.57421875" style="0" customWidth="1"/>
    <col min="69" max="70" width="5.00390625" style="0" customWidth="1"/>
    <col min="71" max="71" width="9.57421875" style="0" customWidth="1"/>
    <col min="72" max="72" width="5.00390625" style="0" customWidth="1"/>
    <col min="73" max="73" width="9.57421875" style="0" customWidth="1"/>
    <col min="74" max="75" width="5.00390625" style="0" customWidth="1"/>
    <col min="76" max="76" width="9.57421875" style="0" customWidth="1"/>
    <col min="77" max="78" width="5.00390625" style="0" customWidth="1"/>
    <col min="79" max="79" width="9.57421875" style="0" customWidth="1"/>
    <col min="80" max="81" width="5.00390625" style="0" customWidth="1"/>
    <col min="82" max="82" width="9.57421875" style="0" customWidth="1"/>
    <col min="83" max="84" width="5.00390625" style="0" customWidth="1"/>
    <col min="85" max="85" width="9.57421875" style="0" customWidth="1"/>
    <col min="86" max="87" width="5.00390625" style="0" customWidth="1"/>
    <col min="88" max="88" width="9.57421875" style="0" customWidth="1"/>
    <col min="89" max="90" width="5.00390625" style="0" customWidth="1"/>
    <col min="91" max="91" width="9.57421875" style="0" customWidth="1"/>
    <col min="92" max="93" width="5.00390625" style="0" customWidth="1"/>
    <col min="94" max="94" width="9.57421875" style="0" customWidth="1"/>
    <col min="95" max="95" width="5.00390625" style="0" customWidth="1"/>
    <col min="96" max="96" width="9.57421875" style="0" customWidth="1"/>
    <col min="97" max="98" width="5.00390625" style="0" customWidth="1"/>
    <col min="99" max="99" width="9.57421875" style="0" customWidth="1"/>
    <col min="100" max="100" width="5.00390625" style="0" customWidth="1"/>
    <col min="101" max="101" width="9.57421875" style="0" customWidth="1"/>
    <col min="102" max="103" width="5.00390625" style="0" customWidth="1"/>
    <col min="104" max="104" width="9.57421875" style="0" customWidth="1"/>
    <col min="105" max="105" width="5.00390625" style="0" customWidth="1"/>
    <col min="106" max="106" width="9.57421875" style="0" customWidth="1"/>
    <col min="107" max="107" width="5.00390625" style="0" customWidth="1"/>
    <col min="108" max="108" width="9.57421875" style="0" customWidth="1"/>
    <col min="109" max="109" width="5.00390625" style="0" customWidth="1"/>
    <col min="110" max="110" width="9.57421875" style="0" customWidth="1"/>
    <col min="111" max="111" width="5.00390625" style="0" customWidth="1"/>
    <col min="112" max="112" width="9.57421875" style="0" customWidth="1"/>
    <col min="113" max="113" width="10.57421875" style="0" customWidth="1"/>
  </cols>
  <sheetData>
    <row r="1" spans="1:3" ht="12.75">
      <c r="A1" s="6" t="s">
        <v>80</v>
      </c>
      <c r="B1" s="6"/>
      <c r="C1" s="6"/>
    </row>
    <row r="2" spans="1:26" ht="12.75">
      <c r="A2" s="180" t="s">
        <v>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ht="13.5" thickBot="1"/>
    <row r="4" spans="1:71" ht="12.75">
      <c r="A4" s="8"/>
      <c r="B4" s="220" t="str">
        <f>D4+1&amp;" "&amp;"en later"</f>
        <v>2008 en later</v>
      </c>
      <c r="C4" s="221"/>
      <c r="D4" s="220">
        <v>2007</v>
      </c>
      <c r="E4" s="221"/>
      <c r="F4" s="220">
        <f>D4-1</f>
        <v>2006</v>
      </c>
      <c r="G4" s="221"/>
      <c r="H4" s="220">
        <f>F4-1</f>
        <v>2005</v>
      </c>
      <c r="I4" s="221"/>
      <c r="J4" s="220">
        <f>H4-1</f>
        <v>2004</v>
      </c>
      <c r="K4" s="221"/>
      <c r="L4" s="220">
        <f>J4-1</f>
        <v>2003</v>
      </c>
      <c r="M4" s="221"/>
      <c r="N4" s="220">
        <f>L4-1</f>
        <v>2002</v>
      </c>
      <c r="O4" s="221"/>
      <c r="P4" s="220">
        <f>N4-1</f>
        <v>2001</v>
      </c>
      <c r="Q4" s="221"/>
      <c r="R4" s="220">
        <f>P4-1</f>
        <v>2000</v>
      </c>
      <c r="S4" s="221"/>
      <c r="T4" s="220">
        <f>R4-1</f>
        <v>1999</v>
      </c>
      <c r="U4" s="224"/>
      <c r="V4" s="220" t="str">
        <f>T4-1&amp;" "&amp;"en vroeger"</f>
        <v>1998 en vroeger</v>
      </c>
      <c r="W4" s="221"/>
      <c r="X4" s="222" t="s">
        <v>20</v>
      </c>
      <c r="Y4" s="223"/>
      <c r="Z4" s="223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ht="12.75">
      <c r="A5" s="22"/>
      <c r="B5" s="51" t="s">
        <v>0</v>
      </c>
      <c r="C5" s="52" t="s">
        <v>1</v>
      </c>
      <c r="D5" s="51" t="s">
        <v>0</v>
      </c>
      <c r="E5" s="52" t="s">
        <v>1</v>
      </c>
      <c r="F5" s="51" t="s">
        <v>0</v>
      </c>
      <c r="G5" s="52" t="s">
        <v>1</v>
      </c>
      <c r="H5" s="51" t="s">
        <v>0</v>
      </c>
      <c r="I5" s="52" t="s">
        <v>1</v>
      </c>
      <c r="J5" s="51" t="s">
        <v>0</v>
      </c>
      <c r="K5" s="52" t="s">
        <v>1</v>
      </c>
      <c r="L5" s="51" t="s">
        <v>0</v>
      </c>
      <c r="M5" s="52" t="s">
        <v>1</v>
      </c>
      <c r="N5" s="51" t="s">
        <v>0</v>
      </c>
      <c r="O5" s="52" t="s">
        <v>1</v>
      </c>
      <c r="P5" s="51" t="s">
        <v>0</v>
      </c>
      <c r="Q5" s="52" t="s">
        <v>1</v>
      </c>
      <c r="R5" s="51" t="s">
        <v>0</v>
      </c>
      <c r="S5" s="52" t="s">
        <v>1</v>
      </c>
      <c r="T5" s="51" t="s">
        <v>0</v>
      </c>
      <c r="U5" s="52" t="s">
        <v>1</v>
      </c>
      <c r="V5" s="51" t="s">
        <v>0</v>
      </c>
      <c r="W5" s="52" t="s">
        <v>1</v>
      </c>
      <c r="X5" s="51" t="s">
        <v>0</v>
      </c>
      <c r="Y5" s="52" t="s">
        <v>1</v>
      </c>
      <c r="Z5" s="69" t="s">
        <v>19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</row>
    <row r="6" spans="1:71" s="7" customFormat="1" ht="12.75">
      <c r="A6" s="6" t="s">
        <v>55</v>
      </c>
      <c r="B6" s="51"/>
      <c r="C6" s="52"/>
      <c r="D6" s="51"/>
      <c r="E6" s="52"/>
      <c r="F6" s="51"/>
      <c r="G6" s="52"/>
      <c r="H6" s="51"/>
      <c r="I6" s="52"/>
      <c r="J6" s="51"/>
      <c r="K6" s="52"/>
      <c r="L6" s="51"/>
      <c r="M6" s="52"/>
      <c r="N6" s="51"/>
      <c r="O6" s="52"/>
      <c r="P6" s="51"/>
      <c r="Q6" s="52"/>
      <c r="R6" s="51"/>
      <c r="S6" s="52"/>
      <c r="T6" s="51"/>
      <c r="U6" s="52"/>
      <c r="V6" s="51"/>
      <c r="W6" s="160"/>
      <c r="X6" s="51"/>
      <c r="Y6" s="52"/>
      <c r="Z6" s="53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</row>
    <row r="7" spans="1:71" s="19" customFormat="1" ht="12.75">
      <c r="A7" s="41" t="s">
        <v>33</v>
      </c>
      <c r="B7" s="67"/>
      <c r="C7" s="68"/>
      <c r="D7" s="67"/>
      <c r="E7" s="68"/>
      <c r="F7" s="67"/>
      <c r="G7" s="68"/>
      <c r="H7" s="67"/>
      <c r="I7" s="68"/>
      <c r="J7" s="67"/>
      <c r="K7" s="68"/>
      <c r="L7" s="67"/>
      <c r="M7" s="68"/>
      <c r="N7" s="67"/>
      <c r="O7" s="68"/>
      <c r="P7" s="67"/>
      <c r="Q7" s="68"/>
      <c r="R7" s="67"/>
      <c r="S7" s="68"/>
      <c r="T7" s="67"/>
      <c r="U7" s="68"/>
      <c r="V7" s="67"/>
      <c r="W7" s="161"/>
      <c r="X7" s="67"/>
      <c r="Y7" s="68"/>
      <c r="Z7" s="68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</row>
    <row r="8" spans="1:71" ht="12.75">
      <c r="A8" s="26" t="s">
        <v>29</v>
      </c>
      <c r="B8" s="56">
        <v>0</v>
      </c>
      <c r="C8" s="57">
        <v>0</v>
      </c>
      <c r="D8" s="56">
        <v>0</v>
      </c>
      <c r="E8" s="57">
        <v>0</v>
      </c>
      <c r="F8" s="56">
        <v>1</v>
      </c>
      <c r="G8" s="57">
        <v>1</v>
      </c>
      <c r="H8" s="56">
        <v>94</v>
      </c>
      <c r="I8" s="57">
        <v>88</v>
      </c>
      <c r="J8" s="56">
        <v>2610</v>
      </c>
      <c r="K8" s="57">
        <v>3126</v>
      </c>
      <c r="L8" s="56">
        <v>573</v>
      </c>
      <c r="M8" s="57">
        <v>605</v>
      </c>
      <c r="N8" s="56">
        <v>107</v>
      </c>
      <c r="O8" s="57">
        <v>116</v>
      </c>
      <c r="P8" s="56">
        <v>6</v>
      </c>
      <c r="Q8" s="57">
        <v>14</v>
      </c>
      <c r="R8" s="56">
        <v>2</v>
      </c>
      <c r="S8" s="57">
        <v>1</v>
      </c>
      <c r="T8" s="56">
        <v>0</v>
      </c>
      <c r="U8" s="57">
        <v>0</v>
      </c>
      <c r="V8" s="56">
        <v>0</v>
      </c>
      <c r="W8" s="162">
        <v>0</v>
      </c>
      <c r="X8" s="59">
        <f aca="true" t="shared" si="0" ref="X8:Y12">SUM(V8,T8,R8,P8,N8,L8,J8,H8,F8,D8,B8)</f>
        <v>3393</v>
      </c>
      <c r="Y8" s="58">
        <f t="shared" si="0"/>
        <v>3951</v>
      </c>
      <c r="Z8" s="58">
        <f>SUM(X8:Y8)</f>
        <v>7344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</row>
    <row r="9" spans="1:71" ht="12.75">
      <c r="A9" s="26" t="s">
        <v>30</v>
      </c>
      <c r="B9" s="56">
        <v>0</v>
      </c>
      <c r="C9" s="64">
        <v>0</v>
      </c>
      <c r="D9" s="56">
        <v>0</v>
      </c>
      <c r="E9" s="64">
        <v>0</v>
      </c>
      <c r="F9" s="56">
        <v>4</v>
      </c>
      <c r="G9" s="64">
        <v>3</v>
      </c>
      <c r="H9" s="56">
        <v>372</v>
      </c>
      <c r="I9" s="64">
        <v>368</v>
      </c>
      <c r="J9" s="56">
        <v>10557</v>
      </c>
      <c r="K9" s="64">
        <v>13370</v>
      </c>
      <c r="L9" s="56">
        <v>933</v>
      </c>
      <c r="M9" s="64">
        <v>1046</v>
      </c>
      <c r="N9" s="56">
        <v>111</v>
      </c>
      <c r="O9" s="64">
        <v>129</v>
      </c>
      <c r="P9" s="56">
        <v>8</v>
      </c>
      <c r="Q9" s="64">
        <v>6</v>
      </c>
      <c r="R9" s="56">
        <v>0</v>
      </c>
      <c r="S9" s="64">
        <v>1</v>
      </c>
      <c r="T9" s="56">
        <v>0</v>
      </c>
      <c r="U9" s="64">
        <v>0</v>
      </c>
      <c r="V9" s="56">
        <v>0</v>
      </c>
      <c r="W9" s="162">
        <v>0</v>
      </c>
      <c r="X9" s="59">
        <f t="shared" si="0"/>
        <v>11985</v>
      </c>
      <c r="Y9" s="65">
        <f t="shared" si="0"/>
        <v>14923</v>
      </c>
      <c r="Z9" s="57">
        <f>SUM(X9:Y9)</f>
        <v>26908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</row>
    <row r="10" spans="1:71" ht="12.75">
      <c r="A10" s="26" t="s">
        <v>31</v>
      </c>
      <c r="B10" s="56">
        <v>0</v>
      </c>
      <c r="C10" s="64">
        <v>0</v>
      </c>
      <c r="D10" s="56">
        <v>0</v>
      </c>
      <c r="E10" s="64">
        <v>0</v>
      </c>
      <c r="F10" s="56">
        <v>0</v>
      </c>
      <c r="G10" s="64">
        <v>0</v>
      </c>
      <c r="H10" s="56">
        <v>1</v>
      </c>
      <c r="I10" s="64">
        <v>1</v>
      </c>
      <c r="J10" s="56">
        <v>70</v>
      </c>
      <c r="K10" s="64">
        <v>81</v>
      </c>
      <c r="L10" s="56">
        <v>12</v>
      </c>
      <c r="M10" s="64">
        <v>13</v>
      </c>
      <c r="N10" s="56">
        <v>2</v>
      </c>
      <c r="O10" s="64">
        <v>4</v>
      </c>
      <c r="P10" s="56">
        <v>1</v>
      </c>
      <c r="Q10" s="64">
        <v>0</v>
      </c>
      <c r="R10" s="56">
        <v>0</v>
      </c>
      <c r="S10" s="64">
        <v>0</v>
      </c>
      <c r="T10" s="56">
        <v>0</v>
      </c>
      <c r="U10" s="64">
        <v>0</v>
      </c>
      <c r="V10" s="56">
        <v>0</v>
      </c>
      <c r="W10" s="162">
        <v>0</v>
      </c>
      <c r="X10" s="59">
        <f t="shared" si="0"/>
        <v>86</v>
      </c>
      <c r="Y10" s="65">
        <f t="shared" si="0"/>
        <v>99</v>
      </c>
      <c r="Z10" s="57">
        <f>SUM(X10:Y10)</f>
        <v>185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</row>
    <row r="11" spans="1:71" ht="12.75">
      <c r="A11" s="26" t="s">
        <v>32</v>
      </c>
      <c r="B11" s="56">
        <v>0</v>
      </c>
      <c r="C11" s="64">
        <v>0</v>
      </c>
      <c r="D11" s="56">
        <v>0</v>
      </c>
      <c r="E11" s="64">
        <v>0</v>
      </c>
      <c r="F11" s="56">
        <v>0</v>
      </c>
      <c r="G11" s="64">
        <v>1</v>
      </c>
      <c r="H11" s="56">
        <v>12</v>
      </c>
      <c r="I11" s="64">
        <v>7</v>
      </c>
      <c r="J11" s="56">
        <v>299</v>
      </c>
      <c r="K11" s="64">
        <v>388</v>
      </c>
      <c r="L11" s="56">
        <v>65</v>
      </c>
      <c r="M11" s="64">
        <v>58</v>
      </c>
      <c r="N11" s="56">
        <v>10</v>
      </c>
      <c r="O11" s="64">
        <v>18</v>
      </c>
      <c r="P11" s="56">
        <v>2</v>
      </c>
      <c r="Q11" s="64">
        <v>4</v>
      </c>
      <c r="R11" s="56">
        <v>0</v>
      </c>
      <c r="S11" s="64">
        <v>0</v>
      </c>
      <c r="T11" s="56">
        <v>0</v>
      </c>
      <c r="U11" s="64">
        <v>0</v>
      </c>
      <c r="V11" s="56">
        <v>0</v>
      </c>
      <c r="W11" s="162">
        <v>0</v>
      </c>
      <c r="X11" s="59">
        <f t="shared" si="0"/>
        <v>388</v>
      </c>
      <c r="Y11" s="65">
        <f t="shared" si="0"/>
        <v>476</v>
      </c>
      <c r="Z11" s="57">
        <f>SUM(X11:Y11)</f>
        <v>864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</row>
    <row r="12" spans="1:71" s="19" customFormat="1" ht="12.75">
      <c r="A12" s="10" t="s">
        <v>18</v>
      </c>
      <c r="B12" s="63">
        <v>0</v>
      </c>
      <c r="C12" s="62">
        <v>0</v>
      </c>
      <c r="D12" s="63">
        <v>0</v>
      </c>
      <c r="E12" s="62">
        <v>0</v>
      </c>
      <c r="F12" s="63">
        <v>5</v>
      </c>
      <c r="G12" s="62">
        <v>5</v>
      </c>
      <c r="H12" s="63">
        <v>479</v>
      </c>
      <c r="I12" s="62">
        <v>464</v>
      </c>
      <c r="J12" s="63">
        <v>13536</v>
      </c>
      <c r="K12" s="62">
        <v>16965</v>
      </c>
      <c r="L12" s="63">
        <v>1583</v>
      </c>
      <c r="M12" s="62">
        <v>1722</v>
      </c>
      <c r="N12" s="63">
        <v>230</v>
      </c>
      <c r="O12" s="62">
        <v>267</v>
      </c>
      <c r="P12" s="63">
        <v>17</v>
      </c>
      <c r="Q12" s="62">
        <v>24</v>
      </c>
      <c r="R12" s="63">
        <v>2</v>
      </c>
      <c r="S12" s="62">
        <v>2</v>
      </c>
      <c r="T12" s="63">
        <v>0</v>
      </c>
      <c r="U12" s="62">
        <v>0</v>
      </c>
      <c r="V12" s="63">
        <v>0</v>
      </c>
      <c r="W12" s="163">
        <v>0</v>
      </c>
      <c r="X12" s="63">
        <f t="shared" si="0"/>
        <v>15852</v>
      </c>
      <c r="Y12" s="62">
        <f t="shared" si="0"/>
        <v>19449</v>
      </c>
      <c r="Z12" s="62">
        <f>SUM(X12:Y12)</f>
        <v>35301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</row>
    <row r="13" spans="1:71" s="7" customFormat="1" ht="12.75">
      <c r="A13" s="6" t="s">
        <v>34</v>
      </c>
      <c r="B13" s="55"/>
      <c r="C13" s="53"/>
      <c r="D13" s="55"/>
      <c r="E13" s="53"/>
      <c r="F13" s="55"/>
      <c r="G13" s="53"/>
      <c r="H13" s="55"/>
      <c r="I13" s="53"/>
      <c r="J13" s="55"/>
      <c r="K13" s="53"/>
      <c r="L13" s="55"/>
      <c r="M13" s="53"/>
      <c r="N13" s="55"/>
      <c r="O13" s="53"/>
      <c r="P13" s="55"/>
      <c r="Q13" s="53"/>
      <c r="R13" s="55"/>
      <c r="S13" s="53"/>
      <c r="T13" s="55"/>
      <c r="U13" s="53"/>
      <c r="V13" s="55"/>
      <c r="W13" s="164"/>
      <c r="X13" s="55"/>
      <c r="Y13" s="53"/>
      <c r="Z13" s="5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</row>
    <row r="14" spans="1:71" ht="12.75">
      <c r="A14" s="7" t="s">
        <v>29</v>
      </c>
      <c r="B14" s="56">
        <v>0</v>
      </c>
      <c r="C14" s="57">
        <v>0</v>
      </c>
      <c r="D14" s="56">
        <v>0</v>
      </c>
      <c r="E14" s="57">
        <v>0</v>
      </c>
      <c r="F14" s="56">
        <v>0</v>
      </c>
      <c r="G14" s="57">
        <v>0</v>
      </c>
      <c r="H14" s="56">
        <v>6</v>
      </c>
      <c r="I14" s="57">
        <v>4</v>
      </c>
      <c r="J14" s="56">
        <v>916</v>
      </c>
      <c r="K14" s="57">
        <v>695</v>
      </c>
      <c r="L14" s="56">
        <v>618</v>
      </c>
      <c r="M14" s="57">
        <v>452</v>
      </c>
      <c r="N14" s="56">
        <v>227</v>
      </c>
      <c r="O14" s="57">
        <v>134</v>
      </c>
      <c r="P14" s="56">
        <v>35</v>
      </c>
      <c r="Q14" s="57">
        <v>28</v>
      </c>
      <c r="R14" s="56">
        <v>7</v>
      </c>
      <c r="S14" s="57">
        <v>3</v>
      </c>
      <c r="T14" s="56">
        <v>0</v>
      </c>
      <c r="U14" s="57">
        <v>0</v>
      </c>
      <c r="V14" s="56">
        <v>0</v>
      </c>
      <c r="W14" s="162">
        <v>0</v>
      </c>
      <c r="X14" s="59">
        <f aca="true" t="shared" si="1" ref="X14:Y18">SUM(V14,T14,R14,P14,N14,L14,J14,H14,F14,D14,B14)</f>
        <v>1809</v>
      </c>
      <c r="Y14" s="58">
        <f t="shared" si="1"/>
        <v>1316</v>
      </c>
      <c r="Z14" s="57">
        <f>SUM(X14:Y14)</f>
        <v>3125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</row>
    <row r="15" spans="1:71" ht="12.75">
      <c r="A15" s="7" t="s">
        <v>30</v>
      </c>
      <c r="B15" s="56">
        <v>0</v>
      </c>
      <c r="C15" s="64">
        <v>0</v>
      </c>
      <c r="D15" s="56">
        <v>0</v>
      </c>
      <c r="E15" s="64">
        <v>0</v>
      </c>
      <c r="F15" s="56">
        <v>0</v>
      </c>
      <c r="G15" s="64">
        <v>0</v>
      </c>
      <c r="H15" s="56">
        <v>23</v>
      </c>
      <c r="I15" s="64">
        <v>17</v>
      </c>
      <c r="J15" s="56">
        <v>6101</v>
      </c>
      <c r="K15" s="64">
        <v>4892</v>
      </c>
      <c r="L15" s="56">
        <v>1879</v>
      </c>
      <c r="M15" s="64">
        <v>1444</v>
      </c>
      <c r="N15" s="56">
        <v>398</v>
      </c>
      <c r="O15" s="64">
        <v>251</v>
      </c>
      <c r="P15" s="56">
        <v>42</v>
      </c>
      <c r="Q15" s="64">
        <v>21</v>
      </c>
      <c r="R15" s="56">
        <v>4</v>
      </c>
      <c r="S15" s="64">
        <v>1</v>
      </c>
      <c r="T15" s="56">
        <v>0</v>
      </c>
      <c r="U15" s="64">
        <v>1</v>
      </c>
      <c r="V15" s="56">
        <v>0</v>
      </c>
      <c r="W15" s="162">
        <v>0</v>
      </c>
      <c r="X15" s="59">
        <f t="shared" si="1"/>
        <v>8447</v>
      </c>
      <c r="Y15" s="65">
        <f t="shared" si="1"/>
        <v>6627</v>
      </c>
      <c r="Z15" s="57">
        <f>SUM(X15:Y15)</f>
        <v>15074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</row>
    <row r="16" spans="1:71" ht="12.75">
      <c r="A16" s="7" t="s">
        <v>31</v>
      </c>
      <c r="B16" s="56">
        <v>0</v>
      </c>
      <c r="C16" s="64">
        <v>0</v>
      </c>
      <c r="D16" s="56">
        <v>0</v>
      </c>
      <c r="E16" s="64">
        <v>0</v>
      </c>
      <c r="F16" s="56">
        <v>0</v>
      </c>
      <c r="G16" s="64">
        <v>0</v>
      </c>
      <c r="H16" s="56">
        <v>7</v>
      </c>
      <c r="I16" s="64">
        <v>0</v>
      </c>
      <c r="J16" s="56">
        <v>537</v>
      </c>
      <c r="K16" s="64">
        <v>155</v>
      </c>
      <c r="L16" s="56">
        <v>181</v>
      </c>
      <c r="M16" s="64">
        <v>69</v>
      </c>
      <c r="N16" s="56">
        <v>31</v>
      </c>
      <c r="O16" s="64">
        <v>15</v>
      </c>
      <c r="P16" s="56">
        <v>5</v>
      </c>
      <c r="Q16" s="64">
        <v>5</v>
      </c>
      <c r="R16" s="56">
        <v>0</v>
      </c>
      <c r="S16" s="64">
        <v>0</v>
      </c>
      <c r="T16" s="56">
        <v>1</v>
      </c>
      <c r="U16" s="64">
        <v>0</v>
      </c>
      <c r="V16" s="56">
        <v>0</v>
      </c>
      <c r="W16" s="162">
        <v>0</v>
      </c>
      <c r="X16" s="59">
        <f t="shared" si="1"/>
        <v>762</v>
      </c>
      <c r="Y16" s="65">
        <f t="shared" si="1"/>
        <v>244</v>
      </c>
      <c r="Z16" s="57">
        <f>SUM(X16:Y16)</f>
        <v>1006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1:71" ht="12.75">
      <c r="A17" s="7" t="s">
        <v>32</v>
      </c>
      <c r="B17" s="56">
        <v>0</v>
      </c>
      <c r="C17" s="64">
        <v>0</v>
      </c>
      <c r="D17" s="56">
        <v>0</v>
      </c>
      <c r="E17" s="64">
        <v>0</v>
      </c>
      <c r="F17" s="56">
        <v>0</v>
      </c>
      <c r="G17" s="64">
        <v>0</v>
      </c>
      <c r="H17" s="56">
        <v>4</v>
      </c>
      <c r="I17" s="64">
        <v>1</v>
      </c>
      <c r="J17" s="56">
        <v>462</v>
      </c>
      <c r="K17" s="64">
        <v>126</v>
      </c>
      <c r="L17" s="56">
        <v>209</v>
      </c>
      <c r="M17" s="64">
        <v>67</v>
      </c>
      <c r="N17" s="56">
        <v>40</v>
      </c>
      <c r="O17" s="64">
        <v>38</v>
      </c>
      <c r="P17" s="56">
        <v>5</v>
      </c>
      <c r="Q17" s="64">
        <v>6</v>
      </c>
      <c r="R17" s="56">
        <v>1</v>
      </c>
      <c r="S17" s="64">
        <v>2</v>
      </c>
      <c r="T17" s="56">
        <v>0</v>
      </c>
      <c r="U17" s="64">
        <v>1</v>
      </c>
      <c r="V17" s="56">
        <v>0</v>
      </c>
      <c r="W17" s="162">
        <v>0</v>
      </c>
      <c r="X17" s="59">
        <f t="shared" si="1"/>
        <v>721</v>
      </c>
      <c r="Y17" s="65">
        <f t="shared" si="1"/>
        <v>241</v>
      </c>
      <c r="Z17" s="57">
        <f>SUM(X17:Y17)</f>
        <v>962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</row>
    <row r="18" spans="1:71" s="19" customFormat="1" ht="12.75">
      <c r="A18" s="10" t="s">
        <v>18</v>
      </c>
      <c r="B18" s="63">
        <v>0</v>
      </c>
      <c r="C18" s="62">
        <v>0</v>
      </c>
      <c r="D18" s="63">
        <v>0</v>
      </c>
      <c r="E18" s="62">
        <v>0</v>
      </c>
      <c r="F18" s="63">
        <v>0</v>
      </c>
      <c r="G18" s="62">
        <v>0</v>
      </c>
      <c r="H18" s="63">
        <v>40</v>
      </c>
      <c r="I18" s="62">
        <v>22</v>
      </c>
      <c r="J18" s="63">
        <v>8016</v>
      </c>
      <c r="K18" s="62">
        <v>5868</v>
      </c>
      <c r="L18" s="63">
        <v>2887</v>
      </c>
      <c r="M18" s="62">
        <v>2032</v>
      </c>
      <c r="N18" s="63">
        <v>696</v>
      </c>
      <c r="O18" s="62">
        <v>438</v>
      </c>
      <c r="P18" s="63">
        <v>87</v>
      </c>
      <c r="Q18" s="62">
        <v>60</v>
      </c>
      <c r="R18" s="63">
        <v>12</v>
      </c>
      <c r="S18" s="62">
        <v>6</v>
      </c>
      <c r="T18" s="63">
        <v>1</v>
      </c>
      <c r="U18" s="62">
        <v>2</v>
      </c>
      <c r="V18" s="63">
        <v>0</v>
      </c>
      <c r="W18" s="163">
        <v>0</v>
      </c>
      <c r="X18" s="63">
        <f t="shared" si="1"/>
        <v>11739</v>
      </c>
      <c r="Y18" s="62">
        <f t="shared" si="1"/>
        <v>8428</v>
      </c>
      <c r="Z18" s="62">
        <f>SUM(X18:Y18)</f>
        <v>20167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</row>
    <row r="19" spans="1:71" s="19" customFormat="1" ht="12.75">
      <c r="A19" s="41" t="s">
        <v>36</v>
      </c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/>
      <c r="N19" s="67"/>
      <c r="O19" s="68"/>
      <c r="P19" s="67"/>
      <c r="Q19" s="68"/>
      <c r="R19" s="67"/>
      <c r="S19" s="68"/>
      <c r="T19" s="67"/>
      <c r="U19" s="68"/>
      <c r="V19" s="67"/>
      <c r="W19" s="161"/>
      <c r="X19" s="67"/>
      <c r="Y19" s="68"/>
      <c r="Z19" s="68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</row>
    <row r="20" spans="1:71" ht="12.75">
      <c r="A20" s="26" t="s">
        <v>29</v>
      </c>
      <c r="B20" s="56">
        <v>0</v>
      </c>
      <c r="C20" s="57">
        <v>0</v>
      </c>
      <c r="D20" s="56">
        <v>0</v>
      </c>
      <c r="E20" s="57">
        <v>0</v>
      </c>
      <c r="F20" s="56">
        <v>0</v>
      </c>
      <c r="G20" s="57">
        <v>0</v>
      </c>
      <c r="H20" s="56">
        <v>2</v>
      </c>
      <c r="I20" s="57">
        <v>1</v>
      </c>
      <c r="J20" s="56">
        <v>76</v>
      </c>
      <c r="K20" s="57">
        <v>159</v>
      </c>
      <c r="L20" s="56">
        <v>25</v>
      </c>
      <c r="M20" s="57">
        <v>46</v>
      </c>
      <c r="N20" s="56">
        <v>17</v>
      </c>
      <c r="O20" s="57">
        <v>15</v>
      </c>
      <c r="P20" s="56">
        <v>3</v>
      </c>
      <c r="Q20" s="57">
        <v>2</v>
      </c>
      <c r="R20" s="56">
        <v>0</v>
      </c>
      <c r="S20" s="57">
        <v>1</v>
      </c>
      <c r="T20" s="56">
        <v>0</v>
      </c>
      <c r="U20" s="57">
        <v>0</v>
      </c>
      <c r="V20" s="56">
        <v>0</v>
      </c>
      <c r="W20" s="162">
        <v>0</v>
      </c>
      <c r="X20" s="59">
        <f aca="true" t="shared" si="2" ref="X20:Y24">SUM(V20,T20,R20,P20,N20,L20,J20,H20,F20,D20,B20)</f>
        <v>123</v>
      </c>
      <c r="Y20" s="58">
        <f t="shared" si="2"/>
        <v>224</v>
      </c>
      <c r="Z20" s="57">
        <f>SUM(X20:Y20)</f>
        <v>347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</row>
    <row r="21" spans="1:71" ht="12.75">
      <c r="A21" s="26" t="s">
        <v>30</v>
      </c>
      <c r="B21" s="56">
        <v>0</v>
      </c>
      <c r="C21" s="64">
        <v>0</v>
      </c>
      <c r="D21" s="56">
        <v>0</v>
      </c>
      <c r="E21" s="64">
        <v>0</v>
      </c>
      <c r="F21" s="56">
        <v>0</v>
      </c>
      <c r="G21" s="64">
        <v>0</v>
      </c>
      <c r="H21" s="56">
        <v>1</v>
      </c>
      <c r="I21" s="64">
        <v>4</v>
      </c>
      <c r="J21" s="56">
        <v>111</v>
      </c>
      <c r="K21" s="64">
        <v>273</v>
      </c>
      <c r="L21" s="56">
        <v>68</v>
      </c>
      <c r="M21" s="64">
        <v>103</v>
      </c>
      <c r="N21" s="56">
        <v>7</v>
      </c>
      <c r="O21" s="64">
        <v>12</v>
      </c>
      <c r="P21" s="56">
        <v>3</v>
      </c>
      <c r="Q21" s="64">
        <v>4</v>
      </c>
      <c r="R21" s="56">
        <v>1</v>
      </c>
      <c r="S21" s="64">
        <v>0</v>
      </c>
      <c r="T21" s="56">
        <v>0</v>
      </c>
      <c r="U21" s="64">
        <v>0</v>
      </c>
      <c r="V21" s="56">
        <v>0</v>
      </c>
      <c r="W21" s="162">
        <v>0</v>
      </c>
      <c r="X21" s="59">
        <f t="shared" si="2"/>
        <v>191</v>
      </c>
      <c r="Y21" s="65">
        <f t="shared" si="2"/>
        <v>396</v>
      </c>
      <c r="Z21" s="57">
        <f>SUM(X21:Y21)</f>
        <v>587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</row>
    <row r="22" spans="1:71" ht="12.75">
      <c r="A22" s="26" t="s">
        <v>31</v>
      </c>
      <c r="B22" s="56">
        <v>0</v>
      </c>
      <c r="C22" s="64">
        <v>0</v>
      </c>
      <c r="D22" s="56">
        <v>0</v>
      </c>
      <c r="E22" s="64">
        <v>0</v>
      </c>
      <c r="F22" s="56">
        <v>0</v>
      </c>
      <c r="G22" s="64">
        <v>0</v>
      </c>
      <c r="H22" s="56">
        <v>0</v>
      </c>
      <c r="I22" s="64">
        <v>0</v>
      </c>
      <c r="J22" s="56">
        <v>33</v>
      </c>
      <c r="K22" s="64">
        <v>100</v>
      </c>
      <c r="L22" s="56">
        <v>22</v>
      </c>
      <c r="M22" s="64">
        <v>20</v>
      </c>
      <c r="N22" s="56">
        <v>2</v>
      </c>
      <c r="O22" s="64">
        <v>6</v>
      </c>
      <c r="P22" s="56">
        <v>2</v>
      </c>
      <c r="Q22" s="64">
        <v>1</v>
      </c>
      <c r="R22" s="56">
        <v>0</v>
      </c>
      <c r="S22" s="64">
        <v>0</v>
      </c>
      <c r="T22" s="56">
        <v>0</v>
      </c>
      <c r="U22" s="64">
        <v>0</v>
      </c>
      <c r="V22" s="56">
        <v>0</v>
      </c>
      <c r="W22" s="162">
        <v>0</v>
      </c>
      <c r="X22" s="59">
        <f t="shared" si="2"/>
        <v>59</v>
      </c>
      <c r="Y22" s="65">
        <f t="shared" si="2"/>
        <v>127</v>
      </c>
      <c r="Z22" s="57">
        <f>SUM(X22:Y22)</f>
        <v>186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</row>
    <row r="23" spans="1:71" ht="12.75">
      <c r="A23" s="26" t="s">
        <v>32</v>
      </c>
      <c r="B23" s="56">
        <v>0</v>
      </c>
      <c r="C23" s="64">
        <v>0</v>
      </c>
      <c r="D23" s="56">
        <v>0</v>
      </c>
      <c r="E23" s="64">
        <v>0</v>
      </c>
      <c r="F23" s="56">
        <v>0</v>
      </c>
      <c r="G23" s="64">
        <v>0</v>
      </c>
      <c r="H23" s="56">
        <v>0</v>
      </c>
      <c r="I23" s="64">
        <v>0</v>
      </c>
      <c r="J23" s="56">
        <v>36</v>
      </c>
      <c r="K23" s="64">
        <v>128</v>
      </c>
      <c r="L23" s="56">
        <v>14</v>
      </c>
      <c r="M23" s="64">
        <v>38</v>
      </c>
      <c r="N23" s="56">
        <v>10</v>
      </c>
      <c r="O23" s="64">
        <v>3</v>
      </c>
      <c r="P23" s="56">
        <v>3</v>
      </c>
      <c r="Q23" s="64">
        <v>1</v>
      </c>
      <c r="R23" s="56">
        <v>0</v>
      </c>
      <c r="S23" s="64">
        <v>0</v>
      </c>
      <c r="T23" s="56">
        <v>0</v>
      </c>
      <c r="U23" s="64">
        <v>0</v>
      </c>
      <c r="V23" s="56">
        <v>0</v>
      </c>
      <c r="W23" s="162">
        <v>0</v>
      </c>
      <c r="X23" s="59">
        <f t="shared" si="2"/>
        <v>63</v>
      </c>
      <c r="Y23" s="65">
        <f t="shared" si="2"/>
        <v>170</v>
      </c>
      <c r="Z23" s="57">
        <f>SUM(X23:Y23)</f>
        <v>233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</row>
    <row r="24" spans="1:71" s="19" customFormat="1" ht="12.75">
      <c r="A24" s="10" t="s">
        <v>18</v>
      </c>
      <c r="B24" s="63">
        <v>0</v>
      </c>
      <c r="C24" s="62">
        <v>0</v>
      </c>
      <c r="D24" s="63">
        <v>0</v>
      </c>
      <c r="E24" s="62">
        <v>0</v>
      </c>
      <c r="F24" s="63">
        <v>0</v>
      </c>
      <c r="G24" s="62">
        <v>0</v>
      </c>
      <c r="H24" s="63">
        <v>3</v>
      </c>
      <c r="I24" s="62">
        <v>5</v>
      </c>
      <c r="J24" s="63">
        <v>256</v>
      </c>
      <c r="K24" s="62">
        <v>660</v>
      </c>
      <c r="L24" s="63">
        <v>129</v>
      </c>
      <c r="M24" s="62">
        <v>207</v>
      </c>
      <c r="N24" s="63">
        <v>36</v>
      </c>
      <c r="O24" s="62">
        <v>36</v>
      </c>
      <c r="P24" s="63">
        <v>11</v>
      </c>
      <c r="Q24" s="62">
        <v>8</v>
      </c>
      <c r="R24" s="63">
        <v>1</v>
      </c>
      <c r="S24" s="62">
        <v>1</v>
      </c>
      <c r="T24" s="63">
        <v>0</v>
      </c>
      <c r="U24" s="62">
        <v>0</v>
      </c>
      <c r="V24" s="63">
        <v>0</v>
      </c>
      <c r="W24" s="163">
        <v>0</v>
      </c>
      <c r="X24" s="63">
        <f t="shared" si="2"/>
        <v>436</v>
      </c>
      <c r="Y24" s="62">
        <f t="shared" si="2"/>
        <v>917</v>
      </c>
      <c r="Z24" s="62">
        <f>SUM(X24:Y24)</f>
        <v>1353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</row>
    <row r="25" spans="1:71" s="19" customFormat="1" ht="12.75">
      <c r="A25" s="41" t="s">
        <v>35</v>
      </c>
      <c r="B25" s="67"/>
      <c r="C25" s="68"/>
      <c r="D25" s="67"/>
      <c r="E25" s="68"/>
      <c r="F25" s="67"/>
      <c r="G25" s="68"/>
      <c r="H25" s="67"/>
      <c r="I25" s="68"/>
      <c r="J25" s="67"/>
      <c r="K25" s="68"/>
      <c r="L25" s="67"/>
      <c r="M25" s="68"/>
      <c r="N25" s="67"/>
      <c r="O25" s="68"/>
      <c r="P25" s="67"/>
      <c r="Q25" s="68"/>
      <c r="R25" s="67"/>
      <c r="S25" s="68"/>
      <c r="T25" s="67"/>
      <c r="U25" s="68"/>
      <c r="V25" s="67"/>
      <c r="W25" s="161"/>
      <c r="X25" s="67"/>
      <c r="Y25" s="68"/>
      <c r="Z25" s="68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</row>
    <row r="26" spans="1:71" ht="12.75">
      <c r="A26" s="26" t="s">
        <v>29</v>
      </c>
      <c r="B26" s="56">
        <v>0</v>
      </c>
      <c r="C26" s="57">
        <v>0</v>
      </c>
      <c r="D26" s="56">
        <v>0</v>
      </c>
      <c r="E26" s="57">
        <v>0</v>
      </c>
      <c r="F26" s="56">
        <v>0</v>
      </c>
      <c r="G26" s="57">
        <v>0</v>
      </c>
      <c r="H26" s="56">
        <v>2</v>
      </c>
      <c r="I26" s="57">
        <v>0</v>
      </c>
      <c r="J26" s="56">
        <v>737</v>
      </c>
      <c r="K26" s="57">
        <v>612</v>
      </c>
      <c r="L26" s="56">
        <v>1041</v>
      </c>
      <c r="M26" s="57">
        <v>775</v>
      </c>
      <c r="N26" s="56">
        <v>285</v>
      </c>
      <c r="O26" s="57">
        <v>168</v>
      </c>
      <c r="P26" s="56">
        <v>51</v>
      </c>
      <c r="Q26" s="57">
        <v>37</v>
      </c>
      <c r="R26" s="56">
        <v>7</v>
      </c>
      <c r="S26" s="57">
        <v>3</v>
      </c>
      <c r="T26" s="56">
        <v>0</v>
      </c>
      <c r="U26" s="57">
        <v>1</v>
      </c>
      <c r="V26" s="56">
        <v>1</v>
      </c>
      <c r="W26" s="162">
        <v>0</v>
      </c>
      <c r="X26" s="59">
        <f aca="true" t="shared" si="3" ref="X26:Y30">SUM(V26,T26,R26,P26,N26,L26,J26,H26,F26,D26,B26)</f>
        <v>2124</v>
      </c>
      <c r="Y26" s="58">
        <f t="shared" si="3"/>
        <v>1596</v>
      </c>
      <c r="Z26" s="57">
        <f>SUM(X26:Y26)</f>
        <v>3720</v>
      </c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</row>
    <row r="27" spans="1:71" ht="12.75">
      <c r="A27" s="26" t="s">
        <v>30</v>
      </c>
      <c r="B27" s="56">
        <v>0</v>
      </c>
      <c r="C27" s="64">
        <v>0</v>
      </c>
      <c r="D27" s="56">
        <v>0</v>
      </c>
      <c r="E27" s="64">
        <v>0</v>
      </c>
      <c r="F27" s="56">
        <v>0</v>
      </c>
      <c r="G27" s="64">
        <v>0</v>
      </c>
      <c r="H27" s="56">
        <v>3</v>
      </c>
      <c r="I27" s="64">
        <v>2</v>
      </c>
      <c r="J27" s="56">
        <v>2347</v>
      </c>
      <c r="K27" s="64">
        <v>1961</v>
      </c>
      <c r="L27" s="56">
        <v>2057</v>
      </c>
      <c r="M27" s="64">
        <v>1648</v>
      </c>
      <c r="N27" s="56">
        <v>365</v>
      </c>
      <c r="O27" s="64">
        <v>205</v>
      </c>
      <c r="P27" s="56">
        <v>56</v>
      </c>
      <c r="Q27" s="64">
        <v>30</v>
      </c>
      <c r="R27" s="56">
        <v>6</v>
      </c>
      <c r="S27" s="64">
        <v>6</v>
      </c>
      <c r="T27" s="56">
        <v>0</v>
      </c>
      <c r="U27" s="64">
        <v>1</v>
      </c>
      <c r="V27" s="56">
        <v>1</v>
      </c>
      <c r="W27" s="162">
        <v>1</v>
      </c>
      <c r="X27" s="59">
        <f t="shared" si="3"/>
        <v>4835</v>
      </c>
      <c r="Y27" s="65">
        <f t="shared" si="3"/>
        <v>3854</v>
      </c>
      <c r="Z27" s="57">
        <f>SUM(X27:Y27)</f>
        <v>8689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</row>
    <row r="28" spans="1:71" ht="12.75">
      <c r="A28" s="26" t="s">
        <v>31</v>
      </c>
      <c r="B28" s="56">
        <v>0</v>
      </c>
      <c r="C28" s="64">
        <v>0</v>
      </c>
      <c r="D28" s="56">
        <v>0</v>
      </c>
      <c r="E28" s="64">
        <v>0</v>
      </c>
      <c r="F28" s="56">
        <v>0</v>
      </c>
      <c r="G28" s="64">
        <v>0</v>
      </c>
      <c r="H28" s="56">
        <v>0</v>
      </c>
      <c r="I28" s="64">
        <v>0</v>
      </c>
      <c r="J28" s="56">
        <v>308</v>
      </c>
      <c r="K28" s="64">
        <v>132</v>
      </c>
      <c r="L28" s="56">
        <v>277</v>
      </c>
      <c r="M28" s="64">
        <v>99</v>
      </c>
      <c r="N28" s="56">
        <v>63</v>
      </c>
      <c r="O28" s="64">
        <v>23</v>
      </c>
      <c r="P28" s="56">
        <v>11</v>
      </c>
      <c r="Q28" s="64">
        <v>6</v>
      </c>
      <c r="R28" s="56">
        <v>1</v>
      </c>
      <c r="S28" s="64">
        <v>2</v>
      </c>
      <c r="T28" s="56">
        <v>0</v>
      </c>
      <c r="U28" s="64">
        <v>1</v>
      </c>
      <c r="V28" s="56">
        <v>0</v>
      </c>
      <c r="W28" s="162">
        <v>1</v>
      </c>
      <c r="X28" s="59">
        <f t="shared" si="3"/>
        <v>660</v>
      </c>
      <c r="Y28" s="65">
        <f t="shared" si="3"/>
        <v>264</v>
      </c>
      <c r="Z28" s="57">
        <f>SUM(X28:Y28)</f>
        <v>924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</row>
    <row r="29" spans="1:71" ht="12.75">
      <c r="A29" s="26" t="s">
        <v>32</v>
      </c>
      <c r="B29" s="56">
        <v>0</v>
      </c>
      <c r="C29" s="64">
        <v>0</v>
      </c>
      <c r="D29" s="56">
        <v>0</v>
      </c>
      <c r="E29" s="64">
        <v>0</v>
      </c>
      <c r="F29" s="56">
        <v>0</v>
      </c>
      <c r="G29" s="64">
        <v>0</v>
      </c>
      <c r="H29" s="56">
        <v>2</v>
      </c>
      <c r="I29" s="64">
        <v>0</v>
      </c>
      <c r="J29" s="56">
        <v>267</v>
      </c>
      <c r="K29" s="64">
        <v>152</v>
      </c>
      <c r="L29" s="56">
        <v>314</v>
      </c>
      <c r="M29" s="64">
        <v>159</v>
      </c>
      <c r="N29" s="56">
        <v>70</v>
      </c>
      <c r="O29" s="64">
        <v>46</v>
      </c>
      <c r="P29" s="56">
        <v>10</v>
      </c>
      <c r="Q29" s="64">
        <v>8</v>
      </c>
      <c r="R29" s="56">
        <v>3</v>
      </c>
      <c r="S29" s="64">
        <v>2</v>
      </c>
      <c r="T29" s="56">
        <v>0</v>
      </c>
      <c r="U29" s="64">
        <v>1</v>
      </c>
      <c r="V29" s="56">
        <v>1</v>
      </c>
      <c r="W29" s="162">
        <v>0</v>
      </c>
      <c r="X29" s="59">
        <f t="shared" si="3"/>
        <v>667</v>
      </c>
      <c r="Y29" s="65">
        <f t="shared" si="3"/>
        <v>368</v>
      </c>
      <c r="Z29" s="57">
        <f>SUM(X29:Y29)</f>
        <v>1035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</row>
    <row r="30" spans="1:71" s="19" customFormat="1" ht="12.75">
      <c r="A30" s="10" t="s">
        <v>18</v>
      </c>
      <c r="B30" s="63">
        <v>0</v>
      </c>
      <c r="C30" s="62">
        <v>0</v>
      </c>
      <c r="D30" s="63">
        <v>0</v>
      </c>
      <c r="E30" s="62">
        <v>0</v>
      </c>
      <c r="F30" s="63">
        <v>0</v>
      </c>
      <c r="G30" s="62">
        <v>0</v>
      </c>
      <c r="H30" s="63">
        <v>7</v>
      </c>
      <c r="I30" s="62">
        <v>2</v>
      </c>
      <c r="J30" s="63">
        <v>3659</v>
      </c>
      <c r="K30" s="62">
        <v>2857</v>
      </c>
      <c r="L30" s="63">
        <v>3689</v>
      </c>
      <c r="M30" s="62">
        <v>2681</v>
      </c>
      <c r="N30" s="63">
        <v>783</v>
      </c>
      <c r="O30" s="62">
        <v>442</v>
      </c>
      <c r="P30" s="63">
        <v>128</v>
      </c>
      <c r="Q30" s="62">
        <v>81</v>
      </c>
      <c r="R30" s="63">
        <v>17</v>
      </c>
      <c r="S30" s="62">
        <v>13</v>
      </c>
      <c r="T30" s="63">
        <v>0</v>
      </c>
      <c r="U30" s="62">
        <v>4</v>
      </c>
      <c r="V30" s="63">
        <v>3</v>
      </c>
      <c r="W30" s="163">
        <v>2</v>
      </c>
      <c r="X30" s="63">
        <f t="shared" si="3"/>
        <v>8286</v>
      </c>
      <c r="Y30" s="62">
        <f t="shared" si="3"/>
        <v>6082</v>
      </c>
      <c r="Z30" s="62">
        <f>SUM(X30:Y30)</f>
        <v>14368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</row>
    <row r="31" spans="1:71" s="7" customFormat="1" ht="12.75">
      <c r="A31" s="26"/>
      <c r="B31" s="56"/>
      <c r="C31" s="57"/>
      <c r="D31" s="56"/>
      <c r="E31" s="57"/>
      <c r="F31" s="56"/>
      <c r="G31" s="57"/>
      <c r="H31" s="56"/>
      <c r="I31" s="57"/>
      <c r="J31" s="56"/>
      <c r="K31" s="57"/>
      <c r="L31" s="56"/>
      <c r="M31" s="57"/>
      <c r="N31" s="56"/>
      <c r="O31" s="57"/>
      <c r="P31" s="56"/>
      <c r="Q31" s="57"/>
      <c r="R31" s="56"/>
      <c r="S31" s="57"/>
      <c r="T31" s="56"/>
      <c r="U31" s="57"/>
      <c r="V31" s="56"/>
      <c r="W31" s="162"/>
      <c r="X31" s="59"/>
      <c r="Y31" s="58"/>
      <c r="Z31" s="57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</row>
    <row r="32" spans="1:71" s="7" customFormat="1" ht="12.75">
      <c r="A32" s="41" t="s">
        <v>56</v>
      </c>
      <c r="B32" s="56"/>
      <c r="C32" s="57"/>
      <c r="D32" s="56"/>
      <c r="E32" s="57"/>
      <c r="F32" s="56"/>
      <c r="G32" s="57"/>
      <c r="H32" s="56"/>
      <c r="I32" s="57"/>
      <c r="J32" s="56"/>
      <c r="K32" s="57"/>
      <c r="L32" s="56"/>
      <c r="M32" s="57"/>
      <c r="N32" s="56"/>
      <c r="O32" s="57"/>
      <c r="P32" s="56"/>
      <c r="Q32" s="57"/>
      <c r="R32" s="56"/>
      <c r="S32" s="57"/>
      <c r="T32" s="56"/>
      <c r="U32" s="57"/>
      <c r="V32" s="56"/>
      <c r="W32" s="162"/>
      <c r="X32" s="59"/>
      <c r="Y32" s="58"/>
      <c r="Z32" s="57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</row>
    <row r="33" spans="1:71" s="19" customFormat="1" ht="12.75">
      <c r="A33" s="41" t="s">
        <v>33</v>
      </c>
      <c r="B33" s="67"/>
      <c r="C33" s="68"/>
      <c r="D33" s="67"/>
      <c r="E33" s="68"/>
      <c r="F33" s="67"/>
      <c r="G33" s="68"/>
      <c r="H33" s="67"/>
      <c r="I33" s="68"/>
      <c r="J33" s="67"/>
      <c r="K33" s="68"/>
      <c r="L33" s="67"/>
      <c r="M33" s="68"/>
      <c r="N33" s="67"/>
      <c r="O33" s="68"/>
      <c r="P33" s="67"/>
      <c r="Q33" s="68"/>
      <c r="R33" s="67"/>
      <c r="S33" s="68"/>
      <c r="T33" s="67"/>
      <c r="U33" s="68"/>
      <c r="V33" s="67"/>
      <c r="W33" s="161"/>
      <c r="X33" s="67"/>
      <c r="Y33" s="68"/>
      <c r="Z33" s="68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</row>
    <row r="34" spans="1:71" ht="12.75">
      <c r="A34" s="26" t="s">
        <v>29</v>
      </c>
      <c r="B34" s="56">
        <v>0</v>
      </c>
      <c r="C34" s="57">
        <v>0</v>
      </c>
      <c r="D34" s="56">
        <v>0</v>
      </c>
      <c r="E34" s="57">
        <v>0</v>
      </c>
      <c r="F34" s="56">
        <v>0</v>
      </c>
      <c r="G34" s="57">
        <v>0</v>
      </c>
      <c r="H34" s="56">
        <v>2</v>
      </c>
      <c r="I34" s="57">
        <v>1</v>
      </c>
      <c r="J34" s="56">
        <v>74</v>
      </c>
      <c r="K34" s="57">
        <v>91</v>
      </c>
      <c r="L34" s="56">
        <v>2032</v>
      </c>
      <c r="M34" s="57">
        <v>2527</v>
      </c>
      <c r="N34" s="56">
        <v>469</v>
      </c>
      <c r="O34" s="57">
        <v>458</v>
      </c>
      <c r="P34" s="56">
        <v>75</v>
      </c>
      <c r="Q34" s="57">
        <v>76</v>
      </c>
      <c r="R34" s="56">
        <v>9</v>
      </c>
      <c r="S34" s="57">
        <v>11</v>
      </c>
      <c r="T34" s="56">
        <v>1</v>
      </c>
      <c r="U34" s="57">
        <v>2</v>
      </c>
      <c r="V34" s="56">
        <v>0</v>
      </c>
      <c r="W34" s="162">
        <v>0</v>
      </c>
      <c r="X34" s="59">
        <f aca="true" t="shared" si="4" ref="X34:Y38">SUM(V34,T34,R34,P34,N34,L34,J34,H34,F34,D34,B34)</f>
        <v>2662</v>
      </c>
      <c r="Y34" s="58">
        <f t="shared" si="4"/>
        <v>3166</v>
      </c>
      <c r="Z34" s="57">
        <f>SUM(X34:Y34)</f>
        <v>5828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</row>
    <row r="35" spans="1:71" ht="12.75">
      <c r="A35" s="26" t="s">
        <v>30</v>
      </c>
      <c r="B35" s="56">
        <v>0</v>
      </c>
      <c r="C35" s="64">
        <v>0</v>
      </c>
      <c r="D35" s="56">
        <v>0</v>
      </c>
      <c r="E35" s="64">
        <v>0</v>
      </c>
      <c r="F35" s="56">
        <v>1</v>
      </c>
      <c r="G35" s="64">
        <v>0</v>
      </c>
      <c r="H35" s="56">
        <v>5</v>
      </c>
      <c r="I35" s="64">
        <v>5</v>
      </c>
      <c r="J35" s="56">
        <v>376</v>
      </c>
      <c r="K35" s="64">
        <v>316</v>
      </c>
      <c r="L35" s="56">
        <v>8872</v>
      </c>
      <c r="M35" s="64">
        <v>11989</v>
      </c>
      <c r="N35" s="56">
        <v>818</v>
      </c>
      <c r="O35" s="64">
        <v>859</v>
      </c>
      <c r="P35" s="56">
        <v>112</v>
      </c>
      <c r="Q35" s="64">
        <v>97</v>
      </c>
      <c r="R35" s="56">
        <v>12</v>
      </c>
      <c r="S35" s="64">
        <v>4</v>
      </c>
      <c r="T35" s="56">
        <v>0</v>
      </c>
      <c r="U35" s="64">
        <v>3</v>
      </c>
      <c r="V35" s="56">
        <v>0</v>
      </c>
      <c r="W35" s="162">
        <v>1</v>
      </c>
      <c r="X35" s="59">
        <f t="shared" si="4"/>
        <v>10196</v>
      </c>
      <c r="Y35" s="65">
        <f t="shared" si="4"/>
        <v>13274</v>
      </c>
      <c r="Z35" s="57">
        <f>SUM(X35:Y35)</f>
        <v>23470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</row>
    <row r="36" spans="1:71" ht="12.75">
      <c r="A36" s="26" t="s">
        <v>31</v>
      </c>
      <c r="B36" s="56">
        <v>0</v>
      </c>
      <c r="C36" s="64">
        <v>0</v>
      </c>
      <c r="D36" s="56">
        <v>0</v>
      </c>
      <c r="E36" s="64">
        <v>0</v>
      </c>
      <c r="F36" s="56">
        <v>0</v>
      </c>
      <c r="G36" s="64">
        <v>0</v>
      </c>
      <c r="H36" s="56">
        <v>0</v>
      </c>
      <c r="I36" s="64">
        <v>0</v>
      </c>
      <c r="J36" s="56">
        <v>1</v>
      </c>
      <c r="K36" s="64">
        <v>1</v>
      </c>
      <c r="L36" s="56">
        <v>49</v>
      </c>
      <c r="M36" s="64">
        <v>57</v>
      </c>
      <c r="N36" s="56">
        <v>8</v>
      </c>
      <c r="O36" s="64">
        <v>15</v>
      </c>
      <c r="P36" s="56">
        <v>1</v>
      </c>
      <c r="Q36" s="64">
        <v>4</v>
      </c>
      <c r="R36" s="56">
        <v>0</v>
      </c>
      <c r="S36" s="64">
        <v>1</v>
      </c>
      <c r="T36" s="56">
        <v>0</v>
      </c>
      <c r="U36" s="64">
        <v>0</v>
      </c>
      <c r="V36" s="56">
        <v>0</v>
      </c>
      <c r="W36" s="162">
        <v>0</v>
      </c>
      <c r="X36" s="59">
        <f t="shared" si="4"/>
        <v>59</v>
      </c>
      <c r="Y36" s="65">
        <f t="shared" si="4"/>
        <v>78</v>
      </c>
      <c r="Z36" s="57">
        <f>SUM(X36:Y36)</f>
        <v>137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</row>
    <row r="37" spans="1:71" ht="12.75">
      <c r="A37" s="26" t="s">
        <v>32</v>
      </c>
      <c r="B37" s="56">
        <v>0</v>
      </c>
      <c r="C37" s="64">
        <v>0</v>
      </c>
      <c r="D37" s="56">
        <v>0</v>
      </c>
      <c r="E37" s="64">
        <v>0</v>
      </c>
      <c r="F37" s="56">
        <v>0</v>
      </c>
      <c r="G37" s="64">
        <v>0</v>
      </c>
      <c r="H37" s="56">
        <v>0</v>
      </c>
      <c r="I37" s="64">
        <v>0</v>
      </c>
      <c r="J37" s="56">
        <v>9</v>
      </c>
      <c r="K37" s="64">
        <v>4</v>
      </c>
      <c r="L37" s="56">
        <v>257</v>
      </c>
      <c r="M37" s="64">
        <v>292</v>
      </c>
      <c r="N37" s="56">
        <v>66</v>
      </c>
      <c r="O37" s="64">
        <v>72</v>
      </c>
      <c r="P37" s="56">
        <v>11</v>
      </c>
      <c r="Q37" s="64">
        <v>8</v>
      </c>
      <c r="R37" s="56">
        <v>1</v>
      </c>
      <c r="S37" s="64">
        <v>2</v>
      </c>
      <c r="T37" s="56">
        <v>0</v>
      </c>
      <c r="U37" s="64">
        <v>0</v>
      </c>
      <c r="V37" s="56">
        <v>0</v>
      </c>
      <c r="W37" s="162">
        <v>0</v>
      </c>
      <c r="X37" s="59">
        <f t="shared" si="4"/>
        <v>344</v>
      </c>
      <c r="Y37" s="65">
        <f t="shared" si="4"/>
        <v>378</v>
      </c>
      <c r="Z37" s="57">
        <f>SUM(X37:Y37)</f>
        <v>722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</row>
    <row r="38" spans="1:71" s="19" customFormat="1" ht="12.75">
      <c r="A38" s="10" t="s">
        <v>18</v>
      </c>
      <c r="B38" s="63">
        <v>0</v>
      </c>
      <c r="C38" s="62">
        <v>0</v>
      </c>
      <c r="D38" s="63">
        <v>0</v>
      </c>
      <c r="E38" s="62">
        <v>0</v>
      </c>
      <c r="F38" s="63">
        <v>1</v>
      </c>
      <c r="G38" s="62">
        <v>0</v>
      </c>
      <c r="H38" s="63">
        <v>7</v>
      </c>
      <c r="I38" s="62">
        <v>6</v>
      </c>
      <c r="J38" s="63">
        <v>460</v>
      </c>
      <c r="K38" s="62">
        <v>412</v>
      </c>
      <c r="L38" s="63">
        <v>11210</v>
      </c>
      <c r="M38" s="62">
        <v>14865</v>
      </c>
      <c r="N38" s="63">
        <v>1361</v>
      </c>
      <c r="O38" s="62">
        <v>1404</v>
      </c>
      <c r="P38" s="63">
        <v>199</v>
      </c>
      <c r="Q38" s="62">
        <v>185</v>
      </c>
      <c r="R38" s="63">
        <v>22</v>
      </c>
      <c r="S38" s="62">
        <v>18</v>
      </c>
      <c r="T38" s="63">
        <v>1</v>
      </c>
      <c r="U38" s="62">
        <v>5</v>
      </c>
      <c r="V38" s="63">
        <v>0</v>
      </c>
      <c r="W38" s="163">
        <v>1</v>
      </c>
      <c r="X38" s="63">
        <f t="shared" si="4"/>
        <v>13261</v>
      </c>
      <c r="Y38" s="62">
        <f t="shared" si="4"/>
        <v>16896</v>
      </c>
      <c r="Z38" s="62">
        <f>SUM(X38:Y38)</f>
        <v>30157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</row>
    <row r="39" spans="1:71" s="7" customFormat="1" ht="12.75">
      <c r="A39" s="41" t="s">
        <v>34</v>
      </c>
      <c r="B39" s="56"/>
      <c r="C39" s="57"/>
      <c r="D39" s="56"/>
      <c r="E39" s="57"/>
      <c r="F39" s="56"/>
      <c r="G39" s="57"/>
      <c r="H39" s="56"/>
      <c r="I39" s="57"/>
      <c r="J39" s="56"/>
      <c r="K39" s="57"/>
      <c r="L39" s="56"/>
      <c r="M39" s="57"/>
      <c r="N39" s="56"/>
      <c r="O39" s="57"/>
      <c r="P39" s="56"/>
      <c r="Q39" s="57"/>
      <c r="R39" s="56"/>
      <c r="S39" s="57"/>
      <c r="T39" s="56"/>
      <c r="U39" s="57"/>
      <c r="V39" s="56"/>
      <c r="W39" s="162"/>
      <c r="X39" s="59"/>
      <c r="Y39" s="58"/>
      <c r="Z39" s="57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</row>
    <row r="40" spans="1:71" ht="12.75">
      <c r="A40" s="26" t="s">
        <v>29</v>
      </c>
      <c r="B40" s="56">
        <v>0</v>
      </c>
      <c r="C40" s="57">
        <v>0</v>
      </c>
      <c r="D40" s="56">
        <v>0</v>
      </c>
      <c r="E40" s="57">
        <v>0</v>
      </c>
      <c r="F40" s="56">
        <v>0</v>
      </c>
      <c r="G40" s="57">
        <v>0</v>
      </c>
      <c r="H40" s="56">
        <v>0</v>
      </c>
      <c r="I40" s="57">
        <v>0</v>
      </c>
      <c r="J40" s="56">
        <v>7</v>
      </c>
      <c r="K40" s="57">
        <v>3</v>
      </c>
      <c r="L40" s="56">
        <v>919</v>
      </c>
      <c r="M40" s="57">
        <v>693</v>
      </c>
      <c r="N40" s="56">
        <v>656</v>
      </c>
      <c r="O40" s="57">
        <v>440</v>
      </c>
      <c r="P40" s="56">
        <v>256</v>
      </c>
      <c r="Q40" s="57">
        <v>168</v>
      </c>
      <c r="R40" s="56">
        <v>45</v>
      </c>
      <c r="S40" s="57">
        <v>33</v>
      </c>
      <c r="T40" s="56">
        <v>5</v>
      </c>
      <c r="U40" s="57">
        <v>5</v>
      </c>
      <c r="V40" s="56">
        <v>2</v>
      </c>
      <c r="W40" s="162">
        <v>0</v>
      </c>
      <c r="X40" s="59">
        <f aca="true" t="shared" si="5" ref="X40:Y44">SUM(V40,T40,R40,P40,N40,L40,J40,H40,F40,D40,B40)</f>
        <v>1890</v>
      </c>
      <c r="Y40" s="58">
        <f t="shared" si="5"/>
        <v>1342</v>
      </c>
      <c r="Z40" s="57">
        <f>SUM(X40:Y40)</f>
        <v>3232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</row>
    <row r="41" spans="1:71" ht="12.75">
      <c r="A41" s="26" t="s">
        <v>30</v>
      </c>
      <c r="B41" s="56">
        <v>0</v>
      </c>
      <c r="C41" s="64">
        <v>0</v>
      </c>
      <c r="D41" s="56">
        <v>0</v>
      </c>
      <c r="E41" s="64">
        <v>0</v>
      </c>
      <c r="F41" s="56">
        <v>0</v>
      </c>
      <c r="G41" s="64">
        <v>0</v>
      </c>
      <c r="H41" s="56">
        <v>0</v>
      </c>
      <c r="I41" s="64">
        <v>1</v>
      </c>
      <c r="J41" s="56">
        <v>39</v>
      </c>
      <c r="K41" s="64">
        <v>17</v>
      </c>
      <c r="L41" s="56">
        <v>5872</v>
      </c>
      <c r="M41" s="64">
        <v>4901</v>
      </c>
      <c r="N41" s="56">
        <v>2095</v>
      </c>
      <c r="O41" s="64">
        <v>1507</v>
      </c>
      <c r="P41" s="56">
        <v>465</v>
      </c>
      <c r="Q41" s="64">
        <v>276</v>
      </c>
      <c r="R41" s="56">
        <v>53</v>
      </c>
      <c r="S41" s="64">
        <v>38</v>
      </c>
      <c r="T41" s="56">
        <v>2</v>
      </c>
      <c r="U41" s="64">
        <v>0</v>
      </c>
      <c r="V41" s="56">
        <v>1</v>
      </c>
      <c r="W41" s="162">
        <v>2</v>
      </c>
      <c r="X41" s="59">
        <f t="shared" si="5"/>
        <v>8527</v>
      </c>
      <c r="Y41" s="65">
        <f t="shared" si="5"/>
        <v>6742</v>
      </c>
      <c r="Z41" s="57">
        <f>SUM(X41:Y41)</f>
        <v>15269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</row>
    <row r="42" spans="1:71" ht="12.75">
      <c r="A42" s="26" t="s">
        <v>31</v>
      </c>
      <c r="B42" s="56">
        <v>0</v>
      </c>
      <c r="C42" s="64">
        <v>0</v>
      </c>
      <c r="D42" s="56">
        <v>0</v>
      </c>
      <c r="E42" s="64">
        <v>0</v>
      </c>
      <c r="F42" s="56">
        <v>0</v>
      </c>
      <c r="G42" s="64">
        <v>0</v>
      </c>
      <c r="H42" s="56">
        <v>0</v>
      </c>
      <c r="I42" s="64">
        <v>0</v>
      </c>
      <c r="J42" s="56">
        <v>2</v>
      </c>
      <c r="K42" s="64">
        <v>0</v>
      </c>
      <c r="L42" s="56">
        <v>467</v>
      </c>
      <c r="M42" s="64">
        <v>138</v>
      </c>
      <c r="N42" s="56">
        <v>182</v>
      </c>
      <c r="O42" s="64">
        <v>86</v>
      </c>
      <c r="P42" s="56">
        <v>36</v>
      </c>
      <c r="Q42" s="64">
        <v>29</v>
      </c>
      <c r="R42" s="56">
        <v>5</v>
      </c>
      <c r="S42" s="64">
        <v>8</v>
      </c>
      <c r="T42" s="56">
        <v>2</v>
      </c>
      <c r="U42" s="64">
        <v>0</v>
      </c>
      <c r="V42" s="56">
        <v>0</v>
      </c>
      <c r="W42" s="162">
        <v>0</v>
      </c>
      <c r="X42" s="59">
        <f t="shared" si="5"/>
        <v>694</v>
      </c>
      <c r="Y42" s="65">
        <f t="shared" si="5"/>
        <v>261</v>
      </c>
      <c r="Z42" s="57">
        <f>SUM(X42:Y42)</f>
        <v>955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</row>
    <row r="43" spans="1:71" ht="12.75">
      <c r="A43" s="26" t="s">
        <v>32</v>
      </c>
      <c r="B43" s="56">
        <v>0</v>
      </c>
      <c r="C43" s="64">
        <v>0</v>
      </c>
      <c r="D43" s="56">
        <v>0</v>
      </c>
      <c r="E43" s="64">
        <v>0</v>
      </c>
      <c r="F43" s="56">
        <v>0</v>
      </c>
      <c r="G43" s="64">
        <v>0</v>
      </c>
      <c r="H43" s="56">
        <v>0</v>
      </c>
      <c r="I43" s="64">
        <v>0</v>
      </c>
      <c r="J43" s="56">
        <v>3</v>
      </c>
      <c r="K43" s="64">
        <v>0</v>
      </c>
      <c r="L43" s="56">
        <v>417</v>
      </c>
      <c r="M43" s="64">
        <v>121</v>
      </c>
      <c r="N43" s="56">
        <v>202</v>
      </c>
      <c r="O43" s="64">
        <v>76</v>
      </c>
      <c r="P43" s="56">
        <v>49</v>
      </c>
      <c r="Q43" s="64">
        <v>24</v>
      </c>
      <c r="R43" s="56">
        <v>8</v>
      </c>
      <c r="S43" s="64">
        <v>7</v>
      </c>
      <c r="T43" s="56">
        <v>2</v>
      </c>
      <c r="U43" s="64">
        <v>0</v>
      </c>
      <c r="V43" s="56">
        <v>0</v>
      </c>
      <c r="W43" s="162">
        <v>0</v>
      </c>
      <c r="X43" s="59">
        <f t="shared" si="5"/>
        <v>681</v>
      </c>
      <c r="Y43" s="65">
        <f t="shared" si="5"/>
        <v>228</v>
      </c>
      <c r="Z43" s="57">
        <f>SUM(X43:Y43)</f>
        <v>909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</row>
    <row r="44" spans="1:71" s="19" customFormat="1" ht="12.75">
      <c r="A44" s="10" t="s">
        <v>18</v>
      </c>
      <c r="B44" s="63">
        <v>0</v>
      </c>
      <c r="C44" s="62">
        <v>0</v>
      </c>
      <c r="D44" s="63">
        <v>0</v>
      </c>
      <c r="E44" s="62">
        <v>0</v>
      </c>
      <c r="F44" s="63">
        <v>0</v>
      </c>
      <c r="G44" s="62">
        <v>0</v>
      </c>
      <c r="H44" s="63">
        <v>0</v>
      </c>
      <c r="I44" s="62">
        <v>1</v>
      </c>
      <c r="J44" s="63">
        <v>51</v>
      </c>
      <c r="K44" s="62">
        <v>20</v>
      </c>
      <c r="L44" s="63">
        <v>7675</v>
      </c>
      <c r="M44" s="62">
        <v>5853</v>
      </c>
      <c r="N44" s="63">
        <v>3135</v>
      </c>
      <c r="O44" s="62">
        <v>2109</v>
      </c>
      <c r="P44" s="63">
        <v>806</v>
      </c>
      <c r="Q44" s="62">
        <v>497</v>
      </c>
      <c r="R44" s="63">
        <v>111</v>
      </c>
      <c r="S44" s="62">
        <v>86</v>
      </c>
      <c r="T44" s="63">
        <v>11</v>
      </c>
      <c r="U44" s="62">
        <v>5</v>
      </c>
      <c r="V44" s="63">
        <v>3</v>
      </c>
      <c r="W44" s="163">
        <v>2</v>
      </c>
      <c r="X44" s="63">
        <f t="shared" si="5"/>
        <v>11792</v>
      </c>
      <c r="Y44" s="62">
        <f t="shared" si="5"/>
        <v>8573</v>
      </c>
      <c r="Z44" s="62">
        <f>SUM(X44:Y44)</f>
        <v>20365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</row>
    <row r="45" spans="1:71" s="19" customFormat="1" ht="12.75">
      <c r="A45" s="41" t="s">
        <v>36</v>
      </c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  <c r="N45" s="67"/>
      <c r="O45" s="68"/>
      <c r="P45" s="67"/>
      <c r="Q45" s="68"/>
      <c r="R45" s="67"/>
      <c r="S45" s="68"/>
      <c r="T45" s="67"/>
      <c r="U45" s="68"/>
      <c r="V45" s="67"/>
      <c r="W45" s="161"/>
      <c r="X45" s="67"/>
      <c r="Y45" s="68"/>
      <c r="Z45" s="68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</row>
    <row r="46" spans="1:71" ht="12.75">
      <c r="A46" s="26" t="s">
        <v>29</v>
      </c>
      <c r="B46" s="56">
        <v>0</v>
      </c>
      <c r="C46" s="57">
        <v>0</v>
      </c>
      <c r="D46" s="56">
        <v>0</v>
      </c>
      <c r="E46" s="57">
        <v>0</v>
      </c>
      <c r="F46" s="56">
        <v>0</v>
      </c>
      <c r="G46" s="57">
        <v>0</v>
      </c>
      <c r="H46" s="56">
        <v>0</v>
      </c>
      <c r="I46" s="57">
        <v>1</v>
      </c>
      <c r="J46" s="56">
        <v>3</v>
      </c>
      <c r="K46" s="57">
        <v>4</v>
      </c>
      <c r="L46" s="56">
        <v>69</v>
      </c>
      <c r="M46" s="57">
        <v>145</v>
      </c>
      <c r="N46" s="56">
        <v>38</v>
      </c>
      <c r="O46" s="57">
        <v>54</v>
      </c>
      <c r="P46" s="56">
        <v>8</v>
      </c>
      <c r="Q46" s="57">
        <v>13</v>
      </c>
      <c r="R46" s="56">
        <v>4</v>
      </c>
      <c r="S46" s="57">
        <v>1</v>
      </c>
      <c r="T46" s="56">
        <v>1</v>
      </c>
      <c r="U46" s="57">
        <v>1</v>
      </c>
      <c r="V46" s="56">
        <v>0</v>
      </c>
      <c r="W46" s="162">
        <v>0</v>
      </c>
      <c r="X46" s="59">
        <f aca="true" t="shared" si="6" ref="X46:Y50">SUM(V46,T46,R46,P46,N46,L46,J46,H46,F46,D46,B46)</f>
        <v>123</v>
      </c>
      <c r="Y46" s="58">
        <f t="shared" si="6"/>
        <v>219</v>
      </c>
      <c r="Z46" s="57">
        <f>SUM(X46:Y46)</f>
        <v>342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</row>
    <row r="47" spans="1:71" ht="12.75">
      <c r="A47" s="26" t="s">
        <v>30</v>
      </c>
      <c r="B47" s="56">
        <v>0</v>
      </c>
      <c r="C47" s="64">
        <v>0</v>
      </c>
      <c r="D47" s="56">
        <v>0</v>
      </c>
      <c r="E47" s="64">
        <v>0</v>
      </c>
      <c r="F47" s="56">
        <v>0</v>
      </c>
      <c r="G47" s="64">
        <v>0</v>
      </c>
      <c r="H47" s="56">
        <v>0</v>
      </c>
      <c r="I47" s="64">
        <v>0</v>
      </c>
      <c r="J47" s="56">
        <v>6</v>
      </c>
      <c r="K47" s="64">
        <v>1</v>
      </c>
      <c r="L47" s="56">
        <v>124</v>
      </c>
      <c r="M47" s="64">
        <v>325</v>
      </c>
      <c r="N47" s="56">
        <v>73</v>
      </c>
      <c r="O47" s="64">
        <v>114</v>
      </c>
      <c r="P47" s="56">
        <v>22</v>
      </c>
      <c r="Q47" s="64">
        <v>24</v>
      </c>
      <c r="R47" s="56">
        <v>5</v>
      </c>
      <c r="S47" s="64">
        <v>5</v>
      </c>
      <c r="T47" s="56">
        <v>0</v>
      </c>
      <c r="U47" s="64">
        <v>1</v>
      </c>
      <c r="V47" s="56">
        <v>0</v>
      </c>
      <c r="W47" s="162">
        <v>0</v>
      </c>
      <c r="X47" s="59">
        <f t="shared" si="6"/>
        <v>230</v>
      </c>
      <c r="Y47" s="65">
        <f t="shared" si="6"/>
        <v>470</v>
      </c>
      <c r="Z47" s="57">
        <f>SUM(X47:Y47)</f>
        <v>700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</row>
    <row r="48" spans="1:71" ht="12.75">
      <c r="A48" s="26" t="s">
        <v>31</v>
      </c>
      <c r="B48" s="56">
        <v>0</v>
      </c>
      <c r="C48" s="64">
        <v>0</v>
      </c>
      <c r="D48" s="56">
        <v>0</v>
      </c>
      <c r="E48" s="64">
        <v>0</v>
      </c>
      <c r="F48" s="56">
        <v>0</v>
      </c>
      <c r="G48" s="64">
        <v>0</v>
      </c>
      <c r="H48" s="56">
        <v>0</v>
      </c>
      <c r="I48" s="64">
        <v>0</v>
      </c>
      <c r="J48" s="56">
        <v>0</v>
      </c>
      <c r="K48" s="64">
        <v>0</v>
      </c>
      <c r="L48" s="56">
        <v>35</v>
      </c>
      <c r="M48" s="64">
        <v>79</v>
      </c>
      <c r="N48" s="56">
        <v>21</v>
      </c>
      <c r="O48" s="64">
        <v>36</v>
      </c>
      <c r="P48" s="56">
        <v>3</v>
      </c>
      <c r="Q48" s="64">
        <v>5</v>
      </c>
      <c r="R48" s="56">
        <v>0</v>
      </c>
      <c r="S48" s="64">
        <v>0</v>
      </c>
      <c r="T48" s="56">
        <v>0</v>
      </c>
      <c r="U48" s="64">
        <v>0</v>
      </c>
      <c r="V48" s="56">
        <v>0</v>
      </c>
      <c r="W48" s="162">
        <v>0</v>
      </c>
      <c r="X48" s="59">
        <f t="shared" si="6"/>
        <v>59</v>
      </c>
      <c r="Y48" s="65">
        <f t="shared" si="6"/>
        <v>120</v>
      </c>
      <c r="Z48" s="57">
        <f>SUM(X48:Y48)</f>
        <v>179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</row>
    <row r="49" spans="1:71" ht="12.75">
      <c r="A49" s="26" t="s">
        <v>32</v>
      </c>
      <c r="B49" s="56">
        <v>0</v>
      </c>
      <c r="C49" s="64">
        <v>0</v>
      </c>
      <c r="D49" s="56">
        <v>0</v>
      </c>
      <c r="E49" s="64">
        <v>0</v>
      </c>
      <c r="F49" s="56">
        <v>0</v>
      </c>
      <c r="G49" s="64">
        <v>0</v>
      </c>
      <c r="H49" s="56">
        <v>0</v>
      </c>
      <c r="I49" s="64">
        <v>0</v>
      </c>
      <c r="J49" s="56">
        <v>0</v>
      </c>
      <c r="K49" s="64">
        <v>1</v>
      </c>
      <c r="L49" s="56">
        <v>40</v>
      </c>
      <c r="M49" s="64">
        <v>99</v>
      </c>
      <c r="N49" s="56">
        <v>29</v>
      </c>
      <c r="O49" s="64">
        <v>47</v>
      </c>
      <c r="P49" s="56">
        <v>16</v>
      </c>
      <c r="Q49" s="64">
        <v>15</v>
      </c>
      <c r="R49" s="56">
        <v>0</v>
      </c>
      <c r="S49" s="64">
        <v>4</v>
      </c>
      <c r="T49" s="56">
        <v>1</v>
      </c>
      <c r="U49" s="64">
        <v>0</v>
      </c>
      <c r="V49" s="56">
        <v>0</v>
      </c>
      <c r="W49" s="162">
        <v>0</v>
      </c>
      <c r="X49" s="59">
        <f t="shared" si="6"/>
        <v>86</v>
      </c>
      <c r="Y49" s="65">
        <f t="shared" si="6"/>
        <v>166</v>
      </c>
      <c r="Z49" s="57">
        <f>SUM(X49:Y49)</f>
        <v>252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</row>
    <row r="50" spans="1:71" s="19" customFormat="1" ht="12.75">
      <c r="A50" s="10" t="s">
        <v>18</v>
      </c>
      <c r="B50" s="63">
        <v>0</v>
      </c>
      <c r="C50" s="62">
        <v>0</v>
      </c>
      <c r="D50" s="63">
        <v>0</v>
      </c>
      <c r="E50" s="62">
        <v>0</v>
      </c>
      <c r="F50" s="63">
        <v>0</v>
      </c>
      <c r="G50" s="62">
        <v>0</v>
      </c>
      <c r="H50" s="63">
        <v>0</v>
      </c>
      <c r="I50" s="62">
        <v>1</v>
      </c>
      <c r="J50" s="63">
        <v>9</v>
      </c>
      <c r="K50" s="62">
        <v>6</v>
      </c>
      <c r="L50" s="63">
        <v>268</v>
      </c>
      <c r="M50" s="62">
        <v>648</v>
      </c>
      <c r="N50" s="63">
        <v>161</v>
      </c>
      <c r="O50" s="62">
        <v>251</v>
      </c>
      <c r="P50" s="63">
        <v>49</v>
      </c>
      <c r="Q50" s="62">
        <v>57</v>
      </c>
      <c r="R50" s="63">
        <v>9</v>
      </c>
      <c r="S50" s="62">
        <v>10</v>
      </c>
      <c r="T50" s="63">
        <v>2</v>
      </c>
      <c r="U50" s="62">
        <v>2</v>
      </c>
      <c r="V50" s="63">
        <v>0</v>
      </c>
      <c r="W50" s="163">
        <v>0</v>
      </c>
      <c r="X50" s="63">
        <f t="shared" si="6"/>
        <v>498</v>
      </c>
      <c r="Y50" s="62">
        <f t="shared" si="6"/>
        <v>975</v>
      </c>
      <c r="Z50" s="62">
        <f>SUM(X50:Y50)</f>
        <v>1473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</row>
    <row r="51" spans="1:71" s="19" customFormat="1" ht="12.75">
      <c r="A51" s="41" t="s">
        <v>35</v>
      </c>
      <c r="B51" s="67"/>
      <c r="C51" s="68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7"/>
      <c r="Q51" s="68"/>
      <c r="R51" s="67"/>
      <c r="S51" s="68"/>
      <c r="T51" s="67"/>
      <c r="U51" s="68"/>
      <c r="V51" s="67"/>
      <c r="W51" s="161"/>
      <c r="X51" s="67"/>
      <c r="Y51" s="68"/>
      <c r="Z51" s="68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</row>
    <row r="52" spans="1:71" ht="12.75">
      <c r="A52" s="26" t="s">
        <v>29</v>
      </c>
      <c r="B52" s="56">
        <v>0</v>
      </c>
      <c r="C52" s="57">
        <v>0</v>
      </c>
      <c r="D52" s="56">
        <v>0</v>
      </c>
      <c r="E52" s="57">
        <v>0</v>
      </c>
      <c r="F52" s="56">
        <v>0</v>
      </c>
      <c r="G52" s="57">
        <v>0</v>
      </c>
      <c r="H52" s="56">
        <v>0</v>
      </c>
      <c r="I52" s="57">
        <v>0</v>
      </c>
      <c r="J52" s="56">
        <v>1</v>
      </c>
      <c r="K52" s="57">
        <v>1</v>
      </c>
      <c r="L52" s="56">
        <v>669</v>
      </c>
      <c r="M52" s="57">
        <v>590</v>
      </c>
      <c r="N52" s="56">
        <v>993</v>
      </c>
      <c r="O52" s="57">
        <v>735</v>
      </c>
      <c r="P52" s="56">
        <v>322</v>
      </c>
      <c r="Q52" s="57">
        <v>192</v>
      </c>
      <c r="R52" s="56">
        <v>63</v>
      </c>
      <c r="S52" s="57">
        <v>37</v>
      </c>
      <c r="T52" s="56">
        <v>17</v>
      </c>
      <c r="U52" s="57">
        <v>9</v>
      </c>
      <c r="V52" s="56">
        <v>3</v>
      </c>
      <c r="W52" s="162">
        <v>0</v>
      </c>
      <c r="X52" s="167">
        <f aca="true" t="shared" si="7" ref="X52:Y56">SUM(V52,T52,R52,P52,N52,L52,J52,H52,F52,D52,B52)</f>
        <v>2068</v>
      </c>
      <c r="Y52" s="58">
        <f t="shared" si="7"/>
        <v>1564</v>
      </c>
      <c r="Z52" s="57">
        <f>SUM(X52:Y52)</f>
        <v>3632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</row>
    <row r="53" spans="1:71" ht="12.75">
      <c r="A53" s="26" t="s">
        <v>30</v>
      </c>
      <c r="B53" s="56">
        <v>0</v>
      </c>
      <c r="C53" s="64">
        <v>0</v>
      </c>
      <c r="D53" s="56">
        <v>0</v>
      </c>
      <c r="E53" s="64">
        <v>0</v>
      </c>
      <c r="F53" s="56">
        <v>0</v>
      </c>
      <c r="G53" s="64">
        <v>0</v>
      </c>
      <c r="H53" s="56">
        <v>0</v>
      </c>
      <c r="I53" s="64">
        <v>0</v>
      </c>
      <c r="J53" s="56">
        <v>4</v>
      </c>
      <c r="K53" s="64">
        <v>2</v>
      </c>
      <c r="L53" s="56">
        <v>2145</v>
      </c>
      <c r="M53" s="64">
        <v>1920</v>
      </c>
      <c r="N53" s="56">
        <v>2085</v>
      </c>
      <c r="O53" s="64">
        <v>1716</v>
      </c>
      <c r="P53" s="56">
        <v>465</v>
      </c>
      <c r="Q53" s="64">
        <v>253</v>
      </c>
      <c r="R53" s="56">
        <v>67</v>
      </c>
      <c r="S53" s="64">
        <v>35</v>
      </c>
      <c r="T53" s="56">
        <v>12</v>
      </c>
      <c r="U53" s="64">
        <v>7</v>
      </c>
      <c r="V53" s="56">
        <v>2</v>
      </c>
      <c r="W53" s="162">
        <v>5</v>
      </c>
      <c r="X53" s="59">
        <f t="shared" si="7"/>
        <v>4780</v>
      </c>
      <c r="Y53" s="170">
        <f t="shared" si="7"/>
        <v>3938</v>
      </c>
      <c r="Z53" s="57">
        <f>SUM(X53:Y53)</f>
        <v>8718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</row>
    <row r="54" spans="1:71" ht="12.75">
      <c r="A54" s="26" t="s">
        <v>31</v>
      </c>
      <c r="B54" s="56">
        <v>0</v>
      </c>
      <c r="C54" s="64">
        <v>0</v>
      </c>
      <c r="D54" s="56">
        <v>0</v>
      </c>
      <c r="E54" s="64">
        <v>0</v>
      </c>
      <c r="F54" s="56">
        <v>0</v>
      </c>
      <c r="G54" s="64">
        <v>0</v>
      </c>
      <c r="H54" s="56">
        <v>0</v>
      </c>
      <c r="I54" s="64">
        <v>0</v>
      </c>
      <c r="J54" s="56">
        <v>0</v>
      </c>
      <c r="K54" s="64">
        <v>0</v>
      </c>
      <c r="L54" s="56">
        <v>272</v>
      </c>
      <c r="M54" s="64">
        <v>98</v>
      </c>
      <c r="N54" s="56">
        <v>262</v>
      </c>
      <c r="O54" s="64">
        <v>129</v>
      </c>
      <c r="P54" s="56">
        <v>61</v>
      </c>
      <c r="Q54" s="64">
        <v>27</v>
      </c>
      <c r="R54" s="56">
        <v>11</v>
      </c>
      <c r="S54" s="64">
        <v>8</v>
      </c>
      <c r="T54" s="56">
        <v>0</v>
      </c>
      <c r="U54" s="64">
        <v>0</v>
      </c>
      <c r="V54" s="56">
        <v>0</v>
      </c>
      <c r="W54" s="162">
        <v>0</v>
      </c>
      <c r="X54" s="59">
        <f t="shared" si="7"/>
        <v>606</v>
      </c>
      <c r="Y54" s="65">
        <f t="shared" si="7"/>
        <v>262</v>
      </c>
      <c r="Z54" s="57">
        <f>SUM(X54:Y54)</f>
        <v>868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</row>
    <row r="55" spans="1:71" ht="12.75">
      <c r="A55" s="26" t="s">
        <v>32</v>
      </c>
      <c r="B55" s="56">
        <v>0</v>
      </c>
      <c r="C55" s="64">
        <v>0</v>
      </c>
      <c r="D55" s="56">
        <v>0</v>
      </c>
      <c r="E55" s="64">
        <v>0</v>
      </c>
      <c r="F55" s="56">
        <v>0</v>
      </c>
      <c r="G55" s="64">
        <v>0</v>
      </c>
      <c r="H55" s="56">
        <v>0</v>
      </c>
      <c r="I55" s="64">
        <v>0</v>
      </c>
      <c r="J55" s="56">
        <v>0</v>
      </c>
      <c r="K55" s="64">
        <v>2</v>
      </c>
      <c r="L55" s="56">
        <v>261</v>
      </c>
      <c r="M55" s="64">
        <v>124</v>
      </c>
      <c r="N55" s="56">
        <v>272</v>
      </c>
      <c r="O55" s="64">
        <v>153</v>
      </c>
      <c r="P55" s="56">
        <v>91</v>
      </c>
      <c r="Q55" s="64">
        <v>63</v>
      </c>
      <c r="R55" s="56">
        <v>26</v>
      </c>
      <c r="S55" s="64">
        <v>10</v>
      </c>
      <c r="T55" s="56">
        <v>5</v>
      </c>
      <c r="U55" s="64">
        <v>2</v>
      </c>
      <c r="V55" s="56">
        <v>0</v>
      </c>
      <c r="W55" s="162">
        <v>2</v>
      </c>
      <c r="X55" s="59">
        <f t="shared" si="7"/>
        <v>655</v>
      </c>
      <c r="Y55" s="65">
        <f t="shared" si="7"/>
        <v>356</v>
      </c>
      <c r="Z55" s="57">
        <f>SUM(X55:Y55)</f>
        <v>1011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</row>
    <row r="56" spans="1:71" s="19" customFormat="1" ht="12.75">
      <c r="A56" s="10" t="s">
        <v>18</v>
      </c>
      <c r="B56" s="63">
        <v>0</v>
      </c>
      <c r="C56" s="62">
        <v>0</v>
      </c>
      <c r="D56" s="63">
        <v>0</v>
      </c>
      <c r="E56" s="62">
        <v>0</v>
      </c>
      <c r="F56" s="63">
        <v>0</v>
      </c>
      <c r="G56" s="62">
        <v>0</v>
      </c>
      <c r="H56" s="63">
        <v>0</v>
      </c>
      <c r="I56" s="62">
        <v>0</v>
      </c>
      <c r="J56" s="63">
        <v>5</v>
      </c>
      <c r="K56" s="62">
        <v>5</v>
      </c>
      <c r="L56" s="63">
        <v>3347</v>
      </c>
      <c r="M56" s="62">
        <v>2732</v>
      </c>
      <c r="N56" s="63">
        <v>3612</v>
      </c>
      <c r="O56" s="62">
        <v>2733</v>
      </c>
      <c r="P56" s="63">
        <v>939</v>
      </c>
      <c r="Q56" s="62">
        <v>535</v>
      </c>
      <c r="R56" s="63">
        <v>167</v>
      </c>
      <c r="S56" s="62">
        <v>90</v>
      </c>
      <c r="T56" s="63">
        <v>34</v>
      </c>
      <c r="U56" s="62">
        <v>18</v>
      </c>
      <c r="V56" s="63">
        <v>5</v>
      </c>
      <c r="W56" s="163">
        <v>7</v>
      </c>
      <c r="X56" s="168">
        <f t="shared" si="7"/>
        <v>8109</v>
      </c>
      <c r="Y56" s="169">
        <f t="shared" si="7"/>
        <v>6120</v>
      </c>
      <c r="Z56" s="62">
        <f>SUM(X56:Y56)</f>
        <v>14229</v>
      </c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</row>
    <row r="57" spans="1:71" s="6" customFormat="1" ht="12.75">
      <c r="A57" s="23" t="s">
        <v>28</v>
      </c>
      <c r="B57" s="60"/>
      <c r="C57" s="61"/>
      <c r="D57" s="60"/>
      <c r="E57" s="61"/>
      <c r="F57" s="60"/>
      <c r="G57" s="61"/>
      <c r="H57" s="60"/>
      <c r="I57" s="61"/>
      <c r="J57" s="60"/>
      <c r="K57" s="61"/>
      <c r="L57" s="60"/>
      <c r="M57" s="61"/>
      <c r="N57" s="60"/>
      <c r="O57" s="61"/>
      <c r="P57" s="60"/>
      <c r="Q57" s="61"/>
      <c r="R57" s="60"/>
      <c r="S57" s="61"/>
      <c r="T57" s="60"/>
      <c r="U57" s="61"/>
      <c r="V57" s="60"/>
      <c r="W57" s="165"/>
      <c r="X57" s="63"/>
      <c r="Y57" s="62"/>
      <c r="Z57" s="61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</row>
    <row r="58" spans="1:71" s="6" customFormat="1" ht="12.75">
      <c r="A58" s="6" t="s">
        <v>54</v>
      </c>
      <c r="B58" s="70"/>
      <c r="C58" s="71"/>
      <c r="D58" s="70"/>
      <c r="E58" s="71"/>
      <c r="F58" s="70"/>
      <c r="G58" s="71"/>
      <c r="H58" s="70"/>
      <c r="I58" s="71"/>
      <c r="J58" s="70"/>
      <c r="K58" s="71"/>
      <c r="L58" s="70"/>
      <c r="M58" s="71"/>
      <c r="N58" s="70"/>
      <c r="O58" s="71"/>
      <c r="P58" s="70"/>
      <c r="Q58" s="71"/>
      <c r="R58" s="70"/>
      <c r="S58" s="71"/>
      <c r="T58" s="70"/>
      <c r="U58" s="71"/>
      <c r="V58" s="70"/>
      <c r="W58" s="166"/>
      <c r="X58" s="67"/>
      <c r="Y58" s="68"/>
      <c r="Z58" s="71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</row>
    <row r="59" spans="1:71" ht="12.75">
      <c r="A59" s="7" t="s">
        <v>29</v>
      </c>
      <c r="B59" s="56">
        <f>SUM(B8,B14,B20,B26,B34,B40,B46,B52)</f>
        <v>0</v>
      </c>
      <c r="C59" s="57">
        <f aca="true" t="shared" si="8" ref="C59:Z59">SUM(C8,C14,C20,C26,C34,C40,C46,C52)</f>
        <v>0</v>
      </c>
      <c r="D59" s="56">
        <f t="shared" si="8"/>
        <v>0</v>
      </c>
      <c r="E59" s="57">
        <f t="shared" si="8"/>
        <v>0</v>
      </c>
      <c r="F59" s="56">
        <f t="shared" si="8"/>
        <v>1</v>
      </c>
      <c r="G59" s="57">
        <f t="shared" si="8"/>
        <v>1</v>
      </c>
      <c r="H59" s="56">
        <f t="shared" si="8"/>
        <v>106</v>
      </c>
      <c r="I59" s="57">
        <f t="shared" si="8"/>
        <v>95</v>
      </c>
      <c r="J59" s="56">
        <f t="shared" si="8"/>
        <v>4424</v>
      </c>
      <c r="K59" s="57">
        <f t="shared" si="8"/>
        <v>4691</v>
      </c>
      <c r="L59" s="56">
        <f t="shared" si="8"/>
        <v>5946</v>
      </c>
      <c r="M59" s="57">
        <f t="shared" si="8"/>
        <v>5833</v>
      </c>
      <c r="N59" s="56">
        <f t="shared" si="8"/>
        <v>2792</v>
      </c>
      <c r="O59" s="57">
        <f t="shared" si="8"/>
        <v>2120</v>
      </c>
      <c r="P59" s="56">
        <f t="shared" si="8"/>
        <v>756</v>
      </c>
      <c r="Q59" s="57">
        <f t="shared" si="8"/>
        <v>530</v>
      </c>
      <c r="R59" s="56">
        <f t="shared" si="8"/>
        <v>137</v>
      </c>
      <c r="S59" s="57">
        <f t="shared" si="8"/>
        <v>90</v>
      </c>
      <c r="T59" s="56">
        <f t="shared" si="8"/>
        <v>24</v>
      </c>
      <c r="U59" s="57">
        <f t="shared" si="8"/>
        <v>18</v>
      </c>
      <c r="V59" s="56">
        <f>(SUM(V8,V14,V20,V26,V34,V40,V46,V52))</f>
        <v>6</v>
      </c>
      <c r="W59" s="57">
        <f>(SUM(W8,W14,W20,W26,W34,W40,W46,W52))</f>
        <v>0</v>
      </c>
      <c r="X59" s="59">
        <f t="shared" si="8"/>
        <v>14192</v>
      </c>
      <c r="Y59" s="58">
        <f t="shared" si="8"/>
        <v>13378</v>
      </c>
      <c r="Z59" s="57">
        <f t="shared" si="8"/>
        <v>27570</v>
      </c>
      <c r="AA59" s="46"/>
      <c r="AB59" s="64"/>
      <c r="AC59" s="64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</row>
    <row r="60" spans="1:71" ht="12.75">
      <c r="A60" s="7" t="s">
        <v>30</v>
      </c>
      <c r="B60" s="56">
        <f>SUM(B9,B15,B21,B27,B35,B41,B47,B53)</f>
        <v>0</v>
      </c>
      <c r="C60" s="64">
        <f aca="true" t="shared" si="9" ref="C60:Z60">SUM(C9,C15,C21,C27,C35,C41,C47,C53)</f>
        <v>0</v>
      </c>
      <c r="D60" s="56">
        <f t="shared" si="9"/>
        <v>0</v>
      </c>
      <c r="E60" s="64">
        <f t="shared" si="9"/>
        <v>0</v>
      </c>
      <c r="F60" s="56">
        <f t="shared" si="9"/>
        <v>5</v>
      </c>
      <c r="G60" s="64">
        <f t="shared" si="9"/>
        <v>3</v>
      </c>
      <c r="H60" s="56">
        <f t="shared" si="9"/>
        <v>404</v>
      </c>
      <c r="I60" s="64">
        <f t="shared" si="9"/>
        <v>397</v>
      </c>
      <c r="J60" s="56">
        <f t="shared" si="9"/>
        <v>19541</v>
      </c>
      <c r="K60" s="64">
        <f t="shared" si="9"/>
        <v>20832</v>
      </c>
      <c r="L60" s="56">
        <f t="shared" si="9"/>
        <v>21950</v>
      </c>
      <c r="M60" s="64">
        <f t="shared" si="9"/>
        <v>23376</v>
      </c>
      <c r="N60" s="56">
        <f t="shared" si="9"/>
        <v>5952</v>
      </c>
      <c r="O60" s="64">
        <f t="shared" si="9"/>
        <v>4793</v>
      </c>
      <c r="P60" s="56">
        <f t="shared" si="9"/>
        <v>1173</v>
      </c>
      <c r="Q60" s="64">
        <f t="shared" si="9"/>
        <v>711</v>
      </c>
      <c r="R60" s="56">
        <f t="shared" si="9"/>
        <v>148</v>
      </c>
      <c r="S60" s="64">
        <f t="shared" si="9"/>
        <v>90</v>
      </c>
      <c r="T60" s="56">
        <f t="shared" si="9"/>
        <v>14</v>
      </c>
      <c r="U60" s="64">
        <f t="shared" si="9"/>
        <v>13</v>
      </c>
      <c r="V60" s="56">
        <f t="shared" si="9"/>
        <v>4</v>
      </c>
      <c r="W60" s="64">
        <f t="shared" si="9"/>
        <v>9</v>
      </c>
      <c r="X60" s="59">
        <f t="shared" si="9"/>
        <v>49191</v>
      </c>
      <c r="Y60" s="65">
        <f t="shared" si="9"/>
        <v>50224</v>
      </c>
      <c r="Z60" s="57">
        <f t="shared" si="9"/>
        <v>99415</v>
      </c>
      <c r="AA60" s="46"/>
      <c r="AB60" s="64"/>
      <c r="AC60" s="64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</row>
    <row r="61" spans="1:71" ht="12.75">
      <c r="A61" s="7" t="s">
        <v>31</v>
      </c>
      <c r="B61" s="56">
        <f>SUM(B10,B16,B22,B28,B36,B42,B48,B54)</f>
        <v>0</v>
      </c>
      <c r="C61" s="64">
        <f aca="true" t="shared" si="10" ref="C61:Z61">SUM(C10,C16,C22,C28,C36,C42,C48,C54)</f>
        <v>0</v>
      </c>
      <c r="D61" s="56">
        <f t="shared" si="10"/>
        <v>0</v>
      </c>
      <c r="E61" s="64">
        <f t="shared" si="10"/>
        <v>0</v>
      </c>
      <c r="F61" s="56">
        <f t="shared" si="10"/>
        <v>0</v>
      </c>
      <c r="G61" s="64">
        <f t="shared" si="10"/>
        <v>0</v>
      </c>
      <c r="H61" s="56">
        <f t="shared" si="10"/>
        <v>8</v>
      </c>
      <c r="I61" s="64">
        <f t="shared" si="10"/>
        <v>1</v>
      </c>
      <c r="J61" s="56">
        <f t="shared" si="10"/>
        <v>951</v>
      </c>
      <c r="K61" s="64">
        <f t="shared" si="10"/>
        <v>469</v>
      </c>
      <c r="L61" s="56">
        <f t="shared" si="10"/>
        <v>1315</v>
      </c>
      <c r="M61" s="64">
        <f t="shared" si="10"/>
        <v>573</v>
      </c>
      <c r="N61" s="56">
        <f t="shared" si="10"/>
        <v>571</v>
      </c>
      <c r="O61" s="64">
        <f t="shared" si="10"/>
        <v>314</v>
      </c>
      <c r="P61" s="56">
        <f t="shared" si="10"/>
        <v>120</v>
      </c>
      <c r="Q61" s="64">
        <f t="shared" si="10"/>
        <v>77</v>
      </c>
      <c r="R61" s="56">
        <f t="shared" si="10"/>
        <v>17</v>
      </c>
      <c r="S61" s="64">
        <f t="shared" si="10"/>
        <v>19</v>
      </c>
      <c r="T61" s="56">
        <f t="shared" si="10"/>
        <v>3</v>
      </c>
      <c r="U61" s="64">
        <f t="shared" si="10"/>
        <v>1</v>
      </c>
      <c r="V61" s="56">
        <f t="shared" si="10"/>
        <v>0</v>
      </c>
      <c r="W61" s="64">
        <f t="shared" si="10"/>
        <v>1</v>
      </c>
      <c r="X61" s="59">
        <f t="shared" si="10"/>
        <v>2985</v>
      </c>
      <c r="Y61" s="65">
        <f t="shared" si="10"/>
        <v>1455</v>
      </c>
      <c r="Z61" s="57">
        <f t="shared" si="10"/>
        <v>4440</v>
      </c>
      <c r="AA61" s="46"/>
      <c r="AB61" s="64"/>
      <c r="AC61" s="64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</row>
    <row r="62" spans="1:71" ht="12.75">
      <c r="A62" s="7" t="s">
        <v>32</v>
      </c>
      <c r="B62" s="56">
        <f>SUM(B11,B17,B23,B29,B37,B43,B49,B55)</f>
        <v>0</v>
      </c>
      <c r="C62" s="64">
        <f aca="true" t="shared" si="11" ref="C62:Z62">SUM(C11,C17,C23,C29,C37,C43,C49,C55)</f>
        <v>0</v>
      </c>
      <c r="D62" s="56">
        <f t="shared" si="11"/>
        <v>0</v>
      </c>
      <c r="E62" s="64">
        <f t="shared" si="11"/>
        <v>0</v>
      </c>
      <c r="F62" s="56">
        <f t="shared" si="11"/>
        <v>0</v>
      </c>
      <c r="G62" s="64">
        <f t="shared" si="11"/>
        <v>1</v>
      </c>
      <c r="H62" s="56">
        <f t="shared" si="11"/>
        <v>18</v>
      </c>
      <c r="I62" s="64">
        <f t="shared" si="11"/>
        <v>8</v>
      </c>
      <c r="J62" s="56">
        <f t="shared" si="11"/>
        <v>1076</v>
      </c>
      <c r="K62" s="64">
        <f t="shared" si="11"/>
        <v>801</v>
      </c>
      <c r="L62" s="56">
        <f t="shared" si="11"/>
        <v>1577</v>
      </c>
      <c r="M62" s="64">
        <f t="shared" si="11"/>
        <v>958</v>
      </c>
      <c r="N62" s="56">
        <f t="shared" si="11"/>
        <v>699</v>
      </c>
      <c r="O62" s="64">
        <f t="shared" si="11"/>
        <v>453</v>
      </c>
      <c r="P62" s="56">
        <f t="shared" si="11"/>
        <v>187</v>
      </c>
      <c r="Q62" s="64">
        <f t="shared" si="11"/>
        <v>129</v>
      </c>
      <c r="R62" s="56">
        <f t="shared" si="11"/>
        <v>39</v>
      </c>
      <c r="S62" s="64">
        <f t="shared" si="11"/>
        <v>27</v>
      </c>
      <c r="T62" s="56">
        <f t="shared" si="11"/>
        <v>8</v>
      </c>
      <c r="U62" s="64">
        <f t="shared" si="11"/>
        <v>4</v>
      </c>
      <c r="V62" s="56">
        <f t="shared" si="11"/>
        <v>1</v>
      </c>
      <c r="W62" s="64">
        <f t="shared" si="11"/>
        <v>2</v>
      </c>
      <c r="X62" s="59">
        <f t="shared" si="11"/>
        <v>3605</v>
      </c>
      <c r="Y62" s="65">
        <f t="shared" si="11"/>
        <v>2383</v>
      </c>
      <c r="Z62" s="57">
        <f t="shared" si="11"/>
        <v>5988</v>
      </c>
      <c r="AA62" s="46"/>
      <c r="AB62" s="64"/>
      <c r="AC62" s="64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</row>
    <row r="63" spans="1:71" s="19" customFormat="1" ht="12.75">
      <c r="A63" s="10" t="s">
        <v>18</v>
      </c>
      <c r="B63" s="63">
        <f>SUM(B59:B62)</f>
        <v>0</v>
      </c>
      <c r="C63" s="62">
        <f aca="true" t="shared" si="12" ref="C63:Z63">SUM(C59:C62)</f>
        <v>0</v>
      </c>
      <c r="D63" s="63">
        <f t="shared" si="12"/>
        <v>0</v>
      </c>
      <c r="E63" s="62">
        <f t="shared" si="12"/>
        <v>0</v>
      </c>
      <c r="F63" s="63">
        <f t="shared" si="12"/>
        <v>6</v>
      </c>
      <c r="G63" s="62">
        <f t="shared" si="12"/>
        <v>5</v>
      </c>
      <c r="H63" s="63">
        <f t="shared" si="12"/>
        <v>536</v>
      </c>
      <c r="I63" s="62">
        <f t="shared" si="12"/>
        <v>501</v>
      </c>
      <c r="J63" s="63">
        <f t="shared" si="12"/>
        <v>25992</v>
      </c>
      <c r="K63" s="62">
        <f t="shared" si="12"/>
        <v>26793</v>
      </c>
      <c r="L63" s="63">
        <f t="shared" si="12"/>
        <v>30788</v>
      </c>
      <c r="M63" s="62">
        <f t="shared" si="12"/>
        <v>30740</v>
      </c>
      <c r="N63" s="63">
        <f t="shared" si="12"/>
        <v>10014</v>
      </c>
      <c r="O63" s="62">
        <f t="shared" si="12"/>
        <v>7680</v>
      </c>
      <c r="P63" s="63">
        <f t="shared" si="12"/>
        <v>2236</v>
      </c>
      <c r="Q63" s="62">
        <f t="shared" si="12"/>
        <v>1447</v>
      </c>
      <c r="R63" s="63">
        <f t="shared" si="12"/>
        <v>341</v>
      </c>
      <c r="S63" s="62">
        <f t="shared" si="12"/>
        <v>226</v>
      </c>
      <c r="T63" s="63">
        <f t="shared" si="12"/>
        <v>49</v>
      </c>
      <c r="U63" s="62">
        <f t="shared" si="12"/>
        <v>36</v>
      </c>
      <c r="V63" s="63">
        <f t="shared" si="12"/>
        <v>11</v>
      </c>
      <c r="W63" s="62">
        <f t="shared" si="12"/>
        <v>12</v>
      </c>
      <c r="X63" s="63">
        <f t="shared" si="12"/>
        <v>69973</v>
      </c>
      <c r="Y63" s="62">
        <f t="shared" si="12"/>
        <v>67440</v>
      </c>
      <c r="Z63" s="62">
        <f t="shared" si="12"/>
        <v>137413</v>
      </c>
      <c r="AA63" s="45"/>
      <c r="AB63" s="64"/>
      <c r="AC63" s="64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</row>
    <row r="65" spans="4:28" ht="12.75">
      <c r="D65" s="7"/>
      <c r="E65" s="7"/>
      <c r="Z65"/>
      <c r="AB65" s="7"/>
    </row>
    <row r="66" spans="4:28" ht="12.75">
      <c r="D66" s="7"/>
      <c r="E66" s="7"/>
      <c r="Z66"/>
      <c r="AB66" s="7"/>
    </row>
    <row r="67" spans="4:28" ht="12.75">
      <c r="D67" s="7"/>
      <c r="E67" s="7"/>
      <c r="Z67"/>
      <c r="AB67" s="7"/>
    </row>
    <row r="68" spans="4:28" ht="12.75">
      <c r="D68" s="7"/>
      <c r="E68" s="7"/>
      <c r="Z68"/>
      <c r="AB68" s="7"/>
    </row>
    <row r="69" spans="4:28" ht="12.75">
      <c r="D69" s="7"/>
      <c r="E69" s="7"/>
      <c r="Z69"/>
      <c r="AB69" s="7"/>
    </row>
    <row r="70" spans="4:28" ht="12.75">
      <c r="D70" s="7"/>
      <c r="E70" s="7"/>
      <c r="Z70"/>
      <c r="AB70" s="7"/>
    </row>
    <row r="71" spans="4:28" ht="12.75">
      <c r="D71" s="7"/>
      <c r="E71" s="7"/>
      <c r="Z71"/>
      <c r="AB71" s="7"/>
    </row>
    <row r="72" spans="4:28" ht="12.75">
      <c r="D72" s="7"/>
      <c r="E72" s="7"/>
      <c r="Z72"/>
      <c r="AB72" s="7"/>
    </row>
  </sheetData>
  <sheetProtection/>
  <mergeCells count="13">
    <mergeCell ref="R4:S4"/>
    <mergeCell ref="P4:Q4"/>
    <mergeCell ref="T4:U4"/>
    <mergeCell ref="F4:G4"/>
    <mergeCell ref="D4:E4"/>
    <mergeCell ref="B4:C4"/>
    <mergeCell ref="A2:Z2"/>
    <mergeCell ref="N4:O4"/>
    <mergeCell ref="L4:M4"/>
    <mergeCell ref="J4:K4"/>
    <mergeCell ref="H4:I4"/>
    <mergeCell ref="X4:Z4"/>
    <mergeCell ref="V4:W4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2019-08-07T14:22:06Z</cp:lastPrinted>
  <dcterms:created xsi:type="dcterms:W3CDTF">2002-06-06T14:11:57Z</dcterms:created>
  <dcterms:modified xsi:type="dcterms:W3CDTF">2020-02-19T08:22:29Z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