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6" activeTab="0"/>
  </bookViews>
  <sheets>
    <sheet name="INHOUD" sheetId="1" r:id="rId1"/>
    <sheet name="SV_LO_1819_1a" sheetId="2" r:id="rId2"/>
    <sheet name="SV_LO_1819_1b" sheetId="3" r:id="rId3"/>
    <sheet name="ZBL_LO_1819_1" sheetId="4" r:id="rId4"/>
  </sheets>
  <definedNames>
    <definedName name="_p412">#REF!</definedName>
    <definedName name="_p413">#REF!</definedName>
    <definedName name="_xlnm.Print_Area" localSheetId="3">'ZBL_LO_1819_1'!$A$1:$Q$54</definedName>
    <definedName name="eentabel">#REF!</definedName>
    <definedName name="jaarboek_per_land">#REF!</definedName>
  </definedNames>
  <calcPr fullCalcOnLoad="1"/>
</workbook>
</file>

<file path=xl/sharedStrings.xml><?xml version="1.0" encoding="utf-8"?>
<sst xmlns="http://schemas.openxmlformats.org/spreadsheetml/2006/main" count="338" uniqueCount="50">
  <si>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</si>
  <si>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</si>
  <si>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</si>
  <si>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</si>
  <si>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</si>
  <si>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</si>
  <si>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</si>
  <si>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</si>
  <si>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</si>
  <si>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</si>
  <si>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</si>
  <si>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</si>
  <si>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</si>
  <si>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</si>
  <si>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</si>
  <si>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</si>
  <si>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</si>
  <si>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</si>
  <si>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</si>
  <si>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</si>
  <si>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</si>
  <si>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</si>
  <si>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</si>
  <si>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</si>
  <si>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</si>
  <si>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</si>
  <si>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</si>
  <si>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</si>
  <si>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</si>
  <si>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</si>
  <si>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</si>
  <si>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</si>
  <si>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</si>
  <si>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</si>
  <si>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</si>
  <si>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</si>
  <si>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</si>
  <si>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</si>
  <si>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</si>
  <si>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</si>
  <si>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</si>
  <si>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</si>
  <si>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</si>
  <si>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</si>
  <si>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SCHOOLSE VORDERINGEN EN ZITTENBLIJVEN IN HET GEWOON LAGER ONDERWIJS</t>
  </si>
  <si>
    <t>Tabellen met een combinatie van schoolse vorderingen en leerlingenkenmerken zijn beschikbaar in het hoofdstuk 'Leerlingenkenmerken basisonderwijs 2017-2018' van Deel 1: Schoolbevolking. Het gaat daarbij telkens om data van het voorgaande schooljaar.</t>
  </si>
  <si>
    <t>Schooljaar 2018-2019</t>
  </si>
  <si>
    <t>SV_LO_1819_1a</t>
  </si>
  <si>
    <t>SV_LO_1819_1b</t>
  </si>
  <si>
    <t>ZBL_LO_1819_1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</si>
</sst>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00000"/>
    <numFmt numFmtId="174" formatCode="0.0"/>
    <numFmt numFmtId="175" formatCode="0.0%"/>
    <numFmt numFmtId="176" formatCode="#,##0.0"/>
    <numFmt numFmtId="177" formatCode="0.000%"/>
    <numFmt numFmtId="178" formatCode="0.0000%"/>
  </numFmts>
  <fonts count="53">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medium"/>
      <bottom style="thin"/>
    </border>
    <border>
      <left/>
      <right/>
      <top style="medium"/>
      <bottom style="thin"/>
    </border>
    <border>
      <left/>
      <right/>
      <top style="thin"/>
      <bottom style="thin">
        <color indexed="8"/>
      </bottom>
    </border>
    <border>
      <left/>
      <right style="thin">
        <color indexed="8"/>
      </right>
      <top style="thin"/>
      <bottom style="thin">
        <color indexed="8"/>
      </bottom>
    </border>
    <border>
      <left/>
      <right style="thin">
        <color indexed="8"/>
      </right>
      <top/>
      <bottom style="thin">
        <color indexed="8"/>
      </bottom>
    </border>
    <border>
      <left/>
      <right style="thin"/>
      <top style="medium"/>
      <bottom style="thin"/>
    </border>
    <border>
      <left style="thin"/>
      <right/>
      <top style="thin"/>
      <bottom style="thin">
        <color indexed="8"/>
      </bottom>
    </border>
    <border>
      <left style="thin"/>
      <right/>
      <top style="medium"/>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4" fontId="5" fillId="0" borderId="0" applyFont="0" applyFill="0" applyBorder="0" applyAlignment="0" applyProtection="0"/>
    <xf numFmtId="173" fontId="5"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3" fontId="7" fillId="1" borderId="4" applyBorder="0">
      <alignment/>
      <protection/>
    </xf>
    <xf numFmtId="0" fontId="42"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6" fillId="0" borderId="0" applyFont="0" applyFill="0" applyBorder="0" applyAlignment="0" applyProtection="0"/>
    <xf numFmtId="2"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8" fillId="1" borderId="8">
      <alignment horizontal="center" vertical="top" textRotation="90"/>
      <protection/>
    </xf>
    <xf numFmtId="0" fontId="47"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8" fillId="32" borderId="0" applyNumberFormat="0" applyBorder="0" applyAlignment="0" applyProtection="0"/>
    <xf numFmtId="175" fontId="6" fillId="0" borderId="0" applyFont="0" applyFill="0" applyBorder="0" applyAlignment="0" applyProtection="0"/>
    <xf numFmtId="10" fontId="6" fillId="0" borderId="0">
      <alignment/>
      <protection/>
    </xf>
    <xf numFmtId="177" fontId="6" fillId="0" borderId="0" applyFont="0" applyFill="0" applyBorder="0" applyAlignment="0" applyProtection="0"/>
    <xf numFmtId="178"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9"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51">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72" fontId="13" fillId="0" borderId="21" xfId="0" applyNumberFormat="1" applyFont="1" applyFill="1" applyBorder="1" applyAlignment="1">
      <alignment horizontal="right" vertical="top"/>
    </xf>
    <xf numFmtId="172" fontId="13" fillId="0" borderId="0" xfId="0" applyNumberFormat="1" applyFont="1" applyFill="1" applyBorder="1" applyAlignment="1">
      <alignment horizontal="right" vertical="top"/>
    </xf>
    <xf numFmtId="172" fontId="13" fillId="0" borderId="28" xfId="0" applyNumberFormat="1" applyFont="1" applyFill="1" applyBorder="1" applyAlignment="1">
      <alignment horizontal="right" vertical="top"/>
    </xf>
    <xf numFmtId="2" fontId="0" fillId="0" borderId="0" xfId="0" applyNumberFormat="1" applyFont="1" applyFill="1" applyAlignment="1">
      <alignment/>
    </xf>
    <xf numFmtId="172" fontId="13" fillId="0" borderId="29" xfId="0" applyNumberFormat="1" applyFont="1" applyFill="1" applyBorder="1" applyAlignment="1">
      <alignment horizontal="right" vertical="top"/>
    </xf>
    <xf numFmtId="172" fontId="13" fillId="0" borderId="23" xfId="0" applyNumberFormat="1" applyFont="1" applyFill="1" applyBorder="1" applyAlignment="1">
      <alignment horizontal="right" vertical="top"/>
    </xf>
    <xf numFmtId="172"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72" fontId="2" fillId="0" borderId="4" xfId="0" applyNumberFormat="1" applyFont="1" applyFill="1" applyBorder="1" applyAlignment="1">
      <alignment/>
    </xf>
    <xf numFmtId="172" fontId="2" fillId="0" borderId="18" xfId="0" applyNumberFormat="1" applyFont="1" applyFill="1" applyBorder="1" applyAlignment="1">
      <alignment/>
    </xf>
    <xf numFmtId="172"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72" fontId="14" fillId="0" borderId="4" xfId="0" applyNumberFormat="1" applyFont="1" applyFill="1" applyBorder="1" applyAlignment="1">
      <alignment horizontal="right" vertical="top"/>
    </xf>
    <xf numFmtId="172" fontId="14" fillId="0" borderId="18" xfId="0" applyNumberFormat="1" applyFont="1" applyFill="1" applyBorder="1" applyAlignment="1">
      <alignment horizontal="right" vertical="top"/>
    </xf>
    <xf numFmtId="172" fontId="14" fillId="0" borderId="31" xfId="0" applyNumberFormat="1" applyFont="1" applyFill="1" applyBorder="1" applyAlignment="1">
      <alignment horizontal="right" vertical="top"/>
    </xf>
    <xf numFmtId="172"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72" fontId="0" fillId="0" borderId="4" xfId="0" applyNumberFormat="1" applyFill="1" applyBorder="1" applyAlignment="1">
      <alignment/>
    </xf>
    <xf numFmtId="172" fontId="0" fillId="0" borderId="18" xfId="0" applyNumberFormat="1" applyFill="1" applyBorder="1" applyAlignment="1">
      <alignment/>
    </xf>
    <xf numFmtId="172" fontId="0" fillId="0" borderId="18" xfId="0" applyNumberFormat="1" applyFill="1" applyBorder="1" applyAlignment="1">
      <alignment horizontal="right"/>
    </xf>
    <xf numFmtId="172" fontId="0" fillId="0" borderId="21" xfId="0" applyNumberFormat="1" applyFill="1" applyBorder="1" applyAlignment="1">
      <alignment/>
    </xf>
    <xf numFmtId="172" fontId="0" fillId="0" borderId="0" xfId="0" applyNumberFormat="1" applyFill="1" applyBorder="1" applyAlignment="1">
      <alignment/>
    </xf>
    <xf numFmtId="172" fontId="0" fillId="0" borderId="0" xfId="0" applyNumberFormat="1" applyFill="1" applyAlignment="1">
      <alignment/>
    </xf>
    <xf numFmtId="172" fontId="0" fillId="0" borderId="0" xfId="0" applyNumberFormat="1" applyFill="1" applyBorder="1" applyAlignment="1">
      <alignment horizontal="right"/>
    </xf>
    <xf numFmtId="172" fontId="2" fillId="0" borderId="4" xfId="0" applyNumberFormat="1" applyFont="1" applyFill="1" applyBorder="1" applyAlignment="1">
      <alignment horizontal="right"/>
    </xf>
    <xf numFmtId="172" fontId="2" fillId="0" borderId="15" xfId="0" applyNumberFormat="1" applyFont="1" applyFill="1" applyBorder="1" applyAlignment="1">
      <alignment/>
    </xf>
    <xf numFmtId="172" fontId="2" fillId="0" borderId="38" xfId="0" applyNumberFormat="1" applyFont="1" applyFill="1" applyBorder="1" applyAlignment="1">
      <alignment/>
    </xf>
    <xf numFmtId="172" fontId="2" fillId="0" borderId="15" xfId="0" applyNumberFormat="1" applyFont="1" applyFill="1" applyBorder="1" applyAlignment="1">
      <alignment horizontal="right"/>
    </xf>
    <xf numFmtId="172" fontId="0" fillId="0" borderId="17" xfId="0" applyNumberFormat="1" applyFill="1" applyBorder="1" applyAlignment="1">
      <alignment/>
    </xf>
    <xf numFmtId="172" fontId="0" fillId="0" borderId="14" xfId="0" applyNumberFormat="1" applyFill="1" applyBorder="1" applyAlignment="1">
      <alignment/>
    </xf>
    <xf numFmtId="172" fontId="2" fillId="0" borderId="39" xfId="0" applyNumberFormat="1" applyFont="1" applyFill="1" applyBorder="1" applyAlignment="1">
      <alignment/>
    </xf>
    <xf numFmtId="172" fontId="0" fillId="0" borderId="4" xfId="0" applyNumberFormat="1" applyFill="1" applyBorder="1" applyAlignment="1">
      <alignment horizontal="right"/>
    </xf>
    <xf numFmtId="172" fontId="0" fillId="0" borderId="21" xfId="0" applyNumberFormat="1" applyFill="1" applyBorder="1" applyAlignment="1">
      <alignment horizontal="right"/>
    </xf>
    <xf numFmtId="172"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72" fontId="0" fillId="0" borderId="40" xfId="0" applyNumberFormat="1" applyFill="1" applyBorder="1" applyAlignment="1">
      <alignment/>
    </xf>
    <xf numFmtId="172" fontId="0" fillId="0" borderId="27" xfId="0" applyNumberFormat="1" applyFill="1" applyBorder="1" applyAlignment="1">
      <alignment/>
    </xf>
    <xf numFmtId="172"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11" fillId="0" borderId="0" xfId="0" applyFont="1" applyAlignment="1">
      <alignment/>
    </xf>
    <xf numFmtId="3" fontId="0" fillId="0" borderId="42" xfId="0" applyNumberFormat="1" applyFill="1" applyBorder="1" applyAlignment="1">
      <alignment/>
    </xf>
    <xf numFmtId="0" fontId="42" fillId="0" borderId="0" xfId="50" applyFill="1" applyAlignment="1">
      <alignment/>
    </xf>
    <xf numFmtId="172" fontId="0" fillId="0" borderId="0" xfId="0" applyNumberFormat="1" applyFont="1" applyFill="1" applyAlignment="1">
      <alignment/>
    </xf>
    <xf numFmtId="0" fontId="0" fillId="0" borderId="0" xfId="0" applyFont="1" applyAlignment="1">
      <alignment/>
    </xf>
    <xf numFmtId="0" fontId="0" fillId="0" borderId="29" xfId="0" applyFill="1" applyBorder="1" applyAlignment="1">
      <alignment horizontal="center"/>
    </xf>
    <xf numFmtId="0" fontId="0" fillId="0" borderId="23"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0" xfId="0" applyFont="1" applyFill="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19"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13" fillId="0" borderId="44"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xf numFmtId="0" fontId="0" fillId="0" borderId="24"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6" xfId="0" applyFont="1" applyFill="1" applyBorder="1" applyAlignment="1">
      <alignment horizontal="left" vertical="top" wrapText="1"/>
    </xf>
  </cellXfs>
  <cellStyles count="6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ubtotaal" xfId="71"/>
    <cellStyle name="Titel" xfId="72"/>
    <cellStyle name="Totaal" xfId="73"/>
    <cellStyle name="Uitvoer" xfId="74"/>
    <cellStyle name="Currency" xfId="75"/>
    <cellStyle name="Currency [0]" xfId="76"/>
    <cellStyle name="Verklarende tekst" xfId="77"/>
    <cellStyle name="Waarschuwingsteks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123825</xdr:rowOff>
    </xdr:from>
    <xdr:to>
      <xdr:col>21</xdr:col>
      <xdr:colOff>504825</xdr:colOff>
      <xdr:row>61</xdr:row>
      <xdr:rowOff>19050</xdr:rowOff>
    </xdr:to>
    <xdr:sp>
      <xdr:nvSpPr>
        <xdr:cNvPr id="1" name="Text Box 2"/>
        <xdr:cNvSpPr txBox="1">
          <a:spLocks noChangeArrowheads="1"/>
        </xdr:cNvSpPr>
      </xdr:nvSpPr>
      <xdr:spPr>
        <a:xfrm>
          <a:off x="28575" y="8277225"/>
          <a:ext cx="12753975" cy="1676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476250</xdr:colOff>
      <xdr:row>64</xdr:row>
      <xdr:rowOff>104775</xdr:rowOff>
    </xdr:to>
    <xdr:sp>
      <xdr:nvSpPr>
        <xdr:cNvPr id="2" name="Tekstvak 1"/>
        <xdr:cNvSpPr txBox="1">
          <a:spLocks noChangeArrowheads="1"/>
        </xdr:cNvSpPr>
      </xdr:nvSpPr>
      <xdr:spPr>
        <a:xfrm>
          <a:off x="19050" y="10001250"/>
          <a:ext cx="127349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7061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123825</xdr:rowOff>
    </xdr:from>
    <xdr:to>
      <xdr:col>21</xdr:col>
      <xdr:colOff>428625</xdr:colOff>
      <xdr:row>56</xdr:row>
      <xdr:rowOff>47625</xdr:rowOff>
    </xdr:to>
    <xdr:sp>
      <xdr:nvSpPr>
        <xdr:cNvPr id="2" name="Text Box 3"/>
        <xdr:cNvSpPr txBox="1">
          <a:spLocks noChangeArrowheads="1"/>
        </xdr:cNvSpPr>
      </xdr:nvSpPr>
      <xdr:spPr>
        <a:xfrm>
          <a:off x="28575" y="7305675"/>
          <a:ext cx="12192000" cy="1866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192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343775"/>
          <a:ext cx="10915650"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114300</xdr:rowOff>
    </xdr:from>
    <xdr:to>
      <xdr:col>16</xdr:col>
      <xdr:colOff>514350</xdr:colOff>
      <xdr:row>60</xdr:row>
      <xdr:rowOff>142875</xdr:rowOff>
    </xdr:to>
    <xdr:sp>
      <xdr:nvSpPr>
        <xdr:cNvPr id="2" name="Tekstvak 1"/>
        <xdr:cNvSpPr txBox="1">
          <a:spLocks noChangeArrowheads="1"/>
        </xdr:cNvSpPr>
      </xdr:nvSpPr>
      <xdr:spPr>
        <a:xfrm>
          <a:off x="9525" y="9172575"/>
          <a:ext cx="10877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A13" sqref="A13:G13"/>
    </sheetView>
  </sheetViews>
  <sheetFormatPr defaultColWidth="9.140625" defaultRowHeight="12.75"/>
  <cols>
    <col min="1" max="1" width="19.421875" style="0" customWidth="1"/>
    <col min="2" max="2" width="33.57421875" style="131" customWidth="1"/>
  </cols>
  <sheetData>
    <row r="1" ht="15">
      <c r="A1" s="127" t="s">
        <v>44</v>
      </c>
    </row>
    <row r="2" ht="15">
      <c r="A2" s="127" t="s">
        <v>46</v>
      </c>
    </row>
    <row r="4" ht="13.5">
      <c r="A4" s="69" t="s">
        <v>37</v>
      </c>
    </row>
    <row r="5" spans="1:2" ht="12.75">
      <c r="A5" s="129" t="s">
        <v>47</v>
      </c>
      <c r="B5" s="131" t="s">
        <v>40</v>
      </c>
    </row>
    <row r="6" spans="1:2" ht="12.75">
      <c r="A6" s="129" t="s">
        <v>48</v>
      </c>
      <c r="B6" s="131" t="s">
        <v>41</v>
      </c>
    </row>
    <row r="9" ht="13.5">
      <c r="A9" s="69" t="s">
        <v>23</v>
      </c>
    </row>
    <row r="10" spans="1:2" ht="12.75">
      <c r="A10" s="129" t="s">
        <v>49</v>
      </c>
      <c r="B10" s="131" t="s">
        <v>42</v>
      </c>
    </row>
    <row r="13" spans="1:7" ht="41.25" customHeight="1">
      <c r="A13" s="148" t="s">
        <v>45</v>
      </c>
      <c r="B13" s="149"/>
      <c r="C13" s="149"/>
      <c r="D13" s="149"/>
      <c r="E13" s="149"/>
      <c r="F13" s="149"/>
      <c r="G13" s="150"/>
    </row>
  </sheetData>
  <sheetProtection/>
  <mergeCells count="1">
    <mergeCell ref="A13:G13"/>
  </mergeCells>
  <hyperlinks>
    <hyperlink ref="A5" location="SV_LO_1819_1a!A1" display="SV_LO_1819_1a"/>
    <hyperlink ref="A6" location="SV_LO_1819_1b!A1" display="SV_LO_1819_1b"/>
    <hyperlink ref="A10" location="ZBL_LO_1819_1!A1" display="ZBL_LO_1819_1"/>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A76" sqref="A76"/>
    </sheetView>
  </sheetViews>
  <sheetFormatPr defaultColWidth="9.140625" defaultRowHeight="12.75"/>
  <cols>
    <col min="1" max="1" width="17.8515625" style="3" customWidth="1"/>
    <col min="2" max="3" width="8.140625" style="3" customWidth="1"/>
    <col min="4" max="4" width="9.140625" style="3" customWidth="1"/>
    <col min="5" max="7" width="7.8515625" style="3" customWidth="1"/>
    <col min="8" max="8" width="8.28125" style="3" customWidth="1"/>
    <col min="9" max="9" width="9.140625" style="3" customWidth="1"/>
    <col min="10" max="10" width="7.7109375" style="3" customWidth="1"/>
    <col min="11" max="11" width="9.140625" style="3" customWidth="1"/>
    <col min="12" max="14" width="8.140625" style="3" customWidth="1"/>
    <col min="15" max="15" width="8.8515625" style="3" customWidth="1"/>
    <col min="16" max="19" width="8.28125" style="3" customWidth="1"/>
    <col min="20" max="22" width="8.28125" style="22" customWidth="1"/>
    <col min="23" max="47" width="9.140625" style="22" customWidth="1"/>
    <col min="48" max="52" width="9.140625" style="24" customWidth="1"/>
    <col min="53" max="16384" width="9.140625" style="3" customWidth="1"/>
  </cols>
  <sheetData>
    <row r="1" spans="1:19" ht="12.75">
      <c r="A1" s="1" t="s">
        <v>46</v>
      </c>
      <c r="B1" s="2"/>
      <c r="Q1" s="2"/>
      <c r="S1" s="2"/>
    </row>
    <row r="2" spans="1:22" ht="12.75">
      <c r="A2" s="136" t="s">
        <v>0</v>
      </c>
      <c r="B2" s="136"/>
      <c r="C2" s="136"/>
      <c r="D2" s="136"/>
      <c r="E2" s="136"/>
      <c r="F2" s="136"/>
      <c r="G2" s="136"/>
      <c r="H2" s="136"/>
      <c r="I2" s="136"/>
      <c r="J2" s="136"/>
      <c r="K2" s="136"/>
      <c r="L2" s="136"/>
      <c r="M2" s="136"/>
      <c r="N2" s="136"/>
      <c r="O2" s="136"/>
      <c r="P2" s="136"/>
      <c r="Q2" s="136"/>
      <c r="R2" s="136"/>
      <c r="S2" s="136"/>
      <c r="T2" s="136"/>
      <c r="U2" s="136"/>
      <c r="V2" s="136"/>
    </row>
    <row r="3" spans="1:22" ht="12.75">
      <c r="A3" s="136" t="s">
        <v>37</v>
      </c>
      <c r="B3" s="136"/>
      <c r="C3" s="136"/>
      <c r="D3" s="136"/>
      <c r="E3" s="136"/>
      <c r="F3" s="136"/>
      <c r="G3" s="136"/>
      <c r="H3" s="136"/>
      <c r="I3" s="136"/>
      <c r="J3" s="136"/>
      <c r="K3" s="136"/>
      <c r="L3" s="136"/>
      <c r="M3" s="136"/>
      <c r="N3" s="136"/>
      <c r="O3" s="136"/>
      <c r="P3" s="136"/>
      <c r="Q3" s="136"/>
      <c r="R3" s="136"/>
      <c r="S3" s="136"/>
      <c r="T3" s="136"/>
      <c r="U3" s="136"/>
      <c r="V3" s="136"/>
    </row>
    <row r="4" spans="1:19" ht="12.75">
      <c r="A4" s="4"/>
      <c r="B4" s="4"/>
      <c r="C4" s="70"/>
      <c r="D4" s="4"/>
      <c r="E4" s="4"/>
      <c r="F4" s="4"/>
      <c r="G4" s="4"/>
      <c r="H4" s="4"/>
      <c r="I4" s="4"/>
      <c r="J4" s="4"/>
      <c r="K4" s="4"/>
      <c r="L4" s="4"/>
      <c r="M4" s="4"/>
      <c r="N4" s="4"/>
      <c r="O4" s="4"/>
      <c r="P4" s="4"/>
      <c r="Q4" s="4"/>
      <c r="R4" s="4"/>
      <c r="S4" s="4"/>
    </row>
    <row r="5" spans="1:22" ht="12.75">
      <c r="A5" s="136" t="s">
        <v>1</v>
      </c>
      <c r="B5" s="136"/>
      <c r="C5" s="136"/>
      <c r="D5" s="136"/>
      <c r="E5" s="136"/>
      <c r="F5" s="136"/>
      <c r="G5" s="136"/>
      <c r="H5" s="136"/>
      <c r="I5" s="136"/>
      <c r="J5" s="136"/>
      <c r="K5" s="136"/>
      <c r="L5" s="136"/>
      <c r="M5" s="136"/>
      <c r="N5" s="136"/>
      <c r="O5" s="136"/>
      <c r="P5" s="136"/>
      <c r="Q5" s="136"/>
      <c r="R5" s="136"/>
      <c r="S5" s="136"/>
      <c r="T5" s="136"/>
      <c r="U5" s="136"/>
      <c r="V5" s="136"/>
    </row>
    <row r="6" spans="1:19" ht="13.5" thickBot="1">
      <c r="A6" s="4"/>
      <c r="B6" s="4"/>
      <c r="C6" s="4"/>
      <c r="D6" s="4"/>
      <c r="E6" s="4"/>
      <c r="F6" s="4"/>
      <c r="G6" s="4"/>
      <c r="H6" s="4"/>
      <c r="I6" s="4"/>
      <c r="J6" s="4"/>
      <c r="K6" s="4"/>
      <c r="L6" s="4"/>
      <c r="M6" s="4"/>
      <c r="N6" s="4"/>
      <c r="O6" s="4"/>
      <c r="P6" s="4"/>
      <c r="Q6" s="4"/>
      <c r="R6" s="4"/>
      <c r="S6" s="4"/>
    </row>
    <row r="7" spans="1:22" ht="12.75">
      <c r="A7" s="5"/>
      <c r="B7" s="134" t="s">
        <v>2</v>
      </c>
      <c r="C7" s="135"/>
      <c r="D7" s="135"/>
      <c r="E7" s="135"/>
      <c r="F7" s="135"/>
      <c r="G7" s="135"/>
      <c r="H7" s="141"/>
      <c r="I7" s="134" t="s">
        <v>3</v>
      </c>
      <c r="J7" s="135"/>
      <c r="K7" s="135"/>
      <c r="L7" s="135"/>
      <c r="M7" s="135"/>
      <c r="N7" s="135"/>
      <c r="O7" s="141"/>
      <c r="P7" s="134" t="s">
        <v>4</v>
      </c>
      <c r="Q7" s="135"/>
      <c r="R7" s="135"/>
      <c r="S7" s="135"/>
      <c r="T7" s="135"/>
      <c r="U7" s="135"/>
      <c r="V7" s="135"/>
    </row>
    <row r="8" spans="1:55" ht="12.75">
      <c r="A8" s="2"/>
      <c r="B8" s="142" t="s">
        <v>5</v>
      </c>
      <c r="C8" s="138"/>
      <c r="D8" s="71" t="s">
        <v>6</v>
      </c>
      <c r="E8" s="133" t="s">
        <v>7</v>
      </c>
      <c r="F8" s="133"/>
      <c r="G8" s="133"/>
      <c r="H8" s="7" t="s">
        <v>4</v>
      </c>
      <c r="I8" s="142" t="s">
        <v>5</v>
      </c>
      <c r="J8" s="138"/>
      <c r="K8" s="2" t="s">
        <v>6</v>
      </c>
      <c r="L8" s="132" t="s">
        <v>7</v>
      </c>
      <c r="M8" s="133"/>
      <c r="N8" s="133"/>
      <c r="O8" s="101" t="s">
        <v>4</v>
      </c>
      <c r="P8" s="137" t="s">
        <v>5</v>
      </c>
      <c r="Q8" s="138"/>
      <c r="R8" s="2" t="s">
        <v>6</v>
      </c>
      <c r="S8" s="132" t="s">
        <v>7</v>
      </c>
      <c r="T8" s="133"/>
      <c r="U8" s="133"/>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165</v>
      </c>
      <c r="D10" s="84">
        <v>30474</v>
      </c>
      <c r="E10" s="84">
        <v>2397</v>
      </c>
      <c r="F10" s="85">
        <v>70</v>
      </c>
      <c r="G10" s="85">
        <v>1</v>
      </c>
      <c r="H10" s="84">
        <f>SUM(B10:G10)</f>
        <v>33107</v>
      </c>
      <c r="I10" s="84">
        <v>1</v>
      </c>
      <c r="J10" s="85">
        <v>233</v>
      </c>
      <c r="K10" s="84">
        <v>30217</v>
      </c>
      <c r="L10" s="84">
        <v>1918</v>
      </c>
      <c r="M10" s="85">
        <v>65</v>
      </c>
      <c r="N10" s="85">
        <v>1</v>
      </c>
      <c r="O10" s="103">
        <f aca="true" t="shared" si="0" ref="O10:O16">SUM(I10:N10)</f>
        <v>32435</v>
      </c>
      <c r="P10" s="86">
        <f aca="true" t="shared" si="1" ref="P10:U10">SUM(I10,B10)</f>
        <v>1</v>
      </c>
      <c r="Q10" s="86">
        <f t="shared" si="1"/>
        <v>398</v>
      </c>
      <c r="R10" s="84">
        <f t="shared" si="1"/>
        <v>60691</v>
      </c>
      <c r="S10" s="84">
        <f t="shared" si="1"/>
        <v>4315</v>
      </c>
      <c r="T10" s="85">
        <f t="shared" si="1"/>
        <v>135</v>
      </c>
      <c r="U10" s="85">
        <f t="shared" si="1"/>
        <v>2</v>
      </c>
      <c r="V10" s="84">
        <f aca="true" t="shared" si="2" ref="V10:V16">SUM(P10:U10)</f>
        <v>65542</v>
      </c>
      <c r="AV10" s="22"/>
      <c r="AW10" s="22"/>
      <c r="AX10" s="22"/>
      <c r="BA10" s="24"/>
      <c r="BB10" s="24"/>
      <c r="BC10" s="24"/>
    </row>
    <row r="11" spans="1:55" ht="12.75">
      <c r="A11" s="2" t="s">
        <v>14</v>
      </c>
      <c r="B11" s="87">
        <v>4</v>
      </c>
      <c r="C11" s="88">
        <v>265</v>
      </c>
      <c r="D11" s="87">
        <v>29422</v>
      </c>
      <c r="E11" s="87">
        <v>2892</v>
      </c>
      <c r="F11" s="89">
        <v>142</v>
      </c>
      <c r="G11" s="89">
        <v>0</v>
      </c>
      <c r="H11" s="87">
        <f aca="true" t="shared" si="3" ref="H11:H16">SUM(B11:G11)</f>
        <v>32725</v>
      </c>
      <c r="I11" s="87">
        <v>2</v>
      </c>
      <c r="J11" s="88">
        <v>241</v>
      </c>
      <c r="K11" s="87">
        <v>29341</v>
      </c>
      <c r="L11" s="87">
        <v>2542</v>
      </c>
      <c r="M11" s="88">
        <v>108</v>
      </c>
      <c r="N11" s="89">
        <v>4</v>
      </c>
      <c r="O11" s="104">
        <f t="shared" si="0"/>
        <v>32238</v>
      </c>
      <c r="P11" s="90">
        <f aca="true" t="shared" si="4" ref="P11:P16">SUM(I11,B11)</f>
        <v>6</v>
      </c>
      <c r="Q11" s="90">
        <f aca="true" t="shared" si="5" ref="Q11:U16">SUM(J11,C11)</f>
        <v>506</v>
      </c>
      <c r="R11" s="87">
        <f t="shared" si="5"/>
        <v>58763</v>
      </c>
      <c r="S11" s="87">
        <f t="shared" si="5"/>
        <v>5434</v>
      </c>
      <c r="T11" s="89">
        <f t="shared" si="5"/>
        <v>250</v>
      </c>
      <c r="U11" s="89">
        <f t="shared" si="5"/>
        <v>4</v>
      </c>
      <c r="V11" s="87">
        <f t="shared" si="2"/>
        <v>64963</v>
      </c>
      <c r="AV11" s="22"/>
      <c r="AW11" s="22"/>
      <c r="AX11" s="22"/>
      <c r="BA11" s="24"/>
      <c r="BB11" s="24"/>
      <c r="BC11" s="24"/>
    </row>
    <row r="12" spans="1:55" ht="12.75">
      <c r="A12" s="2" t="s">
        <v>15</v>
      </c>
      <c r="B12" s="87">
        <v>2</v>
      </c>
      <c r="C12" s="88">
        <v>360</v>
      </c>
      <c r="D12" s="87">
        <v>28907</v>
      </c>
      <c r="E12" s="87">
        <v>3082</v>
      </c>
      <c r="F12" s="89">
        <v>193</v>
      </c>
      <c r="G12" s="89">
        <v>4</v>
      </c>
      <c r="H12" s="87">
        <f t="shared" si="3"/>
        <v>32548</v>
      </c>
      <c r="I12" s="87">
        <v>4</v>
      </c>
      <c r="J12" s="88">
        <v>295</v>
      </c>
      <c r="K12" s="87">
        <v>28996</v>
      </c>
      <c r="L12" s="87">
        <v>2760</v>
      </c>
      <c r="M12" s="88">
        <v>136</v>
      </c>
      <c r="N12" s="89">
        <v>11</v>
      </c>
      <c r="O12" s="104">
        <f t="shared" si="0"/>
        <v>32202</v>
      </c>
      <c r="P12" s="90">
        <f t="shared" si="4"/>
        <v>6</v>
      </c>
      <c r="Q12" s="90">
        <f t="shared" si="5"/>
        <v>655</v>
      </c>
      <c r="R12" s="87">
        <f t="shared" si="5"/>
        <v>57903</v>
      </c>
      <c r="S12" s="87">
        <f t="shared" si="5"/>
        <v>5842</v>
      </c>
      <c r="T12" s="89">
        <f t="shared" si="5"/>
        <v>329</v>
      </c>
      <c r="U12" s="89">
        <f t="shared" si="5"/>
        <v>15</v>
      </c>
      <c r="V12" s="87">
        <f t="shared" si="2"/>
        <v>64750</v>
      </c>
      <c r="AV12" s="22"/>
      <c r="AW12" s="22"/>
      <c r="AX12" s="22"/>
      <c r="BA12" s="24"/>
      <c r="BB12" s="24"/>
      <c r="BC12" s="24"/>
    </row>
    <row r="13" spans="1:55" ht="12.75">
      <c r="A13" s="2" t="s">
        <v>16</v>
      </c>
      <c r="B13" s="87">
        <v>1</v>
      </c>
      <c r="C13" s="88">
        <v>408</v>
      </c>
      <c r="D13" s="87">
        <v>28215</v>
      </c>
      <c r="E13" s="87">
        <v>3341</v>
      </c>
      <c r="F13" s="89">
        <v>248</v>
      </c>
      <c r="G13" s="89">
        <v>11</v>
      </c>
      <c r="H13" s="87">
        <f t="shared" si="3"/>
        <v>32224</v>
      </c>
      <c r="I13" s="87">
        <v>4</v>
      </c>
      <c r="J13" s="88">
        <v>347</v>
      </c>
      <c r="K13" s="87">
        <v>28013</v>
      </c>
      <c r="L13" s="87">
        <v>2921</v>
      </c>
      <c r="M13" s="88">
        <v>252</v>
      </c>
      <c r="N13" s="89">
        <v>7</v>
      </c>
      <c r="O13" s="104">
        <f t="shared" si="0"/>
        <v>31544</v>
      </c>
      <c r="P13" s="90">
        <f t="shared" si="4"/>
        <v>5</v>
      </c>
      <c r="Q13" s="90">
        <f t="shared" si="5"/>
        <v>755</v>
      </c>
      <c r="R13" s="87">
        <f t="shared" si="5"/>
        <v>56228</v>
      </c>
      <c r="S13" s="87">
        <f t="shared" si="5"/>
        <v>6262</v>
      </c>
      <c r="T13" s="89">
        <f t="shared" si="5"/>
        <v>500</v>
      </c>
      <c r="U13" s="89">
        <f t="shared" si="5"/>
        <v>18</v>
      </c>
      <c r="V13" s="87">
        <f t="shared" si="2"/>
        <v>63768</v>
      </c>
      <c r="AV13" s="22"/>
      <c r="AW13" s="22"/>
      <c r="AX13" s="22"/>
      <c r="BA13" s="24"/>
      <c r="BB13" s="24"/>
      <c r="BC13" s="24"/>
    </row>
    <row r="14" spans="1:55" ht="12.75">
      <c r="A14" s="2" t="s">
        <v>17</v>
      </c>
      <c r="B14" s="87">
        <v>9</v>
      </c>
      <c r="C14" s="88">
        <v>449</v>
      </c>
      <c r="D14" s="87">
        <v>27892</v>
      </c>
      <c r="E14" s="87">
        <v>3547</v>
      </c>
      <c r="F14" s="89">
        <v>188</v>
      </c>
      <c r="G14" s="89">
        <v>3</v>
      </c>
      <c r="H14" s="87">
        <f t="shared" si="3"/>
        <v>32088</v>
      </c>
      <c r="I14" s="87">
        <v>8</v>
      </c>
      <c r="J14" s="88">
        <v>358</v>
      </c>
      <c r="K14" s="87">
        <v>28138</v>
      </c>
      <c r="L14" s="87">
        <v>3289</v>
      </c>
      <c r="M14" s="88">
        <v>151</v>
      </c>
      <c r="N14" s="89">
        <v>0</v>
      </c>
      <c r="O14" s="104">
        <f t="shared" si="0"/>
        <v>31944</v>
      </c>
      <c r="P14" s="90">
        <f t="shared" si="4"/>
        <v>17</v>
      </c>
      <c r="Q14" s="90">
        <f t="shared" si="5"/>
        <v>807</v>
      </c>
      <c r="R14" s="87">
        <f t="shared" si="5"/>
        <v>56030</v>
      </c>
      <c r="S14" s="87">
        <f t="shared" si="5"/>
        <v>6836</v>
      </c>
      <c r="T14" s="89">
        <f t="shared" si="5"/>
        <v>339</v>
      </c>
      <c r="U14" s="89">
        <f t="shared" si="5"/>
        <v>3</v>
      </c>
      <c r="V14" s="87">
        <f t="shared" si="2"/>
        <v>64032</v>
      </c>
      <c r="AV14" s="22"/>
      <c r="AW14" s="22"/>
      <c r="AX14" s="22"/>
      <c r="BA14" s="24"/>
      <c r="BB14" s="24"/>
      <c r="BC14" s="24"/>
    </row>
    <row r="15" spans="1:55" ht="12.75">
      <c r="A15" s="2" t="s">
        <v>18</v>
      </c>
      <c r="B15" s="87">
        <v>7</v>
      </c>
      <c r="C15" s="88">
        <v>525</v>
      </c>
      <c r="D15" s="87">
        <v>26512</v>
      </c>
      <c r="E15" s="87">
        <v>2982</v>
      </c>
      <c r="F15" s="89">
        <v>110</v>
      </c>
      <c r="G15" s="89">
        <v>3</v>
      </c>
      <c r="H15" s="87">
        <f t="shared" si="3"/>
        <v>30139</v>
      </c>
      <c r="I15" s="87">
        <v>5</v>
      </c>
      <c r="J15" s="88">
        <v>428</v>
      </c>
      <c r="K15" s="87">
        <v>27031</v>
      </c>
      <c r="L15" s="87">
        <v>2674</v>
      </c>
      <c r="M15" s="88">
        <v>85</v>
      </c>
      <c r="N15" s="89">
        <v>4</v>
      </c>
      <c r="O15" s="104">
        <f t="shared" si="0"/>
        <v>30227</v>
      </c>
      <c r="P15" s="90">
        <f t="shared" si="4"/>
        <v>12</v>
      </c>
      <c r="Q15" s="90">
        <f t="shared" si="5"/>
        <v>953</v>
      </c>
      <c r="R15" s="87">
        <f t="shared" si="5"/>
        <v>53543</v>
      </c>
      <c r="S15" s="87">
        <f t="shared" si="5"/>
        <v>5656</v>
      </c>
      <c r="T15" s="89">
        <f t="shared" si="5"/>
        <v>195</v>
      </c>
      <c r="U15" s="89">
        <f t="shared" si="5"/>
        <v>7</v>
      </c>
      <c r="V15" s="87">
        <f t="shared" si="2"/>
        <v>60366</v>
      </c>
      <c r="AV15" s="22"/>
      <c r="AW15" s="22"/>
      <c r="AX15" s="22"/>
      <c r="BA15" s="24"/>
      <c r="BB15" s="24"/>
      <c r="BC15" s="24"/>
    </row>
    <row r="16" spans="1:55" ht="12.75">
      <c r="A16" s="12"/>
      <c r="B16" s="91">
        <f aca="true" t="shared" si="6" ref="B16:G16">SUM(B10:B15)</f>
        <v>23</v>
      </c>
      <c r="C16" s="92">
        <f t="shared" si="6"/>
        <v>2172</v>
      </c>
      <c r="D16" s="93">
        <f t="shared" si="6"/>
        <v>171422</v>
      </c>
      <c r="E16" s="93">
        <f t="shared" si="6"/>
        <v>18241</v>
      </c>
      <c r="F16" s="92">
        <f t="shared" si="6"/>
        <v>951</v>
      </c>
      <c r="G16" s="92">
        <f t="shared" si="6"/>
        <v>22</v>
      </c>
      <c r="H16" s="93">
        <f t="shared" si="3"/>
        <v>192831</v>
      </c>
      <c r="I16" s="93">
        <f aca="true" t="shared" si="7" ref="I16:N16">SUM(I10:I15)</f>
        <v>24</v>
      </c>
      <c r="J16" s="92">
        <f t="shared" si="7"/>
        <v>1902</v>
      </c>
      <c r="K16" s="93">
        <f t="shared" si="7"/>
        <v>171736</v>
      </c>
      <c r="L16" s="93">
        <f t="shared" si="7"/>
        <v>16104</v>
      </c>
      <c r="M16" s="92">
        <f t="shared" si="7"/>
        <v>797</v>
      </c>
      <c r="N16" s="92">
        <f t="shared" si="7"/>
        <v>27</v>
      </c>
      <c r="O16" s="105">
        <f t="shared" si="0"/>
        <v>190590</v>
      </c>
      <c r="P16" s="86">
        <f t="shared" si="4"/>
        <v>47</v>
      </c>
      <c r="Q16" s="94">
        <f t="shared" si="5"/>
        <v>4074</v>
      </c>
      <c r="R16" s="93">
        <f t="shared" si="5"/>
        <v>343158</v>
      </c>
      <c r="S16" s="93">
        <f t="shared" si="5"/>
        <v>34345</v>
      </c>
      <c r="T16" s="92">
        <f t="shared" si="5"/>
        <v>1748</v>
      </c>
      <c r="U16" s="92">
        <f t="shared" si="5"/>
        <v>49</v>
      </c>
      <c r="V16" s="93">
        <f t="shared" si="2"/>
        <v>383421</v>
      </c>
      <c r="AV16" s="22"/>
      <c r="AW16" s="22"/>
      <c r="AX16" s="22"/>
      <c r="BA16" s="24"/>
      <c r="BB16" s="24"/>
      <c r="BC16" s="24"/>
    </row>
    <row r="17" spans="1:55" ht="12.75">
      <c r="A17" s="14" t="s">
        <v>19</v>
      </c>
      <c r="B17" s="75"/>
      <c r="C17" s="16"/>
      <c r="D17" s="16"/>
      <c r="E17" s="16"/>
      <c r="F17" s="16"/>
      <c r="G17" s="16"/>
      <c r="H17" s="15">
        <v>8158</v>
      </c>
      <c r="I17" s="15"/>
      <c r="J17" s="16"/>
      <c r="K17" s="16"/>
      <c r="L17" s="16"/>
      <c r="M17" s="16"/>
      <c r="N17" s="16"/>
      <c r="O17" s="128">
        <v>7993</v>
      </c>
      <c r="P17" s="16"/>
      <c r="Q17" s="78"/>
      <c r="R17" s="16"/>
      <c r="S17" s="16"/>
      <c r="T17" s="16"/>
      <c r="U17" s="16"/>
      <c r="V17" s="15">
        <f>SUM(O17,H17)</f>
        <v>16151</v>
      </c>
      <c r="AV17" s="22"/>
      <c r="AW17" s="22"/>
      <c r="AX17" s="22"/>
      <c r="BA17" s="24"/>
      <c r="BB17" s="24"/>
      <c r="BC17" s="24"/>
    </row>
    <row r="18" spans="1:55" ht="12.75">
      <c r="A18" s="12" t="s">
        <v>4</v>
      </c>
      <c r="B18" s="76"/>
      <c r="C18" s="18"/>
      <c r="D18" s="13"/>
      <c r="E18" s="18"/>
      <c r="F18" s="19"/>
      <c r="G18" s="19"/>
      <c r="H18" s="17">
        <f>SUM(H16:H17)</f>
        <v>200989</v>
      </c>
      <c r="I18" s="17"/>
      <c r="J18" s="18"/>
      <c r="K18" s="13"/>
      <c r="L18" s="18"/>
      <c r="M18" s="18"/>
      <c r="N18" s="19"/>
      <c r="O18" s="106">
        <f>SUM(O16:O17)</f>
        <v>198583</v>
      </c>
      <c r="P18" s="18"/>
      <c r="Q18" s="79"/>
      <c r="R18" s="13"/>
      <c r="S18" s="18"/>
      <c r="T18" s="19"/>
      <c r="U18" s="19"/>
      <c r="V18" s="17">
        <f>SUM(O18,H18)</f>
        <v>399572</v>
      </c>
      <c r="AV18" s="22"/>
      <c r="AW18" s="22"/>
      <c r="AX18" s="22"/>
      <c r="BA18" s="24"/>
      <c r="BB18" s="24"/>
      <c r="BC18" s="24"/>
    </row>
    <row r="19" spans="13:17" ht="12.75">
      <c r="M19" s="2"/>
      <c r="P19" s="20"/>
      <c r="Q19" s="21"/>
    </row>
    <row r="20" spans="13:17" ht="12.75">
      <c r="M20" s="2"/>
      <c r="P20" s="20"/>
      <c r="Q20" s="21"/>
    </row>
    <row r="21" spans="1:22" ht="12.75">
      <c r="A21" s="136" t="s">
        <v>20</v>
      </c>
      <c r="B21" s="136"/>
      <c r="C21" s="136"/>
      <c r="D21" s="136"/>
      <c r="E21" s="136"/>
      <c r="F21" s="136"/>
      <c r="G21" s="136"/>
      <c r="H21" s="136"/>
      <c r="I21" s="136"/>
      <c r="J21" s="136"/>
      <c r="K21" s="136"/>
      <c r="L21" s="136"/>
      <c r="M21" s="136"/>
      <c r="N21" s="136"/>
      <c r="O21" s="136"/>
      <c r="P21" s="136"/>
      <c r="Q21" s="136"/>
      <c r="R21" s="136"/>
      <c r="S21" s="136"/>
      <c r="T21" s="136"/>
      <c r="U21" s="136"/>
      <c r="V21" s="136"/>
    </row>
    <row r="22" spans="1:19" ht="13.5" thickBot="1">
      <c r="A22" s="2"/>
      <c r="B22" s="2"/>
      <c r="Q22" s="2"/>
      <c r="S22" s="2"/>
    </row>
    <row r="23" spans="1:22" ht="12.75">
      <c r="A23" s="5"/>
      <c r="B23" s="134" t="s">
        <v>2</v>
      </c>
      <c r="C23" s="135"/>
      <c r="D23" s="135"/>
      <c r="E23" s="135"/>
      <c r="F23" s="135"/>
      <c r="G23" s="135"/>
      <c r="H23" s="141"/>
      <c r="I23" s="134" t="s">
        <v>3</v>
      </c>
      <c r="J23" s="135"/>
      <c r="K23" s="135"/>
      <c r="L23" s="135"/>
      <c r="M23" s="135"/>
      <c r="N23" s="135"/>
      <c r="O23" s="141"/>
      <c r="P23" s="134" t="s">
        <v>4</v>
      </c>
      <c r="Q23" s="135"/>
      <c r="R23" s="135"/>
      <c r="S23" s="135"/>
      <c r="T23" s="135"/>
      <c r="U23" s="135"/>
      <c r="V23" s="135"/>
    </row>
    <row r="24" spans="1:55" ht="12.75">
      <c r="A24" s="2"/>
      <c r="B24" s="142" t="s">
        <v>5</v>
      </c>
      <c r="C24" s="138"/>
      <c r="D24" s="6" t="s">
        <v>6</v>
      </c>
      <c r="E24" s="133" t="s">
        <v>7</v>
      </c>
      <c r="F24" s="133"/>
      <c r="G24" s="133"/>
      <c r="H24" s="7" t="s">
        <v>4</v>
      </c>
      <c r="I24" s="142" t="s">
        <v>5</v>
      </c>
      <c r="J24" s="138"/>
      <c r="K24" s="2" t="s">
        <v>6</v>
      </c>
      <c r="L24" s="132" t="s">
        <v>7</v>
      </c>
      <c r="M24" s="133"/>
      <c r="N24" s="133"/>
      <c r="O24" s="101" t="s">
        <v>4</v>
      </c>
      <c r="P24" s="137" t="s">
        <v>5</v>
      </c>
      <c r="Q24" s="138"/>
      <c r="R24" s="2" t="s">
        <v>6</v>
      </c>
      <c r="S24" s="132" t="s">
        <v>7</v>
      </c>
      <c r="T24" s="133"/>
      <c r="U24" s="133"/>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1</v>
      </c>
      <c r="C26" s="85">
        <v>19</v>
      </c>
      <c r="D26" s="84">
        <v>3256</v>
      </c>
      <c r="E26" s="84">
        <v>1031</v>
      </c>
      <c r="F26" s="85">
        <v>121</v>
      </c>
      <c r="G26" s="85">
        <v>29</v>
      </c>
      <c r="H26" s="84">
        <f aca="true" t="shared" si="8" ref="H26:H32">SUM(B26:G26)</f>
        <v>4457</v>
      </c>
      <c r="I26" s="95">
        <v>3</v>
      </c>
      <c r="J26" s="85">
        <v>19</v>
      </c>
      <c r="K26" s="84">
        <v>3243</v>
      </c>
      <c r="L26" s="84">
        <v>804</v>
      </c>
      <c r="M26" s="85">
        <v>107</v>
      </c>
      <c r="N26" s="85">
        <v>42</v>
      </c>
      <c r="O26" s="103">
        <f aca="true" t="shared" si="9" ref="O26:O32">SUM(I26:N26)</f>
        <v>4218</v>
      </c>
      <c r="P26" s="86">
        <f aca="true" t="shared" si="10" ref="P26:U31">SUM(I26,B26)</f>
        <v>4</v>
      </c>
      <c r="Q26" s="86">
        <f t="shared" si="10"/>
        <v>38</v>
      </c>
      <c r="R26" s="84">
        <f t="shared" si="10"/>
        <v>6499</v>
      </c>
      <c r="S26" s="84">
        <f t="shared" si="10"/>
        <v>1835</v>
      </c>
      <c r="T26" s="85">
        <f t="shared" si="10"/>
        <v>228</v>
      </c>
      <c r="U26" s="85">
        <f t="shared" si="10"/>
        <v>71</v>
      </c>
      <c r="V26" s="84">
        <f aca="true" t="shared" si="11" ref="V26:V32">SUM(P26:U26)</f>
        <v>8675</v>
      </c>
      <c r="AV26" s="22"/>
      <c r="AW26" s="22"/>
      <c r="AX26" s="22"/>
      <c r="BA26" s="24"/>
      <c r="BB26" s="24"/>
      <c r="BC26" s="24"/>
    </row>
    <row r="27" spans="1:55" ht="12.75">
      <c r="A27" s="2" t="s">
        <v>14</v>
      </c>
      <c r="B27" s="96">
        <v>0</v>
      </c>
      <c r="C27" s="88">
        <v>20</v>
      </c>
      <c r="D27" s="87">
        <v>2516</v>
      </c>
      <c r="E27" s="87">
        <v>1023</v>
      </c>
      <c r="F27" s="89">
        <v>170</v>
      </c>
      <c r="G27" s="89">
        <v>17</v>
      </c>
      <c r="H27" s="87">
        <f t="shared" si="8"/>
        <v>3746</v>
      </c>
      <c r="I27" s="96">
        <v>1</v>
      </c>
      <c r="J27" s="88">
        <v>22</v>
      </c>
      <c r="K27" s="87">
        <v>2666</v>
      </c>
      <c r="L27" s="87">
        <v>919</v>
      </c>
      <c r="M27" s="88">
        <v>146</v>
      </c>
      <c r="N27" s="89">
        <v>13</v>
      </c>
      <c r="O27" s="104">
        <f t="shared" si="9"/>
        <v>3767</v>
      </c>
      <c r="P27" s="90">
        <f t="shared" si="10"/>
        <v>1</v>
      </c>
      <c r="Q27" s="90">
        <f t="shared" si="10"/>
        <v>42</v>
      </c>
      <c r="R27" s="87">
        <f t="shared" si="10"/>
        <v>5182</v>
      </c>
      <c r="S27" s="87">
        <f t="shared" si="10"/>
        <v>1942</v>
      </c>
      <c r="T27" s="89">
        <f t="shared" si="10"/>
        <v>316</v>
      </c>
      <c r="U27" s="89">
        <f t="shared" si="10"/>
        <v>30</v>
      </c>
      <c r="V27" s="87">
        <f t="shared" si="11"/>
        <v>7513</v>
      </c>
      <c r="AV27" s="22"/>
      <c r="AW27" s="22"/>
      <c r="AX27" s="22"/>
      <c r="BA27" s="24"/>
      <c r="BB27" s="24"/>
      <c r="BC27" s="24"/>
    </row>
    <row r="28" spans="1:55" ht="12.75">
      <c r="A28" s="2" t="s">
        <v>15</v>
      </c>
      <c r="B28" s="96">
        <v>0</v>
      </c>
      <c r="C28" s="88">
        <v>21</v>
      </c>
      <c r="D28" s="87">
        <v>2307</v>
      </c>
      <c r="E28" s="87">
        <v>1058</v>
      </c>
      <c r="F28" s="89">
        <v>204</v>
      </c>
      <c r="G28" s="89">
        <v>16</v>
      </c>
      <c r="H28" s="87">
        <f t="shared" si="8"/>
        <v>3606</v>
      </c>
      <c r="I28" s="96">
        <v>1</v>
      </c>
      <c r="J28" s="88">
        <v>22</v>
      </c>
      <c r="K28" s="87">
        <v>2333</v>
      </c>
      <c r="L28" s="87">
        <v>973</v>
      </c>
      <c r="M28" s="88">
        <v>163</v>
      </c>
      <c r="N28" s="89">
        <v>18</v>
      </c>
      <c r="O28" s="104">
        <f t="shared" si="9"/>
        <v>3510</v>
      </c>
      <c r="P28" s="90">
        <f t="shared" si="10"/>
        <v>1</v>
      </c>
      <c r="Q28" s="90">
        <f t="shared" si="10"/>
        <v>43</v>
      </c>
      <c r="R28" s="87">
        <f t="shared" si="10"/>
        <v>4640</v>
      </c>
      <c r="S28" s="87">
        <f t="shared" si="10"/>
        <v>2031</v>
      </c>
      <c r="T28" s="89">
        <f t="shared" si="10"/>
        <v>367</v>
      </c>
      <c r="U28" s="89">
        <f t="shared" si="10"/>
        <v>34</v>
      </c>
      <c r="V28" s="87">
        <f t="shared" si="11"/>
        <v>7116</v>
      </c>
      <c r="AV28" s="22"/>
      <c r="AW28" s="22"/>
      <c r="AX28" s="22"/>
      <c r="BA28" s="24"/>
      <c r="BB28" s="24"/>
      <c r="BC28" s="24"/>
    </row>
    <row r="29" spans="1:55" ht="12.75">
      <c r="A29" s="2" t="s">
        <v>16</v>
      </c>
      <c r="B29" s="96">
        <v>1</v>
      </c>
      <c r="C29" s="88">
        <v>18</v>
      </c>
      <c r="D29" s="87">
        <v>1987</v>
      </c>
      <c r="E29" s="87">
        <v>1172</v>
      </c>
      <c r="F29" s="89">
        <v>241</v>
      </c>
      <c r="G29" s="89">
        <v>13</v>
      </c>
      <c r="H29" s="87">
        <f t="shared" si="8"/>
        <v>3432</v>
      </c>
      <c r="I29" s="96">
        <v>0</v>
      </c>
      <c r="J29" s="88">
        <v>18</v>
      </c>
      <c r="K29" s="87">
        <v>2093</v>
      </c>
      <c r="L29" s="87">
        <v>1037</v>
      </c>
      <c r="M29" s="88">
        <v>189</v>
      </c>
      <c r="N29" s="89">
        <v>18</v>
      </c>
      <c r="O29" s="104">
        <f t="shared" si="9"/>
        <v>3355</v>
      </c>
      <c r="P29" s="90">
        <f t="shared" si="10"/>
        <v>1</v>
      </c>
      <c r="Q29" s="90">
        <f t="shared" si="10"/>
        <v>36</v>
      </c>
      <c r="R29" s="87">
        <f t="shared" si="10"/>
        <v>4080</v>
      </c>
      <c r="S29" s="87">
        <f t="shared" si="10"/>
        <v>2209</v>
      </c>
      <c r="T29" s="89">
        <f t="shared" si="10"/>
        <v>430</v>
      </c>
      <c r="U29" s="89">
        <f t="shared" si="10"/>
        <v>31</v>
      </c>
      <c r="V29" s="87">
        <f t="shared" si="11"/>
        <v>6787</v>
      </c>
      <c r="AV29" s="22"/>
      <c r="AW29" s="22"/>
      <c r="AX29" s="22"/>
      <c r="BA29" s="24"/>
      <c r="BB29" s="24"/>
      <c r="BC29" s="24"/>
    </row>
    <row r="30" spans="1:55" ht="12.75">
      <c r="A30" s="2" t="s">
        <v>17</v>
      </c>
      <c r="B30" s="96">
        <v>2</v>
      </c>
      <c r="C30" s="88">
        <v>26</v>
      </c>
      <c r="D30" s="87">
        <v>1736</v>
      </c>
      <c r="E30" s="87">
        <v>1134</v>
      </c>
      <c r="F30" s="89">
        <v>166</v>
      </c>
      <c r="G30" s="89">
        <v>11</v>
      </c>
      <c r="H30" s="87">
        <f t="shared" si="8"/>
        <v>3075</v>
      </c>
      <c r="I30" s="96">
        <v>1</v>
      </c>
      <c r="J30" s="88">
        <v>29</v>
      </c>
      <c r="K30" s="87">
        <v>1873</v>
      </c>
      <c r="L30" s="87">
        <v>1058</v>
      </c>
      <c r="M30" s="88">
        <v>153</v>
      </c>
      <c r="N30" s="89">
        <v>8</v>
      </c>
      <c r="O30" s="104">
        <f t="shared" si="9"/>
        <v>3122</v>
      </c>
      <c r="P30" s="90">
        <f t="shared" si="10"/>
        <v>3</v>
      </c>
      <c r="Q30" s="90">
        <f t="shared" si="10"/>
        <v>55</v>
      </c>
      <c r="R30" s="87">
        <f t="shared" si="10"/>
        <v>3609</v>
      </c>
      <c r="S30" s="87">
        <f t="shared" si="10"/>
        <v>2192</v>
      </c>
      <c r="T30" s="89">
        <f t="shared" si="10"/>
        <v>319</v>
      </c>
      <c r="U30" s="89">
        <f t="shared" si="10"/>
        <v>19</v>
      </c>
      <c r="V30" s="87">
        <f t="shared" si="11"/>
        <v>6197</v>
      </c>
      <c r="AV30" s="22"/>
      <c r="AW30" s="22"/>
      <c r="AX30" s="22"/>
      <c r="BA30" s="24"/>
      <c r="BB30" s="24"/>
      <c r="BC30" s="24"/>
    </row>
    <row r="31" spans="1:55" ht="12.75">
      <c r="A31" s="2" t="s">
        <v>18</v>
      </c>
      <c r="B31" s="96">
        <v>4</v>
      </c>
      <c r="C31" s="88">
        <v>24</v>
      </c>
      <c r="D31" s="87">
        <v>1445</v>
      </c>
      <c r="E31" s="87">
        <v>845</v>
      </c>
      <c r="F31" s="89">
        <v>86</v>
      </c>
      <c r="G31" s="89">
        <v>2</v>
      </c>
      <c r="H31" s="87">
        <f t="shared" si="8"/>
        <v>2406</v>
      </c>
      <c r="I31" s="96">
        <v>4</v>
      </c>
      <c r="J31" s="88">
        <v>20</v>
      </c>
      <c r="K31" s="87">
        <v>1586</v>
      </c>
      <c r="L31" s="87">
        <v>768</v>
      </c>
      <c r="M31" s="88">
        <v>91</v>
      </c>
      <c r="N31" s="89">
        <v>2</v>
      </c>
      <c r="O31" s="104">
        <f t="shared" si="9"/>
        <v>2471</v>
      </c>
      <c r="P31" s="90">
        <f t="shared" si="10"/>
        <v>8</v>
      </c>
      <c r="Q31" s="90">
        <f t="shared" si="10"/>
        <v>44</v>
      </c>
      <c r="R31" s="87">
        <f t="shared" si="10"/>
        <v>3031</v>
      </c>
      <c r="S31" s="87">
        <f t="shared" si="10"/>
        <v>1613</v>
      </c>
      <c r="T31" s="89">
        <f t="shared" si="10"/>
        <v>177</v>
      </c>
      <c r="U31" s="89">
        <f t="shared" si="10"/>
        <v>4</v>
      </c>
      <c r="V31" s="87">
        <f t="shared" si="11"/>
        <v>4877</v>
      </c>
      <c r="AV31" s="22"/>
      <c r="AW31" s="22"/>
      <c r="AX31" s="22"/>
      <c r="BA31" s="24"/>
      <c r="BB31" s="24"/>
      <c r="BC31" s="24"/>
    </row>
    <row r="32" spans="1:55" ht="12.75">
      <c r="A32" s="12"/>
      <c r="B32" s="91">
        <f aca="true" t="shared" si="12" ref="B32:G32">SUM(B26:B31)</f>
        <v>8</v>
      </c>
      <c r="C32" s="92">
        <f t="shared" si="12"/>
        <v>128</v>
      </c>
      <c r="D32" s="93">
        <f t="shared" si="12"/>
        <v>13247</v>
      </c>
      <c r="E32" s="93">
        <f t="shared" si="12"/>
        <v>6263</v>
      </c>
      <c r="F32" s="92">
        <f t="shared" si="12"/>
        <v>988</v>
      </c>
      <c r="G32" s="92">
        <f t="shared" si="12"/>
        <v>88</v>
      </c>
      <c r="H32" s="93">
        <f t="shared" si="8"/>
        <v>20722</v>
      </c>
      <c r="I32" s="97">
        <f aca="true" t="shared" si="13" ref="I32:N32">SUM(I26:I31)</f>
        <v>10</v>
      </c>
      <c r="J32" s="92">
        <f t="shared" si="13"/>
        <v>130</v>
      </c>
      <c r="K32" s="93">
        <f t="shared" si="13"/>
        <v>13794</v>
      </c>
      <c r="L32" s="93">
        <f t="shared" si="13"/>
        <v>5559</v>
      </c>
      <c r="M32" s="92">
        <f t="shared" si="13"/>
        <v>849</v>
      </c>
      <c r="N32" s="92">
        <f t="shared" si="13"/>
        <v>101</v>
      </c>
      <c r="O32" s="105">
        <f t="shared" si="9"/>
        <v>20443</v>
      </c>
      <c r="P32" s="92">
        <f>SUM(P26:P31)</f>
        <v>18</v>
      </c>
      <c r="Q32" s="94">
        <f>SUM(J32,C32)</f>
        <v>258</v>
      </c>
      <c r="R32" s="93">
        <f>SUM(K32,D32)</f>
        <v>27041</v>
      </c>
      <c r="S32" s="93">
        <f>SUM(L32,E32)</f>
        <v>11822</v>
      </c>
      <c r="T32" s="92">
        <f>SUM(M32,F32)</f>
        <v>1837</v>
      </c>
      <c r="U32" s="92">
        <f>SUM(N32,G32)</f>
        <v>189</v>
      </c>
      <c r="V32" s="93">
        <f t="shared" si="11"/>
        <v>41165</v>
      </c>
      <c r="AV32" s="22"/>
      <c r="AW32" s="22"/>
      <c r="AX32" s="22"/>
      <c r="BA32" s="24"/>
      <c r="BB32" s="24"/>
      <c r="BC32" s="24"/>
    </row>
    <row r="33" spans="1:55" ht="12.75">
      <c r="A33" s="14" t="s">
        <v>19</v>
      </c>
      <c r="B33" s="75"/>
      <c r="C33" s="16"/>
      <c r="D33" s="16"/>
      <c r="E33" s="16"/>
      <c r="F33" s="16"/>
      <c r="G33" s="16"/>
      <c r="H33" s="15">
        <v>740</v>
      </c>
      <c r="I33" s="80"/>
      <c r="J33" s="16"/>
      <c r="K33" s="16"/>
      <c r="L33" s="16"/>
      <c r="M33" s="16"/>
      <c r="N33" s="16"/>
      <c r="O33" s="128">
        <v>798</v>
      </c>
      <c r="P33" s="16"/>
      <c r="Q33" s="78"/>
      <c r="R33" s="16"/>
      <c r="S33" s="16"/>
      <c r="T33" s="16"/>
      <c r="U33" s="16"/>
      <c r="V33" s="15">
        <f>SUM(O33,H33)</f>
        <v>1538</v>
      </c>
      <c r="AV33" s="22"/>
      <c r="AW33" s="22"/>
      <c r="AX33" s="22"/>
      <c r="BA33" s="24"/>
      <c r="BB33" s="24"/>
      <c r="BC33" s="24"/>
    </row>
    <row r="34" spans="1:55" ht="12.75">
      <c r="A34" s="12" t="s">
        <v>4</v>
      </c>
      <c r="B34" s="82"/>
      <c r="C34" s="18"/>
      <c r="D34" s="13"/>
      <c r="E34" s="18"/>
      <c r="F34" s="19"/>
      <c r="G34" s="19"/>
      <c r="H34" s="17">
        <f>SUM(H32:H33)</f>
        <v>21462</v>
      </c>
      <c r="I34" s="81"/>
      <c r="J34" s="18"/>
      <c r="K34" s="13"/>
      <c r="L34" s="18"/>
      <c r="M34" s="18"/>
      <c r="N34" s="19"/>
      <c r="O34" s="106">
        <f>SUM(O32:O33)</f>
        <v>21241</v>
      </c>
      <c r="P34" s="18"/>
      <c r="Q34" s="79"/>
      <c r="R34" s="13"/>
      <c r="S34" s="18"/>
      <c r="T34" s="19"/>
      <c r="U34" s="19"/>
      <c r="V34" s="17">
        <f>SUM(O34,H34)</f>
        <v>42703</v>
      </c>
      <c r="AV34" s="22"/>
      <c r="AW34" s="22"/>
      <c r="AX34" s="22"/>
      <c r="BA34" s="24"/>
      <c r="BB34" s="24"/>
      <c r="BC34" s="24"/>
    </row>
    <row r="35" spans="13:17" ht="12.75">
      <c r="M35" s="2"/>
      <c r="P35" s="20"/>
      <c r="Q35" s="21"/>
    </row>
    <row r="36" spans="13:17" ht="12.75">
      <c r="M36" s="2"/>
      <c r="P36" s="20"/>
      <c r="Q36" s="21"/>
    </row>
    <row r="37" spans="1:22" ht="12.75">
      <c r="A37" s="136" t="s">
        <v>21</v>
      </c>
      <c r="B37" s="136"/>
      <c r="C37" s="136"/>
      <c r="D37" s="136"/>
      <c r="E37" s="136"/>
      <c r="F37" s="136"/>
      <c r="G37" s="136"/>
      <c r="H37" s="136"/>
      <c r="I37" s="136"/>
      <c r="J37" s="136"/>
      <c r="K37" s="136"/>
      <c r="L37" s="136"/>
      <c r="M37" s="136"/>
      <c r="N37" s="136"/>
      <c r="O37" s="136"/>
      <c r="P37" s="136"/>
      <c r="Q37" s="136"/>
      <c r="R37" s="136"/>
      <c r="S37" s="136"/>
      <c r="T37" s="136"/>
      <c r="U37" s="136"/>
      <c r="V37" s="136"/>
    </row>
    <row r="38" spans="1:2" ht="13.5" thickBot="1">
      <c r="A38" s="2"/>
      <c r="B38" s="2"/>
    </row>
    <row r="39" spans="1:22" ht="12.75">
      <c r="A39" s="5"/>
      <c r="B39" s="134" t="s">
        <v>2</v>
      </c>
      <c r="C39" s="135"/>
      <c r="D39" s="135"/>
      <c r="E39" s="135"/>
      <c r="F39" s="135"/>
      <c r="G39" s="135"/>
      <c r="H39" s="141"/>
      <c r="I39" s="134" t="s">
        <v>3</v>
      </c>
      <c r="J39" s="135"/>
      <c r="K39" s="135"/>
      <c r="L39" s="135"/>
      <c r="M39" s="135"/>
      <c r="N39" s="135"/>
      <c r="O39" s="141"/>
      <c r="P39" s="134" t="s">
        <v>4</v>
      </c>
      <c r="Q39" s="135"/>
      <c r="R39" s="135"/>
      <c r="S39" s="135"/>
      <c r="T39" s="135"/>
      <c r="U39" s="135"/>
      <c r="V39" s="135"/>
    </row>
    <row r="40" spans="1:55" ht="12.75">
      <c r="A40" s="2"/>
      <c r="B40" s="139" t="s">
        <v>5</v>
      </c>
      <c r="C40" s="140"/>
      <c r="D40" s="6" t="s">
        <v>6</v>
      </c>
      <c r="E40" s="133" t="s">
        <v>7</v>
      </c>
      <c r="F40" s="133"/>
      <c r="G40" s="133"/>
      <c r="H40" s="7" t="s">
        <v>4</v>
      </c>
      <c r="I40" s="139" t="s">
        <v>5</v>
      </c>
      <c r="J40" s="140"/>
      <c r="K40" s="2" t="s">
        <v>6</v>
      </c>
      <c r="L40" s="132" t="s">
        <v>7</v>
      </c>
      <c r="M40" s="133"/>
      <c r="N40" s="133"/>
      <c r="O40" s="7" t="s">
        <v>4</v>
      </c>
      <c r="P40" s="139" t="s">
        <v>5</v>
      </c>
      <c r="Q40" s="140"/>
      <c r="R40" s="2" t="s">
        <v>6</v>
      </c>
      <c r="S40" s="132" t="s">
        <v>7</v>
      </c>
      <c r="T40" s="133"/>
      <c r="U40" s="133"/>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1</v>
      </c>
      <c r="C42" s="85">
        <f t="shared" si="14"/>
        <v>184</v>
      </c>
      <c r="D42" s="84">
        <f t="shared" si="14"/>
        <v>33730</v>
      </c>
      <c r="E42" s="84">
        <f t="shared" si="14"/>
        <v>3428</v>
      </c>
      <c r="F42" s="85">
        <f t="shared" si="14"/>
        <v>191</v>
      </c>
      <c r="G42" s="85">
        <f t="shared" si="14"/>
        <v>30</v>
      </c>
      <c r="H42" s="84">
        <f aca="true" t="shared" si="15" ref="H42:H48">SUM(B42:G42)</f>
        <v>37564</v>
      </c>
      <c r="I42" s="84">
        <f aca="true" t="shared" si="16" ref="I42:N48">SUM(I26,I10)</f>
        <v>4</v>
      </c>
      <c r="J42" s="85">
        <f t="shared" si="16"/>
        <v>252</v>
      </c>
      <c r="K42" s="84">
        <f t="shared" si="16"/>
        <v>33460</v>
      </c>
      <c r="L42" s="84">
        <f t="shared" si="16"/>
        <v>2722</v>
      </c>
      <c r="M42" s="85">
        <f t="shared" si="16"/>
        <v>172</v>
      </c>
      <c r="N42" s="85">
        <f t="shared" si="16"/>
        <v>43</v>
      </c>
      <c r="O42" s="84">
        <f aca="true" t="shared" si="17" ref="O42:O48">SUM(I42:N42)</f>
        <v>36653</v>
      </c>
      <c r="P42" s="98">
        <f aca="true" t="shared" si="18" ref="P42:U42">SUM(P26,P10)</f>
        <v>5</v>
      </c>
      <c r="Q42" s="86">
        <f t="shared" si="18"/>
        <v>436</v>
      </c>
      <c r="R42" s="84">
        <f t="shared" si="18"/>
        <v>67190</v>
      </c>
      <c r="S42" s="84">
        <f t="shared" si="18"/>
        <v>6150</v>
      </c>
      <c r="T42" s="85">
        <f t="shared" si="18"/>
        <v>363</v>
      </c>
      <c r="U42" s="85">
        <f t="shared" si="18"/>
        <v>73</v>
      </c>
      <c r="V42" s="84">
        <f aca="true" t="shared" si="19" ref="V42:V48">SUM(P42:U42)</f>
        <v>74217</v>
      </c>
      <c r="W42" s="23"/>
      <c r="AV42" s="22"/>
      <c r="AW42" s="22"/>
      <c r="AX42" s="22"/>
      <c r="BA42" s="24"/>
      <c r="BB42" s="24"/>
      <c r="BC42" s="24"/>
    </row>
    <row r="43" spans="1:55" ht="12.75">
      <c r="A43" s="2" t="s">
        <v>14</v>
      </c>
      <c r="B43" s="87">
        <f t="shared" si="14"/>
        <v>4</v>
      </c>
      <c r="C43" s="88">
        <f t="shared" si="14"/>
        <v>285</v>
      </c>
      <c r="D43" s="87">
        <f t="shared" si="14"/>
        <v>31938</v>
      </c>
      <c r="E43" s="87">
        <f t="shared" si="14"/>
        <v>3915</v>
      </c>
      <c r="F43" s="89">
        <f t="shared" si="14"/>
        <v>312</v>
      </c>
      <c r="G43" s="89">
        <f t="shared" si="14"/>
        <v>17</v>
      </c>
      <c r="H43" s="87">
        <f t="shared" si="15"/>
        <v>36471</v>
      </c>
      <c r="I43" s="87">
        <f t="shared" si="16"/>
        <v>3</v>
      </c>
      <c r="J43" s="88">
        <f t="shared" si="16"/>
        <v>263</v>
      </c>
      <c r="K43" s="87">
        <f t="shared" si="16"/>
        <v>32007</v>
      </c>
      <c r="L43" s="87">
        <f t="shared" si="16"/>
        <v>3461</v>
      </c>
      <c r="M43" s="88">
        <f t="shared" si="16"/>
        <v>254</v>
      </c>
      <c r="N43" s="89">
        <f t="shared" si="16"/>
        <v>17</v>
      </c>
      <c r="O43" s="87">
        <f t="shared" si="17"/>
        <v>36005</v>
      </c>
      <c r="P43" s="99">
        <f aca="true" t="shared" si="20" ref="P43:P48">SUM(P27,P11)</f>
        <v>7</v>
      </c>
      <c r="Q43" s="90">
        <f aca="true" t="shared" si="21" ref="Q43:U48">SUM(Q27,Q11)</f>
        <v>548</v>
      </c>
      <c r="R43" s="87">
        <f t="shared" si="21"/>
        <v>63945</v>
      </c>
      <c r="S43" s="87">
        <f t="shared" si="21"/>
        <v>7376</v>
      </c>
      <c r="T43" s="89">
        <f t="shared" si="21"/>
        <v>566</v>
      </c>
      <c r="U43" s="89">
        <f t="shared" si="21"/>
        <v>34</v>
      </c>
      <c r="V43" s="87">
        <f t="shared" si="19"/>
        <v>72476</v>
      </c>
      <c r="W43" s="23"/>
      <c r="AV43" s="22"/>
      <c r="AW43" s="22"/>
      <c r="AX43" s="22"/>
      <c r="BA43" s="24"/>
      <c r="BB43" s="24"/>
      <c r="BC43" s="24"/>
    </row>
    <row r="44" spans="1:55" ht="12.75">
      <c r="A44" s="2" t="s">
        <v>15</v>
      </c>
      <c r="B44" s="87">
        <f t="shared" si="14"/>
        <v>2</v>
      </c>
      <c r="C44" s="88">
        <f t="shared" si="14"/>
        <v>381</v>
      </c>
      <c r="D44" s="87">
        <f t="shared" si="14"/>
        <v>31214</v>
      </c>
      <c r="E44" s="87">
        <f t="shared" si="14"/>
        <v>4140</v>
      </c>
      <c r="F44" s="89">
        <f t="shared" si="14"/>
        <v>397</v>
      </c>
      <c r="G44" s="89">
        <f t="shared" si="14"/>
        <v>20</v>
      </c>
      <c r="H44" s="87">
        <f t="shared" si="15"/>
        <v>36154</v>
      </c>
      <c r="I44" s="87">
        <f t="shared" si="16"/>
        <v>5</v>
      </c>
      <c r="J44" s="88">
        <f t="shared" si="16"/>
        <v>317</v>
      </c>
      <c r="K44" s="87">
        <f t="shared" si="16"/>
        <v>31329</v>
      </c>
      <c r="L44" s="87">
        <f t="shared" si="16"/>
        <v>3733</v>
      </c>
      <c r="M44" s="88">
        <f t="shared" si="16"/>
        <v>299</v>
      </c>
      <c r="N44" s="89">
        <f t="shared" si="16"/>
        <v>29</v>
      </c>
      <c r="O44" s="87">
        <f t="shared" si="17"/>
        <v>35712</v>
      </c>
      <c r="P44" s="99">
        <f t="shared" si="20"/>
        <v>7</v>
      </c>
      <c r="Q44" s="90">
        <f t="shared" si="21"/>
        <v>698</v>
      </c>
      <c r="R44" s="87">
        <f t="shared" si="21"/>
        <v>62543</v>
      </c>
      <c r="S44" s="87">
        <f t="shared" si="21"/>
        <v>7873</v>
      </c>
      <c r="T44" s="89">
        <f t="shared" si="21"/>
        <v>696</v>
      </c>
      <c r="U44" s="89">
        <f t="shared" si="21"/>
        <v>49</v>
      </c>
      <c r="V44" s="87">
        <f t="shared" si="19"/>
        <v>71866</v>
      </c>
      <c r="W44" s="23"/>
      <c r="AV44" s="22"/>
      <c r="AW44" s="22"/>
      <c r="AX44" s="22"/>
      <c r="BA44" s="24"/>
      <c r="BB44" s="24"/>
      <c r="BC44" s="24"/>
    </row>
    <row r="45" spans="1:55" ht="12.75">
      <c r="A45" s="2" t="s">
        <v>16</v>
      </c>
      <c r="B45" s="87">
        <f t="shared" si="14"/>
        <v>2</v>
      </c>
      <c r="C45" s="88">
        <f t="shared" si="14"/>
        <v>426</v>
      </c>
      <c r="D45" s="87">
        <f t="shared" si="14"/>
        <v>30202</v>
      </c>
      <c r="E45" s="87">
        <f t="shared" si="14"/>
        <v>4513</v>
      </c>
      <c r="F45" s="89">
        <f t="shared" si="14"/>
        <v>489</v>
      </c>
      <c r="G45" s="89">
        <f t="shared" si="14"/>
        <v>24</v>
      </c>
      <c r="H45" s="87">
        <f t="shared" si="15"/>
        <v>35656</v>
      </c>
      <c r="I45" s="87">
        <f t="shared" si="16"/>
        <v>4</v>
      </c>
      <c r="J45" s="88">
        <f t="shared" si="16"/>
        <v>365</v>
      </c>
      <c r="K45" s="87">
        <f t="shared" si="16"/>
        <v>30106</v>
      </c>
      <c r="L45" s="87">
        <f t="shared" si="16"/>
        <v>3958</v>
      </c>
      <c r="M45" s="88">
        <f t="shared" si="16"/>
        <v>441</v>
      </c>
      <c r="N45" s="89">
        <f t="shared" si="16"/>
        <v>25</v>
      </c>
      <c r="O45" s="87">
        <f t="shared" si="17"/>
        <v>34899</v>
      </c>
      <c r="P45" s="99">
        <f t="shared" si="20"/>
        <v>6</v>
      </c>
      <c r="Q45" s="90">
        <f t="shared" si="21"/>
        <v>791</v>
      </c>
      <c r="R45" s="87">
        <f t="shared" si="21"/>
        <v>60308</v>
      </c>
      <c r="S45" s="87">
        <f t="shared" si="21"/>
        <v>8471</v>
      </c>
      <c r="T45" s="89">
        <f t="shared" si="21"/>
        <v>930</v>
      </c>
      <c r="U45" s="89">
        <f t="shared" si="21"/>
        <v>49</v>
      </c>
      <c r="V45" s="87">
        <f t="shared" si="19"/>
        <v>70555</v>
      </c>
      <c r="W45" s="23"/>
      <c r="AV45" s="22"/>
      <c r="AW45" s="22"/>
      <c r="AX45" s="22"/>
      <c r="BA45" s="24"/>
      <c r="BB45" s="24"/>
      <c r="BC45" s="24"/>
    </row>
    <row r="46" spans="1:55" ht="12.75">
      <c r="A46" s="2" t="s">
        <v>17</v>
      </c>
      <c r="B46" s="87">
        <f t="shared" si="14"/>
        <v>11</v>
      </c>
      <c r="C46" s="88">
        <f t="shared" si="14"/>
        <v>475</v>
      </c>
      <c r="D46" s="87">
        <f t="shared" si="14"/>
        <v>29628</v>
      </c>
      <c r="E46" s="87">
        <f t="shared" si="14"/>
        <v>4681</v>
      </c>
      <c r="F46" s="89">
        <f t="shared" si="14"/>
        <v>354</v>
      </c>
      <c r="G46" s="89">
        <f t="shared" si="14"/>
        <v>14</v>
      </c>
      <c r="H46" s="87">
        <f t="shared" si="15"/>
        <v>35163</v>
      </c>
      <c r="I46" s="87">
        <f t="shared" si="16"/>
        <v>9</v>
      </c>
      <c r="J46" s="88">
        <f t="shared" si="16"/>
        <v>387</v>
      </c>
      <c r="K46" s="87">
        <f t="shared" si="16"/>
        <v>30011</v>
      </c>
      <c r="L46" s="87">
        <f t="shared" si="16"/>
        <v>4347</v>
      </c>
      <c r="M46" s="88">
        <f t="shared" si="16"/>
        <v>304</v>
      </c>
      <c r="N46" s="89">
        <f t="shared" si="16"/>
        <v>8</v>
      </c>
      <c r="O46" s="87">
        <f t="shared" si="17"/>
        <v>35066</v>
      </c>
      <c r="P46" s="99">
        <f t="shared" si="20"/>
        <v>20</v>
      </c>
      <c r="Q46" s="90">
        <f t="shared" si="21"/>
        <v>862</v>
      </c>
      <c r="R46" s="87">
        <f t="shared" si="21"/>
        <v>59639</v>
      </c>
      <c r="S46" s="87">
        <f t="shared" si="21"/>
        <v>9028</v>
      </c>
      <c r="T46" s="89">
        <f t="shared" si="21"/>
        <v>658</v>
      </c>
      <c r="U46" s="89">
        <f t="shared" si="21"/>
        <v>22</v>
      </c>
      <c r="V46" s="87">
        <f t="shared" si="19"/>
        <v>70229</v>
      </c>
      <c r="W46" s="23"/>
      <c r="AV46" s="22"/>
      <c r="AW46" s="22"/>
      <c r="AX46" s="22"/>
      <c r="BA46" s="24"/>
      <c r="BB46" s="24"/>
      <c r="BC46" s="24"/>
    </row>
    <row r="47" spans="1:55" ht="12.75">
      <c r="A47" s="2" t="s">
        <v>18</v>
      </c>
      <c r="B47" s="87">
        <f t="shared" si="14"/>
        <v>11</v>
      </c>
      <c r="C47" s="88">
        <f t="shared" si="14"/>
        <v>549</v>
      </c>
      <c r="D47" s="87">
        <f t="shared" si="14"/>
        <v>27957</v>
      </c>
      <c r="E47" s="87">
        <f t="shared" si="14"/>
        <v>3827</v>
      </c>
      <c r="F47" s="89">
        <f t="shared" si="14"/>
        <v>196</v>
      </c>
      <c r="G47" s="89">
        <f t="shared" si="14"/>
        <v>5</v>
      </c>
      <c r="H47" s="87">
        <f t="shared" si="15"/>
        <v>32545</v>
      </c>
      <c r="I47" s="87">
        <f t="shared" si="16"/>
        <v>9</v>
      </c>
      <c r="J47" s="88">
        <f t="shared" si="16"/>
        <v>448</v>
      </c>
      <c r="K47" s="87">
        <f t="shared" si="16"/>
        <v>28617</v>
      </c>
      <c r="L47" s="87">
        <f t="shared" si="16"/>
        <v>3442</v>
      </c>
      <c r="M47" s="88">
        <f t="shared" si="16"/>
        <v>176</v>
      </c>
      <c r="N47" s="89">
        <f t="shared" si="16"/>
        <v>6</v>
      </c>
      <c r="O47" s="87">
        <f t="shared" si="17"/>
        <v>32698</v>
      </c>
      <c r="P47" s="99">
        <f t="shared" si="20"/>
        <v>20</v>
      </c>
      <c r="Q47" s="90">
        <f t="shared" si="21"/>
        <v>997</v>
      </c>
      <c r="R47" s="87">
        <f t="shared" si="21"/>
        <v>56574</v>
      </c>
      <c r="S47" s="87">
        <f t="shared" si="21"/>
        <v>7269</v>
      </c>
      <c r="T47" s="89">
        <f t="shared" si="21"/>
        <v>372</v>
      </c>
      <c r="U47" s="89">
        <f t="shared" si="21"/>
        <v>11</v>
      </c>
      <c r="V47" s="87">
        <f t="shared" si="19"/>
        <v>65243</v>
      </c>
      <c r="W47" s="23"/>
      <c r="AV47" s="22"/>
      <c r="AW47" s="22"/>
      <c r="AX47" s="22"/>
      <c r="BA47" s="24"/>
      <c r="BB47" s="24"/>
      <c r="BC47" s="24"/>
    </row>
    <row r="48" spans="1:55" ht="12.75">
      <c r="A48" s="12"/>
      <c r="B48" s="100">
        <f>SUM(B42:B47)</f>
        <v>31</v>
      </c>
      <c r="C48" s="92">
        <f>SUM(C32,C16)</f>
        <v>2300</v>
      </c>
      <c r="D48" s="93">
        <f>SUM(D32,D16)</f>
        <v>184669</v>
      </c>
      <c r="E48" s="93">
        <f>SUM(E32,E16)</f>
        <v>24504</v>
      </c>
      <c r="F48" s="92">
        <f>SUM(F32,F16)</f>
        <v>1939</v>
      </c>
      <c r="G48" s="92">
        <f>SUM(G32,G16)</f>
        <v>110</v>
      </c>
      <c r="H48" s="93">
        <f t="shared" si="15"/>
        <v>213553</v>
      </c>
      <c r="I48" s="48">
        <f t="shared" si="16"/>
        <v>34</v>
      </c>
      <c r="J48" s="92">
        <f t="shared" si="16"/>
        <v>2032</v>
      </c>
      <c r="K48" s="93">
        <f t="shared" si="16"/>
        <v>185530</v>
      </c>
      <c r="L48" s="93">
        <f t="shared" si="16"/>
        <v>21663</v>
      </c>
      <c r="M48" s="92">
        <f t="shared" si="16"/>
        <v>1646</v>
      </c>
      <c r="N48" s="92">
        <f t="shared" si="16"/>
        <v>128</v>
      </c>
      <c r="O48" s="93">
        <f t="shared" si="17"/>
        <v>211033</v>
      </c>
      <c r="P48" s="91">
        <f t="shared" si="20"/>
        <v>65</v>
      </c>
      <c r="Q48" s="94">
        <f t="shared" si="21"/>
        <v>4332</v>
      </c>
      <c r="R48" s="93">
        <f t="shared" si="21"/>
        <v>370199</v>
      </c>
      <c r="S48" s="93">
        <f t="shared" si="21"/>
        <v>46167</v>
      </c>
      <c r="T48" s="92">
        <f t="shared" si="21"/>
        <v>3585</v>
      </c>
      <c r="U48" s="92">
        <f t="shared" si="21"/>
        <v>238</v>
      </c>
      <c r="V48" s="93">
        <f t="shared" si="19"/>
        <v>424586</v>
      </c>
      <c r="W48" s="23"/>
      <c r="AV48" s="22"/>
      <c r="AW48" s="22"/>
      <c r="AX48" s="22"/>
      <c r="BA48" s="24"/>
      <c r="BB48" s="24"/>
      <c r="BC48" s="24"/>
    </row>
    <row r="49" spans="1:55" ht="12.75">
      <c r="A49" s="14" t="s">
        <v>19</v>
      </c>
      <c r="B49" s="83"/>
      <c r="C49" s="16"/>
      <c r="D49" s="16"/>
      <c r="E49" s="16"/>
      <c r="F49" s="16"/>
      <c r="G49" s="16"/>
      <c r="H49" s="15">
        <f>SUM(H33,H17)</f>
        <v>8898</v>
      </c>
      <c r="I49" s="15"/>
      <c r="J49" s="16"/>
      <c r="K49" s="16"/>
      <c r="L49" s="16"/>
      <c r="M49" s="16"/>
      <c r="N49" s="16"/>
      <c r="O49" s="15">
        <f>SUM(O33,O17)</f>
        <v>8791</v>
      </c>
      <c r="P49" s="15"/>
      <c r="Q49" s="78"/>
      <c r="R49" s="16"/>
      <c r="S49" s="16"/>
      <c r="T49" s="16"/>
      <c r="U49" s="16"/>
      <c r="V49" s="15">
        <f>SUM(O49,H49)</f>
        <v>17689</v>
      </c>
      <c r="W49" s="23"/>
      <c r="AV49" s="22"/>
      <c r="AW49" s="22"/>
      <c r="AX49" s="22"/>
      <c r="BA49" s="24"/>
      <c r="BB49" s="24"/>
      <c r="BC49" s="24"/>
    </row>
    <row r="50" spans="1:55" ht="12.75">
      <c r="A50" s="12" t="s">
        <v>4</v>
      </c>
      <c r="B50" s="82"/>
      <c r="C50" s="18"/>
      <c r="D50" s="13"/>
      <c r="E50" s="18"/>
      <c r="F50" s="19"/>
      <c r="G50" s="19"/>
      <c r="H50" s="17">
        <f>SUM(H48:H49)</f>
        <v>222451</v>
      </c>
      <c r="I50" s="17"/>
      <c r="J50" s="18"/>
      <c r="K50" s="13"/>
      <c r="L50" s="18"/>
      <c r="M50" s="18"/>
      <c r="N50" s="19"/>
      <c r="O50" s="17">
        <f>SUM(O48:O49)</f>
        <v>219824</v>
      </c>
      <c r="P50" s="17"/>
      <c r="Q50" s="79"/>
      <c r="R50" s="13"/>
      <c r="S50" s="18"/>
      <c r="T50" s="19"/>
      <c r="U50" s="19"/>
      <c r="V50" s="17">
        <f>SUM(O50,H50)</f>
        <v>442275</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V2"/>
    <mergeCell ref="B39:H39"/>
    <mergeCell ref="E24:G24"/>
    <mergeCell ref="L24:N24"/>
    <mergeCell ref="S24:U24"/>
    <mergeCell ref="A3:V3"/>
    <mergeCell ref="I24:J24"/>
    <mergeCell ref="I23:O23"/>
    <mergeCell ref="B7:H7"/>
    <mergeCell ref="A5:V5"/>
    <mergeCell ref="I7:O7"/>
    <mergeCell ref="P23:V23"/>
    <mergeCell ref="P7:V7"/>
    <mergeCell ref="I39:O39"/>
    <mergeCell ref="I8:J8"/>
    <mergeCell ref="A21:V21"/>
    <mergeCell ref="B40:C40"/>
    <mergeCell ref="L40:N40"/>
    <mergeCell ref="B23:H23"/>
    <mergeCell ref="E8:G8"/>
    <mergeCell ref="B24:C24"/>
    <mergeCell ref="B8:C8"/>
    <mergeCell ref="S40:U40"/>
    <mergeCell ref="S8:U8"/>
    <mergeCell ref="L8:N8"/>
    <mergeCell ref="P39:V39"/>
    <mergeCell ref="A37:V37"/>
    <mergeCell ref="P24:Q24"/>
    <mergeCell ref="E40:G40"/>
    <mergeCell ref="P8:Q8"/>
    <mergeCell ref="I40:J40"/>
    <mergeCell ref="P40:Q40"/>
  </mergeCells>
  <printOptions horizontalCentered="1"/>
  <pageMargins left="0" right="0" top="0.3937007874015748" bottom="0.3937007874015748" header="0.5118110236220472" footer="0.5118110236220472"/>
  <pageSetup fitToHeight="1" fitToWidth="1" horizontalDpi="600" verticalDpi="600" orientation="landscape" paperSize="9" scale="65"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A63" sqref="A63"/>
    </sheetView>
  </sheetViews>
  <sheetFormatPr defaultColWidth="9.140625" defaultRowHeight="12.75"/>
  <cols>
    <col min="1" max="1" width="18.1406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46</v>
      </c>
      <c r="B1" s="2"/>
      <c r="M1" s="3"/>
      <c r="Q1" s="2"/>
      <c r="S1" s="2"/>
    </row>
    <row r="2" spans="1:22" ht="12.75">
      <c r="A2" s="136" t="s">
        <v>0</v>
      </c>
      <c r="B2" s="136"/>
      <c r="C2" s="136"/>
      <c r="D2" s="136"/>
      <c r="E2" s="136"/>
      <c r="F2" s="136"/>
      <c r="G2" s="136"/>
      <c r="H2" s="136"/>
      <c r="I2" s="136"/>
      <c r="J2" s="136"/>
      <c r="K2" s="136"/>
      <c r="L2" s="136"/>
      <c r="M2" s="136"/>
      <c r="N2" s="136"/>
      <c r="O2" s="136"/>
      <c r="P2" s="136"/>
      <c r="Q2" s="136"/>
      <c r="R2" s="136"/>
      <c r="S2" s="136"/>
      <c r="T2" s="136"/>
      <c r="U2" s="136"/>
      <c r="V2" s="136"/>
    </row>
    <row r="3" spans="1:22" ht="12.75">
      <c r="A3" s="136" t="s">
        <v>38</v>
      </c>
      <c r="B3" s="136"/>
      <c r="C3" s="136"/>
      <c r="D3" s="136"/>
      <c r="E3" s="136"/>
      <c r="F3" s="136"/>
      <c r="G3" s="136"/>
      <c r="H3" s="136"/>
      <c r="I3" s="136"/>
      <c r="J3" s="136"/>
      <c r="K3" s="136"/>
      <c r="L3" s="136"/>
      <c r="M3" s="136"/>
      <c r="N3" s="136"/>
      <c r="O3" s="136"/>
      <c r="P3" s="136"/>
      <c r="Q3" s="136"/>
      <c r="R3" s="136"/>
      <c r="S3" s="136"/>
      <c r="T3" s="136"/>
      <c r="U3" s="136"/>
      <c r="V3" s="136"/>
    </row>
    <row r="4" spans="1:19" ht="12.75">
      <c r="A4" s="4"/>
      <c r="B4" s="70"/>
      <c r="C4" s="4"/>
      <c r="D4" s="4"/>
      <c r="E4" s="4"/>
      <c r="F4" s="4"/>
      <c r="G4" s="4"/>
      <c r="H4" s="4"/>
      <c r="I4" s="4"/>
      <c r="J4" s="4"/>
      <c r="K4" s="4"/>
      <c r="L4" s="4"/>
      <c r="M4" s="4"/>
      <c r="N4" s="4"/>
      <c r="O4" s="4"/>
      <c r="P4" s="4"/>
      <c r="Q4" s="4"/>
      <c r="R4" s="4"/>
      <c r="S4" s="4"/>
    </row>
    <row r="5" spans="1:22" ht="12.75">
      <c r="A5" s="136" t="s">
        <v>1</v>
      </c>
      <c r="B5" s="136"/>
      <c r="C5" s="136"/>
      <c r="D5" s="136"/>
      <c r="E5" s="136"/>
      <c r="F5" s="136"/>
      <c r="G5" s="136"/>
      <c r="H5" s="136"/>
      <c r="I5" s="136"/>
      <c r="J5" s="136"/>
      <c r="K5" s="136"/>
      <c r="L5" s="136"/>
      <c r="M5" s="136"/>
      <c r="N5" s="136"/>
      <c r="O5" s="136"/>
      <c r="P5" s="136"/>
      <c r="Q5" s="136"/>
      <c r="R5" s="136"/>
      <c r="S5" s="136"/>
      <c r="T5" s="136"/>
      <c r="U5" s="136"/>
      <c r="V5" s="136"/>
    </row>
    <row r="6" spans="1:19" ht="13.5" thickBot="1">
      <c r="A6" s="4"/>
      <c r="B6" s="4"/>
      <c r="C6" s="4"/>
      <c r="D6" s="4"/>
      <c r="E6" s="4"/>
      <c r="F6" s="4"/>
      <c r="G6" s="4"/>
      <c r="H6" s="4"/>
      <c r="I6" s="4"/>
      <c r="J6" s="4"/>
      <c r="K6" s="4"/>
      <c r="L6" s="4"/>
      <c r="M6" s="4"/>
      <c r="N6" s="4"/>
      <c r="O6" s="4"/>
      <c r="P6" s="4"/>
      <c r="Q6" s="4"/>
      <c r="R6" s="4"/>
      <c r="S6" s="4"/>
    </row>
    <row r="7" spans="1:52" ht="12.75">
      <c r="A7" s="5"/>
      <c r="B7" s="134" t="s">
        <v>2</v>
      </c>
      <c r="C7" s="135"/>
      <c r="D7" s="135"/>
      <c r="E7" s="135"/>
      <c r="F7" s="135"/>
      <c r="G7" s="135"/>
      <c r="H7" s="141"/>
      <c r="I7" s="134" t="s">
        <v>3</v>
      </c>
      <c r="J7" s="135"/>
      <c r="K7" s="135"/>
      <c r="L7" s="135"/>
      <c r="M7" s="135"/>
      <c r="N7" s="135"/>
      <c r="O7" s="141"/>
      <c r="P7" s="134" t="s">
        <v>4</v>
      </c>
      <c r="Q7" s="135"/>
      <c r="R7" s="135"/>
      <c r="S7" s="135"/>
      <c r="T7" s="135"/>
      <c r="U7" s="135"/>
      <c r="V7" s="1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42" t="s">
        <v>5</v>
      </c>
      <c r="C8" s="138"/>
      <c r="D8" s="71" t="s">
        <v>6</v>
      </c>
      <c r="E8" s="133" t="s">
        <v>7</v>
      </c>
      <c r="F8" s="133"/>
      <c r="G8" s="133"/>
      <c r="H8" s="7" t="s">
        <v>4</v>
      </c>
      <c r="I8" s="142" t="s">
        <v>5</v>
      </c>
      <c r="J8" s="138"/>
      <c r="K8" s="2" t="s">
        <v>6</v>
      </c>
      <c r="L8" s="132" t="s">
        <v>7</v>
      </c>
      <c r="M8" s="133"/>
      <c r="N8" s="133"/>
      <c r="O8" s="101" t="s">
        <v>4</v>
      </c>
      <c r="P8" s="137" t="s">
        <v>5</v>
      </c>
      <c r="Q8" s="138"/>
      <c r="R8" s="2" t="s">
        <v>6</v>
      </c>
      <c r="S8" s="132" t="s">
        <v>7</v>
      </c>
      <c r="T8" s="133"/>
      <c r="U8" s="133"/>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SV_LO_1819_1a!B10/SV_LO_1819_1a!$H10*100</f>
        <v>0</v>
      </c>
      <c r="C10" s="108">
        <f>SV_LO_1819_1a!C10/SV_LO_1819_1a!$H10*100</f>
        <v>0.4983840275470444</v>
      </c>
      <c r="D10" s="107">
        <f>SV_LO_1819_1a!D10/SV_LO_1819_1a!$H10*100</f>
        <v>92.04699912405232</v>
      </c>
      <c r="E10" s="107">
        <f>SV_LO_1819_1a!E10/SV_LO_1819_1a!$H10*100</f>
        <v>7.240160691092518</v>
      </c>
      <c r="F10" s="108">
        <f>SV_LO_1819_1a!F10/SV_LO_1819_1a!$H10*100</f>
        <v>0.2114356480502613</v>
      </c>
      <c r="G10" s="108">
        <f>SV_LO_1819_1a!G10/SV_LO_1819_1a!$H10*100</f>
        <v>0.0030205092578608752</v>
      </c>
      <c r="H10" s="107">
        <f>SV_LO_1819_1a!H10/SV_LO_1819_1a!$H10*100</f>
        <v>100</v>
      </c>
      <c r="I10" s="25">
        <f>SV_LO_1819_1a!I10/SV_LO_1819_1a!$O10*100</f>
        <v>0.0030830892554339446</v>
      </c>
      <c r="J10" s="26">
        <f>SV_LO_1819_1a!J10/SV_LO_1819_1a!$O10*100</f>
        <v>0.7183597965161092</v>
      </c>
      <c r="K10" s="25">
        <f>SV_LO_1819_1a!K10/SV_LO_1819_1a!$O10*100</f>
        <v>93.1617080314475</v>
      </c>
      <c r="L10" s="25">
        <f>SV_LO_1819_1a!L10/SV_LO_1819_1a!$O10*100</f>
        <v>5.913365191922306</v>
      </c>
      <c r="M10" s="26">
        <f>SV_LO_1819_1a!M10/SV_LO_1819_1a!$O10*100</f>
        <v>0.2004008016032064</v>
      </c>
      <c r="N10" s="26">
        <f>SV_LO_1819_1a!N10/SV_LO_1819_1a!$O10*100</f>
        <v>0.0030830892554339446</v>
      </c>
      <c r="O10" s="109">
        <f>SV_LO_1819_1a!O10/SV_LO_1819_1a!$O10*100</f>
        <v>100</v>
      </c>
      <c r="P10" s="110">
        <f>SV_LO_1819_1a!P10/SV_LO_1819_1a!$V10*100</f>
        <v>0.0015257392206524062</v>
      </c>
      <c r="Q10" s="110">
        <f>SV_LO_1819_1a!Q10/SV_LO_1819_1a!$V10*100</f>
        <v>0.6072442098196575</v>
      </c>
      <c r="R10" s="25">
        <f>SV_LO_1819_1a!R10/SV_LO_1819_1a!$V10*100</f>
        <v>92.59863904061518</v>
      </c>
      <c r="S10" s="25">
        <f>SV_LO_1819_1a!S10/SV_LO_1819_1a!$V10*100</f>
        <v>6.5835647371151325</v>
      </c>
      <c r="T10" s="26">
        <f>SV_LO_1819_1a!T10/SV_LO_1819_1a!$V10*100</f>
        <v>0.20597479478807482</v>
      </c>
      <c r="U10" s="26">
        <f>SV_LO_1819_1a!U10/SV_LO_1819_1a!$V10*100</f>
        <v>0.0030514784413048124</v>
      </c>
      <c r="V10" s="25">
        <f>SV_LO_1819_1a!V10/SV_LO_1819_1a!$V10*100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SV_LO_1819_1a!B11/SV_LO_1819_1a!$H11*100</f>
        <v>0.012223071046600458</v>
      </c>
      <c r="C11" s="112">
        <f>SV_LO_1819_1a!C11/SV_LO_1819_1a!$H11*100</f>
        <v>0.8097784568372803</v>
      </c>
      <c r="D11" s="111">
        <f>SV_LO_1819_1a!D11/SV_LO_1819_1a!$H11*100</f>
        <v>89.90679908326968</v>
      </c>
      <c r="E11" s="111">
        <f>SV_LO_1819_1a!E11/SV_LO_1819_1a!$H11*100</f>
        <v>8.83728036669213</v>
      </c>
      <c r="F11" s="22">
        <f>SV_LO_1819_1a!F11/SV_LO_1819_1a!$H11*100</f>
        <v>0.43391902215431627</v>
      </c>
      <c r="G11" s="22">
        <f>SV_LO_1819_1a!G11/SV_LO_1819_1a!$H11*100</f>
        <v>0</v>
      </c>
      <c r="H11" s="111">
        <f>SV_LO_1819_1a!H11/SV_LO_1819_1a!$H11*100</f>
        <v>100</v>
      </c>
      <c r="I11" s="111">
        <f>SV_LO_1819_1a!I11/SV_LO_1819_1a!$O11*100</f>
        <v>0.006203858800173708</v>
      </c>
      <c r="J11" s="112">
        <f>SV_LO_1819_1a!J11/SV_LO_1819_1a!$O11*100</f>
        <v>0.7475649854209317</v>
      </c>
      <c r="K11" s="111">
        <f>SV_LO_1819_1a!K11/SV_LO_1819_1a!$O11*100</f>
        <v>91.01371052794839</v>
      </c>
      <c r="L11" s="111">
        <f>SV_LO_1819_1a!L11/SV_LO_1819_1a!$O11*100</f>
        <v>7.885104535020783</v>
      </c>
      <c r="M11" s="112">
        <f>SV_LO_1819_1a!M11/SV_LO_1819_1a!$O11*100</f>
        <v>0.33500837520938026</v>
      </c>
      <c r="N11" s="22">
        <f>SV_LO_1819_1a!N11/SV_LO_1819_1a!$O11*100</f>
        <v>0.012407717600347416</v>
      </c>
      <c r="O11" s="113">
        <f>SV_LO_1819_1a!O11/SV_LO_1819_1a!$O11*100</f>
        <v>100</v>
      </c>
      <c r="P11" s="114">
        <f>SV_LO_1819_1a!P11/SV_LO_1819_1a!$V11*100</f>
        <v>0.009236026661330296</v>
      </c>
      <c r="Q11" s="114">
        <f>SV_LO_1819_1a!Q11/SV_LO_1819_1a!$V11*100</f>
        <v>0.7789049151055216</v>
      </c>
      <c r="R11" s="111">
        <f>SV_LO_1819_1a!R11/SV_LO_1819_1a!$V11*100</f>
        <v>90.45610578329203</v>
      </c>
      <c r="S11" s="111">
        <f>SV_LO_1819_1a!S11/SV_LO_1819_1a!$V11*100</f>
        <v>8.36476147961147</v>
      </c>
      <c r="T11" s="22">
        <f>SV_LO_1819_1a!T11/SV_LO_1819_1a!$V11*100</f>
        <v>0.3848344442220957</v>
      </c>
      <c r="U11" s="22">
        <f>SV_LO_1819_1a!U11/SV_LO_1819_1a!$V11*100</f>
        <v>0.0061573511075535305</v>
      </c>
      <c r="V11" s="111">
        <f>SV_LO_1819_1a!V11/SV_LO_1819_1a!$V11*100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SV_LO_1819_1a!B12/SV_LO_1819_1a!$H12*100</f>
        <v>0.006144770800049158</v>
      </c>
      <c r="C12" s="112">
        <f>SV_LO_1819_1a!C12/SV_LO_1819_1a!$H12*100</f>
        <v>1.1060587440088485</v>
      </c>
      <c r="D12" s="111">
        <f>SV_LO_1819_1a!D12/SV_LO_1819_1a!$H12*100</f>
        <v>88.81344475851051</v>
      </c>
      <c r="E12" s="111">
        <f>SV_LO_1819_1a!E12/SV_LO_1819_1a!$H12*100</f>
        <v>9.469091802875752</v>
      </c>
      <c r="F12" s="22">
        <f>SV_LO_1819_1a!F12/SV_LO_1819_1a!$H12*100</f>
        <v>0.5929703822047437</v>
      </c>
      <c r="G12" s="22">
        <f>SV_LO_1819_1a!G12/SV_LO_1819_1a!$H12*100</f>
        <v>0.012289541600098316</v>
      </c>
      <c r="H12" s="111">
        <f>SV_LO_1819_1a!H12/SV_LO_1819_1a!$H12*100</f>
        <v>100</v>
      </c>
      <c r="I12" s="111">
        <f>SV_LO_1819_1a!I12/SV_LO_1819_1a!$O12*100</f>
        <v>0.012421588721197441</v>
      </c>
      <c r="J12" s="112">
        <f>SV_LO_1819_1a!J12/SV_LO_1819_1a!$O12*100</f>
        <v>0.9160921681883113</v>
      </c>
      <c r="K12" s="111">
        <f>SV_LO_1819_1a!K12/SV_LO_1819_1a!$O12*100</f>
        <v>90.04409663996024</v>
      </c>
      <c r="L12" s="111">
        <f>SV_LO_1819_1a!L12/SV_LO_1819_1a!$O12*100</f>
        <v>8.570896217626235</v>
      </c>
      <c r="M12" s="112">
        <f>SV_LO_1819_1a!M12/SV_LO_1819_1a!$O12*100</f>
        <v>0.422334016520713</v>
      </c>
      <c r="N12" s="22">
        <f>SV_LO_1819_1a!N12/SV_LO_1819_1a!$O12*100</f>
        <v>0.03415936898329296</v>
      </c>
      <c r="O12" s="113">
        <f>SV_LO_1819_1a!O12/SV_LO_1819_1a!$O12*100</f>
        <v>100</v>
      </c>
      <c r="P12" s="114">
        <f>SV_LO_1819_1a!P12/SV_LO_1819_1a!$V12*100</f>
        <v>0.009266409266409266</v>
      </c>
      <c r="Q12" s="114">
        <f>SV_LO_1819_1a!Q12/SV_LO_1819_1a!$V12*100</f>
        <v>1.0115830115830116</v>
      </c>
      <c r="R12" s="111">
        <f>SV_LO_1819_1a!R12/SV_LO_1819_1a!$V12*100</f>
        <v>89.42548262548262</v>
      </c>
      <c r="S12" s="111">
        <f>SV_LO_1819_1a!S12/SV_LO_1819_1a!$V12*100</f>
        <v>9.022393822393822</v>
      </c>
      <c r="T12" s="22">
        <f>SV_LO_1819_1a!T12/SV_LO_1819_1a!$V12*100</f>
        <v>0.5081081081081081</v>
      </c>
      <c r="U12" s="22">
        <f>SV_LO_1819_1a!U12/SV_LO_1819_1a!$V12*100</f>
        <v>0.023166023166023165</v>
      </c>
      <c r="V12" s="111">
        <f>SV_LO_1819_1a!V12/SV_LO_1819_1a!$V12*100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SV_LO_1819_1a!B13/SV_LO_1819_1a!$H13*100</f>
        <v>0.003103277060575968</v>
      </c>
      <c r="C13" s="112">
        <f>SV_LO_1819_1a!C13/SV_LO_1819_1a!$H13*100</f>
        <v>1.266137040714995</v>
      </c>
      <c r="D13" s="111">
        <f>SV_LO_1819_1a!D13/SV_LO_1819_1a!$H13*100</f>
        <v>87.55896226415094</v>
      </c>
      <c r="E13" s="111">
        <f>SV_LO_1819_1a!E13/SV_LO_1819_1a!$H13*100</f>
        <v>10.36804865938431</v>
      </c>
      <c r="F13" s="22">
        <f>SV_LO_1819_1a!F13/SV_LO_1819_1a!$H13*100</f>
        <v>0.7696127110228401</v>
      </c>
      <c r="G13" s="22">
        <f>SV_LO_1819_1a!G13/SV_LO_1819_1a!$H13*100</f>
        <v>0.03413604766633565</v>
      </c>
      <c r="H13" s="111">
        <f>SV_LO_1819_1a!H13/SV_LO_1819_1a!$H13*100</f>
        <v>100</v>
      </c>
      <c r="I13" s="111">
        <f>SV_LO_1819_1a!I13/SV_LO_1819_1a!$O13*100</f>
        <v>0.012680699974638599</v>
      </c>
      <c r="J13" s="112">
        <f>SV_LO_1819_1a!J13/SV_LO_1819_1a!$O13*100</f>
        <v>1.1000507227998986</v>
      </c>
      <c r="K13" s="111">
        <f>SV_LO_1819_1a!K13/SV_LO_1819_1a!$O13*100</f>
        <v>88.80611209738778</v>
      </c>
      <c r="L13" s="111">
        <f>SV_LO_1819_1a!L13/SV_LO_1819_1a!$O13*100</f>
        <v>9.260081156479838</v>
      </c>
      <c r="M13" s="112">
        <f>SV_LO_1819_1a!M13/SV_LO_1819_1a!$O13*100</f>
        <v>0.7988840984022317</v>
      </c>
      <c r="N13" s="22">
        <f>SV_LO_1819_1a!N13/SV_LO_1819_1a!$O13*100</f>
        <v>0.02219122495561755</v>
      </c>
      <c r="O13" s="113">
        <f>SV_LO_1819_1a!O13/SV_LO_1819_1a!$O13*100</f>
        <v>100</v>
      </c>
      <c r="P13" s="114">
        <f>SV_LO_1819_1a!P13/SV_LO_1819_1a!$V13*100</f>
        <v>0.007840923347133358</v>
      </c>
      <c r="Q13" s="114">
        <f>SV_LO_1819_1a!Q13/SV_LO_1819_1a!$V13*100</f>
        <v>1.183979425417137</v>
      </c>
      <c r="R13" s="111">
        <f>SV_LO_1819_1a!R13/SV_LO_1819_1a!$V13*100</f>
        <v>88.1758875925229</v>
      </c>
      <c r="S13" s="111">
        <f>SV_LO_1819_1a!S13/SV_LO_1819_1a!$V13*100</f>
        <v>9.819972399949819</v>
      </c>
      <c r="T13" s="22">
        <f>SV_LO_1819_1a!T13/SV_LO_1819_1a!$V13*100</f>
        <v>0.7840923347133358</v>
      </c>
      <c r="U13" s="22">
        <f>SV_LO_1819_1a!U13/SV_LO_1819_1a!$V13*100</f>
        <v>0.02822732404968009</v>
      </c>
      <c r="V13" s="111">
        <f>SV_LO_1819_1a!V13/SV_LO_1819_1a!$V13*100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SV_LO_1819_1a!B14/SV_LO_1819_1a!$H14*100</f>
        <v>0.028047868362004486</v>
      </c>
      <c r="C14" s="112">
        <f>SV_LO_1819_1a!C14/SV_LO_1819_1a!$H14*100</f>
        <v>1.399276988282224</v>
      </c>
      <c r="D14" s="111">
        <f>SV_LO_1819_1a!D14/SV_LO_1819_1a!$H14*100</f>
        <v>86.92346048366991</v>
      </c>
      <c r="E14" s="111">
        <f>SV_LO_1819_1a!E14/SV_LO_1819_1a!$H14*100</f>
        <v>11.053976564447769</v>
      </c>
      <c r="F14" s="22">
        <f>SV_LO_1819_1a!F14/SV_LO_1819_1a!$H14*100</f>
        <v>0.5858888057840937</v>
      </c>
      <c r="G14" s="22">
        <f>SV_LO_1819_1a!G14/SV_LO_1819_1a!$H14*100</f>
        <v>0.009349289454001496</v>
      </c>
      <c r="H14" s="111">
        <f>SV_LO_1819_1a!H14/SV_LO_1819_1a!$H14*100</f>
        <v>100</v>
      </c>
      <c r="I14" s="111">
        <f>SV_LO_1819_1a!I14/SV_LO_1819_1a!$O14*100</f>
        <v>0.025043826696719257</v>
      </c>
      <c r="J14" s="112">
        <f>SV_LO_1819_1a!J14/SV_LO_1819_1a!$O14*100</f>
        <v>1.1207112446781868</v>
      </c>
      <c r="K14" s="111">
        <f>SV_LO_1819_1a!K14/SV_LO_1819_1a!$O14*100</f>
        <v>88.08539944903582</v>
      </c>
      <c r="L14" s="111">
        <f>SV_LO_1819_1a!L14/SV_LO_1819_1a!$O14*100</f>
        <v>10.296143250688704</v>
      </c>
      <c r="M14" s="112">
        <f>SV_LO_1819_1a!M14/SV_LO_1819_1a!$O14*100</f>
        <v>0.472702228900576</v>
      </c>
      <c r="N14" s="22">
        <f>SV_LO_1819_1a!N14/SV_LO_1819_1a!$O14*100</f>
        <v>0</v>
      </c>
      <c r="O14" s="113">
        <f>SV_LO_1819_1a!O14/SV_LO_1819_1a!$O14*100</f>
        <v>100</v>
      </c>
      <c r="P14" s="114">
        <f>SV_LO_1819_1a!P14/SV_LO_1819_1a!$V14*100</f>
        <v>0.026549225387306346</v>
      </c>
      <c r="Q14" s="114">
        <f>SV_LO_1819_1a!Q14/SV_LO_1819_1a!$V14*100</f>
        <v>1.2603073463268366</v>
      </c>
      <c r="R14" s="111">
        <f>SV_LO_1819_1a!R14/SV_LO_1819_1a!$V14*100</f>
        <v>87.50312343828087</v>
      </c>
      <c r="S14" s="111">
        <f>SV_LO_1819_1a!S14/SV_LO_1819_1a!$V14*100</f>
        <v>10.67591204397801</v>
      </c>
      <c r="T14" s="22">
        <f>SV_LO_1819_1a!T14/SV_LO_1819_1a!$V14*100</f>
        <v>0.5294227886056971</v>
      </c>
      <c r="U14" s="22">
        <f>SV_LO_1819_1a!U14/SV_LO_1819_1a!$V14*100</f>
        <v>0.0046851574212893555</v>
      </c>
      <c r="V14" s="111">
        <f>SV_LO_1819_1a!V14/SV_LO_1819_1a!$V14*100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SV_LO_1819_1a!B15/SV_LO_1819_1a!$H15*100</f>
        <v>0.02322572082683566</v>
      </c>
      <c r="C15" s="112">
        <f>SV_LO_1819_1a!C15/SV_LO_1819_1a!$H15*100</f>
        <v>1.7419290620126746</v>
      </c>
      <c r="D15" s="111">
        <f>SV_LO_1819_1a!D15/SV_LO_1819_1a!$H15*100</f>
        <v>87.96575865158101</v>
      </c>
      <c r="E15" s="111">
        <f>SV_LO_1819_1a!E15/SV_LO_1819_1a!$H15*100</f>
        <v>9.894157072231993</v>
      </c>
      <c r="F15" s="22">
        <f>SV_LO_1819_1a!F15/SV_LO_1819_1a!$H15*100</f>
        <v>0.36497561299313186</v>
      </c>
      <c r="G15" s="22">
        <f>SV_LO_1819_1a!G15/SV_LO_1819_1a!$H15*100</f>
        <v>0.00995388035435814</v>
      </c>
      <c r="H15" s="111">
        <f>SV_LO_1819_1a!H15/SV_LO_1819_1a!$H15*100</f>
        <v>100</v>
      </c>
      <c r="I15" s="111">
        <f>SV_LO_1819_1a!I15/SV_LO_1819_1a!$O15*100</f>
        <v>0.01654150263009892</v>
      </c>
      <c r="J15" s="112">
        <f>SV_LO_1819_1a!J15/SV_LO_1819_1a!$O15*100</f>
        <v>1.4159526251364674</v>
      </c>
      <c r="K15" s="111">
        <f>SV_LO_1819_1a!K15/SV_LO_1819_1a!$O15*100</f>
        <v>89.42667151884078</v>
      </c>
      <c r="L15" s="111">
        <f>SV_LO_1819_1a!L15/SV_LO_1819_1a!$O15*100</f>
        <v>8.846395606576902</v>
      </c>
      <c r="M15" s="112">
        <f>SV_LO_1819_1a!M15/SV_LO_1819_1a!$O15*100</f>
        <v>0.28120554471168163</v>
      </c>
      <c r="N15" s="22">
        <f>SV_LO_1819_1a!N15/SV_LO_1819_1a!$O15*100</f>
        <v>0.013233202104079135</v>
      </c>
      <c r="O15" s="113">
        <f>SV_LO_1819_1a!O15/SV_LO_1819_1a!$O15*100</f>
        <v>100</v>
      </c>
      <c r="P15" s="114">
        <f>SV_LO_1819_1a!P15/SV_LO_1819_1a!$V15*100</f>
        <v>0.01987873968790379</v>
      </c>
      <c r="Q15" s="114">
        <f>SV_LO_1819_1a!Q15/SV_LO_1819_1a!$V15*100</f>
        <v>1.5787032435476924</v>
      </c>
      <c r="R15" s="111">
        <f>SV_LO_1819_1a!R15/SV_LO_1819_1a!$V15*100</f>
        <v>88.69727992578605</v>
      </c>
      <c r="S15" s="111">
        <f>SV_LO_1819_1a!S15/SV_LO_1819_1a!$V15*100</f>
        <v>9.369512639565318</v>
      </c>
      <c r="T15" s="22">
        <f>SV_LO_1819_1a!T15/SV_LO_1819_1a!$V15*100</f>
        <v>0.32302951992843654</v>
      </c>
      <c r="U15" s="22">
        <f>SV_LO_1819_1a!U15/SV_LO_1819_1a!$V15*100</f>
        <v>0.011595931484610543</v>
      </c>
      <c r="V15" s="111">
        <f>SV_LO_1819_1a!V15/SV_LO_1819_1a!$V15*100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SV_LO_1819_1a!B16/SV_LO_1819_1a!$H16*100</f>
        <v>0.01192754277061261</v>
      </c>
      <c r="C16" s="116">
        <f>SV_LO_1819_1a!C16/SV_LO_1819_1a!$H16*100</f>
        <v>1.1263749085987211</v>
      </c>
      <c r="D16" s="117">
        <f>SV_LO_1819_1a!D16/SV_LO_1819_1a!$H16*100</f>
        <v>88.89753203582411</v>
      </c>
      <c r="E16" s="117">
        <f>SV_LO_1819_1a!E16/SV_LO_1819_1a!$H16*100</f>
        <v>9.459578594728026</v>
      </c>
      <c r="F16" s="116">
        <f>SV_LO_1819_1a!F16/SV_LO_1819_1a!$H16*100</f>
        <v>0.4931779641240257</v>
      </c>
      <c r="G16" s="116">
        <f>SV_LO_1819_1a!G16/SV_LO_1819_1a!$H16*100</f>
        <v>0.011408953954499017</v>
      </c>
      <c r="H16" s="117">
        <f>SV_LO_1819_1a!H16/SV_LO_1819_1a!$H16*100</f>
        <v>100</v>
      </c>
      <c r="I16" s="117">
        <f>SV_LO_1819_1a!I16/SV_LO_1819_1a!$O16*100</f>
        <v>0.012592475995592633</v>
      </c>
      <c r="J16" s="116">
        <f>SV_LO_1819_1a!J16/SV_LO_1819_1a!$O16*100</f>
        <v>0.9979537226507162</v>
      </c>
      <c r="K16" s="117">
        <f>SV_LO_1819_1a!K16/SV_LO_1819_1a!$O16*100</f>
        <v>90.10756073246236</v>
      </c>
      <c r="L16" s="117">
        <f>SV_LO_1819_1a!L16/SV_LO_1819_1a!$O16*100</f>
        <v>8.449551393042656</v>
      </c>
      <c r="M16" s="116">
        <f>SV_LO_1819_1a!M16/SV_LO_1819_1a!$O16*100</f>
        <v>0.4181751403536387</v>
      </c>
      <c r="N16" s="116">
        <f>SV_LO_1819_1a!N16/SV_LO_1819_1a!$O16*100</f>
        <v>0.014166535495041712</v>
      </c>
      <c r="O16" s="118">
        <f>SV_LO_1819_1a!O16/SV_LO_1819_1a!$O16*100</f>
        <v>100</v>
      </c>
      <c r="P16" s="119">
        <f>SV_LO_1819_1a!P16/SV_LO_1819_1a!$V16*100</f>
        <v>0.012258066198773673</v>
      </c>
      <c r="Q16" s="120">
        <f>SV_LO_1819_1a!Q16/SV_LO_1819_1a!$V16*100</f>
        <v>1.0625396105064668</v>
      </c>
      <c r="R16" s="117">
        <f>SV_LO_1819_1a!R16/SV_LO_1819_1a!$V16*100</f>
        <v>89.49901022635693</v>
      </c>
      <c r="S16" s="117">
        <f>SV_LO_1819_1a!S16/SV_LO_1819_1a!$V16*100</f>
        <v>8.95751667227408</v>
      </c>
      <c r="T16" s="116">
        <f>SV_LO_1819_1a!T16/SV_LO_1819_1a!$V16*100</f>
        <v>0.4558957386267315</v>
      </c>
      <c r="U16" s="116">
        <f>SV_LO_1819_1a!U16/SV_LO_1819_1a!$V16*100</f>
        <v>0.012779686037019362</v>
      </c>
      <c r="V16" s="117">
        <f>SV_LO_1819_1a!V16/SV_LO_1819_1a!$V16*100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6" t="s">
        <v>20</v>
      </c>
      <c r="B19" s="136"/>
      <c r="C19" s="136"/>
      <c r="D19" s="136"/>
      <c r="E19" s="136"/>
      <c r="F19" s="136"/>
      <c r="G19" s="136"/>
      <c r="H19" s="136"/>
      <c r="I19" s="136"/>
      <c r="J19" s="136"/>
      <c r="K19" s="136"/>
      <c r="L19" s="136"/>
      <c r="M19" s="136"/>
      <c r="N19" s="136"/>
      <c r="O19" s="136"/>
      <c r="P19" s="136"/>
      <c r="Q19" s="136"/>
      <c r="R19" s="136"/>
      <c r="S19" s="136"/>
      <c r="T19" s="136"/>
      <c r="U19" s="136"/>
      <c r="V19" s="136"/>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4" t="s">
        <v>2</v>
      </c>
      <c r="C21" s="135"/>
      <c r="D21" s="135"/>
      <c r="E21" s="135"/>
      <c r="F21" s="135"/>
      <c r="G21" s="135"/>
      <c r="H21" s="141"/>
      <c r="I21" s="134" t="s">
        <v>3</v>
      </c>
      <c r="J21" s="135"/>
      <c r="K21" s="135"/>
      <c r="L21" s="135"/>
      <c r="M21" s="135"/>
      <c r="N21" s="135"/>
      <c r="O21" s="141"/>
      <c r="P21" s="134" t="s">
        <v>4</v>
      </c>
      <c r="Q21" s="135"/>
      <c r="R21" s="135"/>
      <c r="S21" s="135"/>
      <c r="T21" s="135"/>
      <c r="U21" s="135"/>
      <c r="V21" s="135"/>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42" t="s">
        <v>5</v>
      </c>
      <c r="C22" s="138"/>
      <c r="D22" s="6" t="s">
        <v>6</v>
      </c>
      <c r="E22" s="133" t="s">
        <v>7</v>
      </c>
      <c r="F22" s="133"/>
      <c r="G22" s="133"/>
      <c r="H22" s="7" t="s">
        <v>4</v>
      </c>
      <c r="I22" s="142" t="s">
        <v>5</v>
      </c>
      <c r="J22" s="138"/>
      <c r="K22" s="2" t="s">
        <v>6</v>
      </c>
      <c r="L22" s="132" t="s">
        <v>7</v>
      </c>
      <c r="M22" s="133"/>
      <c r="N22" s="133"/>
      <c r="O22" s="101" t="s">
        <v>4</v>
      </c>
      <c r="P22" s="137" t="s">
        <v>5</v>
      </c>
      <c r="Q22" s="138"/>
      <c r="R22" s="2" t="s">
        <v>6</v>
      </c>
      <c r="S22" s="132" t="s">
        <v>7</v>
      </c>
      <c r="T22" s="133"/>
      <c r="U22" s="133"/>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SV_LO_1819_1a!B26/SV_LO_1819_1a!$H26*100</f>
        <v>0.02243661655822302</v>
      </c>
      <c r="C24" s="108">
        <f>SV_LO_1819_1a!C26/SV_LO_1819_1a!$H26*100</f>
        <v>0.42629571460623733</v>
      </c>
      <c r="D24" s="107">
        <f>SV_LO_1819_1a!D26/SV_LO_1819_1a!$H26*100</f>
        <v>73.05362351357415</v>
      </c>
      <c r="E24" s="107">
        <f>SV_LO_1819_1a!E26/SV_LO_1819_1a!$H26*100</f>
        <v>23.132151671527936</v>
      </c>
      <c r="F24" s="108">
        <f>SV_LO_1819_1a!F26/SV_LO_1819_1a!$H26*100</f>
        <v>2.7148306035449856</v>
      </c>
      <c r="G24" s="108">
        <f>SV_LO_1819_1a!G26/SV_LO_1819_1a!$H26*100</f>
        <v>0.6506618801884676</v>
      </c>
      <c r="H24" s="107">
        <f>SV_LO_1819_1a!H26/SV_LO_1819_1a!$H26*100</f>
        <v>100</v>
      </c>
      <c r="I24" s="107">
        <f>SV_LO_1819_1a!I26/SV_LO_1819_1a!$O26*100</f>
        <v>0.07112375533428165</v>
      </c>
      <c r="J24" s="108">
        <f>SV_LO_1819_1a!J26/SV_LO_1819_1a!$O26*100</f>
        <v>0.45045045045045046</v>
      </c>
      <c r="K24" s="107">
        <f>SV_LO_1819_1a!K26/SV_LO_1819_1a!$O26*100</f>
        <v>76.88477951635846</v>
      </c>
      <c r="L24" s="107">
        <f>SV_LO_1819_1a!L26/SV_LO_1819_1a!$O26*100</f>
        <v>19.06116642958748</v>
      </c>
      <c r="M24" s="108">
        <f>SV_LO_1819_1a!M26/SV_LO_1819_1a!$O26*100</f>
        <v>2.536747273589379</v>
      </c>
      <c r="N24" s="108">
        <f>SV_LO_1819_1a!N26/SV_LO_1819_1a!$O26*100</f>
        <v>0.995732574679943</v>
      </c>
      <c r="O24" s="121">
        <f>SV_LO_1819_1a!O26/SV_LO_1819_1a!$O26*100</f>
        <v>100</v>
      </c>
      <c r="P24" s="119">
        <f>SV_LO_1819_1a!P26/SV_LO_1819_1a!$V26*100</f>
        <v>0.046109510086455335</v>
      </c>
      <c r="Q24" s="119">
        <f>SV_LO_1819_1a!Q26/SV_LO_1819_1a!$V26*100</f>
        <v>0.4380403458213256</v>
      </c>
      <c r="R24" s="107">
        <f>SV_LO_1819_1a!R26/SV_LO_1819_1a!$V26*100</f>
        <v>74.9164265129683</v>
      </c>
      <c r="S24" s="107">
        <f>SV_LO_1819_1a!S26/SV_LO_1819_1a!$V26*100</f>
        <v>21.152737752161382</v>
      </c>
      <c r="T24" s="108">
        <f>SV_LO_1819_1a!T26/SV_LO_1819_1a!$V26*100</f>
        <v>2.628242074927954</v>
      </c>
      <c r="U24" s="108">
        <f>SV_LO_1819_1a!U26/SV_LO_1819_1a!$V26*100</f>
        <v>0.8184438040345821</v>
      </c>
      <c r="V24" s="107">
        <f>SV_LO_1819_1a!V26/SV_LO_1819_1a!$V26*100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SV_LO_1819_1a!B27/SV_LO_1819_1a!$H27*100</f>
        <v>0</v>
      </c>
      <c r="C25" s="112">
        <f>SV_LO_1819_1a!C27/SV_LO_1819_1a!$H27*100</f>
        <v>0.5339028296849974</v>
      </c>
      <c r="D25" s="111">
        <f>SV_LO_1819_1a!D27/SV_LO_1819_1a!$H27*100</f>
        <v>67.16497597437267</v>
      </c>
      <c r="E25" s="111">
        <f>SV_LO_1819_1a!E27/SV_LO_1819_1a!$H27*100</f>
        <v>27.30912973838761</v>
      </c>
      <c r="F25" s="22">
        <f>SV_LO_1819_1a!F27/SV_LO_1819_1a!$H27*100</f>
        <v>4.538174052322478</v>
      </c>
      <c r="G25" s="22">
        <f>SV_LO_1819_1a!G27/SV_LO_1819_1a!$H27*100</f>
        <v>0.4538174052322477</v>
      </c>
      <c r="H25" s="111">
        <f>SV_LO_1819_1a!H27/SV_LO_1819_1a!$H27*100</f>
        <v>100</v>
      </c>
      <c r="I25" s="122">
        <f>SV_LO_1819_1a!I27/SV_LO_1819_1a!$O27*100</f>
        <v>0.026546323334218212</v>
      </c>
      <c r="J25" s="112">
        <f>SV_LO_1819_1a!J27/SV_LO_1819_1a!$O27*100</f>
        <v>0.5840191133528007</v>
      </c>
      <c r="K25" s="111">
        <f>SV_LO_1819_1a!K27/SV_LO_1819_1a!$O27*100</f>
        <v>70.77249800902575</v>
      </c>
      <c r="L25" s="111">
        <f>SV_LO_1819_1a!L27/SV_LO_1819_1a!$O27*100</f>
        <v>24.396071144146536</v>
      </c>
      <c r="M25" s="112">
        <f>SV_LO_1819_1a!M27/SV_LO_1819_1a!$O27*100</f>
        <v>3.875763206795859</v>
      </c>
      <c r="N25" s="22">
        <f>SV_LO_1819_1a!N27/SV_LO_1819_1a!$O27*100</f>
        <v>0.34510220334483677</v>
      </c>
      <c r="O25" s="113">
        <f>SV_LO_1819_1a!O27/SV_LO_1819_1a!$O27*100</f>
        <v>100</v>
      </c>
      <c r="P25" s="114">
        <f>SV_LO_1819_1a!P27/SV_LO_1819_1a!$V27*100</f>
        <v>0.01331026221216558</v>
      </c>
      <c r="Q25" s="114">
        <f>SV_LO_1819_1a!Q27/SV_LO_1819_1a!$V27*100</f>
        <v>0.5590310129109544</v>
      </c>
      <c r="R25" s="111">
        <f>SV_LO_1819_1a!R27/SV_LO_1819_1a!$V27*100</f>
        <v>68.97377878344203</v>
      </c>
      <c r="S25" s="111">
        <f>SV_LO_1819_1a!S27/SV_LO_1819_1a!$V27*100</f>
        <v>25.848529216025558</v>
      </c>
      <c r="T25" s="22">
        <f>SV_LO_1819_1a!T27/SV_LO_1819_1a!$V27*100</f>
        <v>4.206042859044324</v>
      </c>
      <c r="U25" s="22">
        <f>SV_LO_1819_1a!U27/SV_LO_1819_1a!$V27*100</f>
        <v>0.3993078663649674</v>
      </c>
      <c r="V25" s="111">
        <f>SV_LO_1819_1a!V27/SV_LO_1819_1a!$V27*100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SV_LO_1819_1a!B28/SV_LO_1819_1a!$H28*100</f>
        <v>0</v>
      </c>
      <c r="C26" s="112">
        <f>SV_LO_1819_1a!C28/SV_LO_1819_1a!$H28*100</f>
        <v>0.5823627287853578</v>
      </c>
      <c r="D26" s="111">
        <f>SV_LO_1819_1a!D28/SV_LO_1819_1a!$H28*100</f>
        <v>63.97670549084859</v>
      </c>
      <c r="E26" s="111">
        <f>SV_LO_1819_1a!E28/SV_LO_1819_1a!$H28*100</f>
        <v>29.339988907376597</v>
      </c>
      <c r="F26" s="22">
        <f>SV_LO_1819_1a!F28/SV_LO_1819_1a!$H28*100</f>
        <v>5.657237936772046</v>
      </c>
      <c r="G26" s="22">
        <f>SV_LO_1819_1a!G28/SV_LO_1819_1a!$H28*100</f>
        <v>0.44370493621741547</v>
      </c>
      <c r="H26" s="111">
        <f>SV_LO_1819_1a!H28/SV_LO_1819_1a!$H28*100</f>
        <v>100</v>
      </c>
      <c r="I26" s="122">
        <f>SV_LO_1819_1a!I28/SV_LO_1819_1a!$O28*100</f>
        <v>0.028490028490028487</v>
      </c>
      <c r="J26" s="112">
        <f>SV_LO_1819_1a!J28/SV_LO_1819_1a!$O28*100</f>
        <v>0.6267806267806267</v>
      </c>
      <c r="K26" s="111">
        <f>SV_LO_1819_1a!K28/SV_LO_1819_1a!$O28*100</f>
        <v>66.46723646723646</v>
      </c>
      <c r="L26" s="111">
        <f>SV_LO_1819_1a!L28/SV_LO_1819_1a!$O28*100</f>
        <v>27.72079772079772</v>
      </c>
      <c r="M26" s="112">
        <f>SV_LO_1819_1a!M28/SV_LO_1819_1a!$O28*100</f>
        <v>4.643874643874644</v>
      </c>
      <c r="N26" s="22">
        <f>SV_LO_1819_1a!N28/SV_LO_1819_1a!$O28*100</f>
        <v>0.5128205128205128</v>
      </c>
      <c r="O26" s="113">
        <f>SV_LO_1819_1a!O28/SV_LO_1819_1a!$O28*100</f>
        <v>100</v>
      </c>
      <c r="P26" s="114">
        <f>SV_LO_1819_1a!P28/SV_LO_1819_1a!$V28*100</f>
        <v>0.014052838673412029</v>
      </c>
      <c r="Q26" s="114">
        <f>SV_LO_1819_1a!Q28/SV_LO_1819_1a!$V28*100</f>
        <v>0.6042720629567172</v>
      </c>
      <c r="R26" s="111">
        <f>SV_LO_1819_1a!R28/SV_LO_1819_1a!$V28*100</f>
        <v>65.20517144463182</v>
      </c>
      <c r="S26" s="111">
        <f>SV_LO_1819_1a!S28/SV_LO_1819_1a!$V28*100</f>
        <v>28.54131534569983</v>
      </c>
      <c r="T26" s="22">
        <f>SV_LO_1819_1a!T28/SV_LO_1819_1a!$V28*100</f>
        <v>5.157391793142215</v>
      </c>
      <c r="U26" s="22">
        <f>SV_LO_1819_1a!U28/SV_LO_1819_1a!$V28*100</f>
        <v>0.47779651489600905</v>
      </c>
      <c r="V26" s="111">
        <f>SV_LO_1819_1a!V28/SV_LO_1819_1a!$V28*100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SV_LO_1819_1a!B29/SV_LO_1819_1a!$H29*100</f>
        <v>0.029137529137529136</v>
      </c>
      <c r="C27" s="112">
        <f>SV_LO_1819_1a!C29/SV_LO_1819_1a!$H29*100</f>
        <v>0.5244755244755245</v>
      </c>
      <c r="D27" s="111">
        <f>SV_LO_1819_1a!D29/SV_LO_1819_1a!$H29*100</f>
        <v>57.8962703962704</v>
      </c>
      <c r="E27" s="111">
        <f>SV_LO_1819_1a!E29/SV_LO_1819_1a!$H29*100</f>
        <v>34.149184149184144</v>
      </c>
      <c r="F27" s="22">
        <f>SV_LO_1819_1a!F29/SV_LO_1819_1a!$H29*100</f>
        <v>7.022144522144521</v>
      </c>
      <c r="G27" s="22">
        <f>SV_LO_1819_1a!G29/SV_LO_1819_1a!$H29*100</f>
        <v>0.3787878787878788</v>
      </c>
      <c r="H27" s="111">
        <f>SV_LO_1819_1a!H29/SV_LO_1819_1a!$H29*100</f>
        <v>100</v>
      </c>
      <c r="I27" s="122">
        <f>SV_LO_1819_1a!I29/SV_LO_1819_1a!$O29*100</f>
        <v>0</v>
      </c>
      <c r="J27" s="112">
        <f>SV_LO_1819_1a!J29/SV_LO_1819_1a!$O29*100</f>
        <v>0.5365126676602087</v>
      </c>
      <c r="K27" s="111">
        <f>SV_LO_1819_1a!K29/SV_LO_1819_1a!$O29*100</f>
        <v>62.38450074515648</v>
      </c>
      <c r="L27" s="111">
        <f>SV_LO_1819_1a!L29/SV_LO_1819_1a!$O29*100</f>
        <v>30.909090909090907</v>
      </c>
      <c r="M27" s="112">
        <f>SV_LO_1819_1a!M29/SV_LO_1819_1a!$O29*100</f>
        <v>5.6333830104321905</v>
      </c>
      <c r="N27" s="22">
        <f>SV_LO_1819_1a!N29/SV_LO_1819_1a!$O29*100</f>
        <v>0.5365126676602087</v>
      </c>
      <c r="O27" s="113">
        <f>SV_LO_1819_1a!O29/SV_LO_1819_1a!$O29*100</f>
        <v>100</v>
      </c>
      <c r="P27" s="114">
        <f>SV_LO_1819_1a!P29/SV_LO_1819_1a!$V29*100</f>
        <v>0.014734050390452334</v>
      </c>
      <c r="Q27" s="114">
        <f>SV_LO_1819_1a!Q29/SV_LO_1819_1a!$V29*100</f>
        <v>0.5304258140562841</v>
      </c>
      <c r="R27" s="111">
        <f>SV_LO_1819_1a!R29/SV_LO_1819_1a!$V29*100</f>
        <v>60.114925593045534</v>
      </c>
      <c r="S27" s="111">
        <f>SV_LO_1819_1a!S29/SV_LO_1819_1a!$V29*100</f>
        <v>32.547517312509214</v>
      </c>
      <c r="T27" s="22">
        <f>SV_LO_1819_1a!T29/SV_LO_1819_1a!$V29*100</f>
        <v>6.335641667894504</v>
      </c>
      <c r="U27" s="22">
        <f>SV_LO_1819_1a!U29/SV_LO_1819_1a!$V29*100</f>
        <v>0.45675556210402235</v>
      </c>
      <c r="V27" s="111">
        <f>SV_LO_1819_1a!V29/SV_LO_1819_1a!$V29*100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SV_LO_1819_1a!B30/SV_LO_1819_1a!$H30*100</f>
        <v>0.06504065040650406</v>
      </c>
      <c r="C28" s="112">
        <f>SV_LO_1819_1a!C30/SV_LO_1819_1a!$H30*100</f>
        <v>0.8455284552845529</v>
      </c>
      <c r="D28" s="111">
        <f>SV_LO_1819_1a!D30/SV_LO_1819_1a!$H30*100</f>
        <v>56.455284552845534</v>
      </c>
      <c r="E28" s="111">
        <f>SV_LO_1819_1a!E30/SV_LO_1819_1a!$H30*100</f>
        <v>36.8780487804878</v>
      </c>
      <c r="F28" s="22">
        <f>SV_LO_1819_1a!F30/SV_LO_1819_1a!$H30*100</f>
        <v>5.3983739837398375</v>
      </c>
      <c r="G28" s="22">
        <f>SV_LO_1819_1a!G30/SV_LO_1819_1a!$H30*100</f>
        <v>0.35772357723577236</v>
      </c>
      <c r="H28" s="111">
        <f>SV_LO_1819_1a!H30/SV_LO_1819_1a!$H30*100</f>
        <v>100</v>
      </c>
      <c r="I28" s="122">
        <f>SV_LO_1819_1a!I30/SV_LO_1819_1a!$O30*100</f>
        <v>0.032030749519538756</v>
      </c>
      <c r="J28" s="112">
        <f>SV_LO_1819_1a!J30/SV_LO_1819_1a!$O30*100</f>
        <v>0.9288917360666239</v>
      </c>
      <c r="K28" s="111">
        <f>SV_LO_1819_1a!K30/SV_LO_1819_1a!$O30*100</f>
        <v>59.9935938500961</v>
      </c>
      <c r="L28" s="111">
        <f>SV_LO_1819_1a!L30/SV_LO_1819_1a!$O30*100</f>
        <v>33.88853299167201</v>
      </c>
      <c r="M28" s="112">
        <f>SV_LO_1819_1a!M30/SV_LO_1819_1a!$O30*100</f>
        <v>4.90070467648943</v>
      </c>
      <c r="N28" s="22">
        <f>SV_LO_1819_1a!N30/SV_LO_1819_1a!$O30*100</f>
        <v>0.25624599615631005</v>
      </c>
      <c r="O28" s="113">
        <f>SV_LO_1819_1a!O30/SV_LO_1819_1a!$O30*100</f>
        <v>100</v>
      </c>
      <c r="P28" s="114">
        <f>SV_LO_1819_1a!P30/SV_LO_1819_1a!$V30*100</f>
        <v>0.048410521219945137</v>
      </c>
      <c r="Q28" s="114">
        <f>SV_LO_1819_1a!Q30/SV_LO_1819_1a!$V30*100</f>
        <v>0.8875262223656607</v>
      </c>
      <c r="R28" s="111">
        <f>SV_LO_1819_1a!R30/SV_LO_1819_1a!$V30*100</f>
        <v>58.237857027593996</v>
      </c>
      <c r="S28" s="111">
        <f>SV_LO_1819_1a!S30/SV_LO_1819_1a!$V30*100</f>
        <v>35.37195417137325</v>
      </c>
      <c r="T28" s="22">
        <f>SV_LO_1819_1a!T30/SV_LO_1819_1a!$V30*100</f>
        <v>5.147652089720832</v>
      </c>
      <c r="U28" s="22">
        <f>SV_LO_1819_1a!U30/SV_LO_1819_1a!$V30*100</f>
        <v>0.3065999677263192</v>
      </c>
      <c r="V28" s="111">
        <f>SV_LO_1819_1a!V30/SV_LO_1819_1a!$V30*100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SV_LO_1819_1a!B31/SV_LO_1819_1a!$H31*100</f>
        <v>0.1662510390689942</v>
      </c>
      <c r="C29" s="112">
        <f>SV_LO_1819_1a!C31/SV_LO_1819_1a!$H31*100</f>
        <v>0.997506234413965</v>
      </c>
      <c r="D29" s="111">
        <f>SV_LO_1819_1a!D31/SV_LO_1819_1a!$H31*100</f>
        <v>60.05818786367415</v>
      </c>
      <c r="E29" s="111">
        <f>SV_LO_1819_1a!E31/SV_LO_1819_1a!$H31*100</f>
        <v>35.120532003325025</v>
      </c>
      <c r="F29" s="22">
        <f>SV_LO_1819_1a!F31/SV_LO_1819_1a!$H31*100</f>
        <v>3.5743973399833746</v>
      </c>
      <c r="G29" s="22">
        <f>SV_LO_1819_1a!G31/SV_LO_1819_1a!$H31*100</f>
        <v>0.0831255195344971</v>
      </c>
      <c r="H29" s="111">
        <f>SV_LO_1819_1a!H31/SV_LO_1819_1a!$H31*100</f>
        <v>100</v>
      </c>
      <c r="I29" s="122">
        <f>SV_LO_1819_1a!I31/SV_LO_1819_1a!$O31*100</f>
        <v>0.16187778227438285</v>
      </c>
      <c r="J29" s="112">
        <f>SV_LO_1819_1a!J31/SV_LO_1819_1a!$O31*100</f>
        <v>0.8093889113719142</v>
      </c>
      <c r="K29" s="111">
        <f>SV_LO_1819_1a!K31/SV_LO_1819_1a!$O31*100</f>
        <v>64.1845406717928</v>
      </c>
      <c r="L29" s="111">
        <f>SV_LO_1819_1a!L31/SV_LO_1819_1a!$O31*100</f>
        <v>31.0805341966815</v>
      </c>
      <c r="M29" s="112">
        <f>SV_LO_1819_1a!M31/SV_LO_1819_1a!$O31*100</f>
        <v>3.6827195467422094</v>
      </c>
      <c r="N29" s="22">
        <f>SV_LO_1819_1a!N31/SV_LO_1819_1a!$O31*100</f>
        <v>0.08093889113719142</v>
      </c>
      <c r="O29" s="113">
        <f>SV_LO_1819_1a!O31/SV_LO_1819_1a!$O31*100</f>
        <v>100</v>
      </c>
      <c r="P29" s="114">
        <f>SV_LO_1819_1a!P31/SV_LO_1819_1a!$V31*100</f>
        <v>0.16403526758253026</v>
      </c>
      <c r="Q29" s="114">
        <f>SV_LO_1819_1a!Q31/SV_LO_1819_1a!$V31*100</f>
        <v>0.9021939717039164</v>
      </c>
      <c r="R29" s="111">
        <f>SV_LO_1819_1a!R31/SV_LO_1819_1a!$V31*100</f>
        <v>62.148862005331154</v>
      </c>
      <c r="S29" s="111">
        <f>SV_LO_1819_1a!S31/SV_LO_1819_1a!$V31*100</f>
        <v>33.07361082632766</v>
      </c>
      <c r="T29" s="22">
        <f>SV_LO_1819_1a!T31/SV_LO_1819_1a!$V31*100</f>
        <v>3.6292802952634817</v>
      </c>
      <c r="U29" s="22">
        <f>SV_LO_1819_1a!U31/SV_LO_1819_1a!$V31*100</f>
        <v>0.08201763379126513</v>
      </c>
      <c r="V29" s="111">
        <f>SV_LO_1819_1a!V31/SV_LO_1819_1a!$V31*100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SV_LO_1819_1a!B32/SV_LO_1819_1a!$H32*100</f>
        <v>0.03860631213203358</v>
      </c>
      <c r="C30" s="116">
        <f>SV_LO_1819_1a!C32/SV_LO_1819_1a!$H32*100</f>
        <v>0.6177009941125373</v>
      </c>
      <c r="D30" s="117">
        <f>SV_LO_1819_1a!D32/SV_LO_1819_1a!$H32*100</f>
        <v>63.92722710163111</v>
      </c>
      <c r="E30" s="117">
        <f>SV_LO_1819_1a!E32/SV_LO_1819_1a!$H32*100</f>
        <v>30.223916610365798</v>
      </c>
      <c r="F30" s="116">
        <f>SV_LO_1819_1a!F32/SV_LO_1819_1a!$H32*100</f>
        <v>4.767879548306149</v>
      </c>
      <c r="G30" s="116">
        <f>SV_LO_1819_1a!G32/SV_LO_1819_1a!$H32*100</f>
        <v>0.42466943345236946</v>
      </c>
      <c r="H30" s="117">
        <f>SV_LO_1819_1a!H32/SV_LO_1819_1a!$H32*100</f>
        <v>100</v>
      </c>
      <c r="I30" s="123">
        <f>SV_LO_1819_1a!I32/SV_LO_1819_1a!$O32*100</f>
        <v>0.04891649953529325</v>
      </c>
      <c r="J30" s="116">
        <f>SV_LO_1819_1a!J32/SV_LO_1819_1a!$O32*100</f>
        <v>0.6359144939588123</v>
      </c>
      <c r="K30" s="117">
        <f>SV_LO_1819_1a!K32/SV_LO_1819_1a!$O32*100</f>
        <v>67.47541945898351</v>
      </c>
      <c r="L30" s="117">
        <f>SV_LO_1819_1a!L32/SV_LO_1819_1a!$O32*100</f>
        <v>27.192682091669518</v>
      </c>
      <c r="M30" s="116">
        <f>SV_LO_1819_1a!M32/SV_LO_1819_1a!$O32*100</f>
        <v>4.153010810546397</v>
      </c>
      <c r="N30" s="116">
        <f>SV_LO_1819_1a!N32/SV_LO_1819_1a!$O32*100</f>
        <v>0.4940566453064618</v>
      </c>
      <c r="O30" s="118">
        <f>SV_LO_1819_1a!O32/SV_LO_1819_1a!$O32*100</f>
        <v>100</v>
      </c>
      <c r="P30" s="116">
        <f>SV_LO_1819_1a!P32/SV_LO_1819_1a!$V32*100</f>
        <v>0.04372646665856918</v>
      </c>
      <c r="Q30" s="120">
        <f>SV_LO_1819_1a!Q32/SV_LO_1819_1a!$V32*100</f>
        <v>0.6267460221061582</v>
      </c>
      <c r="R30" s="117">
        <f>SV_LO_1819_1a!R32/SV_LO_1819_1a!$V32*100</f>
        <v>65.68929916190939</v>
      </c>
      <c r="S30" s="117">
        <f>SV_LO_1819_1a!S32/SV_LO_1819_1a!$V32*100</f>
        <v>28.718571602089156</v>
      </c>
      <c r="T30" s="116">
        <f>SV_LO_1819_1a!T32/SV_LO_1819_1a!$V32*100</f>
        <v>4.462528847321754</v>
      </c>
      <c r="U30" s="116">
        <f>SV_LO_1819_1a!U32/SV_LO_1819_1a!$V32*100</f>
        <v>0.45912789991497627</v>
      </c>
      <c r="V30" s="117">
        <f>SV_LO_1819_1a!V32/SV_LO_1819_1a!$V32*100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6" t="s">
        <v>21</v>
      </c>
      <c r="B33" s="136"/>
      <c r="C33" s="136"/>
      <c r="D33" s="136"/>
      <c r="E33" s="136"/>
      <c r="F33" s="136"/>
      <c r="G33" s="136"/>
      <c r="H33" s="136"/>
      <c r="I33" s="136"/>
      <c r="J33" s="136"/>
      <c r="K33" s="136"/>
      <c r="L33" s="136"/>
      <c r="M33" s="136"/>
      <c r="N33" s="136"/>
      <c r="O33" s="136"/>
      <c r="P33" s="136"/>
      <c r="Q33" s="136"/>
      <c r="R33" s="136"/>
      <c r="S33" s="136"/>
      <c r="T33" s="136"/>
      <c r="U33" s="136"/>
      <c r="V33" s="136"/>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4" t="s">
        <v>2</v>
      </c>
      <c r="C35" s="135"/>
      <c r="D35" s="135"/>
      <c r="E35" s="135"/>
      <c r="F35" s="135"/>
      <c r="G35" s="135"/>
      <c r="H35" s="141"/>
      <c r="I35" s="134" t="s">
        <v>3</v>
      </c>
      <c r="J35" s="135"/>
      <c r="K35" s="135"/>
      <c r="L35" s="135"/>
      <c r="M35" s="135"/>
      <c r="N35" s="135"/>
      <c r="O35" s="141"/>
      <c r="P35" s="134" t="s">
        <v>4</v>
      </c>
      <c r="Q35" s="135"/>
      <c r="R35" s="135"/>
      <c r="S35" s="135"/>
      <c r="T35" s="135"/>
      <c r="U35" s="135"/>
      <c r="V35" s="135"/>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9" t="s">
        <v>5</v>
      </c>
      <c r="C36" s="140"/>
      <c r="D36" s="6" t="s">
        <v>6</v>
      </c>
      <c r="E36" s="133" t="s">
        <v>7</v>
      </c>
      <c r="F36" s="133"/>
      <c r="G36" s="133"/>
      <c r="H36" s="7" t="s">
        <v>4</v>
      </c>
      <c r="I36" s="139" t="s">
        <v>5</v>
      </c>
      <c r="J36" s="140"/>
      <c r="K36" s="2" t="s">
        <v>6</v>
      </c>
      <c r="L36" s="132" t="s">
        <v>7</v>
      </c>
      <c r="M36" s="133"/>
      <c r="N36" s="133"/>
      <c r="O36" s="7" t="s">
        <v>4</v>
      </c>
      <c r="P36" s="139" t="s">
        <v>5</v>
      </c>
      <c r="Q36" s="140"/>
      <c r="R36" s="2" t="s">
        <v>6</v>
      </c>
      <c r="S36" s="132" t="s">
        <v>7</v>
      </c>
      <c r="T36" s="133"/>
      <c r="U36" s="133"/>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SV_LO_1819_1a!B42/SV_LO_1819_1a!$H42*100</f>
        <v>0.0026621233095516983</v>
      </c>
      <c r="C38" s="108">
        <f>SV_LO_1819_1a!C42/SV_LO_1819_1a!$H42*100</f>
        <v>0.48983068895751253</v>
      </c>
      <c r="D38" s="107">
        <f>SV_LO_1819_1a!D42/SV_LO_1819_1a!$H42*100</f>
        <v>89.79341923117879</v>
      </c>
      <c r="E38" s="107">
        <f>SV_LO_1819_1a!E42/SV_LO_1819_1a!$H42*100</f>
        <v>9.125758705143221</v>
      </c>
      <c r="F38" s="108">
        <f>SV_LO_1819_1a!F42/SV_LO_1819_1a!$H42*100</f>
        <v>0.5084655521243744</v>
      </c>
      <c r="G38" s="108">
        <f>SV_LO_1819_1a!G42/SV_LO_1819_1a!$H42*100</f>
        <v>0.07986369928655096</v>
      </c>
      <c r="H38" s="107">
        <f>SV_LO_1819_1a!H42/SV_LO_1819_1a!$H42*100</f>
        <v>100</v>
      </c>
      <c r="I38" s="107">
        <f>SV_LO_1819_1a!I42/SV_LO_1819_1a!$O42*100</f>
        <v>0.010913158540910704</v>
      </c>
      <c r="J38" s="108">
        <f>SV_LO_1819_1a!J42/SV_LO_1819_1a!$O42*100</f>
        <v>0.6875289880773743</v>
      </c>
      <c r="K38" s="107">
        <f>SV_LO_1819_1a!K42/SV_LO_1819_1a!$O42*100</f>
        <v>91.28857119471803</v>
      </c>
      <c r="L38" s="107">
        <f>SV_LO_1819_1a!L42/SV_LO_1819_1a!$O42*100</f>
        <v>7.4264043870897325</v>
      </c>
      <c r="M38" s="108">
        <f>SV_LO_1819_1a!M42/SV_LO_1819_1a!$O42*100</f>
        <v>0.4692658172591602</v>
      </c>
      <c r="N38" s="108">
        <f>SV_LO_1819_1a!N42/SV_LO_1819_1a!$O42*100</f>
        <v>0.11731645431479006</v>
      </c>
      <c r="O38" s="121">
        <f>SV_LO_1819_1a!O42/SV_LO_1819_1a!$O42*100</f>
        <v>100</v>
      </c>
      <c r="P38" s="119">
        <f>SV_LO_1819_1a!P42/SV_LO_1819_1a!$V42*100</f>
        <v>0.006737000956654135</v>
      </c>
      <c r="Q38" s="119">
        <f>SV_LO_1819_1a!Q42/SV_LO_1819_1a!$V42*100</f>
        <v>0.5874664834202407</v>
      </c>
      <c r="R38" s="107">
        <f>SV_LO_1819_1a!R42/SV_LO_1819_1a!$V42*100</f>
        <v>90.53181885551828</v>
      </c>
      <c r="S38" s="107">
        <f>SV_LO_1819_1a!S42/SV_LO_1819_1a!$V42*100</f>
        <v>8.286511176684588</v>
      </c>
      <c r="T38" s="108">
        <f>SV_LO_1819_1a!T42/SV_LO_1819_1a!$V42*100</f>
        <v>0.4891062694530902</v>
      </c>
      <c r="U38" s="108">
        <f>SV_LO_1819_1a!U42/SV_LO_1819_1a!$V42*100</f>
        <v>0.09836021396715039</v>
      </c>
      <c r="V38" s="107">
        <f>SV_LO_1819_1a!V42/SV_LO_1819_1a!$V42*100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SV_LO_1819_1a!B43/SV_LO_1819_1a!$H43*100</f>
        <v>0.010967618107537496</v>
      </c>
      <c r="C39" s="112">
        <f>SV_LO_1819_1a!C43/SV_LO_1819_1a!$H43*100</f>
        <v>0.7814427901620467</v>
      </c>
      <c r="D39" s="111">
        <f>SV_LO_1819_1a!D43/SV_LO_1819_1a!$H43*100</f>
        <v>87.57094677963313</v>
      </c>
      <c r="E39" s="111">
        <f>SV_LO_1819_1a!E43/SV_LO_1819_1a!$H43*100</f>
        <v>10.734556222752325</v>
      </c>
      <c r="F39" s="22">
        <f>SV_LO_1819_1a!F43/SV_LO_1819_1a!$H43*100</f>
        <v>0.8554742123879246</v>
      </c>
      <c r="G39" s="22">
        <f>SV_LO_1819_1a!G43/SV_LO_1819_1a!$H43*100</f>
        <v>0.04661237695703436</v>
      </c>
      <c r="H39" s="111">
        <f>SV_LO_1819_1a!H43/SV_LO_1819_1a!$H43*100</f>
        <v>100</v>
      </c>
      <c r="I39" s="111">
        <f>SV_LO_1819_1a!I43/SV_LO_1819_1a!$O43*100</f>
        <v>0.008332176086654632</v>
      </c>
      <c r="J39" s="112">
        <f>SV_LO_1819_1a!J43/SV_LO_1819_1a!$O43*100</f>
        <v>0.7304541035967227</v>
      </c>
      <c r="K39" s="111">
        <f>SV_LO_1819_1a!K43/SV_LO_1819_1a!$O43*100</f>
        <v>88.89598666851826</v>
      </c>
      <c r="L39" s="111">
        <f>SV_LO_1819_1a!L43/SV_LO_1819_1a!$O43*100</f>
        <v>9.61255381197056</v>
      </c>
      <c r="M39" s="112">
        <f>SV_LO_1819_1a!M43/SV_LO_1819_1a!$O43*100</f>
        <v>0.7054575753367588</v>
      </c>
      <c r="N39" s="22">
        <f>SV_LO_1819_1a!N43/SV_LO_1819_1a!$O43*100</f>
        <v>0.04721566449104291</v>
      </c>
      <c r="O39" s="111">
        <f>SV_LO_1819_1a!O43/SV_LO_1819_1a!$O43*100</f>
        <v>100</v>
      </c>
      <c r="P39" s="125">
        <f>SV_LO_1819_1a!P43/SV_LO_1819_1a!$V43*100</f>
        <v>0.009658369667200177</v>
      </c>
      <c r="Q39" s="114">
        <f>SV_LO_1819_1a!Q43/SV_LO_1819_1a!$V43*100</f>
        <v>0.7561123682322424</v>
      </c>
      <c r="R39" s="111">
        <f>SV_LO_1819_1a!R43/SV_LO_1819_1a!$V43*100</f>
        <v>88.22920690987361</v>
      </c>
      <c r="S39" s="111">
        <f>SV_LO_1819_1a!S43/SV_LO_1819_1a!$V43*100</f>
        <v>10.177162095038357</v>
      </c>
      <c r="T39" s="22">
        <f>SV_LO_1819_1a!T43/SV_LO_1819_1a!$V43*100</f>
        <v>0.7809481759479</v>
      </c>
      <c r="U39" s="22">
        <f>SV_LO_1819_1a!U43/SV_LO_1819_1a!$V43*100</f>
        <v>0.046912081240686576</v>
      </c>
      <c r="V39" s="111">
        <f>SV_LO_1819_1a!V43/SV_LO_1819_1a!$V43*100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SV_LO_1819_1a!B44/SV_LO_1819_1a!$H44*100</f>
        <v>0.005531891353653814</v>
      </c>
      <c r="C40" s="112">
        <f>SV_LO_1819_1a!C44/SV_LO_1819_1a!$H44*100</f>
        <v>1.0538253028710516</v>
      </c>
      <c r="D40" s="111">
        <f>SV_LO_1819_1a!D44/SV_LO_1819_1a!$H44*100</f>
        <v>86.33622835647508</v>
      </c>
      <c r="E40" s="111">
        <f>SV_LO_1819_1a!E44/SV_LO_1819_1a!$H44*100</f>
        <v>11.451015102063396</v>
      </c>
      <c r="F40" s="22">
        <f>SV_LO_1819_1a!F44/SV_LO_1819_1a!$H44*100</f>
        <v>1.098080433700282</v>
      </c>
      <c r="G40" s="22">
        <f>SV_LO_1819_1a!G44/SV_LO_1819_1a!$H44*100</f>
        <v>0.05531891353653814</v>
      </c>
      <c r="H40" s="111">
        <f>SV_LO_1819_1a!H44/SV_LO_1819_1a!$H44*100</f>
        <v>100</v>
      </c>
      <c r="I40" s="111">
        <f>SV_LO_1819_1a!I44/SV_LO_1819_1a!$O44*100</f>
        <v>0.014000896057347669</v>
      </c>
      <c r="J40" s="112">
        <f>SV_LO_1819_1a!J44/SV_LO_1819_1a!$O44*100</f>
        <v>0.8876568100358423</v>
      </c>
      <c r="K40" s="111">
        <f>SV_LO_1819_1a!K44/SV_LO_1819_1a!$O44*100</f>
        <v>87.72681451612904</v>
      </c>
      <c r="L40" s="111">
        <f>SV_LO_1819_1a!L44/SV_LO_1819_1a!$O44*100</f>
        <v>10.453068996415771</v>
      </c>
      <c r="M40" s="112">
        <f>SV_LO_1819_1a!M44/SV_LO_1819_1a!$O44*100</f>
        <v>0.8372535842293907</v>
      </c>
      <c r="N40" s="22">
        <f>SV_LO_1819_1a!N44/SV_LO_1819_1a!$O44*100</f>
        <v>0.08120519713261648</v>
      </c>
      <c r="O40" s="111">
        <f>SV_LO_1819_1a!O44/SV_LO_1819_1a!$O44*100</f>
        <v>100</v>
      </c>
      <c r="P40" s="125">
        <f>SV_LO_1819_1a!P44/SV_LO_1819_1a!$V44*100</f>
        <v>0.009740350096012021</v>
      </c>
      <c r="Q40" s="114">
        <f>SV_LO_1819_1a!Q44/SV_LO_1819_1a!$V44*100</f>
        <v>0.9712520524309132</v>
      </c>
      <c r="R40" s="111">
        <f>SV_LO_1819_1a!R44/SV_LO_1819_1a!$V44*100</f>
        <v>87.02724515069713</v>
      </c>
      <c r="S40" s="111">
        <f>SV_LO_1819_1a!S44/SV_LO_1819_1a!$V44*100</f>
        <v>10.955110900843236</v>
      </c>
      <c r="T40" s="22">
        <f>SV_LO_1819_1a!T44/SV_LO_1819_1a!$V44*100</f>
        <v>0.968469095260624</v>
      </c>
      <c r="U40" s="22">
        <f>SV_LO_1819_1a!U44/SV_LO_1819_1a!$V44*100</f>
        <v>0.06818245067208416</v>
      </c>
      <c r="V40" s="111">
        <f>SV_LO_1819_1a!V44/SV_LO_1819_1a!$V44*100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SV_LO_1819_1a!B45/SV_LO_1819_1a!$H45*100</f>
        <v>0.005609154139555755</v>
      </c>
      <c r="C41" s="112">
        <f>SV_LO_1819_1a!C45/SV_LO_1819_1a!$H45*100</f>
        <v>1.194749831725376</v>
      </c>
      <c r="D41" s="111">
        <f>SV_LO_1819_1a!D45/SV_LO_1819_1a!$H45*100</f>
        <v>84.70383666143145</v>
      </c>
      <c r="E41" s="111">
        <f>SV_LO_1819_1a!E45/SV_LO_1819_1a!$H45*100</f>
        <v>12.65705631590756</v>
      </c>
      <c r="F41" s="22">
        <f>SV_LO_1819_1a!F45/SV_LO_1819_1a!$H45*100</f>
        <v>1.371438187121382</v>
      </c>
      <c r="G41" s="22">
        <f>SV_LO_1819_1a!G45/SV_LO_1819_1a!$H45*100</f>
        <v>0.06730984967466906</v>
      </c>
      <c r="H41" s="111">
        <f>SV_LO_1819_1a!H45/SV_LO_1819_1a!$H45*100</f>
        <v>100</v>
      </c>
      <c r="I41" s="111">
        <f>SV_LO_1819_1a!I45/SV_LO_1819_1a!$O45*100</f>
        <v>0.011461646465514772</v>
      </c>
      <c r="J41" s="112">
        <f>SV_LO_1819_1a!J45/SV_LO_1819_1a!$O45*100</f>
        <v>1.0458752399782227</v>
      </c>
      <c r="K41" s="111">
        <f>SV_LO_1819_1a!K45/SV_LO_1819_1a!$O45*100</f>
        <v>86.26608212269693</v>
      </c>
      <c r="L41" s="111">
        <f>SV_LO_1819_1a!L45/SV_LO_1819_1a!$O45*100</f>
        <v>11.341299177626867</v>
      </c>
      <c r="M41" s="112">
        <f>SV_LO_1819_1a!M45/SV_LO_1819_1a!$O45*100</f>
        <v>1.2636465228230036</v>
      </c>
      <c r="N41" s="22">
        <f>SV_LO_1819_1a!N45/SV_LO_1819_1a!$O45*100</f>
        <v>0.07163529040946733</v>
      </c>
      <c r="O41" s="111">
        <f>SV_LO_1819_1a!O45/SV_LO_1819_1a!$O45*100</f>
        <v>100</v>
      </c>
      <c r="P41" s="125">
        <f>SV_LO_1819_1a!P45/SV_LO_1819_1a!$V45*100</f>
        <v>0.008504003968535186</v>
      </c>
      <c r="Q41" s="114">
        <f>SV_LO_1819_1a!Q45/SV_LO_1819_1a!$V45*100</f>
        <v>1.1211111898518886</v>
      </c>
      <c r="R41" s="111">
        <f>SV_LO_1819_1a!R45/SV_LO_1819_1a!$V45*100</f>
        <v>85.47657855573667</v>
      </c>
      <c r="S41" s="111">
        <f>SV_LO_1819_1a!S45/SV_LO_1819_1a!$V45*100</f>
        <v>12.006236269576926</v>
      </c>
      <c r="T41" s="22">
        <f>SV_LO_1819_1a!T45/SV_LO_1819_1a!$V45*100</f>
        <v>1.3181206151229536</v>
      </c>
      <c r="U41" s="22">
        <f>SV_LO_1819_1a!U45/SV_LO_1819_1a!$V45*100</f>
        <v>0.06944936574303735</v>
      </c>
      <c r="V41" s="111">
        <f>SV_LO_1819_1a!V45/SV_LO_1819_1a!$V45*100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SV_LO_1819_1a!B46/SV_LO_1819_1a!$H46*100</f>
        <v>0.031282882575434406</v>
      </c>
      <c r="C42" s="112">
        <f>SV_LO_1819_1a!C46/SV_LO_1819_1a!$H46*100</f>
        <v>1.3508517475755766</v>
      </c>
      <c r="D42" s="111">
        <f>SV_LO_1819_1a!D46/SV_LO_1819_1a!$H46*100</f>
        <v>84.25902226772459</v>
      </c>
      <c r="E42" s="111">
        <f>SV_LO_1819_1a!E46/SV_LO_1819_1a!$H46*100</f>
        <v>13.312288485055312</v>
      </c>
      <c r="F42" s="22">
        <f>SV_LO_1819_1a!F46/SV_LO_1819_1a!$H46*100</f>
        <v>1.0067400392457981</v>
      </c>
      <c r="G42" s="22">
        <f>SV_LO_1819_1a!G46/SV_LO_1819_1a!$H46*100</f>
        <v>0.039814577823280156</v>
      </c>
      <c r="H42" s="111">
        <f>SV_LO_1819_1a!H46/SV_LO_1819_1a!$H46*100</f>
        <v>100</v>
      </c>
      <c r="I42" s="111">
        <f>SV_LO_1819_1a!I46/SV_LO_1819_1a!$O46*100</f>
        <v>0.025665887184167</v>
      </c>
      <c r="J42" s="112">
        <f>SV_LO_1819_1a!J46/SV_LO_1819_1a!$O46*100</f>
        <v>1.103633148919181</v>
      </c>
      <c r="K42" s="111">
        <f>SV_LO_1819_1a!K46/SV_LO_1819_1a!$O46*100</f>
        <v>85.58432669822619</v>
      </c>
      <c r="L42" s="111">
        <f>SV_LO_1819_1a!L46/SV_LO_1819_1a!$O46*100</f>
        <v>12.39662350995266</v>
      </c>
      <c r="M42" s="112">
        <f>SV_LO_1819_1a!M46/SV_LO_1819_1a!$O46*100</f>
        <v>0.8669366337763076</v>
      </c>
      <c r="N42" s="22">
        <f>SV_LO_1819_1a!N46/SV_LO_1819_1a!$O46*100</f>
        <v>0.022814121941481774</v>
      </c>
      <c r="O42" s="111">
        <f>SV_LO_1819_1a!O46/SV_LO_1819_1a!$O46*100</f>
        <v>100</v>
      </c>
      <c r="P42" s="125">
        <f>SV_LO_1819_1a!P46/SV_LO_1819_1a!$V46*100</f>
        <v>0.028478263965028693</v>
      </c>
      <c r="Q42" s="114">
        <f>SV_LO_1819_1a!Q46/SV_LO_1819_1a!$V46*100</f>
        <v>1.2274131768927368</v>
      </c>
      <c r="R42" s="111">
        <f>SV_LO_1819_1a!R46/SV_LO_1819_1a!$V46*100</f>
        <v>84.9207592305173</v>
      </c>
      <c r="S42" s="111">
        <f>SV_LO_1819_1a!S46/SV_LO_1819_1a!$V46*100</f>
        <v>12.85508835381395</v>
      </c>
      <c r="T42" s="22">
        <f>SV_LO_1819_1a!T46/SV_LO_1819_1a!$V46*100</f>
        <v>0.936934884449444</v>
      </c>
      <c r="U42" s="22">
        <f>SV_LO_1819_1a!U46/SV_LO_1819_1a!$V46*100</f>
        <v>0.03132609036153156</v>
      </c>
      <c r="V42" s="111">
        <f>SV_LO_1819_1a!V46/SV_LO_1819_1a!$V46*100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SV_LO_1819_1a!B47/SV_LO_1819_1a!$H47*100</f>
        <v>0.033799354739591336</v>
      </c>
      <c r="C43" s="112">
        <f>SV_LO_1819_1a!C47/SV_LO_1819_1a!$H47*100</f>
        <v>1.6868950683668769</v>
      </c>
      <c r="D43" s="111">
        <f>SV_LO_1819_1a!D47/SV_LO_1819_1a!$H47*100</f>
        <v>85.90259640497773</v>
      </c>
      <c r="E43" s="111">
        <f>SV_LO_1819_1a!E47/SV_LO_1819_1a!$H47*100</f>
        <v>11.759102780765094</v>
      </c>
      <c r="F43" s="22">
        <f>SV_LO_1819_1a!F47/SV_LO_1819_1a!$H47*100</f>
        <v>0.6022430480872638</v>
      </c>
      <c r="G43" s="22">
        <f>SV_LO_1819_1a!G47/SV_LO_1819_1a!$H47*100</f>
        <v>0.015363343063450607</v>
      </c>
      <c r="H43" s="111">
        <f>SV_LO_1819_1a!H47/SV_LO_1819_1a!$H47*100</f>
        <v>100</v>
      </c>
      <c r="I43" s="111">
        <f>SV_LO_1819_1a!I47/SV_LO_1819_1a!$O47*100</f>
        <v>0.027524619242767143</v>
      </c>
      <c r="J43" s="112">
        <f>SV_LO_1819_1a!J47/SV_LO_1819_1a!$O47*100</f>
        <v>1.370114380084409</v>
      </c>
      <c r="K43" s="111">
        <f>SV_LO_1819_1a!K47/SV_LO_1819_1a!$O47*100</f>
        <v>87.51911431891858</v>
      </c>
      <c r="L43" s="111">
        <f>SV_LO_1819_1a!L47/SV_LO_1819_1a!$O47*100</f>
        <v>10.526637714844945</v>
      </c>
      <c r="M43" s="112">
        <f>SV_LO_1819_1a!M47/SV_LO_1819_1a!$O47*100</f>
        <v>0.5382592207474464</v>
      </c>
      <c r="N43" s="22">
        <f>SV_LO_1819_1a!N47/SV_LO_1819_1a!$O47*100</f>
        <v>0.018349746161844763</v>
      </c>
      <c r="O43" s="111">
        <f>SV_LO_1819_1a!O47/SV_LO_1819_1a!$O47*100</f>
        <v>100</v>
      </c>
      <c r="P43" s="125">
        <f>SV_LO_1819_1a!P47/SV_LO_1819_1a!$V47*100</f>
        <v>0.030654629615437672</v>
      </c>
      <c r="Q43" s="114">
        <f>SV_LO_1819_1a!Q47/SV_LO_1819_1a!$V47*100</f>
        <v>1.528133286329568</v>
      </c>
      <c r="R43" s="111">
        <f>SV_LO_1819_1a!R47/SV_LO_1819_1a!$V47*100</f>
        <v>86.71275079318855</v>
      </c>
      <c r="S43" s="111">
        <f>SV_LO_1819_1a!S47/SV_LO_1819_1a!$V47*100</f>
        <v>11.141425133730822</v>
      </c>
      <c r="T43" s="22">
        <f>SV_LO_1819_1a!T47/SV_LO_1819_1a!$V47*100</f>
        <v>0.5701761108471407</v>
      </c>
      <c r="U43" s="22">
        <f>SV_LO_1819_1a!U47/SV_LO_1819_1a!$V47*100</f>
        <v>0.01686004628849072</v>
      </c>
      <c r="V43" s="111">
        <f>SV_LO_1819_1a!V47/SV_LO_1819_1a!$V47*100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SV_LO_1819_1a!B48/SV_LO_1819_1a!$H48*100</f>
        <v>0.014516302744517755</v>
      </c>
      <c r="C44" s="116">
        <f>SV_LO_1819_1a!C48/SV_LO_1819_1a!$H48*100</f>
        <v>1.0770160100771238</v>
      </c>
      <c r="D44" s="117">
        <f>SV_LO_1819_1a!D48/SV_LO_1819_1a!$H48*100</f>
        <v>86.4745519847532</v>
      </c>
      <c r="E44" s="117">
        <f>SV_LO_1819_1a!E48/SV_LO_1819_1a!$H48*100</f>
        <v>11.474434917795582</v>
      </c>
      <c r="F44" s="116">
        <f>SV_LO_1819_1a!F48/SV_LO_1819_1a!$H48*100</f>
        <v>0.9079713232780621</v>
      </c>
      <c r="G44" s="116">
        <f>SV_LO_1819_1a!G48/SV_LO_1819_1a!$H48*100</f>
        <v>0.051509461351514615</v>
      </c>
      <c r="H44" s="117">
        <f>SV_LO_1819_1a!H48/SV_LO_1819_1a!$H48*100</f>
        <v>100</v>
      </c>
      <c r="I44" s="52">
        <f>SV_LO_1819_1a!I48/SV_LO_1819_1a!$O48*100</f>
        <v>0.016111224310889766</v>
      </c>
      <c r="J44" s="116">
        <f>SV_LO_1819_1a!J48/SV_LO_1819_1a!$O48*100</f>
        <v>0.9628825823449414</v>
      </c>
      <c r="K44" s="117">
        <f>SV_LO_1819_1a!K48/SV_LO_1819_1a!$O48*100</f>
        <v>87.91516018821702</v>
      </c>
      <c r="L44" s="117">
        <f>SV_LO_1819_1a!L48/SV_LO_1819_1a!$O48*100</f>
        <v>10.265219183729558</v>
      </c>
      <c r="M44" s="116">
        <f>SV_LO_1819_1a!M48/SV_LO_1819_1a!$O48*100</f>
        <v>0.7799728004624868</v>
      </c>
      <c r="N44" s="116">
        <f>SV_LO_1819_1a!N48/SV_LO_1819_1a!$O48*100</f>
        <v>0.060654020935114406</v>
      </c>
      <c r="O44" s="117">
        <f>SV_LO_1819_1a!O48/SV_LO_1819_1a!$O48*100</f>
        <v>100</v>
      </c>
      <c r="P44" s="115">
        <f>SV_LO_1819_1a!P48/SV_LO_1819_1a!$V48*100</f>
        <v>0.015309030443773464</v>
      </c>
      <c r="Q44" s="120">
        <f>SV_LO_1819_1a!Q48/SV_LO_1819_1a!$V48*100</f>
        <v>1.0202879981911792</v>
      </c>
      <c r="R44" s="117">
        <f>SV_LO_1819_1a!R48/SV_LO_1819_1a!$V48*100</f>
        <v>87.19058094237681</v>
      </c>
      <c r="S44" s="117">
        <f>SV_LO_1819_1a!S48/SV_LO_1819_1a!$V48*100</f>
        <v>10.87341551534907</v>
      </c>
      <c r="T44" s="116">
        <f>SV_LO_1819_1a!T48/SV_LO_1819_1a!$V48*100</f>
        <v>0.8443519098604289</v>
      </c>
      <c r="U44" s="116">
        <f>SV_LO_1819_1a!U48/SV_LO_1819_1a!$V48*100</f>
        <v>0.05605460377873976</v>
      </c>
      <c r="V44" s="117">
        <f>SV_LO_1819_1a!V48/SV_LO_1819_1a!$V48*100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90"/>
  <sheetViews>
    <sheetView zoomScalePageLayoutView="0" workbookViewId="0" topLeftCell="A1">
      <selection activeCell="A73" sqref="A73"/>
    </sheetView>
  </sheetViews>
  <sheetFormatPr defaultColWidth="9.140625" defaultRowHeight="12.75"/>
  <cols>
    <col min="1" max="1" width="18.00390625" style="31" customWidth="1"/>
    <col min="2" max="12" width="9.7109375" style="28" customWidth="1"/>
    <col min="13" max="13" width="9.7109375" style="31" customWidth="1"/>
    <col min="14" max="14" width="2.7109375" style="28" customWidth="1"/>
    <col min="15" max="16384" width="9.140625" style="28" customWidth="1"/>
  </cols>
  <sheetData>
    <row r="1" ht="12.75">
      <c r="A1" s="1" t="s">
        <v>46</v>
      </c>
    </row>
    <row r="2" spans="1:17" ht="12.75">
      <c r="A2" s="136" t="s">
        <v>0</v>
      </c>
      <c r="B2" s="136"/>
      <c r="C2" s="136"/>
      <c r="D2" s="136"/>
      <c r="E2" s="136"/>
      <c r="F2" s="136"/>
      <c r="G2" s="136"/>
      <c r="H2" s="136"/>
      <c r="I2" s="136"/>
      <c r="J2" s="136"/>
      <c r="K2" s="136"/>
      <c r="L2" s="136"/>
      <c r="M2" s="136"/>
      <c r="N2" s="136"/>
      <c r="O2" s="136"/>
      <c r="P2" s="136"/>
      <c r="Q2" s="136"/>
    </row>
    <row r="3" spans="1:17" ht="12.75">
      <c r="A3" s="136" t="s">
        <v>23</v>
      </c>
      <c r="B3" s="136"/>
      <c r="C3" s="136"/>
      <c r="D3" s="136"/>
      <c r="E3" s="136"/>
      <c r="F3" s="136"/>
      <c r="G3" s="136"/>
      <c r="H3" s="136"/>
      <c r="I3" s="136"/>
      <c r="J3" s="136"/>
      <c r="K3" s="136"/>
      <c r="L3" s="136"/>
      <c r="M3" s="136"/>
      <c r="N3" s="136"/>
      <c r="O3" s="136"/>
      <c r="P3" s="136"/>
      <c r="Q3" s="136"/>
    </row>
    <row r="4" spans="1:13" ht="10.5" customHeight="1">
      <c r="A4" s="30"/>
      <c r="B4" s="4"/>
      <c r="C4" s="4"/>
      <c r="D4" s="4"/>
      <c r="E4" s="4"/>
      <c r="F4" s="4"/>
      <c r="G4" s="4"/>
      <c r="H4" s="4"/>
      <c r="I4" s="4"/>
      <c r="J4" s="4"/>
      <c r="K4" s="4"/>
      <c r="L4" s="4"/>
      <c r="M4" s="4"/>
    </row>
    <row r="5" spans="1:17" ht="12.75">
      <c r="A5" s="136" t="s">
        <v>1</v>
      </c>
      <c r="B5" s="136"/>
      <c r="C5" s="136"/>
      <c r="D5" s="136"/>
      <c r="E5" s="136"/>
      <c r="F5" s="136"/>
      <c r="G5" s="136"/>
      <c r="H5" s="136"/>
      <c r="I5" s="136"/>
      <c r="J5" s="136"/>
      <c r="K5" s="136"/>
      <c r="L5" s="136"/>
      <c r="M5" s="136"/>
      <c r="N5" s="136"/>
      <c r="O5" s="136"/>
      <c r="P5" s="136"/>
      <c r="Q5" s="136"/>
    </row>
    <row r="6" ht="13.5" thickBot="1"/>
    <row r="7" spans="1:17" ht="13.5" customHeight="1">
      <c r="A7" s="32"/>
      <c r="B7" s="144" t="s">
        <v>24</v>
      </c>
      <c r="C7" s="145"/>
      <c r="D7" s="146"/>
      <c r="E7" s="145" t="s">
        <v>25</v>
      </c>
      <c r="F7" s="145"/>
      <c r="G7" s="145"/>
      <c r="H7" s="144" t="s">
        <v>26</v>
      </c>
      <c r="I7" s="145"/>
      <c r="J7" s="146"/>
      <c r="K7" s="143" t="s">
        <v>4</v>
      </c>
      <c r="L7" s="143"/>
      <c r="M7" s="143"/>
      <c r="N7" s="33"/>
      <c r="O7" s="143" t="s">
        <v>39</v>
      </c>
      <c r="P7" s="143"/>
      <c r="Q7" s="143"/>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1363</v>
      </c>
      <c r="C9" s="41">
        <v>1257</v>
      </c>
      <c r="D9" s="42">
        <v>2620</v>
      </c>
      <c r="E9" s="41">
        <v>31523</v>
      </c>
      <c r="F9" s="41">
        <v>30978</v>
      </c>
      <c r="G9" s="41">
        <v>62501</v>
      </c>
      <c r="H9" s="40">
        <v>221</v>
      </c>
      <c r="I9" s="41">
        <v>200</v>
      </c>
      <c r="J9" s="42">
        <v>421</v>
      </c>
      <c r="K9" s="41">
        <f aca="true" t="shared" si="0" ref="K9:M14">SUM(H9,E9,B9)</f>
        <v>33107</v>
      </c>
      <c r="L9" s="41">
        <f t="shared" si="0"/>
        <v>32435</v>
      </c>
      <c r="M9" s="41">
        <f t="shared" si="0"/>
        <v>65542</v>
      </c>
      <c r="N9" s="38"/>
      <c r="O9" s="43">
        <f>B9/(B9+E9)*100</f>
        <v>4.144620811287478</v>
      </c>
      <c r="P9" s="43">
        <f>C9/(C9+F9)*100</f>
        <v>3.8994881340158214</v>
      </c>
      <c r="Q9" s="43">
        <f>D9/(D9+G9)*100</f>
        <v>4.023279740790222</v>
      </c>
    </row>
    <row r="10" spans="1:17" ht="13.5" customHeight="1">
      <c r="A10" s="39" t="s">
        <v>31</v>
      </c>
      <c r="B10" s="40">
        <v>697</v>
      </c>
      <c r="C10" s="41">
        <v>856</v>
      </c>
      <c r="D10" s="42">
        <v>1553</v>
      </c>
      <c r="E10" s="41">
        <v>31808</v>
      </c>
      <c r="F10" s="41">
        <v>31175</v>
      </c>
      <c r="G10" s="41">
        <v>62983</v>
      </c>
      <c r="H10" s="40">
        <v>220</v>
      </c>
      <c r="I10" s="41">
        <v>207</v>
      </c>
      <c r="J10" s="42">
        <v>427</v>
      </c>
      <c r="K10" s="41">
        <f t="shared" si="0"/>
        <v>32725</v>
      </c>
      <c r="L10" s="41">
        <f t="shared" si="0"/>
        <v>32238</v>
      </c>
      <c r="M10" s="41">
        <f t="shared" si="0"/>
        <v>64963</v>
      </c>
      <c r="N10" s="38"/>
      <c r="O10" s="43">
        <f aca="true" t="shared" si="1" ref="O10:O15">B10/(B10+E10)*100</f>
        <v>2.144285494539302</v>
      </c>
      <c r="P10" s="43">
        <f aca="true" t="shared" si="2" ref="P10:P15">C10/(C10+F10)*100</f>
        <v>2.6724111017451846</v>
      </c>
      <c r="Q10" s="43">
        <f aca="true" t="shared" si="3" ref="Q10:Q15">D10/(D10+G10)*100</f>
        <v>2.406408826081567</v>
      </c>
    </row>
    <row r="11" spans="1:17" ht="12.75">
      <c r="A11" s="39" t="s">
        <v>32</v>
      </c>
      <c r="B11" s="40">
        <v>426</v>
      </c>
      <c r="C11" s="41">
        <v>453</v>
      </c>
      <c r="D11" s="42">
        <v>879</v>
      </c>
      <c r="E11" s="41">
        <v>31921</v>
      </c>
      <c r="F11" s="41">
        <v>31524</v>
      </c>
      <c r="G11" s="41">
        <v>63445</v>
      </c>
      <c r="H11" s="40">
        <v>201</v>
      </c>
      <c r="I11" s="41">
        <v>225</v>
      </c>
      <c r="J11" s="42">
        <v>426</v>
      </c>
      <c r="K11" s="41">
        <f t="shared" si="0"/>
        <v>32548</v>
      </c>
      <c r="L11" s="41">
        <f t="shared" si="0"/>
        <v>32202</v>
      </c>
      <c r="M11" s="41">
        <f t="shared" si="0"/>
        <v>64750</v>
      </c>
      <c r="N11" s="38"/>
      <c r="O11" s="43">
        <f t="shared" si="1"/>
        <v>1.3169691161467834</v>
      </c>
      <c r="P11" s="43">
        <f t="shared" si="2"/>
        <v>1.416643212308847</v>
      </c>
      <c r="Q11" s="43">
        <f t="shared" si="3"/>
        <v>1.3665194950562776</v>
      </c>
    </row>
    <row r="12" spans="1:17" ht="13.5" customHeight="1">
      <c r="A12" s="39" t="s">
        <v>33</v>
      </c>
      <c r="B12" s="40">
        <v>341</v>
      </c>
      <c r="C12" s="41">
        <v>312</v>
      </c>
      <c r="D12" s="42">
        <v>653</v>
      </c>
      <c r="E12" s="41">
        <v>31676</v>
      </c>
      <c r="F12" s="41">
        <v>31055</v>
      </c>
      <c r="G12" s="41">
        <v>62731</v>
      </c>
      <c r="H12" s="40">
        <v>207</v>
      </c>
      <c r="I12" s="41">
        <v>177</v>
      </c>
      <c r="J12" s="42">
        <v>384</v>
      </c>
      <c r="K12" s="41">
        <f t="shared" si="0"/>
        <v>32224</v>
      </c>
      <c r="L12" s="41">
        <f t="shared" si="0"/>
        <v>31544</v>
      </c>
      <c r="M12" s="41">
        <f t="shared" si="0"/>
        <v>63768</v>
      </c>
      <c r="N12" s="38"/>
      <c r="O12" s="43">
        <f t="shared" si="1"/>
        <v>1.0650591873067434</v>
      </c>
      <c r="P12" s="43">
        <f t="shared" si="2"/>
        <v>0.9946759333057035</v>
      </c>
      <c r="Q12" s="43">
        <f t="shared" si="3"/>
        <v>1.0302284488198916</v>
      </c>
    </row>
    <row r="13" spans="1:17" ht="13.5" customHeight="1">
      <c r="A13" s="39" t="s">
        <v>34</v>
      </c>
      <c r="B13" s="40">
        <v>229</v>
      </c>
      <c r="C13" s="41">
        <v>181</v>
      </c>
      <c r="D13" s="42">
        <v>410</v>
      </c>
      <c r="E13" s="41">
        <v>31683</v>
      </c>
      <c r="F13" s="41">
        <v>31583</v>
      </c>
      <c r="G13" s="41">
        <v>63266</v>
      </c>
      <c r="H13" s="40">
        <v>176</v>
      </c>
      <c r="I13" s="41">
        <v>180</v>
      </c>
      <c r="J13" s="42">
        <v>356</v>
      </c>
      <c r="K13" s="41">
        <f t="shared" si="0"/>
        <v>32088</v>
      </c>
      <c r="L13" s="41">
        <f t="shared" si="0"/>
        <v>31944</v>
      </c>
      <c r="M13" s="41">
        <f t="shared" si="0"/>
        <v>64032</v>
      </c>
      <c r="N13" s="38"/>
      <c r="O13" s="43">
        <f t="shared" si="1"/>
        <v>0.7175983955878666</v>
      </c>
      <c r="P13" s="43">
        <f t="shared" si="2"/>
        <v>0.5698274776476514</v>
      </c>
      <c r="Q13" s="43">
        <f t="shared" si="3"/>
        <v>0.6438846661222438</v>
      </c>
    </row>
    <row r="14" spans="1:17" ht="13.5" customHeight="1">
      <c r="A14" s="39" t="s">
        <v>35</v>
      </c>
      <c r="B14" s="44">
        <v>49</v>
      </c>
      <c r="C14" s="45">
        <v>26</v>
      </c>
      <c r="D14" s="46">
        <v>75</v>
      </c>
      <c r="E14" s="45">
        <v>29931</v>
      </c>
      <c r="F14" s="45">
        <v>30048</v>
      </c>
      <c r="G14" s="45">
        <v>59979</v>
      </c>
      <c r="H14" s="44">
        <v>159</v>
      </c>
      <c r="I14" s="45">
        <v>153</v>
      </c>
      <c r="J14" s="46">
        <v>312</v>
      </c>
      <c r="K14" s="41">
        <f t="shared" si="0"/>
        <v>30139</v>
      </c>
      <c r="L14" s="41">
        <f t="shared" si="0"/>
        <v>30227</v>
      </c>
      <c r="M14" s="41">
        <f t="shared" si="0"/>
        <v>60366</v>
      </c>
      <c r="N14" s="38"/>
      <c r="O14" s="43">
        <f t="shared" si="1"/>
        <v>0.16344229486324216</v>
      </c>
      <c r="P14" s="43">
        <f t="shared" si="2"/>
        <v>0.08645341490988893</v>
      </c>
      <c r="Q14" s="43">
        <f t="shared" si="3"/>
        <v>0.12488760115895695</v>
      </c>
    </row>
    <row r="15" spans="1:17" s="29" customFormat="1" ht="13.5" customHeight="1">
      <c r="A15" s="47" t="s">
        <v>4</v>
      </c>
      <c r="B15" s="48">
        <f>SUM(B9:B14)</f>
        <v>3105</v>
      </c>
      <c r="C15" s="49">
        <f aca="true" t="shared" si="4" ref="C15:M15">SUM(C9:C14)</f>
        <v>3085</v>
      </c>
      <c r="D15" s="50">
        <f t="shared" si="4"/>
        <v>6190</v>
      </c>
      <c r="E15" s="49">
        <f t="shared" si="4"/>
        <v>188542</v>
      </c>
      <c r="F15" s="49">
        <f t="shared" si="4"/>
        <v>186363</v>
      </c>
      <c r="G15" s="49">
        <f t="shared" si="4"/>
        <v>374905</v>
      </c>
      <c r="H15" s="48">
        <f t="shared" si="4"/>
        <v>1184</v>
      </c>
      <c r="I15" s="49">
        <f t="shared" si="4"/>
        <v>1142</v>
      </c>
      <c r="J15" s="50">
        <f t="shared" si="4"/>
        <v>2326</v>
      </c>
      <c r="K15" s="49">
        <f t="shared" si="4"/>
        <v>192831</v>
      </c>
      <c r="L15" s="49">
        <f t="shared" si="4"/>
        <v>190590</v>
      </c>
      <c r="M15" s="49">
        <f t="shared" si="4"/>
        <v>383421</v>
      </c>
      <c r="N15" s="51"/>
      <c r="O15" s="52">
        <f t="shared" si="1"/>
        <v>1.6201662431449488</v>
      </c>
      <c r="P15" s="53">
        <f t="shared" si="2"/>
        <v>1.628415185169545</v>
      </c>
      <c r="Q15" s="53">
        <f t="shared" si="3"/>
        <v>1.6242669150736693</v>
      </c>
    </row>
    <row r="16" spans="1:14" s="31" customFormat="1" ht="13.5" customHeight="1">
      <c r="A16" s="54" t="s">
        <v>19</v>
      </c>
      <c r="B16" s="44">
        <v>0</v>
      </c>
      <c r="C16" s="45">
        <v>0</v>
      </c>
      <c r="D16" s="46">
        <v>0</v>
      </c>
      <c r="E16" s="45">
        <v>1377</v>
      </c>
      <c r="F16" s="45">
        <v>1380</v>
      </c>
      <c r="G16" s="45">
        <v>2757</v>
      </c>
      <c r="H16" s="44">
        <v>6781</v>
      </c>
      <c r="I16" s="45">
        <v>6613</v>
      </c>
      <c r="J16" s="46">
        <v>13394</v>
      </c>
      <c r="K16" s="45">
        <f aca="true" t="shared" si="5" ref="K16:M17">SUM(H16,E16,B16)</f>
        <v>8158</v>
      </c>
      <c r="L16" s="45">
        <f t="shared" si="5"/>
        <v>7993</v>
      </c>
      <c r="M16" s="45">
        <f t="shared" si="5"/>
        <v>16151</v>
      </c>
      <c r="N16" s="55"/>
    </row>
    <row r="17" spans="1:14" s="27" customFormat="1" ht="12.75">
      <c r="A17" s="47" t="s">
        <v>36</v>
      </c>
      <c r="B17" s="56">
        <f aca="true" t="shared" si="6" ref="B17:G17">SUM(B15:B16)</f>
        <v>3105</v>
      </c>
      <c r="C17" s="57">
        <f t="shared" si="6"/>
        <v>3085</v>
      </c>
      <c r="D17" s="58">
        <f t="shared" si="6"/>
        <v>6190</v>
      </c>
      <c r="E17" s="57">
        <f t="shared" si="6"/>
        <v>189919</v>
      </c>
      <c r="F17" s="57">
        <f t="shared" si="6"/>
        <v>187743</v>
      </c>
      <c r="G17" s="57">
        <f t="shared" si="6"/>
        <v>377662</v>
      </c>
      <c r="H17" s="56">
        <f>SUM(H15:H16)</f>
        <v>7965</v>
      </c>
      <c r="I17" s="57">
        <f>SUM(I15:I16)</f>
        <v>7755</v>
      </c>
      <c r="J17" s="58">
        <f>SUM(J15:J16)</f>
        <v>15720</v>
      </c>
      <c r="K17" s="57">
        <f t="shared" si="5"/>
        <v>200989</v>
      </c>
      <c r="L17" s="57">
        <f t="shared" si="5"/>
        <v>198583</v>
      </c>
      <c r="M17" s="57">
        <f t="shared" si="5"/>
        <v>399572</v>
      </c>
      <c r="N17" s="51"/>
    </row>
    <row r="18" spans="1:13" s="27" customFormat="1" ht="12.75">
      <c r="A18" s="47"/>
      <c r="B18" s="59"/>
      <c r="C18" s="59"/>
      <c r="D18" s="59"/>
      <c r="E18" s="59"/>
      <c r="F18" s="59"/>
      <c r="G18" s="59"/>
      <c r="H18" s="59"/>
      <c r="I18" s="59"/>
      <c r="J18" s="59"/>
      <c r="K18" s="59"/>
      <c r="L18" s="59"/>
      <c r="M18" s="59"/>
    </row>
    <row r="19" spans="1:17" ht="12.75">
      <c r="A19" s="136" t="s">
        <v>20</v>
      </c>
      <c r="B19" s="136"/>
      <c r="C19" s="136"/>
      <c r="D19" s="136"/>
      <c r="E19" s="136"/>
      <c r="F19" s="136"/>
      <c r="G19" s="136"/>
      <c r="H19" s="136"/>
      <c r="I19" s="136"/>
      <c r="J19" s="136"/>
      <c r="K19" s="136"/>
      <c r="L19" s="136"/>
      <c r="M19" s="136"/>
      <c r="N19" s="136"/>
      <c r="O19" s="136"/>
      <c r="P19" s="136"/>
      <c r="Q19" s="136"/>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4" t="s">
        <v>24</v>
      </c>
      <c r="C21" s="145"/>
      <c r="D21" s="146"/>
      <c r="E21" s="144" t="s">
        <v>25</v>
      </c>
      <c r="F21" s="145"/>
      <c r="G21" s="146"/>
      <c r="H21" s="144" t="s">
        <v>26</v>
      </c>
      <c r="I21" s="145"/>
      <c r="J21" s="146"/>
      <c r="K21" s="143" t="s">
        <v>4</v>
      </c>
      <c r="L21" s="143"/>
      <c r="M21" s="143"/>
      <c r="N21" s="61"/>
      <c r="O21" s="143" t="s">
        <v>39</v>
      </c>
      <c r="P21" s="143"/>
      <c r="Q21" s="143"/>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424</v>
      </c>
      <c r="C23" s="41">
        <v>384</v>
      </c>
      <c r="D23" s="42">
        <v>808</v>
      </c>
      <c r="E23" s="40">
        <v>3437</v>
      </c>
      <c r="F23" s="41">
        <v>3263</v>
      </c>
      <c r="G23" s="42">
        <v>6700</v>
      </c>
      <c r="H23" s="40">
        <v>596</v>
      </c>
      <c r="I23" s="41">
        <v>571</v>
      </c>
      <c r="J23" s="42">
        <v>1167</v>
      </c>
      <c r="K23" s="41">
        <f aca="true" t="shared" si="7" ref="K23:K28">SUM(H23,E23,B23)</f>
        <v>4457</v>
      </c>
      <c r="L23" s="41">
        <f aca="true" t="shared" si="8" ref="L23:L28">SUM(I23,F23,C23)</f>
        <v>4218</v>
      </c>
      <c r="M23" s="41">
        <f aca="true" t="shared" si="9" ref="M23:M28">SUM(J23,G23,D23)</f>
        <v>8675</v>
      </c>
      <c r="N23" s="64"/>
      <c r="O23" s="43">
        <f aca="true" t="shared" si="10" ref="O23:O29">B23/(B23+E23)*100</f>
        <v>10.98161098161098</v>
      </c>
      <c r="P23" s="43">
        <f aca="true" t="shared" si="11" ref="P23:P29">C23/(C23+F23)*100</f>
        <v>10.529202083904579</v>
      </c>
      <c r="Q23" s="43">
        <f aca="true" t="shared" si="12" ref="Q23:Q29">D23/(D23+G23)*100</f>
        <v>10.761854022376133</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207</v>
      </c>
      <c r="C24" s="41">
        <v>213</v>
      </c>
      <c r="D24" s="42">
        <v>420</v>
      </c>
      <c r="E24" s="40">
        <v>3168</v>
      </c>
      <c r="F24" s="41">
        <v>3205</v>
      </c>
      <c r="G24" s="42">
        <v>6373</v>
      </c>
      <c r="H24" s="40">
        <v>371</v>
      </c>
      <c r="I24" s="41">
        <v>349</v>
      </c>
      <c r="J24" s="42">
        <v>720</v>
      </c>
      <c r="K24" s="41">
        <f t="shared" si="7"/>
        <v>3746</v>
      </c>
      <c r="L24" s="41">
        <f t="shared" si="8"/>
        <v>3767</v>
      </c>
      <c r="M24" s="41">
        <f t="shared" si="9"/>
        <v>7513</v>
      </c>
      <c r="N24" s="64"/>
      <c r="O24" s="43">
        <f t="shared" si="10"/>
        <v>6.133333333333333</v>
      </c>
      <c r="P24" s="43">
        <f t="shared" si="11"/>
        <v>6.231714452896431</v>
      </c>
      <c r="Q24" s="43">
        <f t="shared" si="12"/>
        <v>6.182835271603121</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149</v>
      </c>
      <c r="C25" s="41">
        <v>150</v>
      </c>
      <c r="D25" s="42">
        <v>299</v>
      </c>
      <c r="E25" s="40">
        <v>3068</v>
      </c>
      <c r="F25" s="41">
        <v>3044</v>
      </c>
      <c r="G25" s="42">
        <v>6112</v>
      </c>
      <c r="H25" s="40">
        <v>389</v>
      </c>
      <c r="I25" s="41">
        <v>316</v>
      </c>
      <c r="J25" s="42">
        <v>705</v>
      </c>
      <c r="K25" s="41">
        <f t="shared" si="7"/>
        <v>3606</v>
      </c>
      <c r="L25" s="41">
        <f t="shared" si="8"/>
        <v>3510</v>
      </c>
      <c r="M25" s="41">
        <f t="shared" si="9"/>
        <v>7116</v>
      </c>
      <c r="N25" s="64"/>
      <c r="O25" s="43">
        <f t="shared" si="10"/>
        <v>4.631644389182468</v>
      </c>
      <c r="P25" s="43">
        <f t="shared" si="11"/>
        <v>4.69630557294928</v>
      </c>
      <c r="Q25" s="43">
        <f t="shared" si="12"/>
        <v>4.663858992356887</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160</v>
      </c>
      <c r="C26" s="41">
        <v>111</v>
      </c>
      <c r="D26" s="42">
        <v>271</v>
      </c>
      <c r="E26" s="40">
        <v>2885</v>
      </c>
      <c r="F26" s="41">
        <v>2873</v>
      </c>
      <c r="G26" s="42">
        <v>5758</v>
      </c>
      <c r="H26" s="40">
        <v>387</v>
      </c>
      <c r="I26" s="41">
        <v>371</v>
      </c>
      <c r="J26" s="42">
        <v>758</v>
      </c>
      <c r="K26" s="41">
        <f t="shared" si="7"/>
        <v>3432</v>
      </c>
      <c r="L26" s="41">
        <f t="shared" si="8"/>
        <v>3355</v>
      </c>
      <c r="M26" s="41">
        <f t="shared" si="9"/>
        <v>6787</v>
      </c>
      <c r="N26" s="64"/>
      <c r="O26" s="43">
        <f t="shared" si="10"/>
        <v>5.254515599343185</v>
      </c>
      <c r="P26" s="43">
        <f t="shared" si="11"/>
        <v>3.7198391420911525</v>
      </c>
      <c r="Q26" s="43">
        <f t="shared" si="12"/>
        <v>4.494941117930005</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95</v>
      </c>
      <c r="C27" s="41">
        <v>60</v>
      </c>
      <c r="D27" s="42">
        <v>155</v>
      </c>
      <c r="E27" s="40">
        <v>2735</v>
      </c>
      <c r="F27" s="41">
        <v>2738</v>
      </c>
      <c r="G27" s="42">
        <v>5473</v>
      </c>
      <c r="H27" s="40">
        <v>245</v>
      </c>
      <c r="I27" s="41">
        <v>324</v>
      </c>
      <c r="J27" s="42">
        <v>569</v>
      </c>
      <c r="K27" s="41">
        <f t="shared" si="7"/>
        <v>3075</v>
      </c>
      <c r="L27" s="41">
        <f t="shared" si="8"/>
        <v>3122</v>
      </c>
      <c r="M27" s="41">
        <f t="shared" si="9"/>
        <v>6197</v>
      </c>
      <c r="N27" s="64"/>
      <c r="O27" s="43">
        <f t="shared" si="10"/>
        <v>3.356890459363958</v>
      </c>
      <c r="P27" s="43">
        <f t="shared" si="11"/>
        <v>2.1443888491779846</v>
      </c>
      <c r="Q27" s="43">
        <f t="shared" si="12"/>
        <v>2.75408670931059</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28</v>
      </c>
      <c r="C28" s="45">
        <v>36</v>
      </c>
      <c r="D28" s="46">
        <v>64</v>
      </c>
      <c r="E28" s="44">
        <v>2210</v>
      </c>
      <c r="F28" s="45">
        <v>2268</v>
      </c>
      <c r="G28" s="46">
        <v>4478</v>
      </c>
      <c r="H28" s="44">
        <v>168</v>
      </c>
      <c r="I28" s="45">
        <v>167</v>
      </c>
      <c r="J28" s="46">
        <v>335</v>
      </c>
      <c r="K28" s="45">
        <f t="shared" si="7"/>
        <v>2406</v>
      </c>
      <c r="L28" s="45">
        <f t="shared" si="8"/>
        <v>2471</v>
      </c>
      <c r="M28" s="45">
        <f t="shared" si="9"/>
        <v>4877</v>
      </c>
      <c r="N28" s="64"/>
      <c r="O28" s="43">
        <f t="shared" si="10"/>
        <v>1.2511170688114388</v>
      </c>
      <c r="P28" s="43">
        <f t="shared" si="11"/>
        <v>1.5625</v>
      </c>
      <c r="Q28" s="43">
        <f t="shared" si="12"/>
        <v>1.4090708938793484</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1063</v>
      </c>
      <c r="C29" s="49">
        <f aca="true" t="shared" si="13" ref="C29:M29">SUM(C23:C28)</f>
        <v>954</v>
      </c>
      <c r="D29" s="50">
        <f t="shared" si="13"/>
        <v>2017</v>
      </c>
      <c r="E29" s="48">
        <f t="shared" si="13"/>
        <v>17503</v>
      </c>
      <c r="F29" s="49">
        <f t="shared" si="13"/>
        <v>17391</v>
      </c>
      <c r="G29" s="50">
        <f t="shared" si="13"/>
        <v>34894</v>
      </c>
      <c r="H29" s="48">
        <f t="shared" si="13"/>
        <v>2156</v>
      </c>
      <c r="I29" s="49">
        <f t="shared" si="13"/>
        <v>2098</v>
      </c>
      <c r="J29" s="50">
        <f t="shared" si="13"/>
        <v>4254</v>
      </c>
      <c r="K29" s="49">
        <f t="shared" si="13"/>
        <v>20722</v>
      </c>
      <c r="L29" s="49">
        <f t="shared" si="13"/>
        <v>20443</v>
      </c>
      <c r="M29" s="49">
        <f t="shared" si="13"/>
        <v>41165</v>
      </c>
      <c r="N29" s="66"/>
      <c r="O29" s="52">
        <f t="shared" si="10"/>
        <v>5.7255197673166</v>
      </c>
      <c r="P29" s="53">
        <f t="shared" si="11"/>
        <v>5.200327064595258</v>
      </c>
      <c r="Q29" s="53">
        <f t="shared" si="12"/>
        <v>5.46449567879494</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142</v>
      </c>
      <c r="F30" s="45">
        <v>129</v>
      </c>
      <c r="G30" s="46">
        <v>271</v>
      </c>
      <c r="H30" s="44">
        <v>598</v>
      </c>
      <c r="I30" s="45">
        <v>669</v>
      </c>
      <c r="J30" s="46">
        <v>1267</v>
      </c>
      <c r="K30" s="45">
        <f>SUM(H30,E30,B30)</f>
        <v>740</v>
      </c>
      <c r="L30" s="45">
        <f>SUM(I30,F30,C30)</f>
        <v>798</v>
      </c>
      <c r="M30" s="45">
        <f>SUM(J30,G30,D30)</f>
        <v>1538</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1063</v>
      </c>
      <c r="C31" s="57">
        <f aca="true" t="shared" si="14" ref="C31:J31">SUM(C29:C30)</f>
        <v>954</v>
      </c>
      <c r="D31" s="58">
        <f t="shared" si="14"/>
        <v>2017</v>
      </c>
      <c r="E31" s="56">
        <f t="shared" si="14"/>
        <v>17645</v>
      </c>
      <c r="F31" s="57">
        <f t="shared" si="14"/>
        <v>17520</v>
      </c>
      <c r="G31" s="58">
        <f t="shared" si="14"/>
        <v>35165</v>
      </c>
      <c r="H31" s="56">
        <f t="shared" si="14"/>
        <v>2754</v>
      </c>
      <c r="I31" s="57">
        <f t="shared" si="14"/>
        <v>2767</v>
      </c>
      <c r="J31" s="58">
        <f t="shared" si="14"/>
        <v>5521</v>
      </c>
      <c r="K31" s="57">
        <f>SUM(E31,B31,H31)</f>
        <v>21462</v>
      </c>
      <c r="L31" s="57">
        <f>SUM(F31,C31,I31)</f>
        <v>21241</v>
      </c>
      <c r="M31" s="57">
        <f>SUM(K31:L31)</f>
        <v>42703</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7" t="s">
        <v>21</v>
      </c>
      <c r="B33" s="147"/>
      <c r="C33" s="147"/>
      <c r="D33" s="147"/>
      <c r="E33" s="147"/>
      <c r="F33" s="147"/>
      <c r="G33" s="147"/>
      <c r="H33" s="147"/>
      <c r="I33" s="147"/>
      <c r="J33" s="147"/>
      <c r="K33" s="147"/>
      <c r="L33" s="147"/>
      <c r="M33" s="147"/>
      <c r="N33" s="147"/>
      <c r="O33" s="147"/>
      <c r="P33" s="147"/>
      <c r="Q33" s="147"/>
    </row>
    <row r="34" ht="5.25" customHeight="1" thickBot="1"/>
    <row r="35" spans="1:17" ht="13.5" customHeight="1">
      <c r="A35" s="32"/>
      <c r="B35" s="144" t="s">
        <v>24</v>
      </c>
      <c r="C35" s="145"/>
      <c r="D35" s="146"/>
      <c r="E35" s="145" t="s">
        <v>25</v>
      </c>
      <c r="F35" s="145"/>
      <c r="G35" s="145"/>
      <c r="H35" s="144" t="s">
        <v>26</v>
      </c>
      <c r="I35" s="145"/>
      <c r="J35" s="146"/>
      <c r="K35" s="143" t="s">
        <v>4</v>
      </c>
      <c r="L35" s="143"/>
      <c r="M35" s="143"/>
      <c r="N35" s="33"/>
      <c r="O35" s="143" t="s">
        <v>39</v>
      </c>
      <c r="P35" s="143"/>
      <c r="Q35" s="143"/>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5" ref="B37:M37">SUM(B23,B9)</f>
        <v>1787</v>
      </c>
      <c r="C37" s="41">
        <f t="shared" si="15"/>
        <v>1641</v>
      </c>
      <c r="D37" s="42">
        <f t="shared" si="15"/>
        <v>3428</v>
      </c>
      <c r="E37" s="41">
        <f t="shared" si="15"/>
        <v>34960</v>
      </c>
      <c r="F37" s="41">
        <f t="shared" si="15"/>
        <v>34241</v>
      </c>
      <c r="G37" s="41">
        <f t="shared" si="15"/>
        <v>69201</v>
      </c>
      <c r="H37" s="40">
        <f t="shared" si="15"/>
        <v>817</v>
      </c>
      <c r="I37" s="41">
        <f t="shared" si="15"/>
        <v>771</v>
      </c>
      <c r="J37" s="42">
        <f t="shared" si="15"/>
        <v>1588</v>
      </c>
      <c r="K37" s="41">
        <f t="shared" si="15"/>
        <v>37564</v>
      </c>
      <c r="L37" s="41">
        <f t="shared" si="15"/>
        <v>36653</v>
      </c>
      <c r="M37" s="41">
        <f t="shared" si="15"/>
        <v>74217</v>
      </c>
      <c r="N37" s="38"/>
      <c r="O37" s="43">
        <f aca="true" t="shared" si="16" ref="O37:O43">B37/(B37+E37)*100</f>
        <v>4.862982012137045</v>
      </c>
      <c r="P37" s="43">
        <f aca="true" t="shared" si="17" ref="P37:P43">C37/(C37+F37)*100</f>
        <v>4.573323672036119</v>
      </c>
      <c r="Q37" s="43">
        <f aca="true" t="shared" si="18" ref="Q37:Q43">D37/(D37+G37)*100</f>
        <v>4.719877734789134</v>
      </c>
    </row>
    <row r="38" spans="1:17" ht="12.75">
      <c r="A38" s="39" t="s">
        <v>31</v>
      </c>
      <c r="B38" s="40">
        <f aca="true" t="shared" si="19" ref="B38:M38">SUM(B24,B10)</f>
        <v>904</v>
      </c>
      <c r="C38" s="41">
        <f t="shared" si="19"/>
        <v>1069</v>
      </c>
      <c r="D38" s="42">
        <f t="shared" si="19"/>
        <v>1973</v>
      </c>
      <c r="E38" s="41">
        <f t="shared" si="19"/>
        <v>34976</v>
      </c>
      <c r="F38" s="41">
        <f t="shared" si="19"/>
        <v>34380</v>
      </c>
      <c r="G38" s="41">
        <f t="shared" si="19"/>
        <v>69356</v>
      </c>
      <c r="H38" s="40">
        <f t="shared" si="19"/>
        <v>591</v>
      </c>
      <c r="I38" s="41">
        <f t="shared" si="19"/>
        <v>556</v>
      </c>
      <c r="J38" s="42">
        <f t="shared" si="19"/>
        <v>1147</v>
      </c>
      <c r="K38" s="41">
        <f t="shared" si="19"/>
        <v>36471</v>
      </c>
      <c r="L38" s="41">
        <f t="shared" si="19"/>
        <v>36005</v>
      </c>
      <c r="M38" s="41">
        <f t="shared" si="19"/>
        <v>72476</v>
      </c>
      <c r="N38" s="38"/>
      <c r="O38" s="43">
        <f t="shared" si="16"/>
        <v>2.519509476031215</v>
      </c>
      <c r="P38" s="43">
        <f t="shared" si="17"/>
        <v>3.015599875878022</v>
      </c>
      <c r="Q38" s="43">
        <f t="shared" si="18"/>
        <v>2.7660558818993675</v>
      </c>
    </row>
    <row r="39" spans="1:17" ht="12.75">
      <c r="A39" s="39" t="s">
        <v>32</v>
      </c>
      <c r="B39" s="40">
        <f aca="true" t="shared" si="20" ref="B39:M39">SUM(B25,B11)</f>
        <v>575</v>
      </c>
      <c r="C39" s="41">
        <f t="shared" si="20"/>
        <v>603</v>
      </c>
      <c r="D39" s="42">
        <f t="shared" si="20"/>
        <v>1178</v>
      </c>
      <c r="E39" s="41">
        <f t="shared" si="20"/>
        <v>34989</v>
      </c>
      <c r="F39" s="41">
        <f t="shared" si="20"/>
        <v>34568</v>
      </c>
      <c r="G39" s="41">
        <f t="shared" si="20"/>
        <v>69557</v>
      </c>
      <c r="H39" s="40">
        <f t="shared" si="20"/>
        <v>590</v>
      </c>
      <c r="I39" s="41">
        <f t="shared" si="20"/>
        <v>541</v>
      </c>
      <c r="J39" s="42">
        <f t="shared" si="20"/>
        <v>1131</v>
      </c>
      <c r="K39" s="41">
        <f t="shared" si="20"/>
        <v>36154</v>
      </c>
      <c r="L39" s="41">
        <f t="shared" si="20"/>
        <v>35712</v>
      </c>
      <c r="M39" s="41">
        <f t="shared" si="20"/>
        <v>71866</v>
      </c>
      <c r="N39" s="38"/>
      <c r="O39" s="43">
        <f t="shared" si="16"/>
        <v>1.616803509166573</v>
      </c>
      <c r="P39" s="43">
        <f t="shared" si="17"/>
        <v>1.714480680105769</v>
      </c>
      <c r="Q39" s="43">
        <f t="shared" si="18"/>
        <v>1.6653707499823285</v>
      </c>
    </row>
    <row r="40" spans="1:17" ht="12.75">
      <c r="A40" s="39" t="s">
        <v>33</v>
      </c>
      <c r="B40" s="40">
        <f aca="true" t="shared" si="21" ref="B40:M40">SUM(B26,B12)</f>
        <v>501</v>
      </c>
      <c r="C40" s="41">
        <f t="shared" si="21"/>
        <v>423</v>
      </c>
      <c r="D40" s="42">
        <f t="shared" si="21"/>
        <v>924</v>
      </c>
      <c r="E40" s="41">
        <f t="shared" si="21"/>
        <v>34561</v>
      </c>
      <c r="F40" s="41">
        <f t="shared" si="21"/>
        <v>33928</v>
      </c>
      <c r="G40" s="41">
        <f t="shared" si="21"/>
        <v>68489</v>
      </c>
      <c r="H40" s="40">
        <f t="shared" si="21"/>
        <v>594</v>
      </c>
      <c r="I40" s="41">
        <f t="shared" si="21"/>
        <v>548</v>
      </c>
      <c r="J40" s="42">
        <f t="shared" si="21"/>
        <v>1142</v>
      </c>
      <c r="K40" s="41">
        <f t="shared" si="21"/>
        <v>35656</v>
      </c>
      <c r="L40" s="41">
        <f t="shared" si="21"/>
        <v>34899</v>
      </c>
      <c r="M40" s="41">
        <f t="shared" si="21"/>
        <v>70555</v>
      </c>
      <c r="N40" s="38"/>
      <c r="O40" s="43">
        <f t="shared" si="16"/>
        <v>1.4288973817808452</v>
      </c>
      <c r="P40" s="43">
        <f t="shared" si="17"/>
        <v>1.231405199266397</v>
      </c>
      <c r="Q40" s="43">
        <f t="shared" si="18"/>
        <v>1.3311627504934234</v>
      </c>
    </row>
    <row r="41" spans="1:17" ht="12.75">
      <c r="A41" s="39" t="s">
        <v>34</v>
      </c>
      <c r="B41" s="40">
        <f aca="true" t="shared" si="22" ref="B41:M41">SUM(B27,B13)</f>
        <v>324</v>
      </c>
      <c r="C41" s="41">
        <f t="shared" si="22"/>
        <v>241</v>
      </c>
      <c r="D41" s="42">
        <f t="shared" si="22"/>
        <v>565</v>
      </c>
      <c r="E41" s="41">
        <f t="shared" si="22"/>
        <v>34418</v>
      </c>
      <c r="F41" s="41">
        <f t="shared" si="22"/>
        <v>34321</v>
      </c>
      <c r="G41" s="41">
        <f t="shared" si="22"/>
        <v>68739</v>
      </c>
      <c r="H41" s="40">
        <f t="shared" si="22"/>
        <v>421</v>
      </c>
      <c r="I41" s="41">
        <f t="shared" si="22"/>
        <v>504</v>
      </c>
      <c r="J41" s="42">
        <f t="shared" si="22"/>
        <v>925</v>
      </c>
      <c r="K41" s="41">
        <f t="shared" si="22"/>
        <v>35163</v>
      </c>
      <c r="L41" s="41">
        <f t="shared" si="22"/>
        <v>35066</v>
      </c>
      <c r="M41" s="41">
        <f t="shared" si="22"/>
        <v>70229</v>
      </c>
      <c r="N41" s="38"/>
      <c r="O41" s="43">
        <f t="shared" si="16"/>
        <v>0.932588797420989</v>
      </c>
      <c r="P41" s="43">
        <f t="shared" si="17"/>
        <v>0.6972976100920085</v>
      </c>
      <c r="Q41" s="43">
        <f t="shared" si="18"/>
        <v>0.8152487590903843</v>
      </c>
    </row>
    <row r="42" spans="1:17" ht="12.75">
      <c r="A42" s="39" t="s">
        <v>35</v>
      </c>
      <c r="B42" s="44">
        <f aca="true" t="shared" si="23" ref="B42:M42">SUM(B28,B14)</f>
        <v>77</v>
      </c>
      <c r="C42" s="45">
        <f t="shared" si="23"/>
        <v>62</v>
      </c>
      <c r="D42" s="46">
        <f t="shared" si="23"/>
        <v>139</v>
      </c>
      <c r="E42" s="45">
        <f t="shared" si="23"/>
        <v>32141</v>
      </c>
      <c r="F42" s="45">
        <f t="shared" si="23"/>
        <v>32316</v>
      </c>
      <c r="G42" s="45">
        <f t="shared" si="23"/>
        <v>64457</v>
      </c>
      <c r="H42" s="44">
        <f t="shared" si="23"/>
        <v>327</v>
      </c>
      <c r="I42" s="45">
        <f t="shared" si="23"/>
        <v>320</v>
      </c>
      <c r="J42" s="46">
        <f t="shared" si="23"/>
        <v>647</v>
      </c>
      <c r="K42" s="45">
        <f t="shared" si="23"/>
        <v>32545</v>
      </c>
      <c r="L42" s="45">
        <f t="shared" si="23"/>
        <v>32698</v>
      </c>
      <c r="M42" s="45">
        <f t="shared" si="23"/>
        <v>65243</v>
      </c>
      <c r="N42" s="38"/>
      <c r="O42" s="43">
        <f t="shared" si="16"/>
        <v>0.23899683406791236</v>
      </c>
      <c r="P42" s="43">
        <f t="shared" si="17"/>
        <v>0.1914880474396195</v>
      </c>
      <c r="Q42" s="43">
        <f t="shared" si="18"/>
        <v>0.2151836026998576</v>
      </c>
    </row>
    <row r="43" spans="1:17" ht="13.5" customHeight="1">
      <c r="A43" s="47" t="s">
        <v>4</v>
      </c>
      <c r="B43" s="48">
        <f aca="true" t="shared" si="24" ref="B43:M43">SUM(B29,B15)</f>
        <v>4168</v>
      </c>
      <c r="C43" s="49">
        <f t="shared" si="24"/>
        <v>4039</v>
      </c>
      <c r="D43" s="50">
        <f t="shared" si="24"/>
        <v>8207</v>
      </c>
      <c r="E43" s="49">
        <f t="shared" si="24"/>
        <v>206045</v>
      </c>
      <c r="F43" s="49">
        <f t="shared" si="24"/>
        <v>203754</v>
      </c>
      <c r="G43" s="49">
        <f t="shared" si="24"/>
        <v>409799</v>
      </c>
      <c r="H43" s="48">
        <f t="shared" si="24"/>
        <v>3340</v>
      </c>
      <c r="I43" s="49">
        <f t="shared" si="24"/>
        <v>3240</v>
      </c>
      <c r="J43" s="50">
        <f t="shared" si="24"/>
        <v>6580</v>
      </c>
      <c r="K43" s="49">
        <f t="shared" si="24"/>
        <v>213553</v>
      </c>
      <c r="L43" s="49">
        <f t="shared" si="24"/>
        <v>211033</v>
      </c>
      <c r="M43" s="49">
        <f t="shared" si="24"/>
        <v>424586</v>
      </c>
      <c r="N43" s="38"/>
      <c r="O43" s="52">
        <f t="shared" si="16"/>
        <v>1.982750828921142</v>
      </c>
      <c r="P43" s="53">
        <f t="shared" si="17"/>
        <v>1.9437613394098934</v>
      </c>
      <c r="Q43" s="53">
        <f t="shared" si="18"/>
        <v>1.9633689468572222</v>
      </c>
    </row>
    <row r="44" spans="1:17" ht="13.5" customHeight="1">
      <c r="A44" s="54" t="s">
        <v>19</v>
      </c>
      <c r="B44" s="44">
        <f aca="true" t="shared" si="25" ref="B44:M44">SUM(B30,B16)</f>
        <v>0</v>
      </c>
      <c r="C44" s="45">
        <f t="shared" si="25"/>
        <v>0</v>
      </c>
      <c r="D44" s="46">
        <f t="shared" si="25"/>
        <v>0</v>
      </c>
      <c r="E44" s="45">
        <f t="shared" si="25"/>
        <v>1519</v>
      </c>
      <c r="F44" s="45">
        <f t="shared" si="25"/>
        <v>1509</v>
      </c>
      <c r="G44" s="45">
        <f t="shared" si="25"/>
        <v>3028</v>
      </c>
      <c r="H44" s="44">
        <f t="shared" si="25"/>
        <v>7379</v>
      </c>
      <c r="I44" s="45">
        <f t="shared" si="25"/>
        <v>7282</v>
      </c>
      <c r="J44" s="46">
        <f t="shared" si="25"/>
        <v>14661</v>
      </c>
      <c r="K44" s="45">
        <f t="shared" si="25"/>
        <v>8898</v>
      </c>
      <c r="L44" s="45">
        <f t="shared" si="25"/>
        <v>8791</v>
      </c>
      <c r="M44" s="45">
        <f t="shared" si="25"/>
        <v>17689</v>
      </c>
      <c r="N44" s="38"/>
      <c r="O44" s="31"/>
      <c r="P44" s="31"/>
      <c r="Q44" s="31"/>
    </row>
    <row r="45" spans="1:17" ht="12.75">
      <c r="A45" s="47" t="s">
        <v>22</v>
      </c>
      <c r="B45" s="56">
        <f aca="true" t="shared" si="26" ref="B45:M45">SUM(B31,B17)</f>
        <v>4168</v>
      </c>
      <c r="C45" s="57">
        <f t="shared" si="26"/>
        <v>4039</v>
      </c>
      <c r="D45" s="58">
        <f t="shared" si="26"/>
        <v>8207</v>
      </c>
      <c r="E45" s="57">
        <f t="shared" si="26"/>
        <v>207564</v>
      </c>
      <c r="F45" s="57">
        <f t="shared" si="26"/>
        <v>205263</v>
      </c>
      <c r="G45" s="57">
        <f t="shared" si="26"/>
        <v>412827</v>
      </c>
      <c r="H45" s="56">
        <f t="shared" si="26"/>
        <v>10719</v>
      </c>
      <c r="I45" s="57">
        <f t="shared" si="26"/>
        <v>10522</v>
      </c>
      <c r="J45" s="58">
        <f t="shared" si="26"/>
        <v>21241</v>
      </c>
      <c r="K45" s="57">
        <f t="shared" si="26"/>
        <v>222451</v>
      </c>
      <c r="L45" s="57">
        <f t="shared" si="26"/>
        <v>219824</v>
      </c>
      <c r="M45" s="57">
        <f t="shared" si="26"/>
        <v>442275</v>
      </c>
      <c r="N45" s="38"/>
      <c r="O45" s="27"/>
      <c r="P45" s="27"/>
      <c r="Q45" s="27"/>
    </row>
    <row r="64" ht="12.75">
      <c r="G64" s="130"/>
    </row>
    <row r="66" ht="12.75">
      <c r="M66" s="28"/>
    </row>
    <row r="67" ht="12.75">
      <c r="M67" s="28"/>
    </row>
    <row r="68" ht="12.75">
      <c r="M68" s="28"/>
    </row>
    <row r="69" ht="12.75">
      <c r="M69" s="28"/>
    </row>
    <row r="70" ht="12.75">
      <c r="M70" s="28"/>
    </row>
    <row r="71" ht="12.75">
      <c r="M71" s="28"/>
    </row>
    <row r="72" ht="12.75">
      <c r="M72" s="28"/>
    </row>
    <row r="73" ht="12.75">
      <c r="M73" s="28"/>
    </row>
    <row r="74" ht="12.75">
      <c r="M74" s="28"/>
    </row>
    <row r="75" ht="12.75">
      <c r="M75" s="28"/>
    </row>
    <row r="76" ht="12.75">
      <c r="M76" s="28"/>
    </row>
    <row r="77" ht="12.75">
      <c r="M77" s="28"/>
    </row>
    <row r="78" ht="12.75">
      <c r="M78" s="28"/>
    </row>
    <row r="79" ht="12.75">
      <c r="M79" s="28"/>
    </row>
    <row r="80" ht="12.75">
      <c r="M80" s="28"/>
    </row>
    <row r="81" ht="12.75">
      <c r="M81" s="28"/>
    </row>
    <row r="82" ht="12.75">
      <c r="M82" s="28"/>
    </row>
    <row r="83" ht="12.75">
      <c r="M83" s="28"/>
    </row>
    <row r="84" ht="12.75">
      <c r="M84" s="28"/>
    </row>
    <row r="85" ht="12.75">
      <c r="M85" s="28"/>
    </row>
    <row r="86" ht="12.75">
      <c r="M86" s="28"/>
    </row>
    <row r="87" ht="12.75">
      <c r="M87" s="28"/>
    </row>
    <row r="88" ht="12.75">
      <c r="M88" s="28"/>
    </row>
    <row r="89" ht="12.75">
      <c r="M89" s="28"/>
    </row>
    <row r="90" ht="12.75">
      <c r="M90" s="28"/>
    </row>
  </sheetData>
  <sheetProtection/>
  <mergeCells count="20">
    <mergeCell ref="A19:Q19"/>
    <mergeCell ref="A33:Q33"/>
    <mergeCell ref="K7:M7"/>
    <mergeCell ref="E21:G21"/>
    <mergeCell ref="H21:J21"/>
    <mergeCell ref="K21:M21"/>
    <mergeCell ref="B7:D7"/>
    <mergeCell ref="E7:G7"/>
    <mergeCell ref="H7:J7"/>
    <mergeCell ref="B21:D21"/>
    <mergeCell ref="O35:Q35"/>
    <mergeCell ref="B35:D35"/>
    <mergeCell ref="E35:G35"/>
    <mergeCell ref="H35:J35"/>
    <mergeCell ref="K35:M35"/>
    <mergeCell ref="A2:Q2"/>
    <mergeCell ref="A3:Q3"/>
    <mergeCell ref="A5:Q5"/>
    <mergeCell ref="O7:Q7"/>
    <mergeCell ref="O21:Q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2019-07-01T11:02:52Z</cp:lastPrinted>
  <dcterms:created xsi:type="dcterms:W3CDTF">2010-07-12T10:39:45Z</dcterms:created>
  <dcterms:modified xsi:type="dcterms:W3CDTF">2019-08-14T13:42:09Z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