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19200" windowHeight="6348" tabRatio="833" activeTab="0"/>
  </bookViews>
  <sheets>
    <sheet name="INHOUD" sheetId="1" r:id="rId1"/>
    <sheet name="18sec48" sheetId="2" r:id="rId2"/>
    <sheet name="18sec49" sheetId="3" r:id="rId3"/>
    <sheet name="18sec50" sheetId="4" r:id="rId4"/>
    <sheet name="18sec51" sheetId="5" r:id="rId5"/>
    <sheet name="18sec52" sheetId="6" r:id="rId6"/>
    <sheet name="18sec53" sheetId="7" r:id="rId7"/>
    <sheet name="18sec54" sheetId="8" r:id="rId8"/>
    <sheet name="18sec55" sheetId="9" r:id="rId9"/>
    <sheet name="18sec56" sheetId="10" r:id="rId10"/>
    <sheet name="18sec57" sheetId="11" r:id="rId11"/>
    <sheet name="18sec58" sheetId="12" r:id="rId12"/>
    <sheet name="18sec59" sheetId="13" r:id="rId13"/>
    <sheet name="18sec60" sheetId="14" r:id="rId14"/>
    <sheet name="18sec61" sheetId="15" r:id="rId15"/>
    <sheet name="18sec62" sheetId="16" r:id="rId16"/>
    <sheet name="18sec63" sheetId="17" r:id="rId17"/>
  </sheets>
  <externalReferences>
    <externalReference r:id="rId20"/>
  </externalReferences>
  <definedNames>
    <definedName name="_p412" localSheetId="1">#REF!</definedName>
    <definedName name="_p412" localSheetId="2">#REF!</definedName>
    <definedName name="_p412" localSheetId="3">#REF!</definedName>
    <definedName name="_p412" localSheetId="4">#REF!</definedName>
    <definedName name="_p412" localSheetId="5">#REF!</definedName>
    <definedName name="_p412" localSheetId="6">#REF!</definedName>
    <definedName name="_p412" localSheetId="7">#REF!</definedName>
    <definedName name="_p412" localSheetId="8">#REF!</definedName>
    <definedName name="_p412" localSheetId="9">#REF!</definedName>
    <definedName name="_p412" localSheetId="10">#REF!</definedName>
    <definedName name="_p412" localSheetId="11">#REF!</definedName>
    <definedName name="_p412" localSheetId="12">#REF!</definedName>
    <definedName name="_p412" localSheetId="13">#REF!</definedName>
    <definedName name="_p412" localSheetId="14">#REF!</definedName>
    <definedName name="_p412" localSheetId="16">#REF!</definedName>
    <definedName name="_p412">#REF!</definedName>
    <definedName name="_p413" localSheetId="1">#REF!</definedName>
    <definedName name="_p413" localSheetId="2">#REF!</definedName>
    <definedName name="_p413" localSheetId="3">#REF!</definedName>
    <definedName name="_p413" localSheetId="4">#REF!</definedName>
    <definedName name="_p413" localSheetId="5">#REF!</definedName>
    <definedName name="_p413" localSheetId="6">#REF!</definedName>
    <definedName name="_p413" localSheetId="7">#REF!</definedName>
    <definedName name="_p413" localSheetId="8">#REF!</definedName>
    <definedName name="_p413" localSheetId="9">#REF!</definedName>
    <definedName name="_p413" localSheetId="10">#REF!</definedName>
    <definedName name="_p413" localSheetId="11">#REF!</definedName>
    <definedName name="_p413" localSheetId="12">#REF!</definedName>
    <definedName name="_p413" localSheetId="13">#REF!</definedName>
    <definedName name="_p413" localSheetId="14">#REF!</definedName>
    <definedName name="_p413" localSheetId="16">#REF!</definedName>
    <definedName name="_p413">#REF!</definedName>
    <definedName name="_xlnm.Print_Area" localSheetId="2">'18sec49'!$A:$AO</definedName>
    <definedName name="_xlnm.Print_Area" localSheetId="9">'18sec56'!$A$1:$T$60</definedName>
    <definedName name="_xlnm.Print_Area" localSheetId="10">'18sec57'!$A$1:$R$71</definedName>
    <definedName name="_xlnm.Print_Area" localSheetId="11">'18sec58'!$A$1:$T$35</definedName>
    <definedName name="_xlnm.Print_Area" localSheetId="12">'18sec59'!$A$1:$T$61</definedName>
    <definedName name="_xlnm.Print_Area" localSheetId="15">'18sec62'!$A$1:$U$32</definedName>
    <definedName name="_xlnm.Print_Area" localSheetId="16">'18sec63'!$A$1:$T$144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<sst xmlns="http://schemas.openxmlformats.org/spreadsheetml/2006/main" count="1495" uniqueCount="189">
  <si>
    <t>J</t>
  </si>
  <si>
    <t>M</t>
  </si>
  <si>
    <t>Antwerpen</t>
  </si>
  <si>
    <t>Privaatrechtelijk</t>
  </si>
  <si>
    <t>Provincie</t>
  </si>
  <si>
    <t>Gemeente</t>
  </si>
  <si>
    <t>Vlaams-Brabant</t>
  </si>
  <si>
    <t>Brussels Hoofdstedelijk Gewest</t>
  </si>
  <si>
    <t>West-Vlaanderen</t>
  </si>
  <si>
    <t>Oost-Vlaanderen</t>
  </si>
  <si>
    <t>Limburg</t>
  </si>
  <si>
    <t>Gemeenschapsonderwijs</t>
  </si>
  <si>
    <t>Totaal</t>
  </si>
  <si>
    <t>T</t>
  </si>
  <si>
    <t>Algemeen totaal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</si>
  <si>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</si>
  <si>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</si>
  <si>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</si>
  <si>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</si>
  <si>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</si>
  <si>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 Vl. Gemeenschapscomm.</t>
  </si>
  <si>
    <t>ASO</t>
  </si>
  <si>
    <t>TSO</t>
  </si>
  <si>
    <t>BSO</t>
  </si>
  <si>
    <t>Vl. Gemeenschapscomm.</t>
  </si>
  <si>
    <t>Tweede graad</t>
  </si>
  <si>
    <t>Derde graad</t>
  </si>
  <si>
    <t>SCHOOLBEVOLKING BUITENGEWOON SECUNDAIR ONDERWIJS</t>
  </si>
  <si>
    <t>Leerlingen van</t>
  </si>
  <si>
    <t>Belgische nationaliteit</t>
  </si>
  <si>
    <t>vreemde nationaliteit</t>
  </si>
  <si>
    <t>Om dubbeltellingen te vermijden werden de leerlingen van het type 5 niet opgenomen in deze tabel (zie toelichting).</t>
  </si>
  <si>
    <t>BUITENGEWOON SECUNDAIR ONDERWIJS</t>
  </si>
  <si>
    <t>Schoolbevolking naar opleidingsvorm</t>
  </si>
  <si>
    <t>Opleidingsvorm 1</t>
  </si>
  <si>
    <t>Opleidingsvorm 2</t>
  </si>
  <si>
    <t>Opleidingsvorm 3</t>
  </si>
  <si>
    <t>Opleidingsvorm 4</t>
  </si>
  <si>
    <t>Secundair onderwijs</t>
  </si>
  <si>
    <t>Buitengewoon beroepsonderwijs</t>
  </si>
  <si>
    <t>Eerste graad</t>
  </si>
  <si>
    <t>tot sociale aanpassing</t>
  </si>
  <si>
    <t>sing en arbeidsgeschiktmaking</t>
  </si>
  <si>
    <t>Totale schoolbevolking per opleidingsvorm en per type</t>
  </si>
  <si>
    <t>Type 1</t>
  </si>
  <si>
    <t>Type 2</t>
  </si>
  <si>
    <t>Type 3</t>
  </si>
  <si>
    <t>Type 4</t>
  </si>
  <si>
    <t>Type 6</t>
  </si>
  <si>
    <t>Type 7</t>
  </si>
  <si>
    <t>Schoolbevolking naar geboortejaar</t>
  </si>
  <si>
    <t>Totale schoolbevolking per type</t>
  </si>
  <si>
    <t>Schoolbevolking naar type</t>
  </si>
  <si>
    <t>GEMEENSCHAPSONDERWIJS</t>
  </si>
  <si>
    <t>PRIVAATRECHTELIJK</t>
  </si>
  <si>
    <t>PROVINCIE</t>
  </si>
  <si>
    <t>GEMEENTE</t>
  </si>
  <si>
    <t>VLAAMSE GEMEENSCHAPSCOMMISSIE</t>
  </si>
  <si>
    <t>Schoolbevolking buitengewoon secundair onderwijs</t>
  </si>
  <si>
    <t>Schoolbevolking naar opleidingsvorm en per type</t>
  </si>
  <si>
    <t>Schoolbevolking per type</t>
  </si>
  <si>
    <t>BuSO</t>
  </si>
  <si>
    <t>BuSO tot sociale aanpas-</t>
  </si>
  <si>
    <t>OPLEIDINGSVORM 1 - BuSO TOT SOCIALE AANPASSING</t>
  </si>
  <si>
    <t>OPLEIDINGSVORM 2 - BuSO TOT SOCIALE AANPASSING EN ARBEIDSGESCHIKTMAKING</t>
  </si>
  <si>
    <t>OPLEIDINGSVORM 3 - BuSO BUITENGEWOON BEROEPSONDERWIJS</t>
  </si>
  <si>
    <t>OPLEIDINGSVORM 4 - BuSO SECUNDAIR ONDERWIJS</t>
  </si>
  <si>
    <t>Bakkersgast</t>
  </si>
  <si>
    <t>Grootkeukenmedewerker</t>
  </si>
  <si>
    <t>Hoeklasser</t>
  </si>
  <si>
    <t>Interieurbouwer</t>
  </si>
  <si>
    <t>Logistiek assistent in ziekenhuizen en zorginstellingen</t>
  </si>
  <si>
    <t>Loodgieter</t>
  </si>
  <si>
    <t>Magazijnmedewerker</t>
  </si>
  <si>
    <t>Metselaar</t>
  </si>
  <si>
    <t>Meubelstoffeerder</t>
  </si>
  <si>
    <t>Onderhoudsassistent</t>
  </si>
  <si>
    <t>Onderhoudshulp in instellingen en professionele schoonmaak</t>
  </si>
  <si>
    <t>Plaatbewerker</t>
  </si>
  <si>
    <t>Plaatslager</t>
  </si>
  <si>
    <t>Receptiemedewerker</t>
  </si>
  <si>
    <t>Schilder-decorateur</t>
  </si>
  <si>
    <t>Slagersgast</t>
  </si>
  <si>
    <t>Tuinbouwarbeider</t>
  </si>
  <si>
    <t>Werkplaatsschrijnwerker</t>
  </si>
  <si>
    <t>Winkelhulp</t>
  </si>
  <si>
    <t>Kappersmedewerker</t>
  </si>
  <si>
    <t>Zeefdrukker</t>
  </si>
  <si>
    <t>Auto-hulpmechanicien</t>
  </si>
  <si>
    <t>Wasserijoperator</t>
  </si>
  <si>
    <t>Eerste graad (OV4)</t>
  </si>
  <si>
    <t>Tweede graad (OV4)</t>
  </si>
  <si>
    <t>Derde graad (OV4)</t>
  </si>
  <si>
    <t>Keukenhulp</t>
  </si>
  <si>
    <t>Lasser monteerder MIG/MAG</t>
  </si>
  <si>
    <t>Machinaal houtbewerker</t>
  </si>
  <si>
    <t>Onderhoudswerker</t>
  </si>
  <si>
    <t>Puntlasser</t>
  </si>
  <si>
    <t>Schoonmaakhulp in instellingen en diensten</t>
  </si>
  <si>
    <t>Secretariaatsmedewerker</t>
  </si>
  <si>
    <t>Werfbediener ruwbouw</t>
  </si>
  <si>
    <t>Grootkeukenhulp</t>
  </si>
  <si>
    <t>Hulpkelner</t>
  </si>
  <si>
    <t>Keukenmedewerker</t>
  </si>
  <si>
    <t>Observatiejaar</t>
  </si>
  <si>
    <t>Modulair onderwijs :</t>
  </si>
  <si>
    <t>Lineair onderwijs :</t>
  </si>
  <si>
    <t xml:space="preserve">Modulair onderwijs : </t>
  </si>
  <si>
    <t>Lineair onderwijs</t>
  </si>
  <si>
    <t xml:space="preserve">Modulair onderwijs </t>
  </si>
  <si>
    <t>OBSERVATIEFASE (observatiejaar)</t>
  </si>
  <si>
    <t>OPLEIDINGSFASE</t>
  </si>
  <si>
    <t>KWALIFICATIEFASE</t>
  </si>
  <si>
    <t>INTEGRATIEFASE</t>
  </si>
  <si>
    <t>Schoolbevolking per opleiding en naar type (opleidingsvormen 3 en 4)</t>
  </si>
  <si>
    <t xml:space="preserve">Schoolbevolking opleidingsvorm 3 en 4 per opleiding en type - Gemeenschapsonderwijs </t>
  </si>
  <si>
    <t>Schoolbevolking opleidingsvorm 3 en 4 per opleiding en type - Privaatrechtelijk rechtspersoon</t>
  </si>
  <si>
    <t>Schoolbevolking opleidingsvorm 3 en 4 per opleiding en type - Provincie</t>
  </si>
  <si>
    <t>Schoolbevolking opleidingsvorm 3 en 4 per opleiding en type - Gemeente</t>
  </si>
  <si>
    <t>Schoolbevolking opleidingsvorm 3 en 4 per opleiding en type - Vlaamse Gemeenschapscommissie</t>
  </si>
  <si>
    <t xml:space="preserve">Schoolbevolking naar type - Opleidingsvorm 1 - BuSO tot sociale aanpassing </t>
  </si>
  <si>
    <t>Schoolbevolking naar type - Opleidingsvorm 2 - BuSO tot sociale aanpassing en arbeidsgeschiktmaking</t>
  </si>
  <si>
    <t>Schoolbevolking naar type - Opleidingsvorm 3 - BuSO beroepsonderwijs</t>
  </si>
  <si>
    <t>Schoolbevolking naar type - Opleidingsvorm 4 - BuSO secundair onderwijs</t>
  </si>
  <si>
    <t>Schoolbevolking opleidingsvorm 3 en 4 per opleiding en soort schoolbestuur, ingedeeld naar fase</t>
  </si>
  <si>
    <t>Alle soorten schoolbestuur</t>
  </si>
  <si>
    <t>Lasser monteerder TIG</t>
  </si>
  <si>
    <t>Logistiek assistent ziekenhuizen en zorginstellingen</t>
  </si>
  <si>
    <t>Type 9</t>
  </si>
  <si>
    <t>KSO</t>
  </si>
  <si>
    <t>Basismedewerker in organisaties</t>
  </si>
  <si>
    <t>(2) Type basisaanbod: voor kinderen met specifieke onderwijsbehoeften voor wie het gemeenschappelijk curriculum met redelijke aanpassingen niet haalbaar is in een school voor gewoon onderwijs.Dit type vervangt vanaf september 2015 geleidelijk de types 1 en 8.</t>
  </si>
  <si>
    <t>Licht mentale</t>
  </si>
  <si>
    <t xml:space="preserve">Verstandelijke </t>
  </si>
  <si>
    <t xml:space="preserve">Motorische </t>
  </si>
  <si>
    <t>Visuele</t>
  </si>
  <si>
    <t>Auditieve beperking of</t>
  </si>
  <si>
    <t>Autismespectrumstoornis,</t>
  </si>
  <si>
    <t>handicap (in afbouw)</t>
  </si>
  <si>
    <t>beperking</t>
  </si>
  <si>
    <t>Type basisaanbod</t>
  </si>
  <si>
    <t>Basisaanbod (2)</t>
  </si>
  <si>
    <t>een spraak- of</t>
  </si>
  <si>
    <t>taalstoornis</t>
  </si>
  <si>
    <t xml:space="preserve">zonder verstandelijke </t>
  </si>
  <si>
    <t>beperking (1)</t>
  </si>
  <si>
    <t>Emotionele of gedrags-</t>
  </si>
  <si>
    <t>stoornis, zonder ver-</t>
  </si>
  <si>
    <t>standelijke beperking</t>
  </si>
  <si>
    <t>(1) Sinds september 2015.</t>
  </si>
  <si>
    <t>Groen- en tuinbeheer duaal</t>
  </si>
  <si>
    <t>Observatie</t>
  </si>
  <si>
    <t>(1) Permanent onderwijs aan huis voor zieke kinderen.</t>
  </si>
  <si>
    <t>POAH OV3 (1)</t>
  </si>
  <si>
    <t xml:space="preserve">Schoolbevolking per opleiding en soort schoolbestuur (opleidingsvormen 3 en 4) </t>
  </si>
  <si>
    <t>1) Permanent onderwijs aan huis voor zieke kinderen.</t>
  </si>
  <si>
    <t>(3) POAH: Permanent onderwijs aan huis voor zieke kinderen.</t>
  </si>
  <si>
    <t>POAH OV3 (3)</t>
  </si>
  <si>
    <t>Schoolbevolking per opleiding, fase en soort schoolbestuur (opleidingsvormen 3 en 4)</t>
  </si>
  <si>
    <t>Schoolbevolking opleidingsvorm 3 en 4 per opleiding en soort schoolbestuur</t>
  </si>
  <si>
    <t>Schooljaar 2018-2019</t>
  </si>
  <si>
    <t>18sec48</t>
  </si>
  <si>
    <t>18sec49</t>
  </si>
  <si>
    <t>18sec50</t>
  </si>
  <si>
    <t>18sec51</t>
  </si>
  <si>
    <t>18sec52</t>
  </si>
  <si>
    <t>18sec53</t>
  </si>
  <si>
    <t>18sec54</t>
  </si>
  <si>
    <t>18sec55</t>
  </si>
  <si>
    <t>18sec56</t>
  </si>
  <si>
    <t>18sec57</t>
  </si>
  <si>
    <t>18sec58</t>
  </si>
  <si>
    <t>18sec59</t>
  </si>
  <si>
    <t>18sec60</t>
  </si>
  <si>
    <t>18sec61</t>
  </si>
  <si>
    <t>18sec62</t>
  </si>
  <si>
    <t>18sec63</t>
  </si>
  <si>
    <t>Op 1 februari 2019 werden er 447 leerlingen geteld in het buitengewoon secundair onderwijs van het type 5:</t>
  </si>
  <si>
    <t>Het gemeenschapsonderwijs telde 121 leerlingen, het privaatrechtelijk onderwijs telde 147 leerlingen en het gemeentelijk onderwijs telde 179 leerlingen.</t>
  </si>
  <si>
    <t xml:space="preserve">De gemiddelde aanwezigheid op jaarbasis (tussen 1 februari 2018 en 31 januari 2019) bedroeg 126,81 voor het gemeenschapsonderwijs, </t>
  </si>
  <si>
    <t>103,37 voor het privaatrechtelijk onderwijs en 143,14 voor het gemeentelijk onderwijs.</t>
  </si>
  <si>
    <t>Op 1 februari 2019 telde het gemeenschapsonderwijs 121 leerlingen. De gemiddelde aanwezigheid op jaarbasis (tussen 1 februari 2018 en 31 januari 2019) bedroeg 126,81.</t>
  </si>
  <si>
    <t>Op 1 februari 2019 telde het privaatrechtelijk onderwijs 147 leerlingen. De gemiddelde aanwezigheid op jaarbasis (tussen 1 februari 2018 en 31 januari 2019) bedroeg 103,37.</t>
  </si>
  <si>
    <t>Op 1 februari 2019 telde het gemeentelijk onderwijs 179 leerlingen. De gemiddelde aanwezigheid op jaarbasis (tussen 1 februari 2018 en 31 januari 2019) bedroeg 143,14.</t>
  </si>
  <si>
    <t>Medewerker fastfood duaal</t>
  </si>
  <si>
    <t>Aanvuller</t>
  </si>
  <si>
    <t>Traiteurmedewerker</t>
  </si>
  <si>
    <t>POAH OV4 (1)</t>
  </si>
  <si>
    <t>POAH OV4 (3)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</si>
</sst>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;0;&quot;-&quot;"/>
    <numFmt numFmtId="173" formatCode="0.0"/>
    <numFmt numFmtId="174" formatCode="0.0%"/>
    <numFmt numFmtId="175" formatCode="#,##0.0"/>
    <numFmt numFmtId="176" formatCode="0.000000"/>
    <numFmt numFmtId="177" formatCode="0.000%"/>
    <numFmt numFmtId="178" formatCode="0.0000%"/>
    <numFmt numFmtId="179" formatCode="##,#00\3\-\3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/>
      <right/>
      <top style="medium"/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 style="medium"/>
      <bottom/>
    </border>
    <border>
      <left/>
      <right/>
      <top/>
      <bottom style="thin"/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7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3" fontId="8" fillId="1" borderId="4" applyBorder="0">
      <alignment/>
      <protection/>
    </xf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45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6" fillId="32" borderId="0" applyNumberFormat="0" applyBorder="0" applyAlignment="0" applyProtection="0"/>
    <xf numFmtId="174" fontId="7" fillId="0" borderId="0" applyFont="0" applyFill="0" applyBorder="0" applyAlignment="0" applyProtection="0"/>
    <xf numFmtId="10" fontId="7" fillId="0" borderId="0">
      <alignment/>
      <protection/>
    </xf>
    <xf numFmtId="177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7" fillId="26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172" fontId="0" fillId="0" borderId="16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172" fontId="2" fillId="0" borderId="1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172" fontId="0" fillId="0" borderId="0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172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2" fontId="3" fillId="0" borderId="18" xfId="0" applyNumberFormat="1" applyFont="1" applyBorder="1" applyAlignment="1">
      <alignment horizontal="right"/>
    </xf>
    <xf numFmtId="172" fontId="3" fillId="0" borderId="12" xfId="0" applyNumberFormat="1" applyFont="1" applyBorder="1" applyAlignment="1">
      <alignment horizontal="right"/>
    </xf>
    <xf numFmtId="172" fontId="3" fillId="0" borderId="13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right"/>
    </xf>
    <xf numFmtId="172" fontId="2" fillId="0" borderId="12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 applyProtection="1">
      <alignment horizontal="right"/>
      <protection/>
    </xf>
    <xf numFmtId="172" fontId="2" fillId="0" borderId="16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172" fontId="0" fillId="0" borderId="12" xfId="0" applyNumberFormat="1" applyFont="1" applyFill="1" applyBorder="1" applyAlignment="1" applyProtection="1">
      <alignment horizontal="right"/>
      <protection/>
    </xf>
    <xf numFmtId="172" fontId="0" fillId="0" borderId="13" xfId="0" applyNumberFormat="1" applyFont="1" applyFill="1" applyBorder="1" applyAlignment="1" applyProtection="1">
      <alignment horizontal="right"/>
      <protection/>
    </xf>
    <xf numFmtId="172" fontId="0" fillId="0" borderId="12" xfId="0" applyNumberFormat="1" applyFont="1" applyFill="1" applyBorder="1" applyAlignment="1" applyProtection="1">
      <alignment/>
      <protection/>
    </xf>
    <xf numFmtId="172" fontId="0" fillId="0" borderId="13" xfId="0" applyNumberFormat="1" applyFont="1" applyFill="1" applyBorder="1" applyAlignment="1" applyProtection="1">
      <alignment/>
      <protection/>
    </xf>
    <xf numFmtId="172" fontId="0" fillId="0" borderId="16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16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 horizontal="right"/>
    </xf>
    <xf numFmtId="17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172" fontId="0" fillId="0" borderId="16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0" fontId="0" fillId="0" borderId="26" xfId="0" applyBorder="1" applyAlignment="1">
      <alignment horizontal="right"/>
    </xf>
    <xf numFmtId="0" fontId="0" fillId="0" borderId="1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172" fontId="4" fillId="0" borderId="28" xfId="0" applyNumberFormat="1" applyFont="1" applyBorder="1" applyAlignment="1">
      <alignment horizontal="right"/>
    </xf>
    <xf numFmtId="172" fontId="4" fillId="0" borderId="16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72" fontId="3" fillId="0" borderId="16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4" fillId="0" borderId="28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72" fontId="3" fillId="0" borderId="29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2" fillId="0" borderId="29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16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72" fontId="2" fillId="0" borderId="29" xfId="0" applyNumberFormat="1" applyFont="1" applyFill="1" applyBorder="1" applyAlignment="1" applyProtection="1">
      <alignment horizontal="right"/>
      <protection/>
    </xf>
    <xf numFmtId="172" fontId="4" fillId="0" borderId="28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72" fontId="3" fillId="0" borderId="4" xfId="0" applyNumberFormat="1" applyFont="1" applyFill="1" applyBorder="1" applyAlignment="1">
      <alignment horizontal="right"/>
    </xf>
    <xf numFmtId="172" fontId="3" fillId="0" borderId="29" xfId="0" applyNumberFormat="1" applyFont="1" applyFill="1" applyBorder="1" applyAlignment="1">
      <alignment horizontal="right"/>
    </xf>
    <xf numFmtId="172" fontId="3" fillId="0" borderId="12" xfId="0" applyNumberFormat="1" applyFont="1" applyFill="1" applyBorder="1" applyAlignment="1">
      <alignment horizontal="right"/>
    </xf>
    <xf numFmtId="172" fontId="3" fillId="0" borderId="13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15" xfId="0" applyNumberFormat="1" applyFont="1" applyBorder="1" applyAlignment="1">
      <alignment horizontal="right"/>
    </xf>
    <xf numFmtId="172" fontId="2" fillId="0" borderId="28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28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72" fontId="4" fillId="0" borderId="28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3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16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0" fontId="4" fillId="0" borderId="2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72" fontId="3" fillId="0" borderId="31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 applyProtection="1">
      <alignment horizontal="right"/>
      <protection/>
    </xf>
    <xf numFmtId="172" fontId="4" fillId="0" borderId="3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172" fontId="3" fillId="0" borderId="28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 wrapText="1" indent="1"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172" fontId="4" fillId="0" borderId="28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2" fontId="4" fillId="0" borderId="18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172" fontId="3" fillId="0" borderId="28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4" xfId="0" applyNumberFormat="1" applyFont="1" applyFill="1" applyBorder="1" applyAlignment="1">
      <alignment/>
    </xf>
    <xf numFmtId="172" fontId="3" fillId="0" borderId="0" xfId="0" applyNumberFormat="1" applyFont="1" applyFill="1" applyAlignment="1">
      <alignment/>
    </xf>
    <xf numFmtId="1" fontId="8" fillId="0" borderId="0" xfId="71" applyNumberFormat="1" applyFont="1" applyFill="1" applyAlignment="1">
      <alignment horizontal="left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172" fontId="4" fillId="0" borderId="3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172" fontId="0" fillId="0" borderId="2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72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0" xfId="72" applyFont="1" applyFill="1">
      <alignment/>
      <protection/>
    </xf>
    <xf numFmtId="172" fontId="0" fillId="0" borderId="16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/>
    </xf>
    <xf numFmtId="172" fontId="2" fillId="0" borderId="2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6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1" fontId="4" fillId="0" borderId="0" xfId="71" applyNumberFormat="1" applyFont="1" applyFill="1" applyBorder="1" applyAlignment="1">
      <alignment horizontal="left"/>
      <protection/>
    </xf>
    <xf numFmtId="0" fontId="4" fillId="0" borderId="37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right"/>
    </xf>
    <xf numFmtId="1" fontId="4" fillId="0" borderId="0" xfId="71" applyNumberFormat="1" applyFont="1" applyFill="1" applyAlignment="1">
      <alignment horizontal="left"/>
      <protection/>
    </xf>
    <xf numFmtId="172" fontId="4" fillId="0" borderId="30" xfId="0" applyNumberFormat="1" applyFont="1" applyFill="1" applyBorder="1" applyAlignment="1">
      <alignment horizontal="right"/>
    </xf>
    <xf numFmtId="172" fontId="3" fillId="0" borderId="38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2" fontId="0" fillId="0" borderId="16" xfId="0" applyNumberForma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2" fontId="0" fillId="0" borderId="16" xfId="0" applyNumberFormat="1" applyFill="1" applyBorder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2" fontId="2" fillId="0" borderId="18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0" fontId="4" fillId="0" borderId="39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32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0" fillId="0" borderId="42" xfId="0" applyNumberFormat="1" applyFill="1" applyBorder="1" applyAlignment="1">
      <alignment horizontal="right"/>
    </xf>
    <xf numFmtId="172" fontId="0" fillId="0" borderId="40" xfId="0" applyNumberFormat="1" applyFill="1" applyBorder="1" applyAlignment="1">
      <alignment horizontal="right"/>
    </xf>
    <xf numFmtId="172" fontId="2" fillId="0" borderId="16" xfId="0" applyNumberFormat="1" applyFont="1" applyFill="1" applyBorder="1" applyAlignment="1">
      <alignment horizontal="right"/>
    </xf>
    <xf numFmtId="172" fontId="2" fillId="0" borderId="32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 horizontal="right"/>
    </xf>
    <xf numFmtId="172" fontId="2" fillId="0" borderId="2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51" fillId="0" borderId="17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left" indent="1"/>
    </xf>
    <xf numFmtId="0" fontId="4" fillId="0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left"/>
    </xf>
    <xf numFmtId="0" fontId="50" fillId="0" borderId="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172" fontId="0" fillId="0" borderId="30" xfId="0" applyNumberFormat="1" applyFont="1" applyBorder="1" applyAlignment="1">
      <alignment/>
    </xf>
    <xf numFmtId="172" fontId="3" fillId="0" borderId="44" xfId="0" applyNumberFormat="1" applyFont="1" applyBorder="1" applyAlignment="1">
      <alignment horizontal="right"/>
    </xf>
    <xf numFmtId="172" fontId="3" fillId="0" borderId="30" xfId="0" applyNumberFormat="1" applyFont="1" applyFill="1" applyBorder="1" applyAlignment="1">
      <alignment horizontal="right"/>
    </xf>
    <xf numFmtId="172" fontId="3" fillId="0" borderId="44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172" fontId="0" fillId="0" borderId="28" xfId="0" applyNumberFormat="1" applyFont="1" applyBorder="1" applyAlignment="1">
      <alignment/>
    </xf>
    <xf numFmtId="172" fontId="3" fillId="0" borderId="41" xfId="0" applyNumberFormat="1" applyFont="1" applyBorder="1" applyAlignment="1">
      <alignment horizontal="right"/>
    </xf>
    <xf numFmtId="172" fontId="3" fillId="0" borderId="41" xfId="0" applyNumberFormat="1" applyFont="1" applyFill="1" applyBorder="1" applyAlignment="1">
      <alignment horizontal="right"/>
    </xf>
    <xf numFmtId="0" fontId="51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right"/>
    </xf>
    <xf numFmtId="172" fontId="3" fillId="0" borderId="15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indent="1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172" fontId="0" fillId="0" borderId="46" xfId="0" applyNumberFormat="1" applyFill="1" applyBorder="1" applyAlignment="1">
      <alignment horizontal="right"/>
    </xf>
    <xf numFmtId="172" fontId="2" fillId="0" borderId="47" xfId="0" applyNumberFormat="1" applyFont="1" applyFill="1" applyBorder="1" applyAlignment="1">
      <alignment horizontal="right"/>
    </xf>
    <xf numFmtId="172" fontId="0" fillId="0" borderId="47" xfId="0" applyNumberFormat="1" applyFont="1" applyFill="1" applyBorder="1" applyAlignment="1" applyProtection="1">
      <alignment horizontal="right"/>
      <protection/>
    </xf>
    <xf numFmtId="172" fontId="0" fillId="0" borderId="46" xfId="0" applyNumberFormat="1" applyFont="1" applyFill="1" applyBorder="1" applyAlignment="1" applyProtection="1">
      <alignment horizontal="right"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40" fillId="0" borderId="0" xfId="50" applyFill="1" applyAlignment="1">
      <alignment/>
    </xf>
    <xf numFmtId="0" fontId="4" fillId="0" borderId="0" xfId="72" applyFont="1" applyFill="1">
      <alignment/>
      <protection/>
    </xf>
    <xf numFmtId="172" fontId="4" fillId="0" borderId="48" xfId="0" applyNumberFormat="1" applyFont="1" applyFill="1" applyBorder="1" applyAlignment="1">
      <alignment horizontal="right"/>
    </xf>
    <xf numFmtId="172" fontId="4" fillId="0" borderId="40" xfId="0" applyNumberFormat="1" applyFont="1" applyFill="1" applyBorder="1" applyAlignment="1">
      <alignment horizontal="right"/>
    </xf>
    <xf numFmtId="172" fontId="4" fillId="0" borderId="49" xfId="0" applyNumberFormat="1" applyFont="1" applyFill="1" applyBorder="1" applyAlignment="1" applyProtection="1">
      <alignment horizontal="right"/>
      <protection/>
    </xf>
    <xf numFmtId="0" fontId="4" fillId="0" borderId="50" xfId="0" applyFont="1" applyFill="1" applyBorder="1" applyAlignment="1">
      <alignment horizontal="center" wrapText="1"/>
    </xf>
    <xf numFmtId="172" fontId="4" fillId="0" borderId="46" xfId="0" applyNumberFormat="1" applyFont="1" applyFill="1" applyBorder="1" applyAlignment="1">
      <alignment horizontal="right"/>
    </xf>
    <xf numFmtId="172" fontId="2" fillId="0" borderId="46" xfId="0" applyNumberFormat="1" applyFont="1" applyFill="1" applyBorder="1" applyAlignment="1" applyProtection="1">
      <alignment horizontal="right"/>
      <protection/>
    </xf>
    <xf numFmtId="172" fontId="0" fillId="0" borderId="46" xfId="0" applyNumberFormat="1" applyFont="1" applyFill="1" applyBorder="1" applyAlignment="1">
      <alignment horizontal="right"/>
    </xf>
    <xf numFmtId="172" fontId="2" fillId="0" borderId="47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</cellXfs>
  <cellStyles count="67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Followed Hyperlink" xfId="47"/>
    <cellStyle name="Goed" xfId="48"/>
    <cellStyle name="Header" xfId="49"/>
    <cellStyle name="Hyperlink" xfId="50"/>
    <cellStyle name="Invoer" xfId="51"/>
    <cellStyle name="Comma" xfId="52"/>
    <cellStyle name="Comma [0]" xfId="53"/>
    <cellStyle name="komma1nul" xfId="54"/>
    <cellStyle name="komma2nul" xfId="55"/>
    <cellStyle name="Kop 1" xfId="56"/>
    <cellStyle name="Kop 2" xfId="57"/>
    <cellStyle name="Kop 3" xfId="58"/>
    <cellStyle name="Kop 4" xfId="59"/>
    <cellStyle name="Netten_1" xfId="60"/>
    <cellStyle name="Neutraal" xfId="61"/>
    <cellStyle name="nieuw" xfId="62"/>
    <cellStyle name="Niveau" xfId="63"/>
    <cellStyle name="Notitie" xfId="64"/>
    <cellStyle name="Ongeldig" xfId="65"/>
    <cellStyle name="perc1nul" xfId="66"/>
    <cellStyle name="perc2nul" xfId="67"/>
    <cellStyle name="perc3nul" xfId="68"/>
    <cellStyle name="perc4" xfId="69"/>
    <cellStyle name="Percent" xfId="70"/>
    <cellStyle name="Standaard_96BUSO01" xfId="71"/>
    <cellStyle name="Standaard_secund2" xfId="72"/>
    <cellStyle name="Subtotaal" xfId="73"/>
    <cellStyle name="Titel" xfId="74"/>
    <cellStyle name="Totaal" xfId="75"/>
    <cellStyle name="Uitvoer" xfId="76"/>
    <cellStyle name="Currency" xfId="77"/>
    <cellStyle name="Currency [0]" xfId="78"/>
    <cellStyle name="Verklarende tekst" xfId="79"/>
    <cellStyle name="Waarschuwingsteks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657225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1371600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nd.vlaanderen.be/cel%20gegevensbeheer\08%20vermeulen\1-%20PUBLICATIES\JAARBOEK_1112\+CONNY\09_l_BuSO_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11sec48"/>
      <sheetName val="11sec49"/>
      <sheetName val="11sec50"/>
      <sheetName val="11sec51"/>
      <sheetName val="11sec52"/>
      <sheetName val="11sec53"/>
      <sheetName val="11sec54"/>
      <sheetName val="11sec55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53" sqref="A53"/>
    </sheetView>
  </sheetViews>
  <sheetFormatPr defaultColWidth="9.140625" defaultRowHeight="12.75"/>
  <cols>
    <col min="1" max="1" width="11.7109375" style="122" customWidth="1"/>
    <col min="2" max="16384" width="8.8515625" style="122" customWidth="1"/>
  </cols>
  <sheetData>
    <row r="1" ht="15">
      <c r="A1" s="142" t="s">
        <v>27</v>
      </c>
    </row>
    <row r="2" ht="15">
      <c r="A2" s="142" t="s">
        <v>160</v>
      </c>
    </row>
    <row r="3" ht="15">
      <c r="A3" s="142"/>
    </row>
    <row r="4" spans="1:2" ht="12.75">
      <c r="A4" s="296" t="s">
        <v>161</v>
      </c>
      <c r="B4" s="122" t="s">
        <v>58</v>
      </c>
    </row>
    <row r="5" spans="1:2" ht="12.75">
      <c r="A5" s="296" t="s">
        <v>162</v>
      </c>
      <c r="B5" s="122" t="s">
        <v>33</v>
      </c>
    </row>
    <row r="6" spans="1:2" ht="12.75">
      <c r="A6" s="296" t="s">
        <v>163</v>
      </c>
      <c r="B6" s="122" t="s">
        <v>59</v>
      </c>
    </row>
    <row r="7" spans="1:2" ht="12.75">
      <c r="A7" s="296" t="s">
        <v>164</v>
      </c>
      <c r="B7" s="122" t="s">
        <v>50</v>
      </c>
    </row>
    <row r="8" spans="1:2" ht="12.75">
      <c r="A8" s="296" t="s">
        <v>165</v>
      </c>
      <c r="B8" s="122" t="s">
        <v>60</v>
      </c>
    </row>
    <row r="9" spans="1:2" ht="12.75">
      <c r="A9" s="296" t="s">
        <v>166</v>
      </c>
      <c r="B9" s="122" t="s">
        <v>120</v>
      </c>
    </row>
    <row r="10" spans="1:2" ht="12.75">
      <c r="A10" s="296" t="s">
        <v>167</v>
      </c>
      <c r="B10" s="122" t="s">
        <v>121</v>
      </c>
    </row>
    <row r="11" spans="1:2" ht="12.75">
      <c r="A11" s="296" t="s">
        <v>168</v>
      </c>
      <c r="B11" s="122" t="s">
        <v>122</v>
      </c>
    </row>
    <row r="12" spans="1:2" ht="12.75">
      <c r="A12" s="296" t="s">
        <v>169</v>
      </c>
      <c r="B12" s="122" t="s">
        <v>123</v>
      </c>
    </row>
    <row r="13" spans="1:2" ht="12.75">
      <c r="A13" s="296" t="s">
        <v>170</v>
      </c>
      <c r="B13" s="122" t="s">
        <v>159</v>
      </c>
    </row>
    <row r="14" spans="1:2" ht="12.75">
      <c r="A14" s="296" t="s">
        <v>171</v>
      </c>
      <c r="B14" s="122" t="s">
        <v>115</v>
      </c>
    </row>
    <row r="15" spans="1:2" ht="12.75">
      <c r="A15" s="296" t="s">
        <v>172</v>
      </c>
      <c r="B15" s="122" t="s">
        <v>116</v>
      </c>
    </row>
    <row r="16" spans="1:2" ht="12.75">
      <c r="A16" s="296" t="s">
        <v>173</v>
      </c>
      <c r="B16" s="122" t="s">
        <v>117</v>
      </c>
    </row>
    <row r="17" spans="1:2" ht="12.75">
      <c r="A17" s="296" t="s">
        <v>174</v>
      </c>
      <c r="B17" s="122" t="s">
        <v>118</v>
      </c>
    </row>
    <row r="18" spans="1:2" ht="12.75">
      <c r="A18" s="296" t="s">
        <v>175</v>
      </c>
      <c r="B18" s="122" t="s">
        <v>119</v>
      </c>
    </row>
    <row r="19" spans="1:2" ht="12.75">
      <c r="A19" s="296" t="s">
        <v>176</v>
      </c>
      <c r="B19" s="122" t="s">
        <v>124</v>
      </c>
    </row>
  </sheetData>
  <sheetProtection/>
  <hyperlinks>
    <hyperlink ref="A4" location="'18sec48'!A1" display="18sec48"/>
    <hyperlink ref="A5" location="'18sec49'!A1" display="18sec49"/>
    <hyperlink ref="A6" location="'18sec50'!A1" display="18sec50"/>
    <hyperlink ref="A7" location="'18sec51'!A1" display="18sec51"/>
    <hyperlink ref="A8" location="'18sec52'!A1" display="18sec52"/>
    <hyperlink ref="A9" location="'18sec53'!A1" display="18sec53"/>
    <hyperlink ref="A10" location="'18sec54'!A1" display="18sec54"/>
    <hyperlink ref="A11" location="'18sec55'!A1" display="18sec55"/>
    <hyperlink ref="A12" location="'18sec56'!A1" display="18sec56"/>
    <hyperlink ref="A13" location="'18sec57'!A1" display="18sec57"/>
    <hyperlink ref="A14" location="'18sec58'!A1" display="18sec58"/>
    <hyperlink ref="A15" location="'18sec59'!A1" display="18sec59"/>
    <hyperlink ref="A16" location="'18sec60'!A1" display="18sec60"/>
    <hyperlink ref="A17" location="'18sec61'!A1" display="18sec61"/>
    <hyperlink ref="A18" location="'18sec62'!A1" display="18sec62"/>
    <hyperlink ref="A19" location="'18sec63'!A1" display="18sec63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A1">
      <selection activeCell="A72" sqref="A72"/>
    </sheetView>
  </sheetViews>
  <sheetFormatPr defaultColWidth="9.140625" defaultRowHeight="12.75"/>
  <cols>
    <col min="1" max="1" width="27.28125" style="0" customWidth="1"/>
    <col min="2" max="5" width="8.00390625" style="0" customWidth="1"/>
    <col min="6" max="7" width="8.7109375" style="0" customWidth="1"/>
    <col min="8" max="11" width="8.00390625" style="0" customWidth="1"/>
    <col min="12" max="13" width="8.57421875" style="0" customWidth="1"/>
    <col min="14" max="15" width="10.57421875" style="0" customWidth="1"/>
    <col min="16" max="16" width="9.421875" style="0" customWidth="1"/>
    <col min="17" max="17" width="9.28125" style="0" customWidth="1"/>
    <col min="18" max="18" width="7.28125" style="0" customWidth="1"/>
    <col min="19" max="20" width="7.00390625" style="0" customWidth="1"/>
    <col min="21" max="21" width="9.28125" style="0" customWidth="1"/>
    <col min="22" max="22" width="18.140625" style="0" customWidth="1"/>
    <col min="23" max="24" width="13.421875" style="0" customWidth="1"/>
    <col min="25" max="25" width="10.57421875" style="0" customWidth="1"/>
    <col min="26" max="27" width="5.00390625" style="0" customWidth="1"/>
    <col min="28" max="28" width="10.57421875" style="0" customWidth="1"/>
    <col min="29" max="30" width="4.7109375" style="0" customWidth="1"/>
    <col min="31" max="31" width="10.28125" style="0" customWidth="1"/>
    <col min="32" max="32" width="19.00390625" style="0" customWidth="1"/>
    <col min="33" max="34" width="12.00390625" style="0" customWidth="1"/>
    <col min="35" max="35" width="10.57421875" style="0" customWidth="1"/>
    <col min="36" max="37" width="5.00390625" style="0" customWidth="1"/>
    <col min="38" max="38" width="10.57421875" style="0" customWidth="1"/>
    <col min="39" max="40" width="4.7109375" style="0" customWidth="1"/>
    <col min="41" max="41" width="10.28125" style="0" customWidth="1"/>
    <col min="42" max="42" width="17.57421875" style="0" customWidth="1"/>
    <col min="43" max="43" width="43.421875" style="0" customWidth="1"/>
    <col min="44" max="45" width="7.00390625" style="0" customWidth="1"/>
    <col min="46" max="46" width="9.28125" style="0" customWidth="1"/>
  </cols>
  <sheetData>
    <row r="1" ht="12.75">
      <c r="A1" s="108" t="s">
        <v>160</v>
      </c>
    </row>
    <row r="2" spans="1:20" ht="12.75">
      <c r="A2" s="336" t="s">
        <v>32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</row>
    <row r="3" spans="1:20" ht="12.75">
      <c r="A3" s="336" t="s">
        <v>52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</row>
    <row r="4" spans="1:20" ht="12.75">
      <c r="A4" s="336" t="s">
        <v>66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</row>
    <row r="5" ht="13.5" thickBot="1">
      <c r="A5" s="3"/>
    </row>
    <row r="6" spans="1:20" s="27" customFormat="1" ht="11.25">
      <c r="A6" s="55"/>
      <c r="B6" s="61" t="s">
        <v>44</v>
      </c>
      <c r="C6" s="62"/>
      <c r="D6" s="61" t="s">
        <v>45</v>
      </c>
      <c r="E6" s="62"/>
      <c r="F6" s="61" t="s">
        <v>46</v>
      </c>
      <c r="G6" s="62"/>
      <c r="H6" s="61" t="s">
        <v>47</v>
      </c>
      <c r="I6" s="62"/>
      <c r="J6" s="61" t="s">
        <v>48</v>
      </c>
      <c r="K6" s="62"/>
      <c r="L6" s="61" t="s">
        <v>49</v>
      </c>
      <c r="M6" s="62"/>
      <c r="N6" s="61" t="s">
        <v>128</v>
      </c>
      <c r="O6" s="62"/>
      <c r="P6" s="61" t="s">
        <v>140</v>
      </c>
      <c r="Q6" s="62"/>
      <c r="R6" s="56"/>
      <c r="S6" s="57"/>
      <c r="T6" s="55"/>
    </row>
    <row r="7" spans="2:20" s="25" customFormat="1" ht="11.25">
      <c r="B7" s="321" t="s">
        <v>132</v>
      </c>
      <c r="C7" s="322"/>
      <c r="D7" s="321" t="s">
        <v>133</v>
      </c>
      <c r="E7" s="322"/>
      <c r="F7" s="321" t="s">
        <v>146</v>
      </c>
      <c r="G7" s="328"/>
      <c r="H7" s="321" t="s">
        <v>134</v>
      </c>
      <c r="I7" s="322"/>
      <c r="J7" s="321" t="s">
        <v>135</v>
      </c>
      <c r="K7" s="322"/>
      <c r="L7" s="321" t="s">
        <v>136</v>
      </c>
      <c r="M7" s="322"/>
      <c r="N7" s="321" t="s">
        <v>137</v>
      </c>
      <c r="O7" s="326"/>
      <c r="P7" s="330" t="s">
        <v>141</v>
      </c>
      <c r="Q7" s="326"/>
      <c r="R7" s="63" t="s">
        <v>14</v>
      </c>
      <c r="S7" s="70"/>
      <c r="T7" s="70"/>
    </row>
    <row r="8" spans="2:18" s="25" customFormat="1" ht="11.25">
      <c r="B8" s="323" t="s">
        <v>138</v>
      </c>
      <c r="C8" s="325"/>
      <c r="D8" s="323" t="s">
        <v>139</v>
      </c>
      <c r="E8" s="325"/>
      <c r="F8" s="323" t="s">
        <v>147</v>
      </c>
      <c r="G8" s="329"/>
      <c r="H8" s="323" t="s">
        <v>139</v>
      </c>
      <c r="I8" s="325"/>
      <c r="J8" s="323" t="s">
        <v>139</v>
      </c>
      <c r="K8" s="325"/>
      <c r="L8" s="323" t="s">
        <v>142</v>
      </c>
      <c r="M8" s="325"/>
      <c r="N8" s="323" t="s">
        <v>144</v>
      </c>
      <c r="O8" s="324"/>
      <c r="P8" s="327"/>
      <c r="Q8" s="324"/>
      <c r="R8" s="31"/>
    </row>
    <row r="9" spans="1:20" s="27" customFormat="1" ht="11.25">
      <c r="A9" s="25"/>
      <c r="B9" s="195"/>
      <c r="C9" s="256"/>
      <c r="D9" s="195"/>
      <c r="E9" s="196"/>
      <c r="F9" s="307" t="s">
        <v>148</v>
      </c>
      <c r="G9" s="309"/>
      <c r="H9" s="164"/>
      <c r="I9" s="84"/>
      <c r="J9" s="164"/>
      <c r="K9" s="84"/>
      <c r="L9" s="307" t="s">
        <v>143</v>
      </c>
      <c r="M9" s="309"/>
      <c r="N9" s="307" t="s">
        <v>145</v>
      </c>
      <c r="O9" s="309"/>
      <c r="P9" s="307"/>
      <c r="Q9" s="309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15</v>
      </c>
      <c r="I12" s="19">
        <v>1</v>
      </c>
      <c r="J12" s="20">
        <v>0</v>
      </c>
      <c r="K12" s="19">
        <v>0</v>
      </c>
      <c r="L12" s="20">
        <v>6</v>
      </c>
      <c r="M12" s="19">
        <v>4</v>
      </c>
      <c r="N12" s="20">
        <v>133</v>
      </c>
      <c r="O12" s="19">
        <v>30</v>
      </c>
      <c r="P12" s="20">
        <v>0</v>
      </c>
      <c r="Q12" s="19">
        <v>0</v>
      </c>
      <c r="R12" s="8">
        <f>SUM(L12,J12,H12,F12,D12,B12,N12,P12)</f>
        <v>154</v>
      </c>
      <c r="S12" s="10">
        <f>SUM(M12,K12,I12,G12,E12,C12,O12,Q12)</f>
        <v>35</v>
      </c>
      <c r="T12" s="10">
        <f>SUM(R12:S12)</f>
        <v>189</v>
      </c>
    </row>
    <row r="13" spans="1:20" ht="12.75">
      <c r="A13" s="18" t="s">
        <v>17</v>
      </c>
      <c r="B13" s="20">
        <v>0</v>
      </c>
      <c r="C13" s="21">
        <v>0</v>
      </c>
      <c r="D13" s="20">
        <v>0</v>
      </c>
      <c r="E13" s="21">
        <v>0</v>
      </c>
      <c r="F13" s="20">
        <v>54</v>
      </c>
      <c r="G13" s="21">
        <v>7</v>
      </c>
      <c r="H13" s="20">
        <v>54</v>
      </c>
      <c r="I13" s="21">
        <v>12</v>
      </c>
      <c r="J13" s="20">
        <v>0</v>
      </c>
      <c r="K13" s="21">
        <v>0</v>
      </c>
      <c r="L13" s="20">
        <v>0</v>
      </c>
      <c r="M13" s="21">
        <v>0</v>
      </c>
      <c r="N13" s="20">
        <v>239</v>
      </c>
      <c r="O13" s="21">
        <v>54</v>
      </c>
      <c r="P13" s="20">
        <v>0</v>
      </c>
      <c r="Q13" s="21">
        <v>0</v>
      </c>
      <c r="R13" s="8">
        <f aca="true" t="shared" si="0" ref="R13:S16">SUM(L13,J13,H13,F13,D13,B13,N13,P13)</f>
        <v>347</v>
      </c>
      <c r="S13" s="9">
        <f t="shared" si="0"/>
        <v>73</v>
      </c>
      <c r="T13" s="10">
        <f>SUM(R13:S13)</f>
        <v>420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0</v>
      </c>
      <c r="C15" s="21">
        <v>0</v>
      </c>
      <c r="D15" s="20">
        <v>0</v>
      </c>
      <c r="E15" s="21"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8">
        <f t="shared" si="0"/>
        <v>0</v>
      </c>
      <c r="S15" s="9">
        <f t="shared" si="0"/>
        <v>0</v>
      </c>
      <c r="T15" s="10">
        <f>SUM(R15:S15)</f>
        <v>0</v>
      </c>
    </row>
    <row r="16" spans="1:20" s="11" customFormat="1" ht="12.75">
      <c r="A16" s="7" t="s">
        <v>12</v>
      </c>
      <c r="B16" s="40">
        <v>0</v>
      </c>
      <c r="C16" s="41">
        <v>0</v>
      </c>
      <c r="D16" s="40">
        <v>0</v>
      </c>
      <c r="E16" s="41">
        <v>0</v>
      </c>
      <c r="F16" s="40">
        <v>54</v>
      </c>
      <c r="G16" s="41">
        <v>7</v>
      </c>
      <c r="H16" s="40">
        <v>69</v>
      </c>
      <c r="I16" s="41">
        <v>13</v>
      </c>
      <c r="J16" s="40">
        <v>0</v>
      </c>
      <c r="K16" s="41">
        <v>0</v>
      </c>
      <c r="L16" s="40">
        <v>6</v>
      </c>
      <c r="M16" s="41">
        <v>4</v>
      </c>
      <c r="N16" s="40">
        <v>372</v>
      </c>
      <c r="O16" s="41">
        <v>84</v>
      </c>
      <c r="P16" s="40">
        <v>0</v>
      </c>
      <c r="Q16" s="41">
        <v>0</v>
      </c>
      <c r="R16" s="40">
        <f t="shared" si="0"/>
        <v>501</v>
      </c>
      <c r="S16" s="41">
        <f t="shared" si="0"/>
        <v>108</v>
      </c>
      <c r="T16" s="41">
        <f>SUM(R16:S16)</f>
        <v>609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0</v>
      </c>
      <c r="C18" s="19">
        <v>0</v>
      </c>
      <c r="D18" s="20">
        <v>0</v>
      </c>
      <c r="E18" s="19">
        <v>0</v>
      </c>
      <c r="F18" s="20">
        <v>0</v>
      </c>
      <c r="G18" s="19">
        <v>0</v>
      </c>
      <c r="H18" s="20">
        <v>0</v>
      </c>
      <c r="I18" s="19">
        <v>0</v>
      </c>
      <c r="J18" s="20">
        <v>0</v>
      </c>
      <c r="K18" s="19">
        <v>0</v>
      </c>
      <c r="L18" s="20">
        <v>0</v>
      </c>
      <c r="M18" s="19">
        <v>0</v>
      </c>
      <c r="N18" s="20">
        <v>84</v>
      </c>
      <c r="O18" s="19">
        <v>13</v>
      </c>
      <c r="P18" s="20">
        <v>0</v>
      </c>
      <c r="Q18" s="19">
        <v>0</v>
      </c>
      <c r="R18" s="8">
        <f aca="true" t="shared" si="1" ref="R18:S22">SUM(L18,J18,H18,F18,D18,B18,N18,P18)</f>
        <v>84</v>
      </c>
      <c r="S18" s="10">
        <f t="shared" si="1"/>
        <v>13</v>
      </c>
      <c r="T18" s="10">
        <f>SUM(R18:S18)</f>
        <v>97</v>
      </c>
    </row>
    <row r="19" spans="1:20" ht="12.75">
      <c r="A19" s="18" t="s">
        <v>17</v>
      </c>
      <c r="B19" s="20">
        <v>0</v>
      </c>
      <c r="C19" s="21">
        <v>0</v>
      </c>
      <c r="D19" s="20">
        <v>0</v>
      </c>
      <c r="E19" s="21">
        <v>0</v>
      </c>
      <c r="F19" s="20">
        <v>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40</v>
      </c>
      <c r="O19" s="21">
        <v>17</v>
      </c>
      <c r="P19" s="20">
        <v>0</v>
      </c>
      <c r="Q19" s="21">
        <v>0</v>
      </c>
      <c r="R19" s="8">
        <f t="shared" si="1"/>
        <v>40</v>
      </c>
      <c r="S19" s="9">
        <f t="shared" si="1"/>
        <v>17</v>
      </c>
      <c r="T19" s="10">
        <f>SUM(R19:S19)</f>
        <v>57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0</v>
      </c>
      <c r="C21" s="21">
        <v>0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8">
        <f t="shared" si="1"/>
        <v>0</v>
      </c>
      <c r="S21" s="9">
        <f t="shared" si="1"/>
        <v>0</v>
      </c>
      <c r="T21" s="10">
        <f>SUM(R21:S21)</f>
        <v>0</v>
      </c>
    </row>
    <row r="22" spans="1:20" s="11" customFormat="1" ht="12.75">
      <c r="A22" s="7" t="s">
        <v>12</v>
      </c>
      <c r="B22" s="40">
        <v>0</v>
      </c>
      <c r="C22" s="41">
        <v>0</v>
      </c>
      <c r="D22" s="40">
        <v>0</v>
      </c>
      <c r="E22" s="41">
        <v>0</v>
      </c>
      <c r="F22" s="40">
        <v>0</v>
      </c>
      <c r="G22" s="41">
        <v>0</v>
      </c>
      <c r="H22" s="40">
        <v>0</v>
      </c>
      <c r="I22" s="41">
        <v>0</v>
      </c>
      <c r="J22" s="40">
        <v>0</v>
      </c>
      <c r="K22" s="41">
        <v>0</v>
      </c>
      <c r="L22" s="40">
        <v>0</v>
      </c>
      <c r="M22" s="41">
        <v>0</v>
      </c>
      <c r="N22" s="40">
        <v>124</v>
      </c>
      <c r="O22" s="41">
        <v>30</v>
      </c>
      <c r="P22" s="40">
        <v>0</v>
      </c>
      <c r="Q22" s="41">
        <v>0</v>
      </c>
      <c r="R22" s="40">
        <f t="shared" si="1"/>
        <v>124</v>
      </c>
      <c r="S22" s="41">
        <f t="shared" si="1"/>
        <v>30</v>
      </c>
      <c r="T22" s="41">
        <f>SUM(R22:S22)</f>
        <v>154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0">
        <v>0</v>
      </c>
      <c r="C24" s="19">
        <v>0</v>
      </c>
      <c r="D24" s="20">
        <v>0</v>
      </c>
      <c r="E24" s="19">
        <v>0</v>
      </c>
      <c r="F24" s="20">
        <v>0</v>
      </c>
      <c r="G24" s="19">
        <v>0</v>
      </c>
      <c r="H24" s="20">
        <v>0</v>
      </c>
      <c r="I24" s="19">
        <v>0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0</v>
      </c>
      <c r="S24" s="10">
        <f t="shared" si="2"/>
        <v>0</v>
      </c>
      <c r="T24" s="10">
        <f>SUM(R24:S24)</f>
        <v>0</v>
      </c>
    </row>
    <row r="25" spans="1:20" ht="12.75">
      <c r="A25" s="18" t="s">
        <v>17</v>
      </c>
      <c r="B25" s="20">
        <v>0</v>
      </c>
      <c r="C25" s="21">
        <v>0</v>
      </c>
      <c r="D25" s="20">
        <v>0</v>
      </c>
      <c r="E25" s="21">
        <v>0</v>
      </c>
      <c r="F25" s="20">
        <v>0</v>
      </c>
      <c r="G25" s="21">
        <v>0</v>
      </c>
      <c r="H25" s="20">
        <v>0</v>
      </c>
      <c r="I25" s="21">
        <v>0</v>
      </c>
      <c r="J25" s="20">
        <v>6</v>
      </c>
      <c r="K25" s="21">
        <v>6</v>
      </c>
      <c r="L25" s="20">
        <v>18</v>
      </c>
      <c r="M25" s="21">
        <v>4</v>
      </c>
      <c r="N25" s="20">
        <v>59</v>
      </c>
      <c r="O25" s="21">
        <v>17</v>
      </c>
      <c r="P25" s="20">
        <v>0</v>
      </c>
      <c r="Q25" s="21">
        <v>0</v>
      </c>
      <c r="R25" s="8">
        <f t="shared" si="2"/>
        <v>83</v>
      </c>
      <c r="S25" s="9">
        <f t="shared" si="2"/>
        <v>27</v>
      </c>
      <c r="T25" s="10">
        <f>SUM(R25:S25)</f>
        <v>110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0</v>
      </c>
      <c r="C27" s="21">
        <v>0</v>
      </c>
      <c r="D27" s="20">
        <v>0</v>
      </c>
      <c r="E27" s="21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8">
        <f t="shared" si="2"/>
        <v>0</v>
      </c>
      <c r="S27" s="9">
        <f t="shared" si="2"/>
        <v>0</v>
      </c>
      <c r="T27" s="10">
        <f>SUM(R27:S27)</f>
        <v>0</v>
      </c>
    </row>
    <row r="28" spans="1:20" s="11" customFormat="1" ht="12.75">
      <c r="A28" s="7" t="s">
        <v>12</v>
      </c>
      <c r="B28" s="40">
        <v>0</v>
      </c>
      <c r="C28" s="41">
        <v>0</v>
      </c>
      <c r="D28" s="40">
        <v>0</v>
      </c>
      <c r="E28" s="41">
        <v>0</v>
      </c>
      <c r="F28" s="40">
        <v>0</v>
      </c>
      <c r="G28" s="41">
        <v>0</v>
      </c>
      <c r="H28" s="40">
        <v>0</v>
      </c>
      <c r="I28" s="41">
        <v>0</v>
      </c>
      <c r="J28" s="40">
        <v>6</v>
      </c>
      <c r="K28" s="41">
        <v>6</v>
      </c>
      <c r="L28" s="40">
        <v>18</v>
      </c>
      <c r="M28" s="41">
        <v>4</v>
      </c>
      <c r="N28" s="40">
        <v>59</v>
      </c>
      <c r="O28" s="41">
        <v>17</v>
      </c>
      <c r="P28" s="40">
        <v>0</v>
      </c>
      <c r="Q28" s="41">
        <v>0</v>
      </c>
      <c r="R28" s="40">
        <f t="shared" si="2"/>
        <v>83</v>
      </c>
      <c r="S28" s="41">
        <f t="shared" si="2"/>
        <v>27</v>
      </c>
      <c r="T28" s="41">
        <f>SUM(R28:S28)</f>
        <v>110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0</v>
      </c>
      <c r="C30" s="19">
        <v>0</v>
      </c>
      <c r="D30" s="20">
        <v>0</v>
      </c>
      <c r="E30" s="19">
        <v>0</v>
      </c>
      <c r="F30" s="20">
        <v>18</v>
      </c>
      <c r="G30" s="19">
        <v>2</v>
      </c>
      <c r="H30" s="20">
        <v>24</v>
      </c>
      <c r="I30" s="19">
        <v>1</v>
      </c>
      <c r="J30" s="20">
        <v>0</v>
      </c>
      <c r="K30" s="19">
        <v>0</v>
      </c>
      <c r="L30" s="20">
        <v>0</v>
      </c>
      <c r="M30" s="19">
        <v>0</v>
      </c>
      <c r="N30" s="20">
        <v>298</v>
      </c>
      <c r="O30" s="19">
        <v>65</v>
      </c>
      <c r="P30" s="20">
        <v>0</v>
      </c>
      <c r="Q30" s="19">
        <v>0</v>
      </c>
      <c r="R30" s="8">
        <f aca="true" t="shared" si="3" ref="R30:S34">SUM(L30,J30,H30,F30,D30,B30,N30,P30)</f>
        <v>340</v>
      </c>
      <c r="S30" s="10">
        <f t="shared" si="3"/>
        <v>68</v>
      </c>
      <c r="T30" s="10">
        <f>SUM(R30:S30)</f>
        <v>408</v>
      </c>
    </row>
    <row r="31" spans="1:20" ht="12.75">
      <c r="A31" s="18" t="s">
        <v>17</v>
      </c>
      <c r="B31" s="20">
        <v>0</v>
      </c>
      <c r="C31" s="21">
        <v>0</v>
      </c>
      <c r="D31" s="20">
        <v>0</v>
      </c>
      <c r="E31" s="21">
        <v>0</v>
      </c>
      <c r="F31" s="20">
        <v>65</v>
      </c>
      <c r="G31" s="21">
        <v>6</v>
      </c>
      <c r="H31" s="20">
        <v>44</v>
      </c>
      <c r="I31" s="21">
        <v>11</v>
      </c>
      <c r="J31" s="20">
        <v>7</v>
      </c>
      <c r="K31" s="21">
        <v>3</v>
      </c>
      <c r="L31" s="20">
        <v>26</v>
      </c>
      <c r="M31" s="21">
        <v>3</v>
      </c>
      <c r="N31" s="20">
        <v>182</v>
      </c>
      <c r="O31" s="21">
        <v>34</v>
      </c>
      <c r="P31" s="20">
        <v>0</v>
      </c>
      <c r="Q31" s="21">
        <v>0</v>
      </c>
      <c r="R31" s="8">
        <f t="shared" si="3"/>
        <v>324</v>
      </c>
      <c r="S31" s="9">
        <f t="shared" si="3"/>
        <v>57</v>
      </c>
      <c r="T31" s="10">
        <f>SUM(R31:S31)</f>
        <v>381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0</v>
      </c>
      <c r="C34" s="41">
        <v>0</v>
      </c>
      <c r="D34" s="40">
        <v>0</v>
      </c>
      <c r="E34" s="41">
        <v>0</v>
      </c>
      <c r="F34" s="40">
        <v>83</v>
      </c>
      <c r="G34" s="41">
        <v>8</v>
      </c>
      <c r="H34" s="40">
        <v>68</v>
      </c>
      <c r="I34" s="41">
        <v>12</v>
      </c>
      <c r="J34" s="40">
        <v>7</v>
      </c>
      <c r="K34" s="41">
        <v>3</v>
      </c>
      <c r="L34" s="40">
        <v>26</v>
      </c>
      <c r="M34" s="41">
        <v>3</v>
      </c>
      <c r="N34" s="40">
        <v>480</v>
      </c>
      <c r="O34" s="41">
        <v>99</v>
      </c>
      <c r="P34" s="40">
        <v>0</v>
      </c>
      <c r="Q34" s="41">
        <v>0</v>
      </c>
      <c r="R34" s="40">
        <f t="shared" si="3"/>
        <v>664</v>
      </c>
      <c r="S34" s="41">
        <f t="shared" si="3"/>
        <v>125</v>
      </c>
      <c r="T34" s="41">
        <f>SUM(R34:S34)</f>
        <v>789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0</v>
      </c>
      <c r="C36" s="19">
        <v>0</v>
      </c>
      <c r="D36" s="20">
        <v>0</v>
      </c>
      <c r="E36" s="19">
        <v>0</v>
      </c>
      <c r="F36" s="20">
        <v>28</v>
      </c>
      <c r="G36" s="19">
        <v>8</v>
      </c>
      <c r="H36" s="20">
        <v>28</v>
      </c>
      <c r="I36" s="19">
        <v>2</v>
      </c>
      <c r="J36" s="20">
        <v>0</v>
      </c>
      <c r="K36" s="19">
        <v>0</v>
      </c>
      <c r="L36" s="20">
        <v>0</v>
      </c>
      <c r="M36" s="19">
        <v>0</v>
      </c>
      <c r="N36" s="20">
        <v>260</v>
      </c>
      <c r="O36" s="19">
        <v>49</v>
      </c>
      <c r="P36" s="20">
        <v>0</v>
      </c>
      <c r="Q36" s="19">
        <v>0</v>
      </c>
      <c r="R36" s="8">
        <f aca="true" t="shared" si="4" ref="R36:S40">SUM(L36,J36,H36,F36,D36,B36,N36,P36)</f>
        <v>316</v>
      </c>
      <c r="S36" s="10">
        <f t="shared" si="4"/>
        <v>59</v>
      </c>
      <c r="T36" s="10">
        <f>SUM(R36:S36)</f>
        <v>375</v>
      </c>
    </row>
    <row r="37" spans="1:20" ht="12.75">
      <c r="A37" s="18" t="s">
        <v>17</v>
      </c>
      <c r="B37" s="20">
        <v>0</v>
      </c>
      <c r="C37" s="21">
        <v>0</v>
      </c>
      <c r="D37" s="20">
        <v>0</v>
      </c>
      <c r="E37" s="21">
        <v>0</v>
      </c>
      <c r="F37" s="20">
        <v>0</v>
      </c>
      <c r="G37" s="21">
        <v>0</v>
      </c>
      <c r="H37" s="20">
        <v>52</v>
      </c>
      <c r="I37" s="21">
        <v>37</v>
      </c>
      <c r="J37" s="20">
        <v>0</v>
      </c>
      <c r="K37" s="21">
        <v>0</v>
      </c>
      <c r="L37" s="20">
        <v>11</v>
      </c>
      <c r="M37" s="21">
        <v>4</v>
      </c>
      <c r="N37" s="20">
        <v>154</v>
      </c>
      <c r="O37" s="21">
        <v>32</v>
      </c>
      <c r="P37" s="20">
        <v>0</v>
      </c>
      <c r="Q37" s="21">
        <v>0</v>
      </c>
      <c r="R37" s="8">
        <f t="shared" si="4"/>
        <v>217</v>
      </c>
      <c r="S37" s="9">
        <f t="shared" si="4"/>
        <v>73</v>
      </c>
      <c r="T37" s="10">
        <f>SUM(R37:S37)</f>
        <v>290</v>
      </c>
    </row>
    <row r="38" spans="1:20" ht="12.75">
      <c r="A38" s="18" t="s">
        <v>18</v>
      </c>
      <c r="B38" s="20">
        <v>0</v>
      </c>
      <c r="C38" s="21">
        <v>0</v>
      </c>
      <c r="D38" s="20">
        <v>0</v>
      </c>
      <c r="E38" s="21">
        <v>0</v>
      </c>
      <c r="F38" s="20">
        <v>36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6</v>
      </c>
      <c r="O38" s="21">
        <v>0</v>
      </c>
      <c r="P38" s="20">
        <v>0</v>
      </c>
      <c r="Q38" s="21">
        <v>0</v>
      </c>
      <c r="R38" s="8">
        <f t="shared" si="4"/>
        <v>42</v>
      </c>
      <c r="S38" s="9">
        <f t="shared" si="4"/>
        <v>0</v>
      </c>
      <c r="T38" s="10">
        <f>SUM(R38:S38)</f>
        <v>42</v>
      </c>
    </row>
    <row r="39" spans="1:20" ht="12.75">
      <c r="A39" s="18" t="s">
        <v>19</v>
      </c>
      <c r="B39" s="20">
        <v>0</v>
      </c>
      <c r="C39" s="21">
        <v>0</v>
      </c>
      <c r="D39" s="20">
        <v>0</v>
      </c>
      <c r="E39" s="21">
        <v>0</v>
      </c>
      <c r="F39" s="20">
        <v>0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59</v>
      </c>
      <c r="O39" s="21">
        <v>10</v>
      </c>
      <c r="P39" s="20">
        <v>0</v>
      </c>
      <c r="Q39" s="21">
        <v>0</v>
      </c>
      <c r="R39" s="8">
        <f t="shared" si="4"/>
        <v>59</v>
      </c>
      <c r="S39" s="9">
        <f t="shared" si="4"/>
        <v>10</v>
      </c>
      <c r="T39" s="10">
        <f>SUM(R39:S39)</f>
        <v>69</v>
      </c>
    </row>
    <row r="40" spans="1:20" s="11" customFormat="1" ht="12.75">
      <c r="A40" s="7" t="s">
        <v>12</v>
      </c>
      <c r="B40" s="40">
        <v>0</v>
      </c>
      <c r="C40" s="41">
        <v>0</v>
      </c>
      <c r="D40" s="40">
        <v>0</v>
      </c>
      <c r="E40" s="41">
        <v>0</v>
      </c>
      <c r="F40" s="40">
        <v>64</v>
      </c>
      <c r="G40" s="41">
        <v>8</v>
      </c>
      <c r="H40" s="40">
        <v>80</v>
      </c>
      <c r="I40" s="41">
        <v>39</v>
      </c>
      <c r="J40" s="40">
        <v>0</v>
      </c>
      <c r="K40" s="41">
        <v>0</v>
      </c>
      <c r="L40" s="40">
        <v>11</v>
      </c>
      <c r="M40" s="41">
        <v>4</v>
      </c>
      <c r="N40" s="40">
        <v>479</v>
      </c>
      <c r="O40" s="41">
        <v>91</v>
      </c>
      <c r="P40" s="40">
        <v>0</v>
      </c>
      <c r="Q40" s="41">
        <v>0</v>
      </c>
      <c r="R40" s="40">
        <f t="shared" si="4"/>
        <v>634</v>
      </c>
      <c r="S40" s="41">
        <f t="shared" si="4"/>
        <v>142</v>
      </c>
      <c r="T40" s="41">
        <f>SUM(R40:S40)</f>
        <v>776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0</v>
      </c>
      <c r="C42" s="19">
        <v>0</v>
      </c>
      <c r="D42" s="20">
        <v>0</v>
      </c>
      <c r="E42" s="19">
        <v>0</v>
      </c>
      <c r="F42" s="20">
        <v>0</v>
      </c>
      <c r="G42" s="19">
        <v>0</v>
      </c>
      <c r="H42" s="20">
        <v>28</v>
      </c>
      <c r="I42" s="19">
        <v>6</v>
      </c>
      <c r="J42" s="20">
        <v>0</v>
      </c>
      <c r="K42" s="19">
        <v>0</v>
      </c>
      <c r="L42" s="20">
        <v>0</v>
      </c>
      <c r="M42" s="19">
        <v>0</v>
      </c>
      <c r="N42" s="20">
        <v>100</v>
      </c>
      <c r="O42" s="19">
        <v>26</v>
      </c>
      <c r="P42" s="20">
        <v>0</v>
      </c>
      <c r="Q42" s="19">
        <v>0</v>
      </c>
      <c r="R42" s="8">
        <f aca="true" t="shared" si="5" ref="R42:S46">SUM(L42,J42,H42,F42,D42,B42,N42,P42)</f>
        <v>128</v>
      </c>
      <c r="S42" s="10">
        <f t="shared" si="5"/>
        <v>32</v>
      </c>
      <c r="T42" s="10">
        <f>SUM(R42:S42)</f>
        <v>160</v>
      </c>
    </row>
    <row r="43" spans="1:20" ht="12.75">
      <c r="A43" s="18" t="s">
        <v>17</v>
      </c>
      <c r="B43" s="20">
        <v>0</v>
      </c>
      <c r="C43" s="21">
        <v>0</v>
      </c>
      <c r="D43" s="20">
        <v>0</v>
      </c>
      <c r="E43" s="21">
        <v>0</v>
      </c>
      <c r="F43" s="20">
        <v>151</v>
      </c>
      <c r="G43" s="21">
        <v>25</v>
      </c>
      <c r="H43" s="20">
        <v>0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269</v>
      </c>
      <c r="O43" s="21">
        <v>57</v>
      </c>
      <c r="P43" s="20">
        <v>0</v>
      </c>
      <c r="Q43" s="21">
        <v>0</v>
      </c>
      <c r="R43" s="8">
        <f t="shared" si="5"/>
        <v>420</v>
      </c>
      <c r="S43" s="9">
        <f t="shared" si="5"/>
        <v>82</v>
      </c>
      <c r="T43" s="10">
        <f>SUM(R43:S43)</f>
        <v>502</v>
      </c>
    </row>
    <row r="44" spans="1:20" ht="12.75">
      <c r="A44" s="18" t="s">
        <v>18</v>
      </c>
      <c r="B44" s="20">
        <v>0</v>
      </c>
      <c r="C44" s="21">
        <v>0</v>
      </c>
      <c r="D44" s="20">
        <v>0</v>
      </c>
      <c r="E44" s="21">
        <v>0</v>
      </c>
      <c r="F44" s="20">
        <v>27</v>
      </c>
      <c r="G44" s="21">
        <v>6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53</v>
      </c>
      <c r="O44" s="21">
        <v>15</v>
      </c>
      <c r="P44" s="20">
        <v>0</v>
      </c>
      <c r="Q44" s="21">
        <v>0</v>
      </c>
      <c r="R44" s="8">
        <f t="shared" si="5"/>
        <v>80</v>
      </c>
      <c r="S44" s="9">
        <f t="shared" si="5"/>
        <v>21</v>
      </c>
      <c r="T44" s="10">
        <f>SUM(R44:S44)</f>
        <v>101</v>
      </c>
    </row>
    <row r="45" spans="1:20" ht="12.75">
      <c r="A45" s="18" t="s">
        <v>19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8">
        <f t="shared" si="5"/>
        <v>0</v>
      </c>
      <c r="S45" s="9">
        <f t="shared" si="5"/>
        <v>0</v>
      </c>
      <c r="T45" s="10">
        <f>SUM(R45:S45)</f>
        <v>0</v>
      </c>
    </row>
    <row r="46" spans="1:20" s="16" customFormat="1" ht="12.75">
      <c r="A46" s="28" t="s">
        <v>12</v>
      </c>
      <c r="B46" s="40">
        <v>0</v>
      </c>
      <c r="C46" s="41">
        <v>0</v>
      </c>
      <c r="D46" s="40">
        <v>0</v>
      </c>
      <c r="E46" s="41">
        <v>0</v>
      </c>
      <c r="F46" s="40">
        <v>178</v>
      </c>
      <c r="G46" s="41">
        <v>31</v>
      </c>
      <c r="H46" s="40">
        <v>28</v>
      </c>
      <c r="I46" s="41">
        <v>6</v>
      </c>
      <c r="J46" s="40">
        <v>0</v>
      </c>
      <c r="K46" s="41">
        <v>0</v>
      </c>
      <c r="L46" s="40">
        <v>0</v>
      </c>
      <c r="M46" s="41">
        <v>0</v>
      </c>
      <c r="N46" s="40">
        <v>422</v>
      </c>
      <c r="O46" s="41">
        <v>98</v>
      </c>
      <c r="P46" s="40">
        <v>0</v>
      </c>
      <c r="Q46" s="41">
        <v>0</v>
      </c>
      <c r="R46" s="40">
        <f t="shared" si="5"/>
        <v>628</v>
      </c>
      <c r="S46" s="41">
        <f t="shared" si="5"/>
        <v>135</v>
      </c>
      <c r="T46" s="41">
        <f>SUM(R46:S46)</f>
        <v>763</v>
      </c>
    </row>
    <row r="47" spans="1:20" s="5" customFormat="1" ht="12.75">
      <c r="A47" s="15" t="s">
        <v>15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6"/>
      <c r="S47" s="47"/>
      <c r="T47" s="47"/>
    </row>
    <row r="48" spans="1:20" ht="12.75">
      <c r="A48" s="5" t="s">
        <v>16</v>
      </c>
      <c r="B48" s="48">
        <f aca="true" t="shared" si="6" ref="B48:Q48">SUM(B12,B18,B24,B30,B36,B42)</f>
        <v>0</v>
      </c>
      <c r="C48" s="49">
        <f t="shared" si="6"/>
        <v>0</v>
      </c>
      <c r="D48" s="48">
        <f t="shared" si="6"/>
        <v>0</v>
      </c>
      <c r="E48" s="49">
        <f t="shared" si="6"/>
        <v>0</v>
      </c>
      <c r="F48" s="48">
        <f t="shared" si="6"/>
        <v>46</v>
      </c>
      <c r="G48" s="49">
        <f t="shared" si="6"/>
        <v>10</v>
      </c>
      <c r="H48" s="48">
        <f t="shared" si="6"/>
        <v>95</v>
      </c>
      <c r="I48" s="49">
        <f t="shared" si="6"/>
        <v>10</v>
      </c>
      <c r="J48" s="48">
        <f t="shared" si="6"/>
        <v>0</v>
      </c>
      <c r="K48" s="49">
        <f t="shared" si="6"/>
        <v>0</v>
      </c>
      <c r="L48" s="48">
        <f t="shared" si="6"/>
        <v>6</v>
      </c>
      <c r="M48" s="49">
        <f t="shared" si="6"/>
        <v>4</v>
      </c>
      <c r="N48" s="48">
        <f t="shared" si="6"/>
        <v>875</v>
      </c>
      <c r="O48" s="49">
        <f t="shared" si="6"/>
        <v>183</v>
      </c>
      <c r="P48" s="48">
        <f t="shared" si="6"/>
        <v>0</v>
      </c>
      <c r="Q48" s="49">
        <f t="shared" si="6"/>
        <v>0</v>
      </c>
      <c r="R48" s="50">
        <f aca="true" t="shared" si="7" ref="R48:S53">SUM(L48,J48,H48,F48,D48,B48,N48,P48)</f>
        <v>1022</v>
      </c>
      <c r="S48" s="51">
        <f t="shared" si="7"/>
        <v>207</v>
      </c>
      <c r="T48" s="51">
        <f aca="true" t="shared" si="8" ref="T48:T53">SUM(R48:S48)</f>
        <v>1229</v>
      </c>
    </row>
    <row r="49" spans="1:20" ht="12.75">
      <c r="A49" s="60" t="s">
        <v>17</v>
      </c>
      <c r="B49" s="48">
        <f aca="true" t="shared" si="9" ref="B49:Q49">SUM(B13,B19,B25,B31,B37,B43)</f>
        <v>0</v>
      </c>
      <c r="C49" s="53">
        <f t="shared" si="9"/>
        <v>0</v>
      </c>
      <c r="D49" s="48">
        <f t="shared" si="9"/>
        <v>0</v>
      </c>
      <c r="E49" s="53">
        <f t="shared" si="9"/>
        <v>0</v>
      </c>
      <c r="F49" s="48">
        <f t="shared" si="9"/>
        <v>270</v>
      </c>
      <c r="G49" s="53">
        <f t="shared" si="9"/>
        <v>38</v>
      </c>
      <c r="H49" s="48">
        <f t="shared" si="9"/>
        <v>150</v>
      </c>
      <c r="I49" s="53">
        <f t="shared" si="9"/>
        <v>60</v>
      </c>
      <c r="J49" s="48">
        <f t="shared" si="9"/>
        <v>13</v>
      </c>
      <c r="K49" s="53">
        <f t="shared" si="9"/>
        <v>9</v>
      </c>
      <c r="L49" s="48">
        <f t="shared" si="9"/>
        <v>55</v>
      </c>
      <c r="M49" s="53">
        <f t="shared" si="9"/>
        <v>11</v>
      </c>
      <c r="N49" s="48">
        <f t="shared" si="9"/>
        <v>943</v>
      </c>
      <c r="O49" s="53">
        <f t="shared" si="9"/>
        <v>211</v>
      </c>
      <c r="P49" s="48">
        <f t="shared" si="9"/>
        <v>0</v>
      </c>
      <c r="Q49" s="53">
        <f t="shared" si="9"/>
        <v>0</v>
      </c>
      <c r="R49" s="50">
        <f t="shared" si="7"/>
        <v>1431</v>
      </c>
      <c r="S49" s="54">
        <f t="shared" si="7"/>
        <v>329</v>
      </c>
      <c r="T49" s="51">
        <f t="shared" si="8"/>
        <v>1760</v>
      </c>
    </row>
    <row r="50" spans="1:20" ht="12.75">
      <c r="A50" s="60" t="s">
        <v>18</v>
      </c>
      <c r="B50" s="48">
        <f aca="true" t="shared" si="10" ref="B50:Q50">SUM(B14,B20,B32,B38,B44)</f>
        <v>0</v>
      </c>
      <c r="C50" s="53">
        <f t="shared" si="10"/>
        <v>0</v>
      </c>
      <c r="D50" s="48">
        <f t="shared" si="10"/>
        <v>0</v>
      </c>
      <c r="E50" s="53">
        <f t="shared" si="10"/>
        <v>0</v>
      </c>
      <c r="F50" s="48">
        <f t="shared" si="10"/>
        <v>63</v>
      </c>
      <c r="G50" s="53">
        <f t="shared" si="10"/>
        <v>6</v>
      </c>
      <c r="H50" s="48">
        <f t="shared" si="10"/>
        <v>0</v>
      </c>
      <c r="I50" s="53">
        <f t="shared" si="10"/>
        <v>0</v>
      </c>
      <c r="J50" s="48">
        <f t="shared" si="10"/>
        <v>0</v>
      </c>
      <c r="K50" s="53">
        <f t="shared" si="10"/>
        <v>0</v>
      </c>
      <c r="L50" s="48">
        <f t="shared" si="10"/>
        <v>0</v>
      </c>
      <c r="M50" s="53">
        <f t="shared" si="10"/>
        <v>0</v>
      </c>
      <c r="N50" s="48">
        <f t="shared" si="10"/>
        <v>59</v>
      </c>
      <c r="O50" s="53">
        <f t="shared" si="10"/>
        <v>15</v>
      </c>
      <c r="P50" s="48">
        <f t="shared" si="10"/>
        <v>0</v>
      </c>
      <c r="Q50" s="53">
        <f t="shared" si="10"/>
        <v>0</v>
      </c>
      <c r="R50" s="50">
        <f t="shared" si="7"/>
        <v>122</v>
      </c>
      <c r="S50" s="54">
        <f t="shared" si="7"/>
        <v>21</v>
      </c>
      <c r="T50" s="51">
        <f t="shared" si="8"/>
        <v>143</v>
      </c>
    </row>
    <row r="51" spans="1:20" ht="12.75">
      <c r="A51" s="60" t="s">
        <v>19</v>
      </c>
      <c r="B51" s="48">
        <f aca="true" t="shared" si="11" ref="B51:Q51">SUM(B15,B21,B26,B33,B39,B45)</f>
        <v>0</v>
      </c>
      <c r="C51" s="53">
        <f t="shared" si="11"/>
        <v>0</v>
      </c>
      <c r="D51" s="48">
        <f t="shared" si="11"/>
        <v>0</v>
      </c>
      <c r="E51" s="53">
        <f t="shared" si="11"/>
        <v>0</v>
      </c>
      <c r="F51" s="48">
        <f t="shared" si="11"/>
        <v>0</v>
      </c>
      <c r="G51" s="53">
        <f t="shared" si="11"/>
        <v>0</v>
      </c>
      <c r="H51" s="48">
        <f t="shared" si="11"/>
        <v>0</v>
      </c>
      <c r="I51" s="53">
        <f t="shared" si="11"/>
        <v>0</v>
      </c>
      <c r="J51" s="48">
        <f t="shared" si="11"/>
        <v>0</v>
      </c>
      <c r="K51" s="53">
        <f t="shared" si="11"/>
        <v>0</v>
      </c>
      <c r="L51" s="48">
        <f t="shared" si="11"/>
        <v>0</v>
      </c>
      <c r="M51" s="53">
        <f t="shared" si="11"/>
        <v>0</v>
      </c>
      <c r="N51" s="48">
        <f t="shared" si="11"/>
        <v>59</v>
      </c>
      <c r="O51" s="53">
        <f t="shared" si="11"/>
        <v>10</v>
      </c>
      <c r="P51" s="48">
        <f t="shared" si="11"/>
        <v>0</v>
      </c>
      <c r="Q51" s="53">
        <f t="shared" si="11"/>
        <v>0</v>
      </c>
      <c r="R51" s="50">
        <f t="shared" si="7"/>
        <v>59</v>
      </c>
      <c r="S51" s="54">
        <f t="shared" si="7"/>
        <v>10</v>
      </c>
      <c r="T51" s="51">
        <f t="shared" si="8"/>
        <v>69</v>
      </c>
    </row>
    <row r="52" spans="1:20" ht="12.75">
      <c r="A52" s="60" t="s">
        <v>20</v>
      </c>
      <c r="B52" s="48">
        <f aca="true" t="shared" si="12" ref="B52:Q52">SUM(B27)</f>
        <v>0</v>
      </c>
      <c r="C52" s="53">
        <f t="shared" si="12"/>
        <v>0</v>
      </c>
      <c r="D52" s="48">
        <f t="shared" si="12"/>
        <v>0</v>
      </c>
      <c r="E52" s="53">
        <f t="shared" si="12"/>
        <v>0</v>
      </c>
      <c r="F52" s="48">
        <f t="shared" si="12"/>
        <v>0</v>
      </c>
      <c r="G52" s="53">
        <f t="shared" si="12"/>
        <v>0</v>
      </c>
      <c r="H52" s="48">
        <f t="shared" si="12"/>
        <v>0</v>
      </c>
      <c r="I52" s="53">
        <f t="shared" si="12"/>
        <v>0</v>
      </c>
      <c r="J52" s="48">
        <f t="shared" si="12"/>
        <v>0</v>
      </c>
      <c r="K52" s="53">
        <f t="shared" si="12"/>
        <v>0</v>
      </c>
      <c r="L52" s="48">
        <f t="shared" si="12"/>
        <v>0</v>
      </c>
      <c r="M52" s="53">
        <f t="shared" si="12"/>
        <v>0</v>
      </c>
      <c r="N52" s="48">
        <f t="shared" si="12"/>
        <v>0</v>
      </c>
      <c r="O52" s="53">
        <f t="shared" si="12"/>
        <v>0</v>
      </c>
      <c r="P52" s="48">
        <f t="shared" si="12"/>
        <v>0</v>
      </c>
      <c r="Q52" s="53">
        <f t="shared" si="12"/>
        <v>0</v>
      </c>
      <c r="R52" s="50">
        <f t="shared" si="7"/>
        <v>0</v>
      </c>
      <c r="S52" s="54">
        <f t="shared" si="7"/>
        <v>0</v>
      </c>
      <c r="T52" s="51">
        <f t="shared" si="8"/>
        <v>0</v>
      </c>
    </row>
    <row r="53" spans="1:20" s="11" customFormat="1" ht="12.75">
      <c r="A53" s="7" t="s">
        <v>12</v>
      </c>
      <c r="B53" s="12">
        <f aca="true" t="shared" si="13" ref="B53:Q53">SUM(B48:B52)</f>
        <v>0</v>
      </c>
      <c r="C53" s="13">
        <f t="shared" si="13"/>
        <v>0</v>
      </c>
      <c r="D53" s="12">
        <f t="shared" si="13"/>
        <v>0</v>
      </c>
      <c r="E53" s="13">
        <f t="shared" si="13"/>
        <v>0</v>
      </c>
      <c r="F53" s="12">
        <f t="shared" si="13"/>
        <v>379</v>
      </c>
      <c r="G53" s="13">
        <f t="shared" si="13"/>
        <v>54</v>
      </c>
      <c r="H53" s="12">
        <f t="shared" si="13"/>
        <v>245</v>
      </c>
      <c r="I53" s="13">
        <f t="shared" si="13"/>
        <v>70</v>
      </c>
      <c r="J53" s="12">
        <f t="shared" si="13"/>
        <v>13</v>
      </c>
      <c r="K53" s="13">
        <f t="shared" si="13"/>
        <v>9</v>
      </c>
      <c r="L53" s="12">
        <f t="shared" si="13"/>
        <v>61</v>
      </c>
      <c r="M53" s="13">
        <f t="shared" si="13"/>
        <v>15</v>
      </c>
      <c r="N53" s="12">
        <f t="shared" si="13"/>
        <v>1936</v>
      </c>
      <c r="O53" s="13">
        <f t="shared" si="13"/>
        <v>419</v>
      </c>
      <c r="P53" s="12">
        <f t="shared" si="13"/>
        <v>0</v>
      </c>
      <c r="Q53" s="13">
        <f t="shared" si="13"/>
        <v>0</v>
      </c>
      <c r="R53" s="12">
        <f t="shared" si="7"/>
        <v>2634</v>
      </c>
      <c r="S53" s="13">
        <f t="shared" si="7"/>
        <v>567</v>
      </c>
      <c r="T53" s="13">
        <f t="shared" si="8"/>
        <v>3201</v>
      </c>
    </row>
    <row r="54" spans="2:20" s="11" customFormat="1" ht="7.5" customHeight="1"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</row>
    <row r="55" spans="1:20" s="11" customFormat="1" ht="12.75">
      <c r="A55" s="84" t="s">
        <v>149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</row>
    <row r="56" ht="12.75">
      <c r="A56" s="82" t="s">
        <v>131</v>
      </c>
    </row>
    <row r="57" ht="8.25" customHeight="1">
      <c r="A57" s="82"/>
    </row>
    <row r="58" spans="1:10" s="161" customFormat="1" ht="12.75">
      <c r="A58" s="205" t="s">
        <v>31</v>
      </c>
      <c r="D58" s="159"/>
      <c r="G58" s="159"/>
      <c r="J58" s="159"/>
    </row>
    <row r="59" spans="1:11" s="161" customFormat="1" ht="12.75">
      <c r="A59" s="205" t="s">
        <v>177</v>
      </c>
      <c r="B59" s="162"/>
      <c r="C59" s="162"/>
      <c r="D59" s="266"/>
      <c r="E59" s="162"/>
      <c r="F59" s="162"/>
      <c r="G59" s="266"/>
      <c r="H59" s="162"/>
      <c r="I59" s="162"/>
      <c r="J59" s="266"/>
      <c r="K59" s="162"/>
    </row>
    <row r="60" spans="1:11" s="161" customFormat="1" ht="12.75">
      <c r="A60" s="205" t="s">
        <v>178</v>
      </c>
      <c r="B60" s="162"/>
      <c r="C60" s="162"/>
      <c r="D60" s="266"/>
      <c r="E60" s="162"/>
      <c r="F60" s="162"/>
      <c r="G60" s="266"/>
      <c r="H60" s="162"/>
      <c r="I60" s="162"/>
      <c r="J60" s="266"/>
      <c r="K60" s="162"/>
    </row>
    <row r="61" ht="12.75">
      <c r="A61" s="205" t="s">
        <v>179</v>
      </c>
    </row>
    <row r="62" ht="12.75">
      <c r="A62" s="297" t="s">
        <v>180</v>
      </c>
    </row>
  </sheetData>
  <sheetProtection/>
  <mergeCells count="23">
    <mergeCell ref="B8:C8"/>
    <mergeCell ref="D8:E8"/>
    <mergeCell ref="H8:I8"/>
    <mergeCell ref="J8:K8"/>
    <mergeCell ref="N8:O8"/>
    <mergeCell ref="L9:M9"/>
    <mergeCell ref="N9:O9"/>
    <mergeCell ref="B7:C7"/>
    <mergeCell ref="D7:E7"/>
    <mergeCell ref="F7:G7"/>
    <mergeCell ref="H7:I7"/>
    <mergeCell ref="J7:K7"/>
    <mergeCell ref="N7:O7"/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landscape" paperSize="9" scale="73" r:id="rId1"/>
  <headerFooter alignWithMargins="0">
    <oddFooter>&amp;R&amp;A</oddFooter>
  </headerFooter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zoomScalePageLayoutView="0" workbookViewId="0" topLeftCell="A1">
      <selection activeCell="A85" sqref="A85"/>
    </sheetView>
  </sheetViews>
  <sheetFormatPr defaultColWidth="9.140625" defaultRowHeight="12.75"/>
  <cols>
    <col min="1" max="1" width="34.140625" style="116" customWidth="1"/>
    <col min="2" max="2" width="7.57421875" style="128" customWidth="1"/>
    <col min="3" max="3" width="7.57421875" style="116" customWidth="1"/>
    <col min="4" max="4" width="6.8515625" style="128" customWidth="1"/>
    <col min="5" max="5" width="6.8515625" style="116" customWidth="1"/>
    <col min="6" max="7" width="6.8515625" style="128" customWidth="1"/>
    <col min="8" max="8" width="6.8515625" style="116" customWidth="1"/>
    <col min="9" max="10" width="6.8515625" style="128" customWidth="1"/>
    <col min="11" max="11" width="6.8515625" style="116" customWidth="1"/>
    <col min="12" max="13" width="6.8515625" style="128" customWidth="1"/>
    <col min="14" max="14" width="6.8515625" style="116" customWidth="1"/>
    <col min="15" max="16" width="6.8515625" style="128" customWidth="1"/>
    <col min="17" max="18" width="7.7109375" style="116" customWidth="1"/>
    <col min="19" max="19" width="7.7109375" style="128" customWidth="1"/>
    <col min="20" max="20" width="17.57421875" style="128" customWidth="1"/>
    <col min="21" max="21" width="4.7109375" style="128" bestFit="1" customWidth="1"/>
    <col min="22" max="23" width="7.00390625" style="128" customWidth="1"/>
    <col min="24" max="24" width="9.28125" style="128" customWidth="1"/>
    <col min="25" max="16384" width="8.8515625" style="128" customWidth="1"/>
  </cols>
  <sheetData>
    <row r="1" ht="12.75">
      <c r="A1" s="108" t="s">
        <v>160</v>
      </c>
    </row>
    <row r="2" spans="1:19" ht="12.75">
      <c r="A2" s="306" t="s">
        <v>32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</row>
    <row r="3" spans="1:19" ht="12.75">
      <c r="A3" s="306" t="s">
        <v>154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</row>
    <row r="4" spans="1:19" ht="12.75">
      <c r="A4" s="306" t="s">
        <v>125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</row>
    <row r="5" spans="3:19" ht="13.5" thickBot="1">
      <c r="C5" s="128"/>
      <c r="D5" s="116"/>
      <c r="E5" s="128"/>
      <c r="F5" s="116"/>
      <c r="H5" s="128"/>
      <c r="I5" s="116"/>
      <c r="K5" s="128"/>
      <c r="L5" s="116"/>
      <c r="N5" s="128"/>
      <c r="O5" s="116"/>
      <c r="Q5" s="128"/>
      <c r="S5" s="116"/>
    </row>
    <row r="6" spans="1:19" ht="12.75">
      <c r="A6" s="169"/>
      <c r="B6" s="170" t="s">
        <v>11</v>
      </c>
      <c r="C6" s="171"/>
      <c r="D6" s="171"/>
      <c r="E6" s="337" t="s">
        <v>3</v>
      </c>
      <c r="F6" s="338"/>
      <c r="G6" s="339"/>
      <c r="H6" s="337" t="s">
        <v>4</v>
      </c>
      <c r="I6" s="338"/>
      <c r="J6" s="339"/>
      <c r="K6" s="337" t="s">
        <v>5</v>
      </c>
      <c r="L6" s="338"/>
      <c r="M6" s="339"/>
      <c r="N6" s="337" t="s">
        <v>24</v>
      </c>
      <c r="O6" s="338"/>
      <c r="P6" s="339"/>
      <c r="Q6" s="337" t="s">
        <v>12</v>
      </c>
      <c r="R6" s="338"/>
      <c r="S6" s="338"/>
    </row>
    <row r="7" spans="1:19" ht="12.75">
      <c r="A7" s="172"/>
      <c r="B7" s="173" t="s">
        <v>0</v>
      </c>
      <c r="C7" s="174" t="s">
        <v>1</v>
      </c>
      <c r="D7" s="174" t="s">
        <v>13</v>
      </c>
      <c r="E7" s="173" t="s">
        <v>0</v>
      </c>
      <c r="F7" s="174" t="s">
        <v>1</v>
      </c>
      <c r="G7" s="123" t="s">
        <v>13</v>
      </c>
      <c r="H7" s="173" t="s">
        <v>0</v>
      </c>
      <c r="I7" s="174" t="s">
        <v>1</v>
      </c>
      <c r="J7" s="123" t="s">
        <v>13</v>
      </c>
      <c r="K7" s="173" t="s">
        <v>0</v>
      </c>
      <c r="L7" s="174" t="s">
        <v>1</v>
      </c>
      <c r="M7" s="123" t="s">
        <v>13</v>
      </c>
      <c r="N7" s="173" t="s">
        <v>0</v>
      </c>
      <c r="O7" s="174" t="s">
        <v>1</v>
      </c>
      <c r="P7" s="123" t="s">
        <v>13</v>
      </c>
      <c r="Q7" s="173" t="s">
        <v>0</v>
      </c>
      <c r="R7" s="174" t="s">
        <v>1</v>
      </c>
      <c r="S7" s="174" t="s">
        <v>13</v>
      </c>
    </row>
    <row r="8" spans="1:19" ht="12.75">
      <c r="A8" s="108" t="s">
        <v>106</v>
      </c>
      <c r="B8" s="168"/>
      <c r="C8" s="127"/>
      <c r="D8" s="175"/>
      <c r="E8" s="168"/>
      <c r="F8" s="175"/>
      <c r="G8" s="127"/>
      <c r="H8" s="168"/>
      <c r="I8" s="175"/>
      <c r="J8" s="127"/>
      <c r="K8" s="168"/>
      <c r="L8" s="175"/>
      <c r="M8" s="127"/>
      <c r="N8" s="168"/>
      <c r="O8" s="175"/>
      <c r="P8" s="127"/>
      <c r="Q8" s="110"/>
      <c r="R8" s="110"/>
      <c r="S8" s="176"/>
    </row>
    <row r="9" spans="1:19" ht="12.75">
      <c r="A9" s="116" t="s">
        <v>151</v>
      </c>
      <c r="B9" s="168">
        <v>246</v>
      </c>
      <c r="C9" s="127">
        <v>150</v>
      </c>
      <c r="D9" s="127">
        <v>396</v>
      </c>
      <c r="E9" s="260">
        <v>535</v>
      </c>
      <c r="F9" s="127">
        <v>320</v>
      </c>
      <c r="G9" s="261">
        <v>855</v>
      </c>
      <c r="H9" s="168">
        <v>28</v>
      </c>
      <c r="I9" s="175">
        <v>11</v>
      </c>
      <c r="J9" s="127">
        <v>39</v>
      </c>
      <c r="K9" s="168">
        <v>122</v>
      </c>
      <c r="L9" s="175">
        <v>48</v>
      </c>
      <c r="M9" s="127">
        <v>170</v>
      </c>
      <c r="N9" s="168">
        <v>18</v>
      </c>
      <c r="O9" s="175">
        <v>3</v>
      </c>
      <c r="P9" s="127">
        <v>21</v>
      </c>
      <c r="Q9" s="168">
        <f>SUM(N9,K9,H9,E9,B9)</f>
        <v>949</v>
      </c>
      <c r="R9" s="127">
        <f>SUM(C9,F9,I9,L9,O9)</f>
        <v>532</v>
      </c>
      <c r="S9" s="127">
        <f aca="true" t="shared" si="0" ref="S9:S40">R9+Q9</f>
        <v>1481</v>
      </c>
    </row>
    <row r="10" spans="1:19" ht="12.75">
      <c r="A10" s="116" t="s">
        <v>88</v>
      </c>
      <c r="B10" s="168">
        <v>58</v>
      </c>
      <c r="C10" s="127">
        <v>0</v>
      </c>
      <c r="D10" s="175">
        <v>58</v>
      </c>
      <c r="E10" s="168">
        <v>54</v>
      </c>
      <c r="F10" s="175">
        <v>0</v>
      </c>
      <c r="G10" s="127">
        <v>54</v>
      </c>
      <c r="H10" s="168">
        <v>0</v>
      </c>
      <c r="I10" s="175">
        <v>0</v>
      </c>
      <c r="J10" s="127">
        <v>0</v>
      </c>
      <c r="K10" s="168">
        <v>0</v>
      </c>
      <c r="L10" s="175">
        <v>0</v>
      </c>
      <c r="M10" s="127">
        <v>0</v>
      </c>
      <c r="N10" s="168">
        <v>0</v>
      </c>
      <c r="O10" s="175">
        <v>0</v>
      </c>
      <c r="P10" s="127">
        <v>0</v>
      </c>
      <c r="Q10" s="168">
        <f aca="true" t="shared" si="1" ref="Q10:Q40">SUM(N10,K10,H10,E10,B10)</f>
        <v>112</v>
      </c>
      <c r="R10" s="127">
        <f aca="true" t="shared" si="2" ref="R10:R40">SUM(C10,F10,I10,L10,O10)</f>
        <v>0</v>
      </c>
      <c r="S10" s="127">
        <f t="shared" si="0"/>
        <v>112</v>
      </c>
    </row>
    <row r="11" spans="1:19" ht="12.75">
      <c r="A11" s="177" t="s">
        <v>67</v>
      </c>
      <c r="B11" s="168">
        <v>39</v>
      </c>
      <c r="C11" s="127">
        <v>19</v>
      </c>
      <c r="D11" s="175">
        <v>58</v>
      </c>
      <c r="E11" s="168">
        <v>83</v>
      </c>
      <c r="F11" s="175">
        <v>44</v>
      </c>
      <c r="G11" s="127">
        <v>127</v>
      </c>
      <c r="H11" s="168">
        <v>0</v>
      </c>
      <c r="I11" s="175">
        <v>0</v>
      </c>
      <c r="J11" s="127">
        <v>0</v>
      </c>
      <c r="K11" s="168">
        <v>0</v>
      </c>
      <c r="L11" s="175">
        <v>0</v>
      </c>
      <c r="M11" s="127">
        <v>0</v>
      </c>
      <c r="N11" s="168">
        <v>0</v>
      </c>
      <c r="O11" s="175">
        <v>0</v>
      </c>
      <c r="P11" s="127">
        <v>0</v>
      </c>
      <c r="Q11" s="168">
        <f t="shared" si="1"/>
        <v>122</v>
      </c>
      <c r="R11" s="127">
        <f t="shared" si="2"/>
        <v>63</v>
      </c>
      <c r="S11" s="127">
        <f t="shared" si="0"/>
        <v>185</v>
      </c>
    </row>
    <row r="12" spans="1:19" s="116" customFormat="1" ht="12.75">
      <c r="A12" s="116" t="s">
        <v>150</v>
      </c>
      <c r="B12" s="112">
        <v>13</v>
      </c>
      <c r="C12" s="111">
        <v>1</v>
      </c>
      <c r="D12" s="111">
        <v>14</v>
      </c>
      <c r="E12" s="178">
        <v>17</v>
      </c>
      <c r="F12" s="111">
        <v>0</v>
      </c>
      <c r="G12" s="113">
        <v>17</v>
      </c>
      <c r="H12" s="178">
        <v>0</v>
      </c>
      <c r="I12" s="111">
        <v>0</v>
      </c>
      <c r="J12" s="113">
        <v>0</v>
      </c>
      <c r="K12" s="178">
        <v>5</v>
      </c>
      <c r="L12" s="111">
        <v>0</v>
      </c>
      <c r="M12" s="113">
        <v>5</v>
      </c>
      <c r="N12" s="178">
        <v>0</v>
      </c>
      <c r="O12" s="111">
        <v>0</v>
      </c>
      <c r="P12" s="113">
        <v>0</v>
      </c>
      <c r="Q12" s="168">
        <f t="shared" si="1"/>
        <v>35</v>
      </c>
      <c r="R12" s="127">
        <f t="shared" si="2"/>
        <v>1</v>
      </c>
      <c r="S12" s="127">
        <f t="shared" si="0"/>
        <v>36</v>
      </c>
    </row>
    <row r="13" spans="1:19" s="116" customFormat="1" ht="12.75">
      <c r="A13" s="116" t="s">
        <v>68</v>
      </c>
      <c r="B13" s="112">
        <v>150</v>
      </c>
      <c r="C13" s="111">
        <v>152</v>
      </c>
      <c r="D13" s="111">
        <v>302</v>
      </c>
      <c r="E13" s="112">
        <v>316</v>
      </c>
      <c r="F13" s="111">
        <v>259</v>
      </c>
      <c r="G13" s="113">
        <v>575</v>
      </c>
      <c r="H13" s="178">
        <v>51</v>
      </c>
      <c r="I13" s="111">
        <v>10</v>
      </c>
      <c r="J13" s="113">
        <v>61</v>
      </c>
      <c r="K13" s="178">
        <v>76</v>
      </c>
      <c r="L13" s="111">
        <v>56</v>
      </c>
      <c r="M13" s="113">
        <v>132</v>
      </c>
      <c r="N13" s="178">
        <v>0</v>
      </c>
      <c r="O13" s="111">
        <v>0</v>
      </c>
      <c r="P13" s="113">
        <v>0</v>
      </c>
      <c r="Q13" s="168">
        <f t="shared" si="1"/>
        <v>593</v>
      </c>
      <c r="R13" s="127">
        <f t="shared" si="2"/>
        <v>477</v>
      </c>
      <c r="S13" s="127">
        <f t="shared" si="0"/>
        <v>1070</v>
      </c>
    </row>
    <row r="14" spans="1:19" s="116" customFormat="1" ht="12.75">
      <c r="A14" s="116" t="s">
        <v>69</v>
      </c>
      <c r="B14" s="112">
        <v>123</v>
      </c>
      <c r="C14" s="111">
        <v>3</v>
      </c>
      <c r="D14" s="111">
        <v>126</v>
      </c>
      <c r="E14" s="112">
        <v>339</v>
      </c>
      <c r="F14" s="111">
        <v>12</v>
      </c>
      <c r="G14" s="113">
        <v>351</v>
      </c>
      <c r="H14" s="178">
        <v>33</v>
      </c>
      <c r="I14" s="111">
        <v>1</v>
      </c>
      <c r="J14" s="113">
        <v>34</v>
      </c>
      <c r="K14" s="178">
        <v>114</v>
      </c>
      <c r="L14" s="111">
        <v>0</v>
      </c>
      <c r="M14" s="113">
        <v>114</v>
      </c>
      <c r="N14" s="178">
        <v>0</v>
      </c>
      <c r="O14" s="111">
        <v>0</v>
      </c>
      <c r="P14" s="113">
        <v>0</v>
      </c>
      <c r="Q14" s="168">
        <f t="shared" si="1"/>
        <v>609</v>
      </c>
      <c r="R14" s="127">
        <f t="shared" si="2"/>
        <v>16</v>
      </c>
      <c r="S14" s="127">
        <f t="shared" si="0"/>
        <v>625</v>
      </c>
    </row>
    <row r="15" spans="1:19" s="116" customFormat="1" ht="12.75">
      <c r="A15" s="116" t="s">
        <v>70</v>
      </c>
      <c r="B15" s="112">
        <v>134</v>
      </c>
      <c r="C15" s="111">
        <v>14</v>
      </c>
      <c r="D15" s="111">
        <v>148</v>
      </c>
      <c r="E15" s="112">
        <v>172</v>
      </c>
      <c r="F15" s="111">
        <v>10</v>
      </c>
      <c r="G15" s="113">
        <v>182</v>
      </c>
      <c r="H15" s="178">
        <v>0</v>
      </c>
      <c r="I15" s="111">
        <v>0</v>
      </c>
      <c r="J15" s="113">
        <v>0</v>
      </c>
      <c r="K15" s="178">
        <v>0</v>
      </c>
      <c r="L15" s="111">
        <v>0</v>
      </c>
      <c r="M15" s="113">
        <v>0</v>
      </c>
      <c r="N15" s="178">
        <v>0</v>
      </c>
      <c r="O15" s="111">
        <v>0</v>
      </c>
      <c r="P15" s="113">
        <v>0</v>
      </c>
      <c r="Q15" s="168">
        <f t="shared" si="1"/>
        <v>306</v>
      </c>
      <c r="R15" s="127">
        <f t="shared" si="2"/>
        <v>24</v>
      </c>
      <c r="S15" s="127">
        <f t="shared" si="0"/>
        <v>330</v>
      </c>
    </row>
    <row r="16" spans="1:19" s="116" customFormat="1" ht="12.75">
      <c r="A16" s="116" t="s">
        <v>86</v>
      </c>
      <c r="B16" s="112">
        <v>27</v>
      </c>
      <c r="C16" s="111">
        <v>113</v>
      </c>
      <c r="D16" s="111">
        <v>140</v>
      </c>
      <c r="E16" s="112">
        <v>28</v>
      </c>
      <c r="F16" s="111">
        <v>261</v>
      </c>
      <c r="G16" s="113">
        <v>289</v>
      </c>
      <c r="H16" s="178">
        <v>0</v>
      </c>
      <c r="I16" s="111">
        <v>0</v>
      </c>
      <c r="J16" s="113">
        <v>0</v>
      </c>
      <c r="K16" s="178">
        <v>17</v>
      </c>
      <c r="L16" s="111">
        <v>47</v>
      </c>
      <c r="M16" s="113">
        <v>64</v>
      </c>
      <c r="N16" s="178">
        <v>0</v>
      </c>
      <c r="O16" s="111">
        <v>0</v>
      </c>
      <c r="P16" s="113">
        <v>0</v>
      </c>
      <c r="Q16" s="168">
        <f t="shared" si="1"/>
        <v>72</v>
      </c>
      <c r="R16" s="127">
        <f t="shared" si="2"/>
        <v>421</v>
      </c>
      <c r="S16" s="127">
        <f t="shared" si="0"/>
        <v>493</v>
      </c>
    </row>
    <row r="17" spans="1:19" s="116" customFormat="1" ht="26.25">
      <c r="A17" s="121" t="s">
        <v>127</v>
      </c>
      <c r="B17" s="112">
        <v>36</v>
      </c>
      <c r="C17" s="111">
        <v>204</v>
      </c>
      <c r="D17" s="111">
        <v>240</v>
      </c>
      <c r="E17" s="112">
        <v>88</v>
      </c>
      <c r="F17" s="111">
        <v>598</v>
      </c>
      <c r="G17" s="113">
        <v>686</v>
      </c>
      <c r="H17" s="178">
        <v>6</v>
      </c>
      <c r="I17" s="111">
        <v>20</v>
      </c>
      <c r="J17" s="113">
        <v>26</v>
      </c>
      <c r="K17" s="178">
        <v>21</v>
      </c>
      <c r="L17" s="111">
        <v>151</v>
      </c>
      <c r="M17" s="113">
        <v>172</v>
      </c>
      <c r="N17" s="178">
        <v>0</v>
      </c>
      <c r="O17" s="111">
        <v>0</v>
      </c>
      <c r="P17" s="113">
        <v>0</v>
      </c>
      <c r="Q17" s="168">
        <f t="shared" si="1"/>
        <v>151</v>
      </c>
      <c r="R17" s="127">
        <f t="shared" si="2"/>
        <v>973</v>
      </c>
      <c r="S17" s="127">
        <f t="shared" si="0"/>
        <v>1124</v>
      </c>
    </row>
    <row r="18" spans="1:19" s="116" customFormat="1" ht="12.75">
      <c r="A18" s="121" t="s">
        <v>72</v>
      </c>
      <c r="B18" s="112">
        <v>0</v>
      </c>
      <c r="C18" s="111">
        <v>0</v>
      </c>
      <c r="D18" s="111">
        <v>0</v>
      </c>
      <c r="E18" s="112">
        <v>42</v>
      </c>
      <c r="F18" s="111">
        <v>0</v>
      </c>
      <c r="G18" s="113">
        <v>42</v>
      </c>
      <c r="H18" s="178">
        <v>0</v>
      </c>
      <c r="I18" s="111">
        <v>0</v>
      </c>
      <c r="J18" s="113">
        <v>0</v>
      </c>
      <c r="K18" s="178">
        <v>12</v>
      </c>
      <c r="L18" s="111">
        <v>0</v>
      </c>
      <c r="M18" s="113">
        <v>12</v>
      </c>
      <c r="N18" s="178">
        <v>0</v>
      </c>
      <c r="O18" s="111">
        <v>0</v>
      </c>
      <c r="P18" s="113">
        <v>0</v>
      </c>
      <c r="Q18" s="168">
        <f t="shared" si="1"/>
        <v>54</v>
      </c>
      <c r="R18" s="127">
        <f t="shared" si="2"/>
        <v>0</v>
      </c>
      <c r="S18" s="127">
        <f t="shared" si="0"/>
        <v>54</v>
      </c>
    </row>
    <row r="19" spans="1:19" s="116" customFormat="1" ht="12.75">
      <c r="A19" s="116" t="s">
        <v>73</v>
      </c>
      <c r="B19" s="112">
        <v>0</v>
      </c>
      <c r="C19" s="111">
        <v>0</v>
      </c>
      <c r="D19" s="111">
        <v>0</v>
      </c>
      <c r="E19" s="112">
        <v>190</v>
      </c>
      <c r="F19" s="111">
        <v>44</v>
      </c>
      <c r="G19" s="113">
        <v>234</v>
      </c>
      <c r="H19" s="178">
        <v>0</v>
      </c>
      <c r="I19" s="111">
        <v>0</v>
      </c>
      <c r="J19" s="113">
        <v>0</v>
      </c>
      <c r="K19" s="178">
        <v>30</v>
      </c>
      <c r="L19" s="111">
        <v>3</v>
      </c>
      <c r="M19" s="113">
        <v>33</v>
      </c>
      <c r="N19" s="178">
        <v>0</v>
      </c>
      <c r="O19" s="111">
        <v>0</v>
      </c>
      <c r="P19" s="113">
        <v>0</v>
      </c>
      <c r="Q19" s="168">
        <f t="shared" si="1"/>
        <v>220</v>
      </c>
      <c r="R19" s="127">
        <f t="shared" si="2"/>
        <v>47</v>
      </c>
      <c r="S19" s="127">
        <f t="shared" si="0"/>
        <v>267</v>
      </c>
    </row>
    <row r="20" spans="1:19" s="116" customFormat="1" ht="12.75">
      <c r="A20" s="116" t="s">
        <v>184</v>
      </c>
      <c r="B20" s="112">
        <v>4</v>
      </c>
      <c r="C20" s="111">
        <v>4</v>
      </c>
      <c r="D20" s="111">
        <v>8</v>
      </c>
      <c r="E20" s="112">
        <v>10</v>
      </c>
      <c r="F20" s="111">
        <v>8</v>
      </c>
      <c r="G20" s="113">
        <v>18</v>
      </c>
      <c r="H20" s="178">
        <v>1</v>
      </c>
      <c r="I20" s="111">
        <v>0</v>
      </c>
      <c r="J20" s="113">
        <v>1</v>
      </c>
      <c r="K20" s="178">
        <v>1</v>
      </c>
      <c r="L20" s="111">
        <v>2</v>
      </c>
      <c r="M20" s="113">
        <v>3</v>
      </c>
      <c r="N20" s="178">
        <v>0</v>
      </c>
      <c r="O20" s="111">
        <v>0</v>
      </c>
      <c r="P20" s="113">
        <v>0</v>
      </c>
      <c r="Q20" s="168">
        <f t="shared" si="1"/>
        <v>16</v>
      </c>
      <c r="R20" s="127">
        <f t="shared" si="2"/>
        <v>14</v>
      </c>
      <c r="S20" s="127">
        <f t="shared" si="0"/>
        <v>30</v>
      </c>
    </row>
    <row r="21" spans="1:19" s="116" customFormat="1" ht="12.75">
      <c r="A21" s="116" t="s">
        <v>74</v>
      </c>
      <c r="B21" s="112">
        <v>140</v>
      </c>
      <c r="C21" s="111">
        <v>1</v>
      </c>
      <c r="D21" s="111">
        <v>141</v>
      </c>
      <c r="E21" s="112">
        <v>204</v>
      </c>
      <c r="F21" s="111">
        <v>3</v>
      </c>
      <c r="G21" s="113">
        <v>207</v>
      </c>
      <c r="H21" s="178">
        <v>15</v>
      </c>
      <c r="I21" s="111">
        <v>0</v>
      </c>
      <c r="J21" s="113">
        <v>15</v>
      </c>
      <c r="K21" s="178">
        <v>77</v>
      </c>
      <c r="L21" s="111">
        <v>0</v>
      </c>
      <c r="M21" s="113">
        <v>77</v>
      </c>
      <c r="N21" s="178">
        <v>15</v>
      </c>
      <c r="O21" s="111">
        <v>0</v>
      </c>
      <c r="P21" s="113">
        <v>15</v>
      </c>
      <c r="Q21" s="168">
        <f t="shared" si="1"/>
        <v>451</v>
      </c>
      <c r="R21" s="127">
        <f t="shared" si="2"/>
        <v>4</v>
      </c>
      <c r="S21" s="127">
        <f t="shared" si="0"/>
        <v>455</v>
      </c>
    </row>
    <row r="22" spans="1:19" s="116" customFormat="1" ht="12.75">
      <c r="A22" s="116" t="s">
        <v>75</v>
      </c>
      <c r="B22" s="112">
        <v>0</v>
      </c>
      <c r="C22" s="111">
        <v>0</v>
      </c>
      <c r="D22" s="111">
        <v>0</v>
      </c>
      <c r="E22" s="112">
        <v>8</v>
      </c>
      <c r="F22" s="111">
        <v>14</v>
      </c>
      <c r="G22" s="113">
        <v>22</v>
      </c>
      <c r="H22" s="178">
        <v>0</v>
      </c>
      <c r="I22" s="111">
        <v>0</v>
      </c>
      <c r="J22" s="126">
        <v>0</v>
      </c>
      <c r="K22" s="112">
        <v>0</v>
      </c>
      <c r="L22" s="111">
        <v>0</v>
      </c>
      <c r="M22" s="113">
        <v>0</v>
      </c>
      <c r="N22" s="112">
        <v>0</v>
      </c>
      <c r="O22" s="111">
        <v>0</v>
      </c>
      <c r="P22" s="113">
        <v>0</v>
      </c>
      <c r="Q22" s="168">
        <f t="shared" si="1"/>
        <v>8</v>
      </c>
      <c r="R22" s="127">
        <f t="shared" si="2"/>
        <v>14</v>
      </c>
      <c r="S22" s="127">
        <f t="shared" si="0"/>
        <v>22</v>
      </c>
    </row>
    <row r="23" spans="1:19" ht="12.75">
      <c r="A23" s="259" t="s">
        <v>76</v>
      </c>
      <c r="B23" s="112">
        <v>12</v>
      </c>
      <c r="C23" s="111">
        <v>1</v>
      </c>
      <c r="D23" s="111">
        <v>13</v>
      </c>
      <c r="E23" s="112">
        <v>137</v>
      </c>
      <c r="F23" s="111">
        <v>10</v>
      </c>
      <c r="G23" s="113">
        <v>147</v>
      </c>
      <c r="H23" s="112">
        <v>9</v>
      </c>
      <c r="I23" s="111">
        <v>0</v>
      </c>
      <c r="J23" s="113">
        <v>9</v>
      </c>
      <c r="K23" s="112">
        <v>0</v>
      </c>
      <c r="L23" s="111">
        <v>0</v>
      </c>
      <c r="M23" s="113">
        <v>0</v>
      </c>
      <c r="N23" s="112">
        <v>0</v>
      </c>
      <c r="O23" s="111">
        <v>0</v>
      </c>
      <c r="P23" s="113">
        <v>0</v>
      </c>
      <c r="Q23" s="168">
        <f t="shared" si="1"/>
        <v>158</v>
      </c>
      <c r="R23" s="127">
        <f t="shared" si="2"/>
        <v>11</v>
      </c>
      <c r="S23" s="127">
        <f t="shared" si="0"/>
        <v>169</v>
      </c>
    </row>
    <row r="24" spans="1:19" s="110" customFormat="1" ht="27.75" customHeight="1">
      <c r="A24" s="121" t="s">
        <v>77</v>
      </c>
      <c r="B24" s="112">
        <v>0</v>
      </c>
      <c r="C24" s="111">
        <v>0</v>
      </c>
      <c r="D24" s="111">
        <v>0</v>
      </c>
      <c r="E24" s="112">
        <v>18</v>
      </c>
      <c r="F24" s="111">
        <v>68</v>
      </c>
      <c r="G24" s="113">
        <v>86</v>
      </c>
      <c r="H24" s="112">
        <v>2</v>
      </c>
      <c r="I24" s="111">
        <v>9</v>
      </c>
      <c r="J24" s="113">
        <v>11</v>
      </c>
      <c r="K24" s="112">
        <v>7</v>
      </c>
      <c r="L24" s="111">
        <v>3</v>
      </c>
      <c r="M24" s="113">
        <v>10</v>
      </c>
      <c r="N24" s="112">
        <v>0</v>
      </c>
      <c r="O24" s="111">
        <v>0</v>
      </c>
      <c r="P24" s="113">
        <v>0</v>
      </c>
      <c r="Q24" s="168">
        <f t="shared" si="1"/>
        <v>27</v>
      </c>
      <c r="R24" s="127">
        <f t="shared" si="2"/>
        <v>80</v>
      </c>
      <c r="S24" s="127">
        <f t="shared" si="0"/>
        <v>107</v>
      </c>
    </row>
    <row r="25" spans="1:20" s="116" customFormat="1" ht="12.75">
      <c r="A25" s="121" t="s">
        <v>78</v>
      </c>
      <c r="B25" s="168">
        <v>0</v>
      </c>
      <c r="C25" s="127">
        <v>0</v>
      </c>
      <c r="D25" s="175">
        <v>0</v>
      </c>
      <c r="E25" s="168">
        <v>60</v>
      </c>
      <c r="F25" s="175">
        <v>0</v>
      </c>
      <c r="G25" s="127">
        <v>60</v>
      </c>
      <c r="H25" s="168">
        <v>0</v>
      </c>
      <c r="I25" s="175">
        <v>0</v>
      </c>
      <c r="J25" s="127">
        <v>0</v>
      </c>
      <c r="K25" s="168">
        <v>0</v>
      </c>
      <c r="L25" s="175">
        <v>0</v>
      </c>
      <c r="M25" s="127">
        <v>0</v>
      </c>
      <c r="N25" s="168">
        <v>0</v>
      </c>
      <c r="O25" s="175">
        <v>0</v>
      </c>
      <c r="P25" s="127">
        <v>0</v>
      </c>
      <c r="Q25" s="168">
        <f t="shared" si="1"/>
        <v>60</v>
      </c>
      <c r="R25" s="127">
        <f t="shared" si="2"/>
        <v>0</v>
      </c>
      <c r="S25" s="127">
        <f t="shared" si="0"/>
        <v>60</v>
      </c>
      <c r="T25" s="128"/>
    </row>
    <row r="26" spans="1:19" ht="12.75">
      <c r="A26" s="116" t="s">
        <v>79</v>
      </c>
      <c r="B26" s="168">
        <v>0</v>
      </c>
      <c r="C26" s="127">
        <v>0</v>
      </c>
      <c r="D26" s="175">
        <v>0</v>
      </c>
      <c r="E26" s="168">
        <v>55</v>
      </c>
      <c r="F26" s="175">
        <v>0</v>
      </c>
      <c r="G26" s="127">
        <v>55</v>
      </c>
      <c r="H26" s="168">
        <v>0</v>
      </c>
      <c r="I26" s="175">
        <v>0</v>
      </c>
      <c r="J26" s="127">
        <v>0</v>
      </c>
      <c r="K26" s="168">
        <v>65</v>
      </c>
      <c r="L26" s="175">
        <v>0</v>
      </c>
      <c r="M26" s="127">
        <v>65</v>
      </c>
      <c r="N26" s="168">
        <v>0</v>
      </c>
      <c r="O26" s="175">
        <v>0</v>
      </c>
      <c r="P26" s="127">
        <v>0</v>
      </c>
      <c r="Q26" s="168">
        <f t="shared" si="1"/>
        <v>120</v>
      </c>
      <c r="R26" s="127">
        <f t="shared" si="2"/>
        <v>0</v>
      </c>
      <c r="S26" s="127">
        <f t="shared" si="0"/>
        <v>120</v>
      </c>
    </row>
    <row r="27" spans="1:19" ht="12.75">
      <c r="A27" s="116" t="s">
        <v>80</v>
      </c>
      <c r="B27" s="168">
        <v>0</v>
      </c>
      <c r="C27" s="127">
        <v>0</v>
      </c>
      <c r="D27" s="175">
        <v>0</v>
      </c>
      <c r="E27" s="168">
        <v>29</v>
      </c>
      <c r="F27" s="175">
        <v>13</v>
      </c>
      <c r="G27" s="127">
        <v>42</v>
      </c>
      <c r="H27" s="168">
        <v>0</v>
      </c>
      <c r="I27" s="175">
        <v>0</v>
      </c>
      <c r="J27" s="127">
        <v>0</v>
      </c>
      <c r="K27" s="168">
        <v>0</v>
      </c>
      <c r="L27" s="175">
        <v>0</v>
      </c>
      <c r="M27" s="127">
        <v>0</v>
      </c>
      <c r="N27" s="168">
        <v>0</v>
      </c>
      <c r="O27" s="175">
        <v>0</v>
      </c>
      <c r="P27" s="127">
        <v>0</v>
      </c>
      <c r="Q27" s="168">
        <f t="shared" si="1"/>
        <v>29</v>
      </c>
      <c r="R27" s="127">
        <f t="shared" si="2"/>
        <v>13</v>
      </c>
      <c r="S27" s="127">
        <f t="shared" si="0"/>
        <v>42</v>
      </c>
    </row>
    <row r="28" spans="1:19" ht="12.75">
      <c r="A28" s="116" t="s">
        <v>81</v>
      </c>
      <c r="B28" s="168">
        <v>104</v>
      </c>
      <c r="C28" s="127">
        <v>27</v>
      </c>
      <c r="D28" s="175">
        <v>131</v>
      </c>
      <c r="E28" s="168">
        <v>145</v>
      </c>
      <c r="F28" s="175">
        <v>55</v>
      </c>
      <c r="G28" s="127">
        <v>200</v>
      </c>
      <c r="H28" s="168">
        <v>0</v>
      </c>
      <c r="I28" s="175">
        <v>0</v>
      </c>
      <c r="J28" s="127">
        <v>0</v>
      </c>
      <c r="K28" s="168">
        <v>74</v>
      </c>
      <c r="L28" s="175">
        <v>15</v>
      </c>
      <c r="M28" s="127">
        <v>89</v>
      </c>
      <c r="N28" s="168">
        <v>0</v>
      </c>
      <c r="O28" s="175">
        <v>0</v>
      </c>
      <c r="P28" s="127">
        <v>0</v>
      </c>
      <c r="Q28" s="168">
        <f t="shared" si="1"/>
        <v>323</v>
      </c>
      <c r="R28" s="127">
        <f t="shared" si="2"/>
        <v>97</v>
      </c>
      <c r="S28" s="127">
        <f t="shared" si="0"/>
        <v>420</v>
      </c>
    </row>
    <row r="29" spans="1:19" ht="12.75">
      <c r="A29" s="116" t="s">
        <v>82</v>
      </c>
      <c r="B29" s="168">
        <v>0</v>
      </c>
      <c r="C29" s="127">
        <v>0</v>
      </c>
      <c r="D29" s="175">
        <v>0</v>
      </c>
      <c r="E29" s="168">
        <v>15</v>
      </c>
      <c r="F29" s="175">
        <v>0</v>
      </c>
      <c r="G29" s="127">
        <v>15</v>
      </c>
      <c r="H29" s="168">
        <v>0</v>
      </c>
      <c r="I29" s="175">
        <v>0</v>
      </c>
      <c r="J29" s="127">
        <v>0</v>
      </c>
      <c r="K29" s="168">
        <v>0</v>
      </c>
      <c r="L29" s="175">
        <v>0</v>
      </c>
      <c r="M29" s="127">
        <v>0</v>
      </c>
      <c r="N29" s="168">
        <v>0</v>
      </c>
      <c r="O29" s="175">
        <v>0</v>
      </c>
      <c r="P29" s="127">
        <v>0</v>
      </c>
      <c r="Q29" s="168">
        <f t="shared" si="1"/>
        <v>15</v>
      </c>
      <c r="R29" s="127">
        <f t="shared" si="2"/>
        <v>0</v>
      </c>
      <c r="S29" s="127">
        <f t="shared" si="0"/>
        <v>15</v>
      </c>
    </row>
    <row r="30" spans="1:19" ht="12.75">
      <c r="A30" s="116" t="s">
        <v>83</v>
      </c>
      <c r="B30" s="168">
        <v>169</v>
      </c>
      <c r="C30" s="127">
        <v>41</v>
      </c>
      <c r="D30" s="175">
        <v>210</v>
      </c>
      <c r="E30" s="168">
        <v>324</v>
      </c>
      <c r="F30" s="175">
        <v>39</v>
      </c>
      <c r="G30" s="127">
        <v>363</v>
      </c>
      <c r="H30" s="168">
        <v>10</v>
      </c>
      <c r="I30" s="175">
        <v>2</v>
      </c>
      <c r="J30" s="127">
        <v>12</v>
      </c>
      <c r="K30" s="168">
        <v>55</v>
      </c>
      <c r="L30" s="175">
        <v>12</v>
      </c>
      <c r="M30" s="127">
        <v>67</v>
      </c>
      <c r="N30" s="168">
        <v>0</v>
      </c>
      <c r="O30" s="175">
        <v>0</v>
      </c>
      <c r="P30" s="127">
        <v>0</v>
      </c>
      <c r="Q30" s="168">
        <f t="shared" si="1"/>
        <v>558</v>
      </c>
      <c r="R30" s="127">
        <f t="shared" si="2"/>
        <v>94</v>
      </c>
      <c r="S30" s="127">
        <f t="shared" si="0"/>
        <v>652</v>
      </c>
    </row>
    <row r="31" spans="1:19" ht="12.75">
      <c r="A31" s="116" t="s">
        <v>89</v>
      </c>
      <c r="B31" s="168">
        <v>0</v>
      </c>
      <c r="C31" s="127">
        <v>0</v>
      </c>
      <c r="D31" s="175">
        <v>0</v>
      </c>
      <c r="E31" s="168">
        <v>0</v>
      </c>
      <c r="F31" s="175">
        <v>0</v>
      </c>
      <c r="G31" s="127">
        <v>0</v>
      </c>
      <c r="H31" s="168">
        <v>0</v>
      </c>
      <c r="I31" s="175">
        <v>0</v>
      </c>
      <c r="J31" s="127">
        <v>0</v>
      </c>
      <c r="K31" s="168">
        <v>0</v>
      </c>
      <c r="L31" s="175">
        <v>12</v>
      </c>
      <c r="M31" s="127">
        <v>12</v>
      </c>
      <c r="N31" s="168">
        <v>0</v>
      </c>
      <c r="O31" s="175">
        <v>0</v>
      </c>
      <c r="P31" s="127">
        <v>0</v>
      </c>
      <c r="Q31" s="168">
        <f t="shared" si="1"/>
        <v>0</v>
      </c>
      <c r="R31" s="127">
        <f t="shared" si="2"/>
        <v>12</v>
      </c>
      <c r="S31" s="127">
        <f t="shared" si="0"/>
        <v>12</v>
      </c>
    </row>
    <row r="32" spans="1:19" ht="12.75">
      <c r="A32" s="116" t="s">
        <v>84</v>
      </c>
      <c r="B32" s="168">
        <v>36</v>
      </c>
      <c r="C32" s="127">
        <v>2</v>
      </c>
      <c r="D32" s="175">
        <v>38</v>
      </c>
      <c r="E32" s="168">
        <v>366</v>
      </c>
      <c r="F32" s="175">
        <v>14</v>
      </c>
      <c r="G32" s="127">
        <v>380</v>
      </c>
      <c r="H32" s="168">
        <v>36</v>
      </c>
      <c r="I32" s="175">
        <v>2</v>
      </c>
      <c r="J32" s="127">
        <v>38</v>
      </c>
      <c r="K32" s="168">
        <v>72</v>
      </c>
      <c r="L32" s="175">
        <v>2</v>
      </c>
      <c r="M32" s="127">
        <v>74</v>
      </c>
      <c r="N32" s="168">
        <v>0</v>
      </c>
      <c r="O32" s="175">
        <v>0</v>
      </c>
      <c r="P32" s="127">
        <v>0</v>
      </c>
      <c r="Q32" s="168">
        <f t="shared" si="1"/>
        <v>510</v>
      </c>
      <c r="R32" s="127">
        <f t="shared" si="2"/>
        <v>20</v>
      </c>
      <c r="S32" s="127">
        <f t="shared" si="0"/>
        <v>530</v>
      </c>
    </row>
    <row r="33" spans="1:19" ht="12.75">
      <c r="A33" s="116" t="s">
        <v>85</v>
      </c>
      <c r="B33" s="168">
        <v>39</v>
      </c>
      <c r="C33" s="127">
        <v>62</v>
      </c>
      <c r="D33" s="175">
        <v>101</v>
      </c>
      <c r="E33" s="168">
        <v>148</v>
      </c>
      <c r="F33" s="175">
        <v>206</v>
      </c>
      <c r="G33" s="127">
        <v>354</v>
      </c>
      <c r="H33" s="168">
        <v>0</v>
      </c>
      <c r="I33" s="175">
        <v>0</v>
      </c>
      <c r="J33" s="127">
        <v>0</v>
      </c>
      <c r="K33" s="168">
        <v>20</v>
      </c>
      <c r="L33" s="175">
        <v>23</v>
      </c>
      <c r="M33" s="127">
        <v>43</v>
      </c>
      <c r="N33" s="168">
        <v>14</v>
      </c>
      <c r="O33" s="175">
        <v>9</v>
      </c>
      <c r="P33" s="127">
        <v>23</v>
      </c>
      <c r="Q33" s="168">
        <f t="shared" si="1"/>
        <v>221</v>
      </c>
      <c r="R33" s="127">
        <f t="shared" si="2"/>
        <v>300</v>
      </c>
      <c r="S33" s="127">
        <f t="shared" si="0"/>
        <v>521</v>
      </c>
    </row>
    <row r="34" spans="1:20" ht="12.75">
      <c r="A34" s="116" t="s">
        <v>87</v>
      </c>
      <c r="B34" s="112">
        <v>0</v>
      </c>
      <c r="C34" s="111">
        <v>0</v>
      </c>
      <c r="D34" s="111">
        <v>0</v>
      </c>
      <c r="E34" s="112">
        <v>25</v>
      </c>
      <c r="F34" s="111">
        <v>1</v>
      </c>
      <c r="G34" s="113">
        <v>26</v>
      </c>
      <c r="H34" s="112">
        <v>0</v>
      </c>
      <c r="I34" s="111">
        <v>0</v>
      </c>
      <c r="J34" s="113">
        <v>0</v>
      </c>
      <c r="K34" s="112">
        <v>0</v>
      </c>
      <c r="L34" s="111">
        <v>0</v>
      </c>
      <c r="M34" s="113">
        <v>0</v>
      </c>
      <c r="N34" s="112">
        <v>0</v>
      </c>
      <c r="O34" s="111">
        <v>0</v>
      </c>
      <c r="P34" s="113">
        <v>0</v>
      </c>
      <c r="Q34" s="168">
        <f t="shared" si="1"/>
        <v>25</v>
      </c>
      <c r="R34" s="127">
        <f t="shared" si="2"/>
        <v>1</v>
      </c>
      <c r="S34" s="127">
        <f t="shared" si="0"/>
        <v>26</v>
      </c>
      <c r="T34" s="110"/>
    </row>
    <row r="35" spans="1:20" s="110" customFormat="1" ht="12.75">
      <c r="A35" s="116" t="s">
        <v>153</v>
      </c>
      <c r="B35" s="168">
        <v>0</v>
      </c>
      <c r="C35" s="127">
        <v>0</v>
      </c>
      <c r="D35" s="175">
        <v>0</v>
      </c>
      <c r="E35" s="168">
        <v>0</v>
      </c>
      <c r="F35" s="175">
        <v>1</v>
      </c>
      <c r="G35" s="127">
        <v>1</v>
      </c>
      <c r="H35" s="168">
        <v>0</v>
      </c>
      <c r="I35" s="175">
        <v>0</v>
      </c>
      <c r="J35" s="127">
        <v>0</v>
      </c>
      <c r="K35" s="168">
        <v>0</v>
      </c>
      <c r="L35" s="175">
        <v>0</v>
      </c>
      <c r="M35" s="127">
        <v>0</v>
      </c>
      <c r="N35" s="168">
        <v>0</v>
      </c>
      <c r="O35" s="175">
        <v>0</v>
      </c>
      <c r="P35" s="127">
        <v>0</v>
      </c>
      <c r="Q35" s="168">
        <f t="shared" si="1"/>
        <v>0</v>
      </c>
      <c r="R35" s="127">
        <f t="shared" si="2"/>
        <v>1</v>
      </c>
      <c r="S35" s="127">
        <f>R35+Q35</f>
        <v>1</v>
      </c>
      <c r="T35" s="128"/>
    </row>
    <row r="36" spans="1:20" s="110" customFormat="1" ht="12.75">
      <c r="A36" s="116" t="s">
        <v>187</v>
      </c>
      <c r="B36" s="168">
        <v>1</v>
      </c>
      <c r="C36" s="127">
        <v>0</v>
      </c>
      <c r="D36" s="175">
        <v>1</v>
      </c>
      <c r="E36" s="168">
        <v>0</v>
      </c>
      <c r="F36" s="175">
        <v>0</v>
      </c>
      <c r="G36" s="127">
        <v>0</v>
      </c>
      <c r="H36" s="168">
        <v>0</v>
      </c>
      <c r="I36" s="175">
        <v>0</v>
      </c>
      <c r="J36" s="127">
        <v>0</v>
      </c>
      <c r="K36" s="168">
        <v>0</v>
      </c>
      <c r="L36" s="175">
        <v>0</v>
      </c>
      <c r="M36" s="127">
        <v>0</v>
      </c>
      <c r="N36" s="168">
        <v>0</v>
      </c>
      <c r="O36" s="175">
        <v>0</v>
      </c>
      <c r="P36" s="127">
        <v>0</v>
      </c>
      <c r="Q36" s="168">
        <f t="shared" si="1"/>
        <v>1</v>
      </c>
      <c r="R36" s="127">
        <f t="shared" si="2"/>
        <v>0</v>
      </c>
      <c r="S36" s="127">
        <f>R36+Q36</f>
        <v>1</v>
      </c>
      <c r="T36" s="128"/>
    </row>
    <row r="37" spans="1:19" ht="12.75">
      <c r="A37" s="116" t="s">
        <v>90</v>
      </c>
      <c r="B37" s="112">
        <v>499</v>
      </c>
      <c r="C37" s="111">
        <v>103</v>
      </c>
      <c r="D37" s="111">
        <v>602</v>
      </c>
      <c r="E37" s="112">
        <v>657</v>
      </c>
      <c r="F37" s="111">
        <v>132</v>
      </c>
      <c r="G37" s="113">
        <v>789</v>
      </c>
      <c r="H37" s="112">
        <v>36</v>
      </c>
      <c r="I37" s="111">
        <v>5</v>
      </c>
      <c r="J37" s="113">
        <v>41</v>
      </c>
      <c r="K37" s="112">
        <v>38</v>
      </c>
      <c r="L37" s="111">
        <v>7</v>
      </c>
      <c r="M37" s="113">
        <v>45</v>
      </c>
      <c r="N37" s="112">
        <v>0</v>
      </c>
      <c r="O37" s="111">
        <v>0</v>
      </c>
      <c r="P37" s="113">
        <v>0</v>
      </c>
      <c r="Q37" s="168">
        <f t="shared" si="1"/>
        <v>1230</v>
      </c>
      <c r="R37" s="127">
        <f t="shared" si="2"/>
        <v>247</v>
      </c>
      <c r="S37" s="127">
        <f>R37+Q37</f>
        <v>1477</v>
      </c>
    </row>
    <row r="38" spans="1:19" ht="12.75">
      <c r="A38" s="116" t="s">
        <v>91</v>
      </c>
      <c r="B38" s="168">
        <v>360</v>
      </c>
      <c r="C38" s="127">
        <v>81</v>
      </c>
      <c r="D38" s="175">
        <v>441</v>
      </c>
      <c r="E38" s="168">
        <v>457</v>
      </c>
      <c r="F38" s="175">
        <v>110</v>
      </c>
      <c r="G38" s="127">
        <v>567</v>
      </c>
      <c r="H38" s="168">
        <v>52</v>
      </c>
      <c r="I38" s="175">
        <v>11</v>
      </c>
      <c r="J38" s="127">
        <v>63</v>
      </c>
      <c r="K38" s="168">
        <v>21</v>
      </c>
      <c r="L38" s="175">
        <v>3</v>
      </c>
      <c r="M38" s="127">
        <v>24</v>
      </c>
      <c r="N38" s="168">
        <v>0</v>
      </c>
      <c r="O38" s="175">
        <v>0</v>
      </c>
      <c r="P38" s="127">
        <v>0</v>
      </c>
      <c r="Q38" s="168">
        <f t="shared" si="1"/>
        <v>890</v>
      </c>
      <c r="R38" s="127">
        <f t="shared" si="2"/>
        <v>205</v>
      </c>
      <c r="S38" s="127">
        <f>R38+Q38</f>
        <v>1095</v>
      </c>
    </row>
    <row r="39" spans="1:19" ht="12.75">
      <c r="A39" s="116" t="s">
        <v>92</v>
      </c>
      <c r="B39" s="168">
        <v>162</v>
      </c>
      <c r="C39" s="127">
        <v>23</v>
      </c>
      <c r="D39" s="175">
        <v>185</v>
      </c>
      <c r="E39" s="168">
        <v>317</v>
      </c>
      <c r="F39" s="175">
        <v>87</v>
      </c>
      <c r="G39" s="127">
        <v>404</v>
      </c>
      <c r="H39" s="168">
        <v>34</v>
      </c>
      <c r="I39" s="175">
        <v>5</v>
      </c>
      <c r="J39" s="127">
        <v>39</v>
      </c>
      <c r="K39" s="168"/>
      <c r="L39" s="175"/>
      <c r="M39" s="127"/>
      <c r="N39" s="168">
        <v>0</v>
      </c>
      <c r="O39" s="175">
        <v>0</v>
      </c>
      <c r="P39" s="127">
        <v>0</v>
      </c>
      <c r="Q39" s="168">
        <f t="shared" si="1"/>
        <v>513</v>
      </c>
      <c r="R39" s="127">
        <f t="shared" si="2"/>
        <v>115</v>
      </c>
      <c r="S39" s="127">
        <f>R39+Q39</f>
        <v>628</v>
      </c>
    </row>
    <row r="40" spans="1:19" s="181" customFormat="1" ht="12.75">
      <c r="A40" s="22" t="s">
        <v>12</v>
      </c>
      <c r="B40" s="179">
        <f aca="true" t="shared" si="3" ref="B40:P40">SUM(B9:B39)</f>
        <v>2352</v>
      </c>
      <c r="C40" s="180">
        <f t="shared" si="3"/>
        <v>1001</v>
      </c>
      <c r="D40" s="180">
        <f t="shared" si="3"/>
        <v>3353</v>
      </c>
      <c r="E40" s="179">
        <f t="shared" si="3"/>
        <v>4839</v>
      </c>
      <c r="F40" s="180">
        <f t="shared" si="3"/>
        <v>2309</v>
      </c>
      <c r="G40" s="180">
        <f t="shared" si="3"/>
        <v>7148</v>
      </c>
      <c r="H40" s="179">
        <f t="shared" si="3"/>
        <v>313</v>
      </c>
      <c r="I40" s="180">
        <f t="shared" si="3"/>
        <v>76</v>
      </c>
      <c r="J40" s="180">
        <f t="shared" si="3"/>
        <v>389</v>
      </c>
      <c r="K40" s="179">
        <f t="shared" si="3"/>
        <v>827</v>
      </c>
      <c r="L40" s="180">
        <f t="shared" si="3"/>
        <v>384</v>
      </c>
      <c r="M40" s="180">
        <f t="shared" si="3"/>
        <v>1211</v>
      </c>
      <c r="N40" s="179">
        <f t="shared" si="3"/>
        <v>47</v>
      </c>
      <c r="O40" s="180">
        <f t="shared" si="3"/>
        <v>12</v>
      </c>
      <c r="P40" s="180">
        <f t="shared" si="3"/>
        <v>59</v>
      </c>
      <c r="Q40" s="179">
        <f t="shared" si="1"/>
        <v>8378</v>
      </c>
      <c r="R40" s="180">
        <f t="shared" si="2"/>
        <v>3782</v>
      </c>
      <c r="S40" s="180">
        <f t="shared" si="0"/>
        <v>12160</v>
      </c>
    </row>
    <row r="41" spans="1:19" s="181" customFormat="1" ht="5.25" customHeight="1">
      <c r="A41" s="22"/>
      <c r="B41" s="106"/>
      <c r="C41" s="107"/>
      <c r="D41" s="107"/>
      <c r="E41" s="106"/>
      <c r="F41" s="107"/>
      <c r="G41" s="107"/>
      <c r="H41" s="106"/>
      <c r="I41" s="107"/>
      <c r="J41" s="107"/>
      <c r="K41" s="106"/>
      <c r="L41" s="107"/>
      <c r="M41" s="107"/>
      <c r="N41" s="106"/>
      <c r="O41" s="107"/>
      <c r="P41" s="107"/>
      <c r="Q41" s="106"/>
      <c r="R41" s="107"/>
      <c r="S41" s="107"/>
    </row>
    <row r="42" spans="1:19" s="110" customFormat="1" ht="12.75">
      <c r="A42" s="93" t="s">
        <v>105</v>
      </c>
      <c r="B42" s="112"/>
      <c r="C42" s="111"/>
      <c r="D42" s="111"/>
      <c r="E42" s="112"/>
      <c r="F42" s="111"/>
      <c r="G42" s="113"/>
      <c r="H42" s="112"/>
      <c r="I42" s="111"/>
      <c r="J42" s="113"/>
      <c r="K42" s="112"/>
      <c r="L42" s="111"/>
      <c r="M42" s="113"/>
      <c r="N42" s="112"/>
      <c r="O42" s="111"/>
      <c r="P42" s="113"/>
      <c r="Q42" s="112"/>
      <c r="R42" s="111"/>
      <c r="S42" s="111"/>
    </row>
    <row r="43" spans="1:19" s="110" customFormat="1" ht="12.75">
      <c r="A43" s="114" t="s">
        <v>185</v>
      </c>
      <c r="B43" s="112">
        <v>0</v>
      </c>
      <c r="C43" s="111">
        <v>0</v>
      </c>
      <c r="D43" s="111">
        <v>0</v>
      </c>
      <c r="E43" s="112">
        <v>1</v>
      </c>
      <c r="F43" s="111">
        <v>1</v>
      </c>
      <c r="G43" s="113">
        <v>2</v>
      </c>
      <c r="H43" s="112">
        <v>0</v>
      </c>
      <c r="I43" s="111">
        <v>0</v>
      </c>
      <c r="J43" s="113">
        <v>0</v>
      </c>
      <c r="K43" s="112">
        <v>0</v>
      </c>
      <c r="L43" s="111">
        <v>0</v>
      </c>
      <c r="M43" s="113">
        <v>0</v>
      </c>
      <c r="N43" s="112">
        <v>0</v>
      </c>
      <c r="O43" s="111">
        <v>0</v>
      </c>
      <c r="P43" s="113">
        <v>0</v>
      </c>
      <c r="Q43" s="168">
        <f aca="true" t="shared" si="4" ref="Q43:Q66">SUM(N43,K43,H43,E43,B43)</f>
        <v>1</v>
      </c>
      <c r="R43" s="127">
        <f aca="true" t="shared" si="5" ref="R43:R66">SUM(C43,F43,I43,L43,O43)</f>
        <v>1</v>
      </c>
      <c r="S43" s="127">
        <f>R43+Q43</f>
        <v>2</v>
      </c>
    </row>
    <row r="44" spans="1:19" s="110" customFormat="1" ht="12.75">
      <c r="A44" s="114" t="s">
        <v>130</v>
      </c>
      <c r="B44" s="112">
        <v>0</v>
      </c>
      <c r="C44" s="111">
        <v>0</v>
      </c>
      <c r="D44" s="111">
        <v>0</v>
      </c>
      <c r="E44" s="112">
        <v>1</v>
      </c>
      <c r="F44" s="111">
        <v>0</v>
      </c>
      <c r="G44" s="113">
        <v>1</v>
      </c>
      <c r="H44" s="112">
        <v>0</v>
      </c>
      <c r="I44" s="111">
        <v>0</v>
      </c>
      <c r="J44" s="113">
        <v>0</v>
      </c>
      <c r="K44" s="112">
        <v>0</v>
      </c>
      <c r="L44" s="111">
        <v>0</v>
      </c>
      <c r="M44" s="113">
        <v>0</v>
      </c>
      <c r="N44" s="112">
        <v>0</v>
      </c>
      <c r="O44" s="111">
        <v>0</v>
      </c>
      <c r="P44" s="113">
        <v>0</v>
      </c>
      <c r="Q44" s="168">
        <f t="shared" si="4"/>
        <v>1</v>
      </c>
      <c r="R44" s="127">
        <f t="shared" si="5"/>
        <v>0</v>
      </c>
      <c r="S44" s="127">
        <f aca="true" t="shared" si="6" ref="S44:S66">R44+Q44</f>
        <v>1</v>
      </c>
    </row>
    <row r="45" spans="1:19" s="110" customFormat="1" ht="12.75">
      <c r="A45" s="114" t="s">
        <v>150</v>
      </c>
      <c r="B45" s="112">
        <v>0</v>
      </c>
      <c r="C45" s="111">
        <v>0</v>
      </c>
      <c r="D45" s="111">
        <v>0</v>
      </c>
      <c r="E45" s="112">
        <v>2</v>
      </c>
      <c r="F45" s="111">
        <v>0</v>
      </c>
      <c r="G45" s="113">
        <v>2</v>
      </c>
      <c r="H45" s="112">
        <v>0</v>
      </c>
      <c r="I45" s="111">
        <v>0</v>
      </c>
      <c r="J45" s="113">
        <v>0</v>
      </c>
      <c r="K45" s="112">
        <v>0</v>
      </c>
      <c r="L45" s="111">
        <v>0</v>
      </c>
      <c r="M45" s="113">
        <v>0</v>
      </c>
      <c r="N45" s="112">
        <v>0</v>
      </c>
      <c r="O45" s="111">
        <v>0</v>
      </c>
      <c r="P45" s="113">
        <v>0</v>
      </c>
      <c r="Q45" s="168">
        <f t="shared" si="4"/>
        <v>2</v>
      </c>
      <c r="R45" s="127">
        <f t="shared" si="5"/>
        <v>0</v>
      </c>
      <c r="S45" s="127">
        <f t="shared" si="6"/>
        <v>2</v>
      </c>
    </row>
    <row r="46" spans="1:19" s="110" customFormat="1" ht="12.75">
      <c r="A46" s="114" t="s">
        <v>101</v>
      </c>
      <c r="B46" s="112">
        <v>0</v>
      </c>
      <c r="C46" s="111">
        <v>0</v>
      </c>
      <c r="D46" s="111">
        <v>0</v>
      </c>
      <c r="E46" s="112">
        <v>0</v>
      </c>
      <c r="F46" s="111">
        <v>0</v>
      </c>
      <c r="G46" s="113">
        <v>0</v>
      </c>
      <c r="H46" s="112">
        <v>0</v>
      </c>
      <c r="I46" s="111">
        <v>0</v>
      </c>
      <c r="J46" s="113">
        <v>0</v>
      </c>
      <c r="K46" s="112">
        <v>8</v>
      </c>
      <c r="L46" s="111">
        <v>4</v>
      </c>
      <c r="M46" s="113">
        <v>12</v>
      </c>
      <c r="N46" s="112">
        <v>0</v>
      </c>
      <c r="O46" s="111">
        <v>1</v>
      </c>
      <c r="P46" s="113">
        <v>1</v>
      </c>
      <c r="Q46" s="168">
        <f t="shared" si="4"/>
        <v>8</v>
      </c>
      <c r="R46" s="127">
        <f t="shared" si="5"/>
        <v>5</v>
      </c>
      <c r="S46" s="127">
        <f t="shared" si="6"/>
        <v>13</v>
      </c>
    </row>
    <row r="47" spans="1:19" s="110" customFormat="1" ht="12.75">
      <c r="A47" s="114" t="s">
        <v>68</v>
      </c>
      <c r="B47" s="112">
        <v>0</v>
      </c>
      <c r="C47" s="111">
        <v>0</v>
      </c>
      <c r="D47" s="111">
        <v>0</v>
      </c>
      <c r="E47" s="112">
        <v>0</v>
      </c>
      <c r="F47" s="111">
        <v>0</v>
      </c>
      <c r="G47" s="113">
        <v>0</v>
      </c>
      <c r="H47" s="112">
        <v>0</v>
      </c>
      <c r="I47" s="111">
        <v>0</v>
      </c>
      <c r="J47" s="113">
        <v>0</v>
      </c>
      <c r="K47" s="112">
        <v>0</v>
      </c>
      <c r="L47" s="111">
        <v>0</v>
      </c>
      <c r="M47" s="113">
        <v>0</v>
      </c>
      <c r="N47" s="112">
        <v>2</v>
      </c>
      <c r="O47" s="111">
        <v>0</v>
      </c>
      <c r="P47" s="113">
        <v>2</v>
      </c>
      <c r="Q47" s="168">
        <f t="shared" si="4"/>
        <v>2</v>
      </c>
      <c r="R47" s="127">
        <f t="shared" si="5"/>
        <v>0</v>
      </c>
      <c r="S47" s="127">
        <f t="shared" si="6"/>
        <v>2</v>
      </c>
    </row>
    <row r="48" spans="1:19" s="110" customFormat="1" ht="12.75">
      <c r="A48" s="114" t="s">
        <v>69</v>
      </c>
      <c r="B48" s="112">
        <v>0</v>
      </c>
      <c r="C48" s="111">
        <v>0</v>
      </c>
      <c r="D48" s="111">
        <v>0</v>
      </c>
      <c r="E48" s="112">
        <v>0</v>
      </c>
      <c r="F48" s="111">
        <v>0</v>
      </c>
      <c r="G48" s="113">
        <v>0</v>
      </c>
      <c r="H48" s="112">
        <v>0</v>
      </c>
      <c r="I48" s="111">
        <v>0</v>
      </c>
      <c r="J48" s="113">
        <v>0</v>
      </c>
      <c r="K48" s="112">
        <v>7</v>
      </c>
      <c r="L48" s="111">
        <v>0</v>
      </c>
      <c r="M48" s="113">
        <v>7</v>
      </c>
      <c r="N48" s="112">
        <v>22</v>
      </c>
      <c r="O48" s="111">
        <v>2</v>
      </c>
      <c r="P48" s="113">
        <v>24</v>
      </c>
      <c r="Q48" s="168">
        <f t="shared" si="4"/>
        <v>29</v>
      </c>
      <c r="R48" s="127">
        <f t="shared" si="5"/>
        <v>2</v>
      </c>
      <c r="S48" s="127">
        <f t="shared" si="6"/>
        <v>31</v>
      </c>
    </row>
    <row r="49" spans="1:19" s="110" customFormat="1" ht="12.75">
      <c r="A49" s="114" t="s">
        <v>102</v>
      </c>
      <c r="B49" s="112">
        <v>0</v>
      </c>
      <c r="C49" s="111">
        <v>0</v>
      </c>
      <c r="D49" s="111">
        <v>0</v>
      </c>
      <c r="E49" s="112">
        <v>0</v>
      </c>
      <c r="F49" s="111">
        <v>0</v>
      </c>
      <c r="G49" s="113">
        <v>0</v>
      </c>
      <c r="H49" s="112">
        <v>0</v>
      </c>
      <c r="I49" s="111">
        <v>0</v>
      </c>
      <c r="J49" s="113">
        <v>0</v>
      </c>
      <c r="K49" s="112">
        <v>0</v>
      </c>
      <c r="L49" s="111">
        <v>0</v>
      </c>
      <c r="M49" s="113">
        <v>0</v>
      </c>
      <c r="N49" s="112">
        <v>7</v>
      </c>
      <c r="O49" s="111">
        <v>4</v>
      </c>
      <c r="P49" s="113">
        <v>11</v>
      </c>
      <c r="Q49" s="168">
        <f t="shared" si="4"/>
        <v>7</v>
      </c>
      <c r="R49" s="127">
        <f t="shared" si="5"/>
        <v>4</v>
      </c>
      <c r="S49" s="127">
        <f t="shared" si="6"/>
        <v>11</v>
      </c>
    </row>
    <row r="50" spans="1:19" s="110" customFormat="1" ht="12.75">
      <c r="A50" s="114" t="s">
        <v>70</v>
      </c>
      <c r="B50" s="112">
        <v>0</v>
      </c>
      <c r="C50" s="111">
        <v>0</v>
      </c>
      <c r="D50" s="111">
        <v>0</v>
      </c>
      <c r="E50" s="112">
        <v>3</v>
      </c>
      <c r="F50" s="111">
        <v>0</v>
      </c>
      <c r="G50" s="113">
        <v>3</v>
      </c>
      <c r="H50" s="112">
        <v>0</v>
      </c>
      <c r="I50" s="111">
        <v>0</v>
      </c>
      <c r="J50" s="113">
        <v>0</v>
      </c>
      <c r="K50" s="112">
        <v>0</v>
      </c>
      <c r="L50" s="111">
        <v>0</v>
      </c>
      <c r="M50" s="113">
        <v>0</v>
      </c>
      <c r="N50" s="112">
        <v>0</v>
      </c>
      <c r="O50" s="111">
        <v>0</v>
      </c>
      <c r="P50" s="113">
        <v>0</v>
      </c>
      <c r="Q50" s="168">
        <f t="shared" si="4"/>
        <v>3</v>
      </c>
      <c r="R50" s="127">
        <f t="shared" si="5"/>
        <v>0</v>
      </c>
      <c r="S50" s="127">
        <f t="shared" si="6"/>
        <v>3</v>
      </c>
    </row>
    <row r="51" spans="1:19" s="110" customFormat="1" ht="12.75">
      <c r="A51" s="114" t="s">
        <v>93</v>
      </c>
      <c r="B51" s="112">
        <v>0</v>
      </c>
      <c r="C51" s="111">
        <v>0</v>
      </c>
      <c r="D51" s="111">
        <v>0</v>
      </c>
      <c r="E51" s="112">
        <v>14</v>
      </c>
      <c r="F51" s="111">
        <v>1</v>
      </c>
      <c r="G51" s="113">
        <v>15</v>
      </c>
      <c r="H51" s="112">
        <v>0</v>
      </c>
      <c r="I51" s="111">
        <v>0</v>
      </c>
      <c r="J51" s="113">
        <v>0</v>
      </c>
      <c r="K51" s="112">
        <v>4</v>
      </c>
      <c r="L51" s="111">
        <v>6</v>
      </c>
      <c r="M51" s="113">
        <v>10</v>
      </c>
      <c r="N51" s="112">
        <v>5</v>
      </c>
      <c r="O51" s="111">
        <v>2</v>
      </c>
      <c r="P51" s="113">
        <v>7</v>
      </c>
      <c r="Q51" s="168">
        <f t="shared" si="4"/>
        <v>23</v>
      </c>
      <c r="R51" s="127">
        <f t="shared" si="5"/>
        <v>9</v>
      </c>
      <c r="S51" s="127">
        <f t="shared" si="6"/>
        <v>32</v>
      </c>
    </row>
    <row r="52" spans="1:19" s="110" customFormat="1" ht="12.75">
      <c r="A52" s="114" t="s">
        <v>103</v>
      </c>
      <c r="B52" s="112">
        <v>0</v>
      </c>
      <c r="C52" s="111">
        <v>0</v>
      </c>
      <c r="D52" s="111">
        <v>0</v>
      </c>
      <c r="E52" s="112">
        <v>2</v>
      </c>
      <c r="F52" s="111">
        <v>0</v>
      </c>
      <c r="G52" s="113">
        <v>2</v>
      </c>
      <c r="H52" s="112">
        <v>0</v>
      </c>
      <c r="I52" s="111">
        <v>0</v>
      </c>
      <c r="J52" s="113">
        <v>0</v>
      </c>
      <c r="K52" s="112">
        <v>1</v>
      </c>
      <c r="L52" s="111">
        <v>0</v>
      </c>
      <c r="M52" s="113">
        <v>1</v>
      </c>
      <c r="N52" s="112">
        <v>2</v>
      </c>
      <c r="O52" s="111">
        <v>3</v>
      </c>
      <c r="P52" s="113">
        <v>5</v>
      </c>
      <c r="Q52" s="168">
        <f t="shared" si="4"/>
        <v>5</v>
      </c>
      <c r="R52" s="127">
        <f t="shared" si="5"/>
        <v>3</v>
      </c>
      <c r="S52" s="127">
        <f t="shared" si="6"/>
        <v>8</v>
      </c>
    </row>
    <row r="53" spans="1:19" s="110" customFormat="1" ht="12.75">
      <c r="A53" s="114" t="s">
        <v>94</v>
      </c>
      <c r="B53" s="112">
        <v>0</v>
      </c>
      <c r="C53" s="111">
        <v>0</v>
      </c>
      <c r="D53" s="111">
        <v>0</v>
      </c>
      <c r="E53" s="112">
        <v>16</v>
      </c>
      <c r="F53" s="111">
        <v>1</v>
      </c>
      <c r="G53" s="113">
        <v>17</v>
      </c>
      <c r="H53" s="112">
        <v>0</v>
      </c>
      <c r="I53" s="111">
        <v>0</v>
      </c>
      <c r="J53" s="113">
        <v>0</v>
      </c>
      <c r="K53" s="112">
        <v>0</v>
      </c>
      <c r="L53" s="111">
        <v>0</v>
      </c>
      <c r="M53" s="113">
        <v>0</v>
      </c>
      <c r="N53" s="112">
        <v>0</v>
      </c>
      <c r="O53" s="111">
        <v>0</v>
      </c>
      <c r="P53" s="113">
        <v>0</v>
      </c>
      <c r="Q53" s="168">
        <f t="shared" si="4"/>
        <v>16</v>
      </c>
      <c r="R53" s="127">
        <f t="shared" si="5"/>
        <v>1</v>
      </c>
      <c r="S53" s="127">
        <f t="shared" si="6"/>
        <v>17</v>
      </c>
    </row>
    <row r="54" spans="1:19" s="110" customFormat="1" ht="12.75">
      <c r="A54" s="121" t="s">
        <v>126</v>
      </c>
      <c r="B54" s="112">
        <v>0</v>
      </c>
      <c r="C54" s="111">
        <v>0</v>
      </c>
      <c r="D54" s="111">
        <v>0</v>
      </c>
      <c r="E54" s="112">
        <v>1</v>
      </c>
      <c r="F54" s="111">
        <v>0</v>
      </c>
      <c r="G54" s="113">
        <v>1</v>
      </c>
      <c r="H54" s="112">
        <v>0</v>
      </c>
      <c r="I54" s="111">
        <v>0</v>
      </c>
      <c r="J54" s="113">
        <v>0</v>
      </c>
      <c r="K54" s="112">
        <v>0</v>
      </c>
      <c r="L54" s="111">
        <v>0</v>
      </c>
      <c r="M54" s="113">
        <v>0</v>
      </c>
      <c r="N54" s="112">
        <v>0</v>
      </c>
      <c r="O54" s="111">
        <v>0</v>
      </c>
      <c r="P54" s="113">
        <v>0</v>
      </c>
      <c r="Q54" s="168">
        <f t="shared" si="4"/>
        <v>1</v>
      </c>
      <c r="R54" s="127">
        <f t="shared" si="5"/>
        <v>0</v>
      </c>
      <c r="S54" s="127">
        <f t="shared" si="6"/>
        <v>1</v>
      </c>
    </row>
    <row r="55" spans="1:19" s="110" customFormat="1" ht="27" customHeight="1">
      <c r="A55" s="259" t="s">
        <v>127</v>
      </c>
      <c r="B55" s="112">
        <v>0</v>
      </c>
      <c r="C55" s="111">
        <v>0</v>
      </c>
      <c r="D55" s="111">
        <v>0</v>
      </c>
      <c r="E55" s="112">
        <v>4</v>
      </c>
      <c r="F55" s="111">
        <v>14</v>
      </c>
      <c r="G55" s="113">
        <v>18</v>
      </c>
      <c r="H55" s="112">
        <v>0</v>
      </c>
      <c r="I55" s="111">
        <v>0</v>
      </c>
      <c r="J55" s="113">
        <v>0</v>
      </c>
      <c r="K55" s="112">
        <v>2</v>
      </c>
      <c r="L55" s="111">
        <v>6</v>
      </c>
      <c r="M55" s="113">
        <v>8</v>
      </c>
      <c r="N55" s="112">
        <v>0</v>
      </c>
      <c r="O55" s="111">
        <v>0</v>
      </c>
      <c r="P55" s="113">
        <v>0</v>
      </c>
      <c r="Q55" s="168">
        <f t="shared" si="4"/>
        <v>6</v>
      </c>
      <c r="R55" s="127">
        <f t="shared" si="5"/>
        <v>20</v>
      </c>
      <c r="S55" s="127">
        <f t="shared" si="6"/>
        <v>26</v>
      </c>
    </row>
    <row r="56" spans="1:19" s="110" customFormat="1" ht="12.75">
      <c r="A56" s="114" t="s">
        <v>95</v>
      </c>
      <c r="B56" s="112">
        <v>0</v>
      </c>
      <c r="C56" s="111">
        <v>0</v>
      </c>
      <c r="D56" s="111">
        <v>0</v>
      </c>
      <c r="E56" s="112">
        <v>27</v>
      </c>
      <c r="F56" s="111">
        <v>4</v>
      </c>
      <c r="G56" s="113">
        <v>31</v>
      </c>
      <c r="H56" s="112">
        <v>0</v>
      </c>
      <c r="I56" s="111">
        <v>0</v>
      </c>
      <c r="J56" s="113">
        <v>0</v>
      </c>
      <c r="K56" s="112">
        <v>0</v>
      </c>
      <c r="L56" s="111">
        <v>0</v>
      </c>
      <c r="M56" s="113">
        <v>0</v>
      </c>
      <c r="N56" s="112">
        <v>0</v>
      </c>
      <c r="O56" s="111">
        <v>0</v>
      </c>
      <c r="P56" s="113">
        <v>0</v>
      </c>
      <c r="Q56" s="168">
        <f t="shared" si="4"/>
        <v>27</v>
      </c>
      <c r="R56" s="127">
        <f t="shared" si="5"/>
        <v>4</v>
      </c>
      <c r="S56" s="127">
        <f t="shared" si="6"/>
        <v>31</v>
      </c>
    </row>
    <row r="57" spans="1:19" s="110" customFormat="1" ht="12.75">
      <c r="A57" s="114" t="s">
        <v>73</v>
      </c>
      <c r="B57" s="112">
        <v>0</v>
      </c>
      <c r="C57" s="111">
        <v>0</v>
      </c>
      <c r="D57" s="111">
        <v>0</v>
      </c>
      <c r="E57" s="112">
        <v>0</v>
      </c>
      <c r="F57" s="111">
        <v>0</v>
      </c>
      <c r="G57" s="113">
        <v>0</v>
      </c>
      <c r="H57" s="112">
        <v>0</v>
      </c>
      <c r="I57" s="111">
        <v>0</v>
      </c>
      <c r="J57" s="113">
        <v>0</v>
      </c>
      <c r="K57" s="112">
        <v>0</v>
      </c>
      <c r="L57" s="111">
        <v>0</v>
      </c>
      <c r="M57" s="113">
        <v>0</v>
      </c>
      <c r="N57" s="112">
        <v>18</v>
      </c>
      <c r="O57" s="111">
        <v>3</v>
      </c>
      <c r="P57" s="113">
        <v>21</v>
      </c>
      <c r="Q57" s="168">
        <f t="shared" si="4"/>
        <v>18</v>
      </c>
      <c r="R57" s="127">
        <f t="shared" si="5"/>
        <v>3</v>
      </c>
      <c r="S57" s="127">
        <f t="shared" si="6"/>
        <v>21</v>
      </c>
    </row>
    <row r="58" spans="1:19" s="110" customFormat="1" ht="12.75">
      <c r="A58" s="114" t="s">
        <v>184</v>
      </c>
      <c r="B58" s="112">
        <v>0</v>
      </c>
      <c r="C58" s="111">
        <v>0</v>
      </c>
      <c r="D58" s="111">
        <v>0</v>
      </c>
      <c r="E58" s="112">
        <v>0</v>
      </c>
      <c r="F58" s="111">
        <v>0</v>
      </c>
      <c r="G58" s="113">
        <v>0</v>
      </c>
      <c r="H58" s="112">
        <v>0</v>
      </c>
      <c r="I58" s="111">
        <v>0</v>
      </c>
      <c r="J58" s="113">
        <v>0</v>
      </c>
      <c r="K58" s="112">
        <v>0</v>
      </c>
      <c r="L58" s="111">
        <v>1</v>
      </c>
      <c r="M58" s="113">
        <v>1</v>
      </c>
      <c r="N58" s="112">
        <v>2</v>
      </c>
      <c r="O58" s="111">
        <v>0</v>
      </c>
      <c r="P58" s="113">
        <v>2</v>
      </c>
      <c r="Q58" s="168">
        <f t="shared" si="4"/>
        <v>2</v>
      </c>
      <c r="R58" s="127">
        <f t="shared" si="5"/>
        <v>1</v>
      </c>
      <c r="S58" s="127">
        <f t="shared" si="6"/>
        <v>3</v>
      </c>
    </row>
    <row r="59" spans="1:19" s="110" customFormat="1" ht="12.75">
      <c r="A59" s="114" t="s">
        <v>74</v>
      </c>
      <c r="B59" s="112">
        <v>0</v>
      </c>
      <c r="C59" s="111">
        <v>0</v>
      </c>
      <c r="D59" s="111">
        <v>0</v>
      </c>
      <c r="E59" s="112">
        <v>0</v>
      </c>
      <c r="F59" s="111">
        <v>0</v>
      </c>
      <c r="G59" s="113">
        <v>0</v>
      </c>
      <c r="H59" s="112">
        <v>0</v>
      </c>
      <c r="I59" s="111">
        <v>0</v>
      </c>
      <c r="J59" s="113">
        <v>0</v>
      </c>
      <c r="K59" s="112">
        <v>1</v>
      </c>
      <c r="L59" s="111">
        <v>0</v>
      </c>
      <c r="M59" s="113">
        <v>1</v>
      </c>
      <c r="N59" s="112">
        <v>0</v>
      </c>
      <c r="O59" s="111">
        <v>0</v>
      </c>
      <c r="P59" s="113">
        <v>0</v>
      </c>
      <c r="Q59" s="168">
        <f t="shared" si="4"/>
        <v>1</v>
      </c>
      <c r="R59" s="127">
        <f t="shared" si="5"/>
        <v>0</v>
      </c>
      <c r="S59" s="127">
        <f t="shared" si="6"/>
        <v>1</v>
      </c>
    </row>
    <row r="60" spans="1:19" s="110" customFormat="1" ht="12.75">
      <c r="A60" s="114" t="s">
        <v>96</v>
      </c>
      <c r="B60" s="112">
        <v>0</v>
      </c>
      <c r="C60" s="111">
        <v>0</v>
      </c>
      <c r="D60" s="111">
        <v>0</v>
      </c>
      <c r="E60" s="112">
        <v>0</v>
      </c>
      <c r="F60" s="111">
        <v>0</v>
      </c>
      <c r="G60" s="113">
        <v>0</v>
      </c>
      <c r="H60" s="112">
        <v>0</v>
      </c>
      <c r="I60" s="111">
        <v>0</v>
      </c>
      <c r="J60" s="113">
        <v>0</v>
      </c>
      <c r="K60" s="112">
        <v>0</v>
      </c>
      <c r="L60" s="111">
        <v>7</v>
      </c>
      <c r="M60" s="113">
        <v>7</v>
      </c>
      <c r="N60" s="112">
        <v>0</v>
      </c>
      <c r="O60" s="111">
        <v>0</v>
      </c>
      <c r="P60" s="113">
        <v>0</v>
      </c>
      <c r="Q60" s="168">
        <f t="shared" si="4"/>
        <v>0</v>
      </c>
      <c r="R60" s="127">
        <f t="shared" si="5"/>
        <v>7</v>
      </c>
      <c r="S60" s="127">
        <f t="shared" si="6"/>
        <v>7</v>
      </c>
    </row>
    <row r="61" spans="1:19" s="110" customFormat="1" ht="12.75">
      <c r="A61" s="114" t="s">
        <v>97</v>
      </c>
      <c r="B61" s="112">
        <v>0</v>
      </c>
      <c r="C61" s="111">
        <v>0</v>
      </c>
      <c r="D61" s="111">
        <v>0</v>
      </c>
      <c r="E61" s="112">
        <v>0</v>
      </c>
      <c r="F61" s="111">
        <v>0</v>
      </c>
      <c r="G61" s="113">
        <v>0</v>
      </c>
      <c r="H61" s="112">
        <v>0</v>
      </c>
      <c r="I61" s="111">
        <v>0</v>
      </c>
      <c r="J61" s="113">
        <v>0</v>
      </c>
      <c r="K61" s="112">
        <v>7</v>
      </c>
      <c r="L61" s="111">
        <v>0</v>
      </c>
      <c r="M61" s="113">
        <v>7</v>
      </c>
      <c r="N61" s="112">
        <v>0</v>
      </c>
      <c r="O61" s="111">
        <v>0</v>
      </c>
      <c r="P61" s="113">
        <v>0</v>
      </c>
      <c r="Q61" s="168">
        <f t="shared" si="4"/>
        <v>7</v>
      </c>
      <c r="R61" s="127">
        <f t="shared" si="5"/>
        <v>0</v>
      </c>
      <c r="S61" s="127">
        <f t="shared" si="6"/>
        <v>7</v>
      </c>
    </row>
    <row r="62" spans="1:19" s="110" customFormat="1" ht="26.25">
      <c r="A62" s="259" t="s">
        <v>98</v>
      </c>
      <c r="B62" s="112">
        <v>0</v>
      </c>
      <c r="C62" s="111">
        <v>0</v>
      </c>
      <c r="D62" s="111">
        <v>0</v>
      </c>
      <c r="E62" s="112">
        <v>5</v>
      </c>
      <c r="F62" s="111">
        <v>12</v>
      </c>
      <c r="G62" s="113">
        <v>17</v>
      </c>
      <c r="H62" s="112">
        <v>0</v>
      </c>
      <c r="I62" s="111">
        <v>0</v>
      </c>
      <c r="J62" s="113">
        <v>0</v>
      </c>
      <c r="K62" s="112">
        <v>0</v>
      </c>
      <c r="L62" s="111">
        <v>7</v>
      </c>
      <c r="M62" s="113">
        <v>7</v>
      </c>
      <c r="N62" s="112">
        <v>0</v>
      </c>
      <c r="O62" s="111">
        <v>0</v>
      </c>
      <c r="P62" s="113">
        <v>0</v>
      </c>
      <c r="Q62" s="168">
        <f t="shared" si="4"/>
        <v>5</v>
      </c>
      <c r="R62" s="127">
        <f t="shared" si="5"/>
        <v>19</v>
      </c>
      <c r="S62" s="127">
        <f t="shared" si="6"/>
        <v>24</v>
      </c>
    </row>
    <row r="63" spans="1:19" s="110" customFormat="1" ht="12.75">
      <c r="A63" s="114" t="s">
        <v>99</v>
      </c>
      <c r="B63" s="112">
        <v>0</v>
      </c>
      <c r="C63" s="111">
        <v>0</v>
      </c>
      <c r="D63" s="111">
        <v>0</v>
      </c>
      <c r="E63" s="112">
        <v>0</v>
      </c>
      <c r="F63" s="111">
        <v>0</v>
      </c>
      <c r="G63" s="113">
        <v>0</v>
      </c>
      <c r="H63" s="112">
        <v>0</v>
      </c>
      <c r="I63" s="111">
        <v>0</v>
      </c>
      <c r="J63" s="113">
        <v>0</v>
      </c>
      <c r="K63" s="112">
        <v>0</v>
      </c>
      <c r="L63" s="111">
        <v>0</v>
      </c>
      <c r="M63" s="113">
        <v>0</v>
      </c>
      <c r="N63" s="112">
        <v>11</v>
      </c>
      <c r="O63" s="111">
        <v>2</v>
      </c>
      <c r="P63" s="113">
        <v>13</v>
      </c>
      <c r="Q63" s="168">
        <f t="shared" si="4"/>
        <v>11</v>
      </c>
      <c r="R63" s="127">
        <f t="shared" si="5"/>
        <v>2</v>
      </c>
      <c r="S63" s="127">
        <f t="shared" si="6"/>
        <v>13</v>
      </c>
    </row>
    <row r="64" spans="1:19" s="110" customFormat="1" ht="12.75">
      <c r="A64" s="114" t="s">
        <v>186</v>
      </c>
      <c r="B64" s="112">
        <v>0</v>
      </c>
      <c r="C64" s="111">
        <v>0</v>
      </c>
      <c r="D64" s="111">
        <v>0</v>
      </c>
      <c r="E64" s="112">
        <v>0</v>
      </c>
      <c r="F64" s="111">
        <v>0</v>
      </c>
      <c r="G64" s="113">
        <v>0</v>
      </c>
      <c r="H64" s="112">
        <v>0</v>
      </c>
      <c r="I64" s="111">
        <v>0</v>
      </c>
      <c r="J64" s="113">
        <v>0</v>
      </c>
      <c r="K64" s="112">
        <v>1</v>
      </c>
      <c r="L64" s="111">
        <v>0</v>
      </c>
      <c r="M64" s="113">
        <v>1</v>
      </c>
      <c r="N64" s="112">
        <v>0</v>
      </c>
      <c r="O64" s="111">
        <v>0</v>
      </c>
      <c r="P64" s="113">
        <v>0</v>
      </c>
      <c r="Q64" s="168">
        <f t="shared" si="4"/>
        <v>1</v>
      </c>
      <c r="R64" s="127">
        <f t="shared" si="5"/>
        <v>0</v>
      </c>
      <c r="S64" s="127">
        <f t="shared" si="6"/>
        <v>1</v>
      </c>
    </row>
    <row r="65" spans="1:19" s="110" customFormat="1" ht="12.75">
      <c r="A65" s="114" t="s">
        <v>100</v>
      </c>
      <c r="B65" s="112">
        <v>0</v>
      </c>
      <c r="C65" s="111">
        <v>0</v>
      </c>
      <c r="D65" s="111">
        <v>0</v>
      </c>
      <c r="E65" s="112">
        <v>11</v>
      </c>
      <c r="F65" s="111">
        <v>0</v>
      </c>
      <c r="G65" s="113">
        <v>11</v>
      </c>
      <c r="H65" s="112">
        <v>0</v>
      </c>
      <c r="I65" s="111">
        <v>0</v>
      </c>
      <c r="J65" s="113">
        <v>0</v>
      </c>
      <c r="K65" s="112">
        <v>12</v>
      </c>
      <c r="L65" s="111">
        <v>0</v>
      </c>
      <c r="M65" s="113">
        <v>12</v>
      </c>
      <c r="N65" s="112">
        <v>0</v>
      </c>
      <c r="O65" s="111">
        <v>0</v>
      </c>
      <c r="P65" s="113">
        <v>0</v>
      </c>
      <c r="Q65" s="168">
        <f t="shared" si="4"/>
        <v>23</v>
      </c>
      <c r="R65" s="127">
        <f t="shared" si="5"/>
        <v>0</v>
      </c>
      <c r="S65" s="127">
        <f t="shared" si="6"/>
        <v>23</v>
      </c>
    </row>
    <row r="66" spans="1:19" s="22" customFormat="1" ht="12.75">
      <c r="A66" s="22" t="s">
        <v>12</v>
      </c>
      <c r="B66" s="86">
        <f aca="true" t="shared" si="7" ref="B66:P66">SUM(B43:B65)</f>
        <v>0</v>
      </c>
      <c r="C66" s="85">
        <f t="shared" si="7"/>
        <v>0</v>
      </c>
      <c r="D66" s="85">
        <f t="shared" si="7"/>
        <v>0</v>
      </c>
      <c r="E66" s="86">
        <f t="shared" si="7"/>
        <v>87</v>
      </c>
      <c r="F66" s="85">
        <f t="shared" si="7"/>
        <v>33</v>
      </c>
      <c r="G66" s="94">
        <f t="shared" si="7"/>
        <v>120</v>
      </c>
      <c r="H66" s="86">
        <f t="shared" si="7"/>
        <v>0</v>
      </c>
      <c r="I66" s="85">
        <f t="shared" si="7"/>
        <v>0</v>
      </c>
      <c r="J66" s="94">
        <f t="shared" si="7"/>
        <v>0</v>
      </c>
      <c r="K66" s="86">
        <f t="shared" si="7"/>
        <v>43</v>
      </c>
      <c r="L66" s="85">
        <f t="shared" si="7"/>
        <v>31</v>
      </c>
      <c r="M66" s="94">
        <f t="shared" si="7"/>
        <v>74</v>
      </c>
      <c r="N66" s="86">
        <f t="shared" si="7"/>
        <v>69</v>
      </c>
      <c r="O66" s="85">
        <f t="shared" si="7"/>
        <v>17</v>
      </c>
      <c r="P66" s="94">
        <f t="shared" si="7"/>
        <v>86</v>
      </c>
      <c r="Q66" s="179">
        <f t="shared" si="4"/>
        <v>199</v>
      </c>
      <c r="R66" s="180">
        <f t="shared" si="5"/>
        <v>81</v>
      </c>
      <c r="S66" s="180">
        <f t="shared" si="6"/>
        <v>280</v>
      </c>
    </row>
    <row r="67" spans="2:19" s="22" customFormat="1" ht="6" customHeight="1">
      <c r="B67" s="283"/>
      <c r="C67" s="218"/>
      <c r="D67" s="218"/>
      <c r="E67" s="283"/>
      <c r="F67" s="218"/>
      <c r="G67" s="43"/>
      <c r="H67" s="283"/>
      <c r="I67" s="218"/>
      <c r="J67" s="43"/>
      <c r="K67" s="283"/>
      <c r="L67" s="218"/>
      <c r="M67" s="43"/>
      <c r="N67" s="283"/>
      <c r="O67" s="218"/>
      <c r="P67" s="43"/>
      <c r="Q67" s="106"/>
      <c r="R67" s="107"/>
      <c r="S67" s="107"/>
    </row>
    <row r="68" spans="1:19" s="108" customFormat="1" ht="12.75">
      <c r="A68" s="22" t="s">
        <v>14</v>
      </c>
      <c r="B68" s="106">
        <f aca="true" t="shared" si="8" ref="B68:P68">SUM(B66,B40)</f>
        <v>2352</v>
      </c>
      <c r="C68" s="107">
        <f t="shared" si="8"/>
        <v>1001</v>
      </c>
      <c r="D68" s="107">
        <f t="shared" si="8"/>
        <v>3353</v>
      </c>
      <c r="E68" s="106">
        <f t="shared" si="8"/>
        <v>4926</v>
      </c>
      <c r="F68" s="107">
        <f t="shared" si="8"/>
        <v>2342</v>
      </c>
      <c r="G68" s="107">
        <f t="shared" si="8"/>
        <v>7268</v>
      </c>
      <c r="H68" s="106">
        <f t="shared" si="8"/>
        <v>313</v>
      </c>
      <c r="I68" s="107">
        <f t="shared" si="8"/>
        <v>76</v>
      </c>
      <c r="J68" s="107">
        <f t="shared" si="8"/>
        <v>389</v>
      </c>
      <c r="K68" s="106">
        <f t="shared" si="8"/>
        <v>870</v>
      </c>
      <c r="L68" s="107">
        <f t="shared" si="8"/>
        <v>415</v>
      </c>
      <c r="M68" s="107">
        <f t="shared" si="8"/>
        <v>1285</v>
      </c>
      <c r="N68" s="106">
        <f t="shared" si="8"/>
        <v>116</v>
      </c>
      <c r="O68" s="107">
        <f t="shared" si="8"/>
        <v>29</v>
      </c>
      <c r="P68" s="107">
        <f t="shared" si="8"/>
        <v>145</v>
      </c>
      <c r="Q68" s="106">
        <f>SUM(N68,K68,H68,E68,B68)</f>
        <v>8577</v>
      </c>
      <c r="R68" s="107">
        <f>SUM(C68,F68,I68,L68,O68)</f>
        <v>3863</v>
      </c>
      <c r="S68" s="107">
        <f>R68+Q68</f>
        <v>12440</v>
      </c>
    </row>
    <row r="69" spans="2:19" ht="12.75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S69" s="127"/>
    </row>
    <row r="70" spans="1:18" ht="12.75">
      <c r="A70" s="205" t="s">
        <v>155</v>
      </c>
      <c r="K70" s="128"/>
      <c r="M70" s="116"/>
      <c r="N70" s="128"/>
      <c r="P70" s="116"/>
      <c r="Q70" s="128"/>
      <c r="R70" s="128"/>
    </row>
    <row r="71" spans="1:18" ht="6" customHeight="1">
      <c r="A71" s="158"/>
      <c r="K71" s="128"/>
      <c r="M71" s="116"/>
      <c r="N71" s="128"/>
      <c r="P71" s="116"/>
      <c r="Q71" s="128"/>
      <c r="R71" s="128"/>
    </row>
    <row r="72" ht="12.75">
      <c r="A72" s="205" t="s">
        <v>31</v>
      </c>
    </row>
    <row r="73" ht="12.75">
      <c r="A73" s="205" t="s">
        <v>177</v>
      </c>
    </row>
    <row r="74" ht="12.75">
      <c r="A74" s="205" t="s">
        <v>178</v>
      </c>
    </row>
    <row r="75" ht="12.75">
      <c r="A75" s="205" t="s">
        <v>179</v>
      </c>
    </row>
    <row r="76" ht="12.75">
      <c r="A76" s="297" t="s">
        <v>180</v>
      </c>
    </row>
    <row r="80" spans="2:19" ht="12.75"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</row>
  </sheetData>
  <sheetProtection/>
  <mergeCells count="8">
    <mergeCell ref="A2:S2"/>
    <mergeCell ref="A3:S3"/>
    <mergeCell ref="A4:S4"/>
    <mergeCell ref="H6:J6"/>
    <mergeCell ref="E6:G6"/>
    <mergeCell ref="N6:P6"/>
    <mergeCell ref="K6:M6"/>
    <mergeCell ref="Q6:S6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84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33.8515625" style="84" customWidth="1"/>
    <col min="2" max="11" width="8.8515625" style="139" customWidth="1"/>
    <col min="12" max="13" width="9.57421875" style="139" customWidth="1"/>
    <col min="14" max="15" width="8.8515625" style="139" customWidth="1"/>
    <col min="16" max="17" width="10.28125" style="139" customWidth="1"/>
    <col min="18" max="18" width="7.28125" style="139" customWidth="1"/>
    <col min="19" max="19" width="7.140625" style="139" customWidth="1"/>
    <col min="20" max="20" width="8.8515625" style="84" customWidth="1"/>
    <col min="21" max="21" width="15.28125" style="262" customWidth="1"/>
    <col min="22" max="22" width="7.8515625" style="139" customWidth="1"/>
    <col min="23" max="37" width="7.421875" style="139" customWidth="1"/>
    <col min="38" max="39" width="5.00390625" style="139" customWidth="1"/>
    <col min="40" max="40" width="10.57421875" style="139" customWidth="1"/>
    <col min="41" max="42" width="4.7109375" style="139" customWidth="1"/>
    <col min="43" max="43" width="10.28125" style="139" customWidth="1"/>
    <col min="44" max="44" width="19.00390625" style="139" customWidth="1"/>
    <col min="45" max="46" width="12.00390625" style="139" customWidth="1"/>
    <col min="47" max="47" width="10.57421875" style="139" customWidth="1"/>
    <col min="48" max="49" width="5.00390625" style="139" customWidth="1"/>
    <col min="50" max="50" width="10.57421875" style="139" customWidth="1"/>
    <col min="51" max="52" width="4.7109375" style="139" customWidth="1"/>
    <col min="53" max="53" width="10.28125" style="139" customWidth="1"/>
    <col min="54" max="54" width="17.57421875" style="139" customWidth="1"/>
    <col min="55" max="55" width="43.421875" style="139" customWidth="1"/>
    <col min="56" max="57" width="7.00390625" style="139" customWidth="1"/>
    <col min="58" max="58" width="9.28125" style="139" customWidth="1"/>
    <col min="59" max="16384" width="9.140625" style="139" customWidth="1"/>
  </cols>
  <sheetData>
    <row r="1" ht="12.75">
      <c r="A1" s="108" t="s">
        <v>160</v>
      </c>
    </row>
    <row r="2" spans="1:21" ht="12">
      <c r="A2" s="342" t="s">
        <v>32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284"/>
    </row>
    <row r="3" spans="1:21" ht="12">
      <c r="A3" s="342" t="s">
        <v>114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284"/>
    </row>
    <row r="4" spans="1:21" ht="12">
      <c r="A4" s="342" t="s">
        <v>53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284"/>
    </row>
    <row r="5" ht="12" thickBot="1">
      <c r="U5" s="263"/>
    </row>
    <row r="6" spans="1:21" ht="12.75" customHeight="1">
      <c r="A6" s="144"/>
      <c r="B6" s="61" t="s">
        <v>44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128</v>
      </c>
      <c r="M6" s="62"/>
      <c r="N6" s="340" t="s">
        <v>140</v>
      </c>
      <c r="O6" s="341"/>
      <c r="P6" s="202"/>
      <c r="Q6" s="203"/>
      <c r="R6" s="203"/>
      <c r="S6" s="262"/>
      <c r="T6" s="139"/>
      <c r="U6" s="139"/>
    </row>
    <row r="7" spans="2:19" s="84" customFormat="1" ht="11.25">
      <c r="B7" s="321" t="s">
        <v>132</v>
      </c>
      <c r="C7" s="322"/>
      <c r="D7" s="321" t="s">
        <v>146</v>
      </c>
      <c r="E7" s="328"/>
      <c r="F7" s="321" t="s">
        <v>134</v>
      </c>
      <c r="G7" s="322"/>
      <c r="H7" s="321" t="s">
        <v>135</v>
      </c>
      <c r="I7" s="322"/>
      <c r="J7" s="321" t="s">
        <v>136</v>
      </c>
      <c r="K7" s="322"/>
      <c r="L7" s="321" t="s">
        <v>137</v>
      </c>
      <c r="M7" s="326"/>
      <c r="N7" s="330" t="s">
        <v>141</v>
      </c>
      <c r="O7" s="326"/>
      <c r="P7" s="191" t="s">
        <v>14</v>
      </c>
      <c r="Q7" s="192"/>
      <c r="R7" s="192"/>
      <c r="S7" s="160"/>
    </row>
    <row r="8" spans="2:19" s="84" customFormat="1" ht="11.25">
      <c r="B8" s="323" t="s">
        <v>138</v>
      </c>
      <c r="C8" s="325"/>
      <c r="D8" s="323" t="s">
        <v>147</v>
      </c>
      <c r="E8" s="329"/>
      <c r="F8" s="323" t="s">
        <v>139</v>
      </c>
      <c r="G8" s="325"/>
      <c r="H8" s="323" t="s">
        <v>139</v>
      </c>
      <c r="I8" s="325"/>
      <c r="J8" s="323" t="s">
        <v>142</v>
      </c>
      <c r="K8" s="325"/>
      <c r="L8" s="323" t="s">
        <v>144</v>
      </c>
      <c r="M8" s="324"/>
      <c r="N8" s="327"/>
      <c r="O8" s="324"/>
      <c r="P8" s="164"/>
      <c r="S8" s="160"/>
    </row>
    <row r="9" spans="2:21" ht="11.25">
      <c r="B9" s="195"/>
      <c r="C9" s="256"/>
      <c r="D9" s="307" t="s">
        <v>148</v>
      </c>
      <c r="E9" s="309"/>
      <c r="F9" s="164"/>
      <c r="G9" s="84"/>
      <c r="H9" s="164"/>
      <c r="I9" s="84"/>
      <c r="J9" s="307" t="s">
        <v>143</v>
      </c>
      <c r="K9" s="309"/>
      <c r="L9" s="307" t="s">
        <v>145</v>
      </c>
      <c r="M9" s="309"/>
      <c r="N9" s="307"/>
      <c r="O9" s="309"/>
      <c r="P9" s="164"/>
      <c r="Q9" s="84"/>
      <c r="R9" s="84"/>
      <c r="S9" s="262"/>
      <c r="T9" s="139"/>
      <c r="U9" s="139"/>
    </row>
    <row r="10" spans="1:19" s="198" customFormat="1" ht="12.75" customHeight="1">
      <c r="A10" s="197"/>
      <c r="B10" s="145" t="s">
        <v>0</v>
      </c>
      <c r="C10" s="146" t="s">
        <v>1</v>
      </c>
      <c r="D10" s="145" t="s">
        <v>0</v>
      </c>
      <c r="E10" s="146" t="s">
        <v>1</v>
      </c>
      <c r="F10" s="145" t="s">
        <v>0</v>
      </c>
      <c r="G10" s="146" t="s">
        <v>1</v>
      </c>
      <c r="H10" s="145" t="s">
        <v>0</v>
      </c>
      <c r="I10" s="146" t="s">
        <v>1</v>
      </c>
      <c r="J10" s="145" t="s">
        <v>0</v>
      </c>
      <c r="K10" s="146" t="s">
        <v>1</v>
      </c>
      <c r="L10" s="145" t="s">
        <v>0</v>
      </c>
      <c r="M10" s="146" t="s">
        <v>1</v>
      </c>
      <c r="N10" s="145" t="s">
        <v>0</v>
      </c>
      <c r="O10" s="146" t="s">
        <v>1</v>
      </c>
      <c r="P10" s="145" t="s">
        <v>0</v>
      </c>
      <c r="Q10" s="146" t="s">
        <v>1</v>
      </c>
      <c r="R10" s="146" t="s">
        <v>13</v>
      </c>
      <c r="S10" s="262"/>
    </row>
    <row r="11" spans="1:19" s="198" customFormat="1" ht="12.75" customHeight="1">
      <c r="A11" s="133" t="s">
        <v>106</v>
      </c>
      <c r="B11" s="199"/>
      <c r="D11" s="204"/>
      <c r="E11" s="134"/>
      <c r="F11" s="204"/>
      <c r="G11" s="134"/>
      <c r="H11" s="204"/>
      <c r="I11" s="134"/>
      <c r="J11" s="204"/>
      <c r="K11" s="134"/>
      <c r="L11" s="204"/>
      <c r="M11" s="134"/>
      <c r="N11" s="204"/>
      <c r="O11" s="134"/>
      <c r="P11" s="204"/>
      <c r="Q11" s="150"/>
      <c r="R11" s="134"/>
      <c r="S11" s="262"/>
    </row>
    <row r="12" spans="1:38" s="198" customFormat="1" ht="12.75" customHeight="1">
      <c r="A12" s="160" t="s">
        <v>151</v>
      </c>
      <c r="B12" s="88">
        <v>0</v>
      </c>
      <c r="C12" s="89">
        <v>0</v>
      </c>
      <c r="D12" s="88">
        <v>32</v>
      </c>
      <c r="E12" s="89">
        <v>4</v>
      </c>
      <c r="F12" s="88">
        <v>3</v>
      </c>
      <c r="G12" s="89">
        <v>2</v>
      </c>
      <c r="H12" s="88">
        <v>0</v>
      </c>
      <c r="I12" s="89">
        <v>0</v>
      </c>
      <c r="J12" s="88">
        <v>0</v>
      </c>
      <c r="K12" s="89">
        <v>0</v>
      </c>
      <c r="L12" s="88">
        <v>54</v>
      </c>
      <c r="M12" s="89">
        <v>20</v>
      </c>
      <c r="N12" s="88">
        <v>157</v>
      </c>
      <c r="O12" s="89">
        <v>124</v>
      </c>
      <c r="P12" s="88">
        <f>SUM(N12,L12,J12,H12,F12,D12,B12)</f>
        <v>246</v>
      </c>
      <c r="Q12" s="89">
        <f>SUM(O12,M12,K12,I12,G12,E12,C12)</f>
        <v>150</v>
      </c>
      <c r="R12" s="89">
        <f>SUM(P12:Q12)</f>
        <v>396</v>
      </c>
      <c r="S12" s="265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54"/>
    </row>
    <row r="13" spans="1:43" s="84" customFormat="1" ht="12" customHeight="1">
      <c r="A13" s="205" t="s">
        <v>88</v>
      </c>
      <c r="B13" s="88">
        <v>19</v>
      </c>
      <c r="C13" s="89">
        <v>0</v>
      </c>
      <c r="D13" s="88">
        <v>4</v>
      </c>
      <c r="E13" s="89">
        <v>0</v>
      </c>
      <c r="F13" s="88">
        <v>1</v>
      </c>
      <c r="G13" s="89">
        <v>0</v>
      </c>
      <c r="H13" s="88">
        <v>0</v>
      </c>
      <c r="I13" s="89">
        <v>0</v>
      </c>
      <c r="J13" s="88">
        <v>0</v>
      </c>
      <c r="K13" s="89">
        <v>0</v>
      </c>
      <c r="L13" s="88">
        <v>2</v>
      </c>
      <c r="M13" s="89">
        <v>0</v>
      </c>
      <c r="N13" s="88">
        <v>32</v>
      </c>
      <c r="O13" s="89">
        <v>0</v>
      </c>
      <c r="P13" s="88">
        <f aca="true" t="shared" si="0" ref="P13:P32">SUM(N13,L13,J13,H13,F13,D13,B13)</f>
        <v>58</v>
      </c>
      <c r="Q13" s="89">
        <f aca="true" t="shared" si="1" ref="Q13:Q32">SUM(O13,M13,K13,I13,G13,E13,C13)</f>
        <v>0</v>
      </c>
      <c r="R13" s="89">
        <f aca="true" t="shared" si="2" ref="R13:R32">SUM(P13:Q13)</f>
        <v>58</v>
      </c>
      <c r="S13" s="262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</row>
    <row r="14" spans="1:19" s="84" customFormat="1" ht="12" customHeight="1">
      <c r="A14" s="84" t="s">
        <v>67</v>
      </c>
      <c r="B14" s="88">
        <v>7</v>
      </c>
      <c r="C14" s="89">
        <v>6</v>
      </c>
      <c r="D14" s="88">
        <v>3</v>
      </c>
      <c r="E14" s="89">
        <v>1</v>
      </c>
      <c r="F14" s="88">
        <v>2</v>
      </c>
      <c r="G14" s="89">
        <v>0</v>
      </c>
      <c r="H14" s="88">
        <v>0</v>
      </c>
      <c r="I14" s="89">
        <v>0</v>
      </c>
      <c r="J14" s="88">
        <v>0</v>
      </c>
      <c r="K14" s="89">
        <v>0</v>
      </c>
      <c r="L14" s="88">
        <v>12</v>
      </c>
      <c r="M14" s="89">
        <v>1</v>
      </c>
      <c r="N14" s="88">
        <v>15</v>
      </c>
      <c r="O14" s="89">
        <v>11</v>
      </c>
      <c r="P14" s="88">
        <f t="shared" si="0"/>
        <v>39</v>
      </c>
      <c r="Q14" s="89">
        <f t="shared" si="1"/>
        <v>19</v>
      </c>
      <c r="R14" s="89">
        <f t="shared" si="2"/>
        <v>58</v>
      </c>
      <c r="S14" s="160"/>
    </row>
    <row r="15" spans="1:19" s="84" customFormat="1" ht="12" customHeight="1">
      <c r="A15" s="84" t="s">
        <v>150</v>
      </c>
      <c r="B15" s="88">
        <v>4</v>
      </c>
      <c r="C15" s="89">
        <v>1</v>
      </c>
      <c r="D15" s="88">
        <v>1</v>
      </c>
      <c r="E15" s="89">
        <v>0</v>
      </c>
      <c r="F15" s="88">
        <v>1</v>
      </c>
      <c r="G15" s="89">
        <v>0</v>
      </c>
      <c r="H15" s="88">
        <v>0</v>
      </c>
      <c r="I15" s="89">
        <v>0</v>
      </c>
      <c r="J15" s="88">
        <v>0</v>
      </c>
      <c r="K15" s="89">
        <v>0</v>
      </c>
      <c r="L15" s="118">
        <v>2</v>
      </c>
      <c r="M15" s="89">
        <v>0</v>
      </c>
      <c r="N15" s="88">
        <v>5</v>
      </c>
      <c r="O15" s="89">
        <v>0</v>
      </c>
      <c r="P15" s="88">
        <f t="shared" si="0"/>
        <v>13</v>
      </c>
      <c r="Q15" s="89">
        <f t="shared" si="1"/>
        <v>1</v>
      </c>
      <c r="R15" s="89">
        <f t="shared" si="2"/>
        <v>14</v>
      </c>
      <c r="S15" s="160"/>
    </row>
    <row r="16" spans="1:19" s="84" customFormat="1" ht="12" customHeight="1">
      <c r="A16" s="84" t="s">
        <v>68</v>
      </c>
      <c r="B16" s="88">
        <v>37</v>
      </c>
      <c r="C16" s="89">
        <v>38</v>
      </c>
      <c r="D16" s="88">
        <v>17</v>
      </c>
      <c r="E16" s="89">
        <v>8</v>
      </c>
      <c r="F16" s="88">
        <v>3</v>
      </c>
      <c r="G16" s="89">
        <v>1</v>
      </c>
      <c r="H16" s="88">
        <v>0</v>
      </c>
      <c r="I16" s="89">
        <v>0</v>
      </c>
      <c r="J16" s="88">
        <v>0</v>
      </c>
      <c r="K16" s="89">
        <v>1</v>
      </c>
      <c r="L16" s="88">
        <v>23</v>
      </c>
      <c r="M16" s="89">
        <v>10</v>
      </c>
      <c r="N16" s="88">
        <v>70</v>
      </c>
      <c r="O16" s="89">
        <v>94</v>
      </c>
      <c r="P16" s="88">
        <f t="shared" si="0"/>
        <v>150</v>
      </c>
      <c r="Q16" s="89">
        <f t="shared" si="1"/>
        <v>152</v>
      </c>
      <c r="R16" s="89">
        <f t="shared" si="2"/>
        <v>302</v>
      </c>
      <c r="S16" s="160"/>
    </row>
    <row r="17" spans="1:19" s="84" customFormat="1" ht="12" customHeight="1">
      <c r="A17" s="84" t="s">
        <v>69</v>
      </c>
      <c r="B17" s="88">
        <v>25</v>
      </c>
      <c r="C17" s="89">
        <v>0</v>
      </c>
      <c r="D17" s="88">
        <v>17</v>
      </c>
      <c r="E17" s="89">
        <v>1</v>
      </c>
      <c r="F17" s="88">
        <v>4</v>
      </c>
      <c r="G17" s="89">
        <v>0</v>
      </c>
      <c r="H17" s="88">
        <v>0</v>
      </c>
      <c r="I17" s="89">
        <v>0</v>
      </c>
      <c r="J17" s="88">
        <v>0</v>
      </c>
      <c r="K17" s="89">
        <v>0</v>
      </c>
      <c r="L17" s="88">
        <v>22</v>
      </c>
      <c r="M17" s="89">
        <v>0</v>
      </c>
      <c r="N17" s="88">
        <v>55</v>
      </c>
      <c r="O17" s="89">
        <v>2</v>
      </c>
      <c r="P17" s="88">
        <f t="shared" si="0"/>
        <v>123</v>
      </c>
      <c r="Q17" s="89">
        <f t="shared" si="1"/>
        <v>3</v>
      </c>
      <c r="R17" s="89">
        <f t="shared" si="2"/>
        <v>126</v>
      </c>
      <c r="S17" s="160"/>
    </row>
    <row r="18" spans="1:19" s="84" customFormat="1" ht="12" customHeight="1">
      <c r="A18" s="84" t="s">
        <v>70</v>
      </c>
      <c r="B18" s="88">
        <v>34</v>
      </c>
      <c r="C18" s="89">
        <v>1</v>
      </c>
      <c r="D18" s="88">
        <v>17</v>
      </c>
      <c r="E18" s="89">
        <v>2</v>
      </c>
      <c r="F18" s="88">
        <v>1</v>
      </c>
      <c r="G18" s="89">
        <v>0</v>
      </c>
      <c r="H18" s="88">
        <v>0</v>
      </c>
      <c r="I18" s="89">
        <v>0</v>
      </c>
      <c r="J18" s="88">
        <v>0</v>
      </c>
      <c r="K18" s="89">
        <v>0</v>
      </c>
      <c r="L18" s="118">
        <v>13</v>
      </c>
      <c r="M18" s="89">
        <v>0</v>
      </c>
      <c r="N18" s="88">
        <v>69</v>
      </c>
      <c r="O18" s="89">
        <v>11</v>
      </c>
      <c r="P18" s="88">
        <f t="shared" si="0"/>
        <v>134</v>
      </c>
      <c r="Q18" s="89">
        <f t="shared" si="1"/>
        <v>14</v>
      </c>
      <c r="R18" s="89">
        <f t="shared" si="2"/>
        <v>148</v>
      </c>
      <c r="S18" s="160"/>
    </row>
    <row r="19" spans="1:19" s="84" customFormat="1" ht="11.25">
      <c r="A19" s="84" t="s">
        <v>86</v>
      </c>
      <c r="B19" s="88">
        <v>4</v>
      </c>
      <c r="C19" s="89">
        <v>35</v>
      </c>
      <c r="D19" s="118">
        <v>0</v>
      </c>
      <c r="E19" s="89">
        <v>5</v>
      </c>
      <c r="F19" s="88">
        <v>0</v>
      </c>
      <c r="G19" s="89">
        <v>1</v>
      </c>
      <c r="H19" s="88">
        <v>0</v>
      </c>
      <c r="I19" s="89">
        <v>0</v>
      </c>
      <c r="J19" s="88">
        <v>0</v>
      </c>
      <c r="K19" s="89">
        <v>0</v>
      </c>
      <c r="L19" s="118">
        <v>3</v>
      </c>
      <c r="M19" s="89">
        <v>7</v>
      </c>
      <c r="N19" s="88">
        <v>20</v>
      </c>
      <c r="O19" s="89">
        <v>65</v>
      </c>
      <c r="P19" s="88">
        <f t="shared" si="0"/>
        <v>27</v>
      </c>
      <c r="Q19" s="89">
        <f t="shared" si="1"/>
        <v>113</v>
      </c>
      <c r="R19" s="89">
        <f t="shared" si="2"/>
        <v>140</v>
      </c>
      <c r="S19" s="160"/>
    </row>
    <row r="20" spans="1:19" s="84" customFormat="1" ht="24" customHeight="1">
      <c r="A20" s="109" t="s">
        <v>127</v>
      </c>
      <c r="B20" s="118">
        <v>12</v>
      </c>
      <c r="C20" s="89">
        <v>57</v>
      </c>
      <c r="D20" s="118">
        <v>5</v>
      </c>
      <c r="E20" s="89">
        <v>13</v>
      </c>
      <c r="F20" s="88">
        <v>2</v>
      </c>
      <c r="G20" s="89">
        <v>4</v>
      </c>
      <c r="H20" s="88">
        <v>0</v>
      </c>
      <c r="I20" s="89">
        <v>0</v>
      </c>
      <c r="J20" s="88">
        <v>0</v>
      </c>
      <c r="K20" s="89">
        <v>0</v>
      </c>
      <c r="L20" s="118">
        <v>5</v>
      </c>
      <c r="M20" s="89">
        <v>13</v>
      </c>
      <c r="N20" s="88">
        <v>12</v>
      </c>
      <c r="O20" s="89">
        <v>117</v>
      </c>
      <c r="P20" s="88">
        <f t="shared" si="0"/>
        <v>36</v>
      </c>
      <c r="Q20" s="89">
        <f t="shared" si="1"/>
        <v>204</v>
      </c>
      <c r="R20" s="89">
        <f t="shared" si="2"/>
        <v>240</v>
      </c>
      <c r="S20" s="160"/>
    </row>
    <row r="21" spans="1:19" s="84" customFormat="1" ht="12" customHeight="1">
      <c r="A21" s="84" t="s">
        <v>184</v>
      </c>
      <c r="B21" s="118">
        <v>3</v>
      </c>
      <c r="C21" s="89">
        <v>1</v>
      </c>
      <c r="D21" s="88">
        <v>0</v>
      </c>
      <c r="E21" s="89">
        <v>0</v>
      </c>
      <c r="F21" s="88">
        <v>0</v>
      </c>
      <c r="G21" s="89">
        <v>0</v>
      </c>
      <c r="H21" s="88">
        <v>0</v>
      </c>
      <c r="I21" s="89">
        <v>0</v>
      </c>
      <c r="J21" s="88">
        <v>0</v>
      </c>
      <c r="K21" s="89">
        <v>0</v>
      </c>
      <c r="L21" s="118">
        <v>0</v>
      </c>
      <c r="M21" s="89">
        <v>0</v>
      </c>
      <c r="N21" s="88">
        <v>1</v>
      </c>
      <c r="O21" s="89">
        <v>3</v>
      </c>
      <c r="P21" s="88">
        <f t="shared" si="0"/>
        <v>4</v>
      </c>
      <c r="Q21" s="89">
        <f t="shared" si="1"/>
        <v>4</v>
      </c>
      <c r="R21" s="89">
        <f t="shared" si="2"/>
        <v>8</v>
      </c>
      <c r="S21" s="160"/>
    </row>
    <row r="22" spans="1:19" s="84" customFormat="1" ht="11.25">
      <c r="A22" s="84" t="s">
        <v>74</v>
      </c>
      <c r="B22" s="88">
        <v>34</v>
      </c>
      <c r="C22" s="89">
        <v>0</v>
      </c>
      <c r="D22" s="88">
        <v>23</v>
      </c>
      <c r="E22" s="89">
        <v>0</v>
      </c>
      <c r="F22" s="88">
        <v>1</v>
      </c>
      <c r="G22" s="89">
        <v>0</v>
      </c>
      <c r="H22" s="88">
        <v>0</v>
      </c>
      <c r="I22" s="89">
        <v>0</v>
      </c>
      <c r="J22" s="88">
        <v>0</v>
      </c>
      <c r="K22" s="89">
        <v>0</v>
      </c>
      <c r="L22" s="118">
        <v>9</v>
      </c>
      <c r="M22" s="89">
        <v>1</v>
      </c>
      <c r="N22" s="88">
        <v>73</v>
      </c>
      <c r="O22" s="89">
        <v>0</v>
      </c>
      <c r="P22" s="88">
        <f t="shared" si="0"/>
        <v>140</v>
      </c>
      <c r="Q22" s="89">
        <f t="shared" si="1"/>
        <v>1</v>
      </c>
      <c r="R22" s="89">
        <f t="shared" si="2"/>
        <v>141</v>
      </c>
      <c r="S22" s="160"/>
    </row>
    <row r="23" spans="1:19" s="84" customFormat="1" ht="11.25">
      <c r="A23" s="84" t="s">
        <v>76</v>
      </c>
      <c r="B23" s="88">
        <v>1</v>
      </c>
      <c r="C23" s="89">
        <v>1</v>
      </c>
      <c r="D23" s="88">
        <v>2</v>
      </c>
      <c r="E23" s="89">
        <v>0</v>
      </c>
      <c r="F23" s="88">
        <v>1</v>
      </c>
      <c r="G23" s="89">
        <v>0</v>
      </c>
      <c r="H23" s="88">
        <v>0</v>
      </c>
      <c r="I23" s="89">
        <v>0</v>
      </c>
      <c r="J23" s="88">
        <v>0</v>
      </c>
      <c r="K23" s="89">
        <v>0</v>
      </c>
      <c r="L23" s="118">
        <v>2</v>
      </c>
      <c r="M23" s="89">
        <v>0</v>
      </c>
      <c r="N23" s="88">
        <v>6</v>
      </c>
      <c r="O23" s="89">
        <v>0</v>
      </c>
      <c r="P23" s="88">
        <f t="shared" si="0"/>
        <v>12</v>
      </c>
      <c r="Q23" s="89">
        <f t="shared" si="1"/>
        <v>1</v>
      </c>
      <c r="R23" s="89">
        <f t="shared" si="2"/>
        <v>13</v>
      </c>
      <c r="S23" s="160"/>
    </row>
    <row r="24" spans="1:19" s="84" customFormat="1" ht="12" customHeight="1">
      <c r="A24" s="84" t="s">
        <v>81</v>
      </c>
      <c r="B24" s="88">
        <v>22</v>
      </c>
      <c r="C24" s="89">
        <v>7</v>
      </c>
      <c r="D24" s="88">
        <v>15</v>
      </c>
      <c r="E24" s="89">
        <v>1</v>
      </c>
      <c r="F24" s="88">
        <v>6</v>
      </c>
      <c r="G24" s="89">
        <v>1</v>
      </c>
      <c r="H24" s="88">
        <v>0</v>
      </c>
      <c r="I24" s="89">
        <v>0</v>
      </c>
      <c r="J24" s="88">
        <v>0</v>
      </c>
      <c r="K24" s="89">
        <v>0</v>
      </c>
      <c r="L24" s="118">
        <v>9</v>
      </c>
      <c r="M24" s="89">
        <v>0</v>
      </c>
      <c r="N24" s="88">
        <v>52</v>
      </c>
      <c r="O24" s="89">
        <v>18</v>
      </c>
      <c r="P24" s="88">
        <f t="shared" si="0"/>
        <v>104</v>
      </c>
      <c r="Q24" s="89">
        <f t="shared" si="1"/>
        <v>27</v>
      </c>
      <c r="R24" s="89">
        <f t="shared" si="2"/>
        <v>131</v>
      </c>
      <c r="S24" s="160"/>
    </row>
    <row r="25" spans="1:19" s="84" customFormat="1" ht="12" customHeight="1">
      <c r="A25" s="84" t="s">
        <v>83</v>
      </c>
      <c r="B25" s="88">
        <v>35</v>
      </c>
      <c r="C25" s="89">
        <v>8</v>
      </c>
      <c r="D25" s="88">
        <v>7</v>
      </c>
      <c r="E25" s="89">
        <v>3</v>
      </c>
      <c r="F25" s="88">
        <v>12</v>
      </c>
      <c r="G25" s="89">
        <v>2</v>
      </c>
      <c r="H25" s="88">
        <v>0</v>
      </c>
      <c r="I25" s="89">
        <v>0</v>
      </c>
      <c r="J25" s="88">
        <v>2</v>
      </c>
      <c r="K25" s="89">
        <v>0</v>
      </c>
      <c r="L25" s="118">
        <v>47</v>
      </c>
      <c r="M25" s="89">
        <v>4</v>
      </c>
      <c r="N25" s="88">
        <v>66</v>
      </c>
      <c r="O25" s="89">
        <v>24</v>
      </c>
      <c r="P25" s="88">
        <f t="shared" si="0"/>
        <v>169</v>
      </c>
      <c r="Q25" s="89">
        <f t="shared" si="1"/>
        <v>41</v>
      </c>
      <c r="R25" s="89">
        <f t="shared" si="2"/>
        <v>210</v>
      </c>
      <c r="S25" s="160"/>
    </row>
    <row r="26" spans="1:19" s="84" customFormat="1" ht="12" customHeight="1">
      <c r="A26" s="84" t="s">
        <v>84</v>
      </c>
      <c r="B26" s="88">
        <v>13</v>
      </c>
      <c r="C26" s="89">
        <v>0</v>
      </c>
      <c r="D26" s="88">
        <v>3</v>
      </c>
      <c r="E26" s="89">
        <v>2</v>
      </c>
      <c r="F26" s="88">
        <v>0</v>
      </c>
      <c r="G26" s="89">
        <v>0</v>
      </c>
      <c r="H26" s="88">
        <v>0</v>
      </c>
      <c r="I26" s="89">
        <v>0</v>
      </c>
      <c r="J26" s="88">
        <v>0</v>
      </c>
      <c r="K26" s="89">
        <v>0</v>
      </c>
      <c r="L26" s="118">
        <v>4</v>
      </c>
      <c r="M26" s="89">
        <v>0</v>
      </c>
      <c r="N26" s="88">
        <v>16</v>
      </c>
      <c r="O26" s="89">
        <v>0</v>
      </c>
      <c r="P26" s="88">
        <f t="shared" si="0"/>
        <v>36</v>
      </c>
      <c r="Q26" s="89">
        <f t="shared" si="1"/>
        <v>2</v>
      </c>
      <c r="R26" s="89">
        <f t="shared" si="2"/>
        <v>38</v>
      </c>
      <c r="S26" s="160"/>
    </row>
    <row r="27" spans="1:19" s="84" customFormat="1" ht="12" customHeight="1">
      <c r="A27" s="84" t="s">
        <v>85</v>
      </c>
      <c r="B27" s="88">
        <v>6</v>
      </c>
      <c r="C27" s="89">
        <v>24</v>
      </c>
      <c r="D27" s="88">
        <v>4</v>
      </c>
      <c r="E27" s="89">
        <v>2</v>
      </c>
      <c r="F27" s="88">
        <v>2</v>
      </c>
      <c r="G27" s="89">
        <v>0</v>
      </c>
      <c r="H27" s="88">
        <v>0</v>
      </c>
      <c r="I27" s="89">
        <v>0</v>
      </c>
      <c r="J27" s="88">
        <v>0</v>
      </c>
      <c r="K27" s="89">
        <v>0</v>
      </c>
      <c r="L27" s="118">
        <v>5</v>
      </c>
      <c r="M27" s="89">
        <v>2</v>
      </c>
      <c r="N27" s="88">
        <v>22</v>
      </c>
      <c r="O27" s="89">
        <v>34</v>
      </c>
      <c r="P27" s="88">
        <f t="shared" si="0"/>
        <v>39</v>
      </c>
      <c r="Q27" s="89">
        <f t="shared" si="1"/>
        <v>62</v>
      </c>
      <c r="R27" s="89">
        <f t="shared" si="2"/>
        <v>101</v>
      </c>
      <c r="S27" s="160"/>
    </row>
    <row r="28" spans="1:19" s="84" customFormat="1" ht="12" customHeight="1">
      <c r="A28" s="84" t="s">
        <v>188</v>
      </c>
      <c r="B28" s="118">
        <v>0</v>
      </c>
      <c r="C28" s="89">
        <v>0</v>
      </c>
      <c r="D28" s="118">
        <v>0</v>
      </c>
      <c r="E28" s="89">
        <v>0</v>
      </c>
      <c r="F28" s="88">
        <v>0</v>
      </c>
      <c r="G28" s="89">
        <v>0</v>
      </c>
      <c r="H28" s="88">
        <v>0</v>
      </c>
      <c r="I28" s="89">
        <v>0</v>
      </c>
      <c r="J28" s="88">
        <v>0</v>
      </c>
      <c r="K28" s="89">
        <v>0</v>
      </c>
      <c r="L28" s="118">
        <v>1</v>
      </c>
      <c r="M28" s="89">
        <v>0</v>
      </c>
      <c r="N28" s="88">
        <v>0</v>
      </c>
      <c r="O28" s="89">
        <v>0</v>
      </c>
      <c r="P28" s="88">
        <f>SUM(N28,L28,J28,H28,F28,D28,B28)</f>
        <v>1</v>
      </c>
      <c r="Q28" s="89">
        <f>SUM(O28,M28,K28,I28,G28,E28,C28)</f>
        <v>0</v>
      </c>
      <c r="R28" s="89">
        <f>SUM(P28:Q28)</f>
        <v>1</v>
      </c>
      <c r="S28" s="160"/>
    </row>
    <row r="29" spans="1:19" s="84" customFormat="1" ht="12" customHeight="1">
      <c r="A29" s="84" t="s">
        <v>90</v>
      </c>
      <c r="B29" s="118">
        <v>0</v>
      </c>
      <c r="C29" s="206">
        <v>0</v>
      </c>
      <c r="D29" s="89">
        <v>29</v>
      </c>
      <c r="E29" s="89">
        <v>5</v>
      </c>
      <c r="F29" s="88">
        <v>2</v>
      </c>
      <c r="G29" s="89">
        <v>0</v>
      </c>
      <c r="H29" s="88">
        <v>0</v>
      </c>
      <c r="I29" s="89">
        <v>0</v>
      </c>
      <c r="J29" s="88">
        <v>4</v>
      </c>
      <c r="K29" s="89">
        <v>2</v>
      </c>
      <c r="L29" s="118">
        <v>464</v>
      </c>
      <c r="M29" s="89">
        <v>96</v>
      </c>
      <c r="N29" s="88">
        <v>0</v>
      </c>
      <c r="O29" s="89">
        <v>0</v>
      </c>
      <c r="P29" s="88">
        <f>SUM(N29,L29,J29,H29,F29,D29,B29)</f>
        <v>499</v>
      </c>
      <c r="Q29" s="89">
        <f>SUM(O29,M29,K29,I29,G29,E29,C29)</f>
        <v>103</v>
      </c>
      <c r="R29" s="89">
        <f>SUM(P29:Q29)</f>
        <v>602</v>
      </c>
      <c r="S29" s="160"/>
    </row>
    <row r="30" spans="1:19" s="84" customFormat="1" ht="12" customHeight="1">
      <c r="A30" s="84" t="s">
        <v>91</v>
      </c>
      <c r="B30" s="118">
        <v>0</v>
      </c>
      <c r="C30" s="206">
        <v>0</v>
      </c>
      <c r="D30" s="118">
        <v>10</v>
      </c>
      <c r="E30" s="89">
        <v>5</v>
      </c>
      <c r="F30" s="88">
        <v>13</v>
      </c>
      <c r="G30" s="89">
        <v>1</v>
      </c>
      <c r="H30" s="88">
        <v>0</v>
      </c>
      <c r="I30" s="89">
        <v>0</v>
      </c>
      <c r="J30" s="88">
        <v>2</v>
      </c>
      <c r="K30" s="89">
        <v>2</v>
      </c>
      <c r="L30" s="118">
        <v>335</v>
      </c>
      <c r="M30" s="89">
        <v>73</v>
      </c>
      <c r="N30" s="88">
        <v>0</v>
      </c>
      <c r="O30" s="89">
        <v>0</v>
      </c>
      <c r="P30" s="88">
        <f t="shared" si="0"/>
        <v>360</v>
      </c>
      <c r="Q30" s="89">
        <f t="shared" si="1"/>
        <v>81</v>
      </c>
      <c r="R30" s="89">
        <f t="shared" si="2"/>
        <v>441</v>
      </c>
      <c r="S30" s="160"/>
    </row>
    <row r="31" spans="1:19" s="84" customFormat="1" ht="12" customHeight="1">
      <c r="A31" s="84" t="s">
        <v>92</v>
      </c>
      <c r="B31" s="118">
        <v>0</v>
      </c>
      <c r="C31" s="206">
        <v>0</v>
      </c>
      <c r="D31" s="118">
        <v>7</v>
      </c>
      <c r="E31" s="89">
        <v>0</v>
      </c>
      <c r="F31" s="88">
        <v>80</v>
      </c>
      <c r="G31" s="89">
        <v>9</v>
      </c>
      <c r="H31" s="88">
        <v>0</v>
      </c>
      <c r="I31" s="89">
        <v>0</v>
      </c>
      <c r="J31" s="88">
        <v>0</v>
      </c>
      <c r="K31" s="89">
        <v>0</v>
      </c>
      <c r="L31" s="118">
        <v>75</v>
      </c>
      <c r="M31" s="89">
        <v>14</v>
      </c>
      <c r="N31" s="88">
        <v>0</v>
      </c>
      <c r="O31" s="89">
        <v>0</v>
      </c>
      <c r="P31" s="88">
        <f t="shared" si="0"/>
        <v>162</v>
      </c>
      <c r="Q31" s="89">
        <f t="shared" si="1"/>
        <v>23</v>
      </c>
      <c r="R31" s="89">
        <f t="shared" si="2"/>
        <v>185</v>
      </c>
      <c r="S31" s="264"/>
    </row>
    <row r="32" spans="1:43" ht="12" customHeight="1">
      <c r="A32" s="99" t="s">
        <v>12</v>
      </c>
      <c r="B32" s="156">
        <f aca="true" t="shared" si="3" ref="B32:O32">SUM(B12:B31)</f>
        <v>256</v>
      </c>
      <c r="C32" s="207">
        <f t="shared" si="3"/>
        <v>179</v>
      </c>
      <c r="D32" s="83">
        <f t="shared" si="3"/>
        <v>196</v>
      </c>
      <c r="E32" s="207">
        <f t="shared" si="3"/>
        <v>52</v>
      </c>
      <c r="F32" s="83">
        <f t="shared" si="3"/>
        <v>134</v>
      </c>
      <c r="G32" s="207">
        <f t="shared" si="3"/>
        <v>21</v>
      </c>
      <c r="H32" s="83">
        <f t="shared" si="3"/>
        <v>0</v>
      </c>
      <c r="I32" s="207">
        <f t="shared" si="3"/>
        <v>0</v>
      </c>
      <c r="J32" s="83">
        <f t="shared" si="3"/>
        <v>8</v>
      </c>
      <c r="K32" s="207">
        <f t="shared" si="3"/>
        <v>5</v>
      </c>
      <c r="L32" s="83">
        <f t="shared" si="3"/>
        <v>1087</v>
      </c>
      <c r="M32" s="207">
        <f t="shared" si="3"/>
        <v>241</v>
      </c>
      <c r="N32" s="83">
        <f t="shared" si="3"/>
        <v>671</v>
      </c>
      <c r="O32" s="207">
        <f t="shared" si="3"/>
        <v>503</v>
      </c>
      <c r="P32" s="83">
        <f t="shared" si="0"/>
        <v>2352</v>
      </c>
      <c r="Q32" s="83">
        <f t="shared" si="1"/>
        <v>1001</v>
      </c>
      <c r="R32" s="83">
        <f t="shared" si="2"/>
        <v>3353</v>
      </c>
      <c r="S32" s="262"/>
      <c r="T32" s="139"/>
      <c r="U32" s="139"/>
      <c r="AO32" s="154"/>
      <c r="AP32" s="154"/>
      <c r="AQ32" s="154"/>
    </row>
    <row r="33" spans="18:21" ht="11.25">
      <c r="R33" s="84"/>
      <c r="S33" s="262"/>
      <c r="T33" s="139"/>
      <c r="U33" s="139"/>
    </row>
    <row r="34" ht="11.25">
      <c r="A34" s="84" t="s">
        <v>149</v>
      </c>
    </row>
    <row r="35" spans="1:20" ht="11.25">
      <c r="A35" s="160" t="s">
        <v>131</v>
      </c>
      <c r="S35" s="84"/>
      <c r="T35" s="139"/>
    </row>
    <row r="36" spans="1:20" ht="11.25">
      <c r="A36" s="205" t="s">
        <v>156</v>
      </c>
      <c r="S36" s="84"/>
      <c r="T36" s="139"/>
    </row>
    <row r="37" spans="1:20" ht="3" customHeight="1">
      <c r="A37" s="205"/>
      <c r="S37" s="84"/>
      <c r="T37" s="139"/>
    </row>
    <row r="38" spans="1:22" ht="11.25">
      <c r="A38" s="205" t="s">
        <v>31</v>
      </c>
      <c r="V38" s="84"/>
    </row>
    <row r="39" spans="1:20" ht="11.25">
      <c r="A39" s="205" t="s">
        <v>181</v>
      </c>
      <c r="T39" s="139"/>
    </row>
    <row r="53" spans="18:20" ht="11.25">
      <c r="R53" s="84"/>
      <c r="T53" s="139"/>
    </row>
    <row r="54" spans="18:20" ht="11.25">
      <c r="R54" s="84"/>
      <c r="T54" s="139"/>
    </row>
    <row r="55" spans="19:20" ht="11.25">
      <c r="S55" s="84"/>
      <c r="T55" s="139"/>
    </row>
    <row r="56" spans="19:20" ht="11.25">
      <c r="S56" s="84"/>
      <c r="T56" s="139"/>
    </row>
    <row r="57" spans="19:20" ht="11.25">
      <c r="S57" s="84"/>
      <c r="T57" s="139"/>
    </row>
  </sheetData>
  <sheetProtection/>
  <mergeCells count="22">
    <mergeCell ref="D9:E9"/>
    <mergeCell ref="J9:K9"/>
    <mergeCell ref="L9:M9"/>
    <mergeCell ref="B7:C7"/>
    <mergeCell ref="D7:E7"/>
    <mergeCell ref="J7:K7"/>
    <mergeCell ref="N7:O7"/>
    <mergeCell ref="N8:O8"/>
    <mergeCell ref="B8:C8"/>
    <mergeCell ref="F8:G8"/>
    <mergeCell ref="H8:I8"/>
    <mergeCell ref="L8:M8"/>
    <mergeCell ref="N6:O6"/>
    <mergeCell ref="A4:T4"/>
    <mergeCell ref="A3:T3"/>
    <mergeCell ref="A2:T2"/>
    <mergeCell ref="N9:O9"/>
    <mergeCell ref="D8:E8"/>
    <mergeCell ref="F7:G7"/>
    <mergeCell ref="H7:I7"/>
    <mergeCell ref="L7:M7"/>
    <mergeCell ref="J8:K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zoomScalePageLayoutView="0" workbookViewId="0" topLeftCell="A1">
      <selection activeCell="A75" sqref="A75"/>
    </sheetView>
  </sheetViews>
  <sheetFormatPr defaultColWidth="9.140625" defaultRowHeight="12.75"/>
  <cols>
    <col min="1" max="1" width="30.7109375" style="84" customWidth="1"/>
    <col min="2" max="17" width="9.7109375" style="139" customWidth="1"/>
    <col min="18" max="19" width="8.140625" style="139" customWidth="1"/>
    <col min="20" max="20" width="10.140625" style="84" customWidth="1"/>
    <col min="21" max="16384" width="9.140625" style="139" customWidth="1"/>
  </cols>
  <sheetData>
    <row r="1" ht="12.75">
      <c r="A1" s="108" t="s">
        <v>160</v>
      </c>
    </row>
    <row r="2" spans="1:20" ht="12">
      <c r="A2" s="342" t="s">
        <v>32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</row>
    <row r="3" spans="1:20" ht="12">
      <c r="A3" s="342" t="s">
        <v>114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2">
      <c r="A4" s="342" t="s">
        <v>54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2" thickBot="1">
      <c r="A5" s="139"/>
      <c r="R5" s="84"/>
      <c r="T5" s="139"/>
    </row>
    <row r="6" spans="1:20" ht="11.25">
      <c r="A6" s="183"/>
      <c r="B6" s="61" t="s">
        <v>44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128</v>
      </c>
      <c r="M6" s="62"/>
      <c r="N6" s="61" t="s">
        <v>140</v>
      </c>
      <c r="O6" s="62"/>
      <c r="P6" s="186"/>
      <c r="Q6" s="187"/>
      <c r="R6" s="183"/>
      <c r="T6" s="139"/>
    </row>
    <row r="7" spans="2:18" s="84" customFormat="1" ht="11.25">
      <c r="B7" s="321" t="s">
        <v>132</v>
      </c>
      <c r="C7" s="322"/>
      <c r="D7" s="321" t="s">
        <v>146</v>
      </c>
      <c r="E7" s="328"/>
      <c r="F7" s="321" t="s">
        <v>134</v>
      </c>
      <c r="G7" s="322"/>
      <c r="H7" s="321" t="s">
        <v>135</v>
      </c>
      <c r="I7" s="322"/>
      <c r="J7" s="321" t="s">
        <v>136</v>
      </c>
      <c r="K7" s="322"/>
      <c r="L7" s="321" t="s">
        <v>137</v>
      </c>
      <c r="M7" s="326"/>
      <c r="N7" s="330" t="s">
        <v>141</v>
      </c>
      <c r="O7" s="326"/>
      <c r="P7" s="191" t="s">
        <v>14</v>
      </c>
      <c r="Q7" s="192"/>
      <c r="R7" s="192"/>
    </row>
    <row r="8" spans="2:16" s="84" customFormat="1" ht="11.25">
      <c r="B8" s="323" t="s">
        <v>138</v>
      </c>
      <c r="C8" s="325"/>
      <c r="D8" s="323" t="s">
        <v>147</v>
      </c>
      <c r="E8" s="329"/>
      <c r="F8" s="323" t="s">
        <v>139</v>
      </c>
      <c r="G8" s="325"/>
      <c r="H8" s="323" t="s">
        <v>139</v>
      </c>
      <c r="I8" s="325"/>
      <c r="J8" s="323" t="s">
        <v>142</v>
      </c>
      <c r="K8" s="325"/>
      <c r="L8" s="323" t="s">
        <v>144</v>
      </c>
      <c r="M8" s="324"/>
      <c r="N8" s="327"/>
      <c r="O8" s="324"/>
      <c r="P8" s="164"/>
    </row>
    <row r="9" spans="2:20" ht="11.25">
      <c r="B9" s="195"/>
      <c r="C9" s="256"/>
      <c r="D9" s="307" t="s">
        <v>148</v>
      </c>
      <c r="E9" s="309"/>
      <c r="F9" s="164"/>
      <c r="G9" s="84"/>
      <c r="H9" s="164"/>
      <c r="I9" s="84"/>
      <c r="J9" s="307" t="s">
        <v>143</v>
      </c>
      <c r="K9" s="309"/>
      <c r="L9" s="307" t="s">
        <v>145</v>
      </c>
      <c r="M9" s="309"/>
      <c r="N9" s="307"/>
      <c r="O9" s="309"/>
      <c r="P9" s="164"/>
      <c r="Q9" s="84"/>
      <c r="R9" s="84"/>
      <c r="T9" s="139"/>
    </row>
    <row r="10" spans="1:18" s="198" customFormat="1" ht="11.25">
      <c r="A10" s="197"/>
      <c r="B10" s="145" t="s">
        <v>0</v>
      </c>
      <c r="C10" s="146" t="s">
        <v>1</v>
      </c>
      <c r="D10" s="145" t="s">
        <v>0</v>
      </c>
      <c r="E10" s="146" t="s">
        <v>1</v>
      </c>
      <c r="F10" s="145" t="s">
        <v>0</v>
      </c>
      <c r="G10" s="146" t="s">
        <v>1</v>
      </c>
      <c r="H10" s="145" t="s">
        <v>0</v>
      </c>
      <c r="I10" s="146" t="s">
        <v>1</v>
      </c>
      <c r="J10" s="145" t="s">
        <v>0</v>
      </c>
      <c r="K10" s="146" t="s">
        <v>1</v>
      </c>
      <c r="L10" s="145" t="s">
        <v>0</v>
      </c>
      <c r="M10" s="146" t="s">
        <v>1</v>
      </c>
      <c r="N10" s="145" t="s">
        <v>0</v>
      </c>
      <c r="O10" s="146" t="s">
        <v>1</v>
      </c>
      <c r="P10" s="145" t="s">
        <v>0</v>
      </c>
      <c r="Q10" s="146" t="s">
        <v>1</v>
      </c>
      <c r="R10" s="146" t="s">
        <v>13</v>
      </c>
    </row>
    <row r="11" spans="1:18" s="198" customFormat="1" ht="15" customHeight="1">
      <c r="A11" s="133" t="s">
        <v>106</v>
      </c>
      <c r="B11" s="199"/>
      <c r="C11" s="200"/>
      <c r="D11" s="199"/>
      <c r="E11" s="200"/>
      <c r="F11" s="134"/>
      <c r="G11" s="134"/>
      <c r="H11" s="199"/>
      <c r="I11" s="200"/>
      <c r="J11" s="134"/>
      <c r="K11" s="200"/>
      <c r="L11" s="134"/>
      <c r="M11" s="200"/>
      <c r="N11" s="134"/>
      <c r="O11" s="134"/>
      <c r="P11" s="199"/>
      <c r="Q11" s="150"/>
      <c r="R11" s="150"/>
    </row>
    <row r="12" spans="1:18" s="84" customFormat="1" ht="12.75" customHeight="1">
      <c r="A12" s="84" t="s">
        <v>104</v>
      </c>
      <c r="B12" s="118">
        <v>0</v>
      </c>
      <c r="C12" s="89">
        <v>0</v>
      </c>
      <c r="D12" s="118">
        <v>63</v>
      </c>
      <c r="E12" s="89">
        <v>11</v>
      </c>
      <c r="F12" s="118">
        <v>1</v>
      </c>
      <c r="G12" s="89">
        <v>2</v>
      </c>
      <c r="H12" s="118">
        <v>0</v>
      </c>
      <c r="I12" s="89">
        <v>0</v>
      </c>
      <c r="J12" s="118">
        <v>8</v>
      </c>
      <c r="K12" s="89">
        <v>6</v>
      </c>
      <c r="L12" s="118">
        <v>127</v>
      </c>
      <c r="M12" s="89">
        <v>26</v>
      </c>
      <c r="N12" s="118">
        <v>336</v>
      </c>
      <c r="O12" s="89">
        <v>275</v>
      </c>
      <c r="P12" s="147">
        <f>SUM(N12,L12,J12,H12,F12,D12,B12)</f>
        <v>535</v>
      </c>
      <c r="Q12" s="91">
        <f>SUM(O12,M12,K12,I12,G12,E12,C12)</f>
        <v>320</v>
      </c>
      <c r="R12" s="91">
        <f>SUM(P12:Q12)</f>
        <v>855</v>
      </c>
    </row>
    <row r="13" spans="1:18" s="84" customFormat="1" ht="12.75" customHeight="1">
      <c r="A13" s="84" t="s">
        <v>88</v>
      </c>
      <c r="B13" s="118">
        <v>11</v>
      </c>
      <c r="C13" s="89">
        <v>0</v>
      </c>
      <c r="D13" s="118">
        <v>2</v>
      </c>
      <c r="E13" s="89">
        <v>0</v>
      </c>
      <c r="F13" s="118">
        <v>0</v>
      </c>
      <c r="G13" s="89">
        <v>0</v>
      </c>
      <c r="H13" s="118">
        <v>0</v>
      </c>
      <c r="I13" s="89">
        <v>0</v>
      </c>
      <c r="J13" s="118">
        <v>0</v>
      </c>
      <c r="K13" s="89">
        <v>0</v>
      </c>
      <c r="L13" s="118">
        <v>2</v>
      </c>
      <c r="M13" s="89">
        <v>0</v>
      </c>
      <c r="N13" s="118">
        <v>39</v>
      </c>
      <c r="O13" s="89">
        <v>0</v>
      </c>
      <c r="P13" s="147">
        <f aca="true" t="shared" si="0" ref="P13:P41">SUM(N13,L13,J13,H13,F13,D13,B13)</f>
        <v>54</v>
      </c>
      <c r="Q13" s="91">
        <f aca="true" t="shared" si="1" ref="Q13:Q41">SUM(O13,M13,K13,I13,G13,E13,C13)</f>
        <v>0</v>
      </c>
      <c r="R13" s="91">
        <f aca="true" t="shared" si="2" ref="R13:R41">SUM(P13:Q13)</f>
        <v>54</v>
      </c>
    </row>
    <row r="14" spans="1:18" s="84" customFormat="1" ht="12.75" customHeight="1">
      <c r="A14" s="201" t="s">
        <v>67</v>
      </c>
      <c r="B14" s="147">
        <v>15</v>
      </c>
      <c r="C14" s="91">
        <v>10</v>
      </c>
      <c r="D14" s="147">
        <v>5</v>
      </c>
      <c r="E14" s="91">
        <v>1</v>
      </c>
      <c r="F14" s="147">
        <v>3</v>
      </c>
      <c r="G14" s="91">
        <v>0</v>
      </c>
      <c r="H14" s="147">
        <v>0</v>
      </c>
      <c r="I14" s="91">
        <v>0</v>
      </c>
      <c r="J14" s="147">
        <v>10</v>
      </c>
      <c r="K14" s="91">
        <v>5</v>
      </c>
      <c r="L14" s="147">
        <v>20</v>
      </c>
      <c r="M14" s="91">
        <v>2</v>
      </c>
      <c r="N14" s="147">
        <v>30</v>
      </c>
      <c r="O14" s="91">
        <v>26</v>
      </c>
      <c r="P14" s="147">
        <f t="shared" si="0"/>
        <v>83</v>
      </c>
      <c r="Q14" s="91">
        <f t="shared" si="1"/>
        <v>44</v>
      </c>
      <c r="R14" s="91">
        <f t="shared" si="2"/>
        <v>127</v>
      </c>
    </row>
    <row r="15" spans="1:18" s="84" customFormat="1" ht="12.75" customHeight="1">
      <c r="A15" s="84" t="s">
        <v>150</v>
      </c>
      <c r="B15" s="147">
        <v>7</v>
      </c>
      <c r="C15" s="91">
        <v>0</v>
      </c>
      <c r="D15" s="147">
        <v>3</v>
      </c>
      <c r="E15" s="91">
        <v>0</v>
      </c>
      <c r="F15" s="147">
        <v>0</v>
      </c>
      <c r="G15" s="91">
        <v>0</v>
      </c>
      <c r="H15" s="147">
        <v>0</v>
      </c>
      <c r="I15" s="91">
        <v>0</v>
      </c>
      <c r="J15" s="147">
        <v>0</v>
      </c>
      <c r="K15" s="91">
        <v>0</v>
      </c>
      <c r="L15" s="147">
        <v>2</v>
      </c>
      <c r="M15" s="91">
        <v>0</v>
      </c>
      <c r="N15" s="147">
        <v>5</v>
      </c>
      <c r="O15" s="91">
        <v>0</v>
      </c>
      <c r="P15" s="147">
        <f t="shared" si="0"/>
        <v>17</v>
      </c>
      <c r="Q15" s="91">
        <f t="shared" si="1"/>
        <v>0</v>
      </c>
      <c r="R15" s="91">
        <f t="shared" si="2"/>
        <v>17</v>
      </c>
    </row>
    <row r="16" spans="1:18" s="84" customFormat="1" ht="12.75" customHeight="1">
      <c r="A16" s="84" t="s">
        <v>68</v>
      </c>
      <c r="B16" s="118">
        <v>72</v>
      </c>
      <c r="C16" s="89">
        <v>59</v>
      </c>
      <c r="D16" s="118">
        <v>62</v>
      </c>
      <c r="E16" s="89">
        <v>16</v>
      </c>
      <c r="F16" s="118">
        <v>4</v>
      </c>
      <c r="G16" s="89">
        <v>1</v>
      </c>
      <c r="H16" s="118">
        <v>0</v>
      </c>
      <c r="I16" s="89">
        <v>0</v>
      </c>
      <c r="J16" s="118">
        <v>11</v>
      </c>
      <c r="K16" s="89">
        <v>6</v>
      </c>
      <c r="L16" s="118">
        <v>53</v>
      </c>
      <c r="M16" s="89">
        <v>17</v>
      </c>
      <c r="N16" s="118">
        <v>114</v>
      </c>
      <c r="O16" s="89">
        <v>160</v>
      </c>
      <c r="P16" s="147">
        <f t="shared" si="0"/>
        <v>316</v>
      </c>
      <c r="Q16" s="91">
        <f t="shared" si="1"/>
        <v>259</v>
      </c>
      <c r="R16" s="91">
        <f t="shared" si="2"/>
        <v>575</v>
      </c>
    </row>
    <row r="17" spans="1:18" s="84" customFormat="1" ht="12.75" customHeight="1">
      <c r="A17" s="84" t="s">
        <v>69</v>
      </c>
      <c r="B17" s="147">
        <v>83</v>
      </c>
      <c r="C17" s="91">
        <v>3</v>
      </c>
      <c r="D17" s="147">
        <v>46</v>
      </c>
      <c r="E17" s="91">
        <v>2</v>
      </c>
      <c r="F17" s="147">
        <v>0</v>
      </c>
      <c r="G17" s="91">
        <v>0</v>
      </c>
      <c r="H17" s="147">
        <v>0</v>
      </c>
      <c r="I17" s="91">
        <v>0</v>
      </c>
      <c r="J17" s="147">
        <v>0</v>
      </c>
      <c r="K17" s="91">
        <v>0</v>
      </c>
      <c r="L17" s="147">
        <v>29</v>
      </c>
      <c r="M17" s="91">
        <v>2</v>
      </c>
      <c r="N17" s="147">
        <v>181</v>
      </c>
      <c r="O17" s="91">
        <v>5</v>
      </c>
      <c r="P17" s="147">
        <f t="shared" si="0"/>
        <v>339</v>
      </c>
      <c r="Q17" s="91">
        <f t="shared" si="1"/>
        <v>12</v>
      </c>
      <c r="R17" s="91">
        <f t="shared" si="2"/>
        <v>351</v>
      </c>
    </row>
    <row r="18" spans="1:18" s="84" customFormat="1" ht="12.75" customHeight="1">
      <c r="A18" s="84" t="s">
        <v>70</v>
      </c>
      <c r="B18" s="118">
        <v>47</v>
      </c>
      <c r="C18" s="89">
        <v>4</v>
      </c>
      <c r="D18" s="118">
        <v>17</v>
      </c>
      <c r="E18" s="89">
        <v>0</v>
      </c>
      <c r="F18" s="118">
        <v>0</v>
      </c>
      <c r="G18" s="89">
        <v>0</v>
      </c>
      <c r="H18" s="118">
        <v>0</v>
      </c>
      <c r="I18" s="89">
        <v>0</v>
      </c>
      <c r="J18" s="118">
        <v>0</v>
      </c>
      <c r="K18" s="89">
        <v>0</v>
      </c>
      <c r="L18" s="118">
        <v>15</v>
      </c>
      <c r="M18" s="89">
        <v>0</v>
      </c>
      <c r="N18" s="118">
        <v>93</v>
      </c>
      <c r="O18" s="89">
        <v>6</v>
      </c>
      <c r="P18" s="147">
        <f t="shared" si="0"/>
        <v>172</v>
      </c>
      <c r="Q18" s="91">
        <f t="shared" si="1"/>
        <v>10</v>
      </c>
      <c r="R18" s="91">
        <f t="shared" si="2"/>
        <v>182</v>
      </c>
    </row>
    <row r="19" spans="1:18" s="84" customFormat="1" ht="11.25">
      <c r="A19" s="84" t="s">
        <v>86</v>
      </c>
      <c r="B19" s="118">
        <v>5</v>
      </c>
      <c r="C19" s="89">
        <v>85</v>
      </c>
      <c r="D19" s="118">
        <v>4</v>
      </c>
      <c r="E19" s="89">
        <v>15</v>
      </c>
      <c r="F19" s="118">
        <v>0</v>
      </c>
      <c r="G19" s="89">
        <v>0</v>
      </c>
      <c r="H19" s="118">
        <v>0</v>
      </c>
      <c r="I19" s="89">
        <v>0</v>
      </c>
      <c r="J19" s="118">
        <v>0</v>
      </c>
      <c r="K19" s="89">
        <v>0</v>
      </c>
      <c r="L19" s="118">
        <v>5</v>
      </c>
      <c r="M19" s="89">
        <v>11</v>
      </c>
      <c r="N19" s="118">
        <v>14</v>
      </c>
      <c r="O19" s="89">
        <v>150</v>
      </c>
      <c r="P19" s="147">
        <f t="shared" si="0"/>
        <v>28</v>
      </c>
      <c r="Q19" s="91">
        <f t="shared" si="1"/>
        <v>261</v>
      </c>
      <c r="R19" s="91">
        <f t="shared" si="2"/>
        <v>289</v>
      </c>
    </row>
    <row r="20" spans="1:18" s="84" customFormat="1" ht="22.5">
      <c r="A20" s="109" t="s">
        <v>127</v>
      </c>
      <c r="B20" s="118">
        <v>31</v>
      </c>
      <c r="C20" s="89">
        <v>176</v>
      </c>
      <c r="D20" s="118">
        <v>5</v>
      </c>
      <c r="E20" s="89">
        <v>19</v>
      </c>
      <c r="F20" s="118">
        <v>1</v>
      </c>
      <c r="G20" s="89">
        <v>4</v>
      </c>
      <c r="H20" s="118">
        <v>0</v>
      </c>
      <c r="I20" s="89">
        <v>0</v>
      </c>
      <c r="J20" s="118">
        <v>0</v>
      </c>
      <c r="K20" s="89">
        <v>0</v>
      </c>
      <c r="L20" s="118">
        <v>16</v>
      </c>
      <c r="M20" s="89">
        <v>34</v>
      </c>
      <c r="N20" s="118">
        <v>35</v>
      </c>
      <c r="O20" s="89">
        <v>365</v>
      </c>
      <c r="P20" s="147">
        <f t="shared" si="0"/>
        <v>88</v>
      </c>
      <c r="Q20" s="91">
        <f t="shared" si="1"/>
        <v>598</v>
      </c>
      <c r="R20" s="91">
        <f t="shared" si="2"/>
        <v>686</v>
      </c>
    </row>
    <row r="21" spans="1:18" s="84" customFormat="1" ht="12.75" customHeight="1">
      <c r="A21" s="84" t="s">
        <v>72</v>
      </c>
      <c r="B21" s="118">
        <v>12</v>
      </c>
      <c r="C21" s="89">
        <v>0</v>
      </c>
      <c r="D21" s="118">
        <v>2</v>
      </c>
      <c r="E21" s="89">
        <v>0</v>
      </c>
      <c r="F21" s="118">
        <v>0</v>
      </c>
      <c r="G21" s="89">
        <v>0</v>
      </c>
      <c r="H21" s="118">
        <v>0</v>
      </c>
      <c r="I21" s="89">
        <v>0</v>
      </c>
      <c r="J21" s="118">
        <v>0</v>
      </c>
      <c r="K21" s="89">
        <v>0</v>
      </c>
      <c r="L21" s="118">
        <v>3</v>
      </c>
      <c r="M21" s="89">
        <v>0</v>
      </c>
      <c r="N21" s="118">
        <v>25</v>
      </c>
      <c r="O21" s="89">
        <v>0</v>
      </c>
      <c r="P21" s="147">
        <f t="shared" si="0"/>
        <v>42</v>
      </c>
      <c r="Q21" s="91">
        <f t="shared" si="1"/>
        <v>0</v>
      </c>
      <c r="R21" s="91">
        <f t="shared" si="2"/>
        <v>42</v>
      </c>
    </row>
    <row r="22" spans="1:18" s="84" customFormat="1" ht="12.75" customHeight="1">
      <c r="A22" s="84" t="s">
        <v>73</v>
      </c>
      <c r="B22" s="118">
        <v>36</v>
      </c>
      <c r="C22" s="89">
        <v>10</v>
      </c>
      <c r="D22" s="118">
        <v>34</v>
      </c>
      <c r="E22" s="89">
        <v>8</v>
      </c>
      <c r="F22" s="118">
        <v>2</v>
      </c>
      <c r="G22" s="89">
        <v>0</v>
      </c>
      <c r="H22" s="118">
        <v>0</v>
      </c>
      <c r="I22" s="89">
        <v>0</v>
      </c>
      <c r="J22" s="118">
        <v>4</v>
      </c>
      <c r="K22" s="89">
        <v>0</v>
      </c>
      <c r="L22" s="118">
        <v>62</v>
      </c>
      <c r="M22" s="89">
        <v>11</v>
      </c>
      <c r="N22" s="118">
        <v>52</v>
      </c>
      <c r="O22" s="89">
        <v>15</v>
      </c>
      <c r="P22" s="147">
        <f t="shared" si="0"/>
        <v>190</v>
      </c>
      <c r="Q22" s="91">
        <f t="shared" si="1"/>
        <v>44</v>
      </c>
      <c r="R22" s="91">
        <f t="shared" si="2"/>
        <v>234</v>
      </c>
    </row>
    <row r="23" spans="1:18" s="84" customFormat="1" ht="12.75" customHeight="1">
      <c r="A23" s="84" t="s">
        <v>184</v>
      </c>
      <c r="B23" s="118">
        <v>2</v>
      </c>
      <c r="C23" s="89">
        <v>3</v>
      </c>
      <c r="D23" s="118">
        <v>3</v>
      </c>
      <c r="E23" s="89">
        <v>0</v>
      </c>
      <c r="F23" s="118">
        <v>0</v>
      </c>
      <c r="G23" s="89">
        <v>0</v>
      </c>
      <c r="H23" s="118">
        <v>0</v>
      </c>
      <c r="I23" s="89">
        <v>0</v>
      </c>
      <c r="J23" s="118">
        <v>1</v>
      </c>
      <c r="K23" s="89">
        <v>0</v>
      </c>
      <c r="L23" s="118">
        <v>0</v>
      </c>
      <c r="M23" s="89">
        <v>0</v>
      </c>
      <c r="N23" s="118">
        <v>4</v>
      </c>
      <c r="O23" s="89">
        <v>5</v>
      </c>
      <c r="P23" s="147">
        <f t="shared" si="0"/>
        <v>10</v>
      </c>
      <c r="Q23" s="91">
        <f t="shared" si="1"/>
        <v>8</v>
      </c>
      <c r="R23" s="91">
        <f t="shared" si="2"/>
        <v>18</v>
      </c>
    </row>
    <row r="24" spans="1:18" s="84" customFormat="1" ht="11.25">
      <c r="A24" s="84" t="s">
        <v>74</v>
      </c>
      <c r="B24" s="118">
        <v>47</v>
      </c>
      <c r="C24" s="89">
        <v>0</v>
      </c>
      <c r="D24" s="118">
        <v>44</v>
      </c>
      <c r="E24" s="89">
        <v>0</v>
      </c>
      <c r="F24" s="118">
        <v>0</v>
      </c>
      <c r="G24" s="89">
        <v>0</v>
      </c>
      <c r="H24" s="118">
        <v>0</v>
      </c>
      <c r="I24" s="89">
        <v>0</v>
      </c>
      <c r="J24" s="118">
        <v>0</v>
      </c>
      <c r="K24" s="89">
        <v>0</v>
      </c>
      <c r="L24" s="118">
        <v>3</v>
      </c>
      <c r="M24" s="89">
        <v>1</v>
      </c>
      <c r="N24" s="118">
        <v>110</v>
      </c>
      <c r="O24" s="89">
        <v>2</v>
      </c>
      <c r="P24" s="147">
        <f t="shared" si="0"/>
        <v>204</v>
      </c>
      <c r="Q24" s="91">
        <f t="shared" si="1"/>
        <v>3</v>
      </c>
      <c r="R24" s="91">
        <f t="shared" si="2"/>
        <v>207</v>
      </c>
    </row>
    <row r="25" spans="1:18" s="84" customFormat="1" ht="11.25">
      <c r="A25" s="84" t="s">
        <v>75</v>
      </c>
      <c r="B25" s="118">
        <v>0</v>
      </c>
      <c r="C25" s="89">
        <v>8</v>
      </c>
      <c r="D25" s="118">
        <v>1</v>
      </c>
      <c r="E25" s="89">
        <v>1</v>
      </c>
      <c r="F25" s="118">
        <v>0</v>
      </c>
      <c r="G25" s="89">
        <v>0</v>
      </c>
      <c r="H25" s="118">
        <v>0</v>
      </c>
      <c r="I25" s="89">
        <v>0</v>
      </c>
      <c r="J25" s="118">
        <v>0</v>
      </c>
      <c r="K25" s="89">
        <v>0</v>
      </c>
      <c r="L25" s="118">
        <v>2</v>
      </c>
      <c r="M25" s="89">
        <v>0</v>
      </c>
      <c r="N25" s="118">
        <v>5</v>
      </c>
      <c r="O25" s="89">
        <v>5</v>
      </c>
      <c r="P25" s="147">
        <f t="shared" si="0"/>
        <v>8</v>
      </c>
      <c r="Q25" s="91">
        <f t="shared" si="1"/>
        <v>14</v>
      </c>
      <c r="R25" s="91">
        <f t="shared" si="2"/>
        <v>22</v>
      </c>
    </row>
    <row r="26" spans="1:18" s="84" customFormat="1" ht="11.25">
      <c r="A26" s="109" t="s">
        <v>76</v>
      </c>
      <c r="B26" s="118">
        <v>22</v>
      </c>
      <c r="C26" s="89">
        <v>3</v>
      </c>
      <c r="D26" s="118">
        <v>19</v>
      </c>
      <c r="E26" s="89">
        <v>2</v>
      </c>
      <c r="F26" s="118">
        <v>0</v>
      </c>
      <c r="G26" s="89">
        <v>0</v>
      </c>
      <c r="H26" s="118">
        <v>0</v>
      </c>
      <c r="I26" s="89">
        <v>0</v>
      </c>
      <c r="J26" s="118">
        <v>11</v>
      </c>
      <c r="K26" s="89">
        <v>0</v>
      </c>
      <c r="L26" s="118">
        <v>25</v>
      </c>
      <c r="M26" s="89">
        <v>1</v>
      </c>
      <c r="N26" s="118">
        <v>60</v>
      </c>
      <c r="O26" s="89">
        <v>4</v>
      </c>
      <c r="P26" s="147">
        <f t="shared" si="0"/>
        <v>137</v>
      </c>
      <c r="Q26" s="91">
        <f t="shared" si="1"/>
        <v>10</v>
      </c>
      <c r="R26" s="91">
        <f t="shared" si="2"/>
        <v>147</v>
      </c>
    </row>
    <row r="27" spans="1:18" s="84" customFormat="1" ht="22.5" customHeight="1">
      <c r="A27" s="109" t="s">
        <v>77</v>
      </c>
      <c r="B27" s="118">
        <v>6</v>
      </c>
      <c r="C27" s="89">
        <v>28</v>
      </c>
      <c r="D27" s="118">
        <v>0</v>
      </c>
      <c r="E27" s="89">
        <v>4</v>
      </c>
      <c r="F27" s="118">
        <v>0</v>
      </c>
      <c r="G27" s="89">
        <v>0</v>
      </c>
      <c r="H27" s="118">
        <v>0</v>
      </c>
      <c r="I27" s="89">
        <v>0</v>
      </c>
      <c r="J27" s="118">
        <v>0</v>
      </c>
      <c r="K27" s="89">
        <v>0</v>
      </c>
      <c r="L27" s="118">
        <v>0</v>
      </c>
      <c r="M27" s="89">
        <v>1</v>
      </c>
      <c r="N27" s="118">
        <v>12</v>
      </c>
      <c r="O27" s="89">
        <v>35</v>
      </c>
      <c r="P27" s="147">
        <f t="shared" si="0"/>
        <v>18</v>
      </c>
      <c r="Q27" s="91">
        <f t="shared" si="1"/>
        <v>68</v>
      </c>
      <c r="R27" s="91">
        <f t="shared" si="2"/>
        <v>86</v>
      </c>
    </row>
    <row r="28" spans="1:18" s="84" customFormat="1" ht="12.75" customHeight="1">
      <c r="A28" s="84" t="s">
        <v>78</v>
      </c>
      <c r="B28" s="118">
        <v>6</v>
      </c>
      <c r="C28" s="89">
        <v>0</v>
      </c>
      <c r="D28" s="118">
        <v>9</v>
      </c>
      <c r="E28" s="89">
        <v>0</v>
      </c>
      <c r="F28" s="118">
        <v>0</v>
      </c>
      <c r="G28" s="89">
        <v>0</v>
      </c>
      <c r="H28" s="118">
        <v>0</v>
      </c>
      <c r="I28" s="89">
        <v>0</v>
      </c>
      <c r="J28" s="118">
        <v>0</v>
      </c>
      <c r="K28" s="89">
        <v>0</v>
      </c>
      <c r="L28" s="118">
        <v>3</v>
      </c>
      <c r="M28" s="89">
        <v>0</v>
      </c>
      <c r="N28" s="118">
        <v>42</v>
      </c>
      <c r="O28" s="89">
        <v>0</v>
      </c>
      <c r="P28" s="147">
        <f t="shared" si="0"/>
        <v>60</v>
      </c>
      <c r="Q28" s="91">
        <f t="shared" si="1"/>
        <v>0</v>
      </c>
      <c r="R28" s="91">
        <f t="shared" si="2"/>
        <v>60</v>
      </c>
    </row>
    <row r="29" spans="1:18" s="84" customFormat="1" ht="12.75" customHeight="1">
      <c r="A29" s="84" t="s">
        <v>79</v>
      </c>
      <c r="B29" s="118">
        <v>17</v>
      </c>
      <c r="C29" s="89">
        <v>0</v>
      </c>
      <c r="D29" s="118">
        <v>9</v>
      </c>
      <c r="E29" s="89">
        <v>0</v>
      </c>
      <c r="F29" s="118">
        <v>0</v>
      </c>
      <c r="G29" s="89">
        <v>0</v>
      </c>
      <c r="H29" s="118">
        <v>0</v>
      </c>
      <c r="I29" s="89">
        <v>0</v>
      </c>
      <c r="J29" s="118">
        <v>0</v>
      </c>
      <c r="K29" s="89">
        <v>0</v>
      </c>
      <c r="L29" s="118">
        <v>3</v>
      </c>
      <c r="M29" s="89">
        <v>0</v>
      </c>
      <c r="N29" s="118">
        <v>26</v>
      </c>
      <c r="O29" s="89">
        <v>0</v>
      </c>
      <c r="P29" s="147">
        <f t="shared" si="0"/>
        <v>55</v>
      </c>
      <c r="Q29" s="91">
        <f t="shared" si="1"/>
        <v>0</v>
      </c>
      <c r="R29" s="91">
        <f t="shared" si="2"/>
        <v>55</v>
      </c>
    </row>
    <row r="30" spans="1:18" s="84" customFormat="1" ht="12.75" customHeight="1">
      <c r="A30" s="84" t="s">
        <v>80</v>
      </c>
      <c r="B30" s="118">
        <v>2</v>
      </c>
      <c r="C30" s="89">
        <v>0</v>
      </c>
      <c r="D30" s="118">
        <v>3</v>
      </c>
      <c r="E30" s="89">
        <v>4</v>
      </c>
      <c r="F30" s="118">
        <v>4</v>
      </c>
      <c r="G30" s="89">
        <v>3</v>
      </c>
      <c r="H30" s="118">
        <v>0</v>
      </c>
      <c r="I30" s="89">
        <v>0</v>
      </c>
      <c r="J30" s="118">
        <v>6</v>
      </c>
      <c r="K30" s="89">
        <v>0</v>
      </c>
      <c r="L30" s="118">
        <v>14</v>
      </c>
      <c r="M30" s="89">
        <v>6</v>
      </c>
      <c r="N30" s="118">
        <v>0</v>
      </c>
      <c r="O30" s="89">
        <v>0</v>
      </c>
      <c r="P30" s="147">
        <f t="shared" si="0"/>
        <v>29</v>
      </c>
      <c r="Q30" s="91">
        <f t="shared" si="1"/>
        <v>13</v>
      </c>
      <c r="R30" s="91">
        <f t="shared" si="2"/>
        <v>42</v>
      </c>
    </row>
    <row r="31" spans="1:18" s="84" customFormat="1" ht="12.75" customHeight="1">
      <c r="A31" s="84" t="s">
        <v>81</v>
      </c>
      <c r="B31" s="118">
        <v>40</v>
      </c>
      <c r="C31" s="89">
        <v>14</v>
      </c>
      <c r="D31" s="118">
        <v>23</v>
      </c>
      <c r="E31" s="89">
        <v>10</v>
      </c>
      <c r="F31" s="118">
        <v>1</v>
      </c>
      <c r="G31" s="89">
        <v>0</v>
      </c>
      <c r="H31" s="118">
        <v>0</v>
      </c>
      <c r="I31" s="89">
        <v>0</v>
      </c>
      <c r="J31" s="118">
        <v>6</v>
      </c>
      <c r="K31" s="89">
        <v>2</v>
      </c>
      <c r="L31" s="118">
        <v>20</v>
      </c>
      <c r="M31" s="89">
        <v>7</v>
      </c>
      <c r="N31" s="118">
        <v>55</v>
      </c>
      <c r="O31" s="89">
        <v>22</v>
      </c>
      <c r="P31" s="147">
        <f t="shared" si="0"/>
        <v>145</v>
      </c>
      <c r="Q31" s="91">
        <f t="shared" si="1"/>
        <v>55</v>
      </c>
      <c r="R31" s="91">
        <f t="shared" si="2"/>
        <v>200</v>
      </c>
    </row>
    <row r="32" spans="1:18" s="84" customFormat="1" ht="12.75" customHeight="1">
      <c r="A32" s="84" t="s">
        <v>82</v>
      </c>
      <c r="B32" s="118">
        <v>2</v>
      </c>
      <c r="C32" s="89">
        <v>0</v>
      </c>
      <c r="D32" s="118">
        <v>3</v>
      </c>
      <c r="E32" s="89">
        <v>0</v>
      </c>
      <c r="F32" s="118">
        <v>0</v>
      </c>
      <c r="G32" s="89">
        <v>0</v>
      </c>
      <c r="H32" s="118">
        <v>0</v>
      </c>
      <c r="I32" s="89">
        <v>0</v>
      </c>
      <c r="J32" s="118">
        <v>5</v>
      </c>
      <c r="K32" s="89">
        <v>0</v>
      </c>
      <c r="L32" s="118">
        <v>2</v>
      </c>
      <c r="M32" s="89">
        <v>0</v>
      </c>
      <c r="N32" s="118">
        <v>3</v>
      </c>
      <c r="O32" s="89">
        <v>0</v>
      </c>
      <c r="P32" s="147">
        <f t="shared" si="0"/>
        <v>15</v>
      </c>
      <c r="Q32" s="91">
        <f t="shared" si="1"/>
        <v>0</v>
      </c>
      <c r="R32" s="91">
        <f t="shared" si="2"/>
        <v>15</v>
      </c>
    </row>
    <row r="33" spans="1:18" s="84" customFormat="1" ht="12.75" customHeight="1">
      <c r="A33" s="84" t="s">
        <v>83</v>
      </c>
      <c r="B33" s="118">
        <v>60</v>
      </c>
      <c r="C33" s="89">
        <v>15</v>
      </c>
      <c r="D33" s="118">
        <v>62</v>
      </c>
      <c r="E33" s="89">
        <v>4</v>
      </c>
      <c r="F33" s="118">
        <v>5</v>
      </c>
      <c r="G33" s="89">
        <v>0</v>
      </c>
      <c r="H33" s="118">
        <v>0</v>
      </c>
      <c r="I33" s="89">
        <v>0</v>
      </c>
      <c r="J33" s="118">
        <v>3</v>
      </c>
      <c r="K33" s="89">
        <v>0</v>
      </c>
      <c r="L33" s="118">
        <v>87</v>
      </c>
      <c r="M33" s="89">
        <v>5</v>
      </c>
      <c r="N33" s="118">
        <v>107</v>
      </c>
      <c r="O33" s="89">
        <v>15</v>
      </c>
      <c r="P33" s="147">
        <f t="shared" si="0"/>
        <v>324</v>
      </c>
      <c r="Q33" s="91">
        <f t="shared" si="1"/>
        <v>39</v>
      </c>
      <c r="R33" s="91">
        <f t="shared" si="2"/>
        <v>363</v>
      </c>
    </row>
    <row r="34" spans="1:20" ht="12.75" customHeight="1">
      <c r="A34" s="84" t="s">
        <v>84</v>
      </c>
      <c r="B34" s="147">
        <v>89</v>
      </c>
      <c r="C34" s="148">
        <v>2</v>
      </c>
      <c r="D34" s="147">
        <v>42</v>
      </c>
      <c r="E34" s="148">
        <v>1</v>
      </c>
      <c r="F34" s="147">
        <v>1</v>
      </c>
      <c r="G34" s="148">
        <v>0</v>
      </c>
      <c r="H34" s="147">
        <v>0</v>
      </c>
      <c r="I34" s="148">
        <v>0</v>
      </c>
      <c r="J34" s="147">
        <v>3</v>
      </c>
      <c r="K34" s="148">
        <v>0</v>
      </c>
      <c r="L34" s="147">
        <v>51</v>
      </c>
      <c r="M34" s="148">
        <v>1</v>
      </c>
      <c r="N34" s="147">
        <v>180</v>
      </c>
      <c r="O34" s="148">
        <v>10</v>
      </c>
      <c r="P34" s="147">
        <f t="shared" si="0"/>
        <v>366</v>
      </c>
      <c r="Q34" s="91">
        <f t="shared" si="1"/>
        <v>14</v>
      </c>
      <c r="R34" s="91">
        <f t="shared" si="2"/>
        <v>380</v>
      </c>
      <c r="T34" s="139"/>
    </row>
    <row r="35" spans="1:18" s="84" customFormat="1" ht="12.75" customHeight="1">
      <c r="A35" s="84" t="s">
        <v>85</v>
      </c>
      <c r="B35" s="118">
        <v>29</v>
      </c>
      <c r="C35" s="89">
        <v>56</v>
      </c>
      <c r="D35" s="118">
        <v>8</v>
      </c>
      <c r="E35" s="89">
        <v>5</v>
      </c>
      <c r="F35" s="118">
        <v>0</v>
      </c>
      <c r="G35" s="89">
        <v>1</v>
      </c>
      <c r="H35" s="118">
        <v>0</v>
      </c>
      <c r="I35" s="89">
        <v>0</v>
      </c>
      <c r="J35" s="118">
        <v>6</v>
      </c>
      <c r="K35" s="89">
        <v>7</v>
      </c>
      <c r="L35" s="118">
        <v>43</v>
      </c>
      <c r="M35" s="89">
        <v>20</v>
      </c>
      <c r="N35" s="118">
        <v>62</v>
      </c>
      <c r="O35" s="89">
        <v>117</v>
      </c>
      <c r="P35" s="147">
        <f t="shared" si="0"/>
        <v>148</v>
      </c>
      <c r="Q35" s="91">
        <f t="shared" si="1"/>
        <v>206</v>
      </c>
      <c r="R35" s="91">
        <f t="shared" si="2"/>
        <v>354</v>
      </c>
    </row>
    <row r="36" spans="1:18" s="84" customFormat="1" ht="12.75" customHeight="1">
      <c r="A36" s="84" t="s">
        <v>87</v>
      </c>
      <c r="B36" s="118">
        <v>7</v>
      </c>
      <c r="C36" s="89">
        <v>0</v>
      </c>
      <c r="D36" s="118">
        <v>1</v>
      </c>
      <c r="E36" s="89">
        <v>0</v>
      </c>
      <c r="F36" s="118">
        <v>0</v>
      </c>
      <c r="G36" s="89">
        <v>0</v>
      </c>
      <c r="H36" s="118">
        <v>0</v>
      </c>
      <c r="I36" s="89">
        <v>0</v>
      </c>
      <c r="J36" s="118">
        <v>0</v>
      </c>
      <c r="K36" s="89">
        <v>0</v>
      </c>
      <c r="L36" s="118">
        <v>0</v>
      </c>
      <c r="M36" s="89">
        <v>0</v>
      </c>
      <c r="N36" s="118">
        <v>17</v>
      </c>
      <c r="O36" s="89">
        <v>1</v>
      </c>
      <c r="P36" s="147">
        <f t="shared" si="0"/>
        <v>25</v>
      </c>
      <c r="Q36" s="91">
        <f t="shared" si="1"/>
        <v>1</v>
      </c>
      <c r="R36" s="91">
        <f t="shared" si="2"/>
        <v>26</v>
      </c>
    </row>
    <row r="37" spans="1:20" ht="12.75" customHeight="1">
      <c r="A37" s="84" t="s">
        <v>157</v>
      </c>
      <c r="B37" s="147">
        <v>0</v>
      </c>
      <c r="C37" s="148">
        <v>0</v>
      </c>
      <c r="D37" s="147">
        <v>0</v>
      </c>
      <c r="E37" s="148">
        <v>1</v>
      </c>
      <c r="F37" s="147">
        <v>0</v>
      </c>
      <c r="G37" s="148">
        <v>0</v>
      </c>
      <c r="H37" s="147">
        <v>0</v>
      </c>
      <c r="I37" s="148">
        <v>0</v>
      </c>
      <c r="J37" s="147">
        <v>0</v>
      </c>
      <c r="K37" s="148">
        <v>0</v>
      </c>
      <c r="L37" s="147">
        <v>0</v>
      </c>
      <c r="M37" s="148">
        <v>0</v>
      </c>
      <c r="N37" s="147">
        <v>0</v>
      </c>
      <c r="O37" s="148">
        <v>0</v>
      </c>
      <c r="P37" s="147">
        <f t="shared" si="0"/>
        <v>0</v>
      </c>
      <c r="Q37" s="91">
        <f t="shared" si="1"/>
        <v>1</v>
      </c>
      <c r="R37" s="91">
        <f t="shared" si="2"/>
        <v>1</v>
      </c>
      <c r="T37" s="139"/>
    </row>
    <row r="38" spans="1:20" ht="12.75" customHeight="1">
      <c r="A38" s="84" t="s">
        <v>90</v>
      </c>
      <c r="B38" s="147">
        <v>0</v>
      </c>
      <c r="C38" s="148">
        <v>0</v>
      </c>
      <c r="D38" s="147">
        <v>99</v>
      </c>
      <c r="E38" s="148">
        <v>14</v>
      </c>
      <c r="F38" s="147">
        <v>40</v>
      </c>
      <c r="G38" s="148">
        <v>16</v>
      </c>
      <c r="H38" s="147">
        <v>3</v>
      </c>
      <c r="I38" s="148">
        <v>3</v>
      </c>
      <c r="J38" s="147">
        <v>2</v>
      </c>
      <c r="K38" s="148">
        <v>1</v>
      </c>
      <c r="L38" s="147">
        <v>513</v>
      </c>
      <c r="M38" s="148">
        <v>98</v>
      </c>
      <c r="N38" s="147">
        <v>0</v>
      </c>
      <c r="O38" s="148">
        <v>0</v>
      </c>
      <c r="P38" s="147">
        <f aca="true" t="shared" si="3" ref="P38:Q40">SUM(N38,L38,J38,H38,F38,D38,B38)</f>
        <v>657</v>
      </c>
      <c r="Q38" s="91">
        <f t="shared" si="3"/>
        <v>132</v>
      </c>
      <c r="R38" s="91">
        <f>SUM(P38:Q38)</f>
        <v>789</v>
      </c>
      <c r="T38" s="139"/>
    </row>
    <row r="39" spans="1:20" ht="12.75" customHeight="1">
      <c r="A39" s="84" t="s">
        <v>91</v>
      </c>
      <c r="B39" s="147">
        <v>0</v>
      </c>
      <c r="C39" s="148">
        <v>0</v>
      </c>
      <c r="D39" s="147">
        <v>79</v>
      </c>
      <c r="E39" s="148">
        <v>13</v>
      </c>
      <c r="F39" s="147">
        <v>48</v>
      </c>
      <c r="G39" s="148">
        <v>21</v>
      </c>
      <c r="H39" s="147">
        <v>3</v>
      </c>
      <c r="I39" s="148">
        <v>2</v>
      </c>
      <c r="J39" s="147">
        <v>0</v>
      </c>
      <c r="K39" s="148">
        <v>0</v>
      </c>
      <c r="L39" s="147">
        <v>327</v>
      </c>
      <c r="M39" s="148">
        <v>74</v>
      </c>
      <c r="N39" s="147">
        <v>0</v>
      </c>
      <c r="O39" s="148">
        <v>0</v>
      </c>
      <c r="P39" s="147">
        <f t="shared" si="3"/>
        <v>457</v>
      </c>
      <c r="Q39" s="91">
        <f t="shared" si="3"/>
        <v>110</v>
      </c>
      <c r="R39" s="91">
        <f>SUM(P39:Q39)</f>
        <v>567</v>
      </c>
      <c r="T39" s="139"/>
    </row>
    <row r="40" spans="1:20" ht="12.75" customHeight="1">
      <c r="A40" s="84" t="s">
        <v>92</v>
      </c>
      <c r="B40" s="147">
        <v>0</v>
      </c>
      <c r="C40" s="148">
        <v>0</v>
      </c>
      <c r="D40" s="147">
        <v>92</v>
      </c>
      <c r="E40" s="148">
        <v>11</v>
      </c>
      <c r="F40" s="147">
        <v>62</v>
      </c>
      <c r="G40" s="148">
        <v>23</v>
      </c>
      <c r="H40" s="147">
        <v>7</v>
      </c>
      <c r="I40" s="148">
        <v>4</v>
      </c>
      <c r="J40" s="147">
        <v>53</v>
      </c>
      <c r="K40" s="148">
        <v>10</v>
      </c>
      <c r="L40" s="147">
        <v>103</v>
      </c>
      <c r="M40" s="148">
        <v>39</v>
      </c>
      <c r="N40" s="147">
        <v>0</v>
      </c>
      <c r="O40" s="148">
        <v>0</v>
      </c>
      <c r="P40" s="147">
        <f t="shared" si="3"/>
        <v>317</v>
      </c>
      <c r="Q40" s="91">
        <f t="shared" si="3"/>
        <v>87</v>
      </c>
      <c r="R40" s="91">
        <f>SUM(P40:Q40)</f>
        <v>404</v>
      </c>
      <c r="T40" s="139"/>
    </row>
    <row r="41" spans="1:19" s="84" customFormat="1" ht="12.75" customHeight="1">
      <c r="A41" s="99" t="s">
        <v>12</v>
      </c>
      <c r="B41" s="156">
        <f aca="true" t="shared" si="4" ref="B41:O41">SUM(B12:B40)</f>
        <v>648</v>
      </c>
      <c r="C41" s="83">
        <f t="shared" si="4"/>
        <v>476</v>
      </c>
      <c r="D41" s="156">
        <f t="shared" si="4"/>
        <v>740</v>
      </c>
      <c r="E41" s="83">
        <f t="shared" si="4"/>
        <v>142</v>
      </c>
      <c r="F41" s="156">
        <f t="shared" si="4"/>
        <v>172</v>
      </c>
      <c r="G41" s="83">
        <f t="shared" si="4"/>
        <v>71</v>
      </c>
      <c r="H41" s="156">
        <f t="shared" si="4"/>
        <v>13</v>
      </c>
      <c r="I41" s="83">
        <f t="shared" si="4"/>
        <v>9</v>
      </c>
      <c r="J41" s="156">
        <f t="shared" si="4"/>
        <v>129</v>
      </c>
      <c r="K41" s="83">
        <f t="shared" si="4"/>
        <v>37</v>
      </c>
      <c r="L41" s="156">
        <f t="shared" si="4"/>
        <v>1530</v>
      </c>
      <c r="M41" s="83">
        <f t="shared" si="4"/>
        <v>356</v>
      </c>
      <c r="N41" s="156">
        <f t="shared" si="4"/>
        <v>1607</v>
      </c>
      <c r="O41" s="83">
        <f t="shared" si="4"/>
        <v>1218</v>
      </c>
      <c r="P41" s="156">
        <f t="shared" si="0"/>
        <v>4839</v>
      </c>
      <c r="Q41" s="83">
        <f t="shared" si="1"/>
        <v>2309</v>
      </c>
      <c r="R41" s="83">
        <f t="shared" si="2"/>
        <v>7148</v>
      </c>
      <c r="S41" s="139"/>
    </row>
    <row r="42" spans="1:20" ht="12">
      <c r="A42" s="97" t="s">
        <v>107</v>
      </c>
      <c r="B42" s="147"/>
      <c r="C42" s="148"/>
      <c r="D42" s="147"/>
      <c r="E42" s="148"/>
      <c r="F42" s="147"/>
      <c r="G42" s="148"/>
      <c r="H42" s="147"/>
      <c r="I42" s="148"/>
      <c r="J42" s="147"/>
      <c r="K42" s="148"/>
      <c r="L42" s="147"/>
      <c r="M42" s="148"/>
      <c r="N42" s="147"/>
      <c r="O42" s="148"/>
      <c r="P42" s="147"/>
      <c r="Q42" s="148"/>
      <c r="R42" s="91"/>
      <c r="S42" s="87"/>
      <c r="T42" s="139"/>
    </row>
    <row r="43" spans="1:18" s="87" customFormat="1" ht="11.25">
      <c r="A43" s="84" t="s">
        <v>185</v>
      </c>
      <c r="B43" s="95">
        <v>0</v>
      </c>
      <c r="C43" s="96">
        <v>0</v>
      </c>
      <c r="D43" s="95">
        <v>0</v>
      </c>
      <c r="E43" s="96">
        <v>1</v>
      </c>
      <c r="F43" s="95">
        <v>0</v>
      </c>
      <c r="G43" s="96">
        <v>0</v>
      </c>
      <c r="H43" s="95">
        <v>0</v>
      </c>
      <c r="I43" s="96">
        <v>0</v>
      </c>
      <c r="J43" s="95">
        <v>0</v>
      </c>
      <c r="K43" s="96">
        <v>0</v>
      </c>
      <c r="L43" s="95">
        <v>1</v>
      </c>
      <c r="M43" s="96">
        <v>0</v>
      </c>
      <c r="N43" s="95">
        <v>0</v>
      </c>
      <c r="O43" s="96">
        <v>0</v>
      </c>
      <c r="P43" s="147">
        <f>SUM(N43,L43,J43,H43,F43,D43,B43)</f>
        <v>1</v>
      </c>
      <c r="Q43" s="91">
        <f>SUM(O43,M43,K43,I43,G43,E43,C43)</f>
        <v>1</v>
      </c>
      <c r="R43" s="91">
        <f>SUM(P43:Q43)</f>
        <v>2</v>
      </c>
    </row>
    <row r="44" spans="1:18" s="87" customFormat="1" ht="12.75" customHeight="1">
      <c r="A44" s="84" t="s">
        <v>130</v>
      </c>
      <c r="B44" s="95">
        <v>0</v>
      </c>
      <c r="C44" s="96">
        <v>0</v>
      </c>
      <c r="D44" s="95">
        <v>1</v>
      </c>
      <c r="E44" s="96">
        <v>0</v>
      </c>
      <c r="F44" s="95">
        <v>0</v>
      </c>
      <c r="G44" s="96">
        <v>0</v>
      </c>
      <c r="H44" s="95">
        <v>0</v>
      </c>
      <c r="I44" s="96">
        <v>0</v>
      </c>
      <c r="J44" s="95">
        <v>0</v>
      </c>
      <c r="K44" s="96">
        <v>0</v>
      </c>
      <c r="L44" s="95">
        <v>0</v>
      </c>
      <c r="M44" s="96">
        <v>0</v>
      </c>
      <c r="N44" s="95">
        <v>0</v>
      </c>
      <c r="O44" s="163">
        <v>0</v>
      </c>
      <c r="P44" s="147">
        <f aca="true" t="shared" si="5" ref="P44:P54">SUM(N44,L44,J44,H44,F44,D44,B44)</f>
        <v>1</v>
      </c>
      <c r="Q44" s="91">
        <f aca="true" t="shared" si="6" ref="Q44:Q54">SUM(O44,M44,K44,I44,G44,E44,C44)</f>
        <v>0</v>
      </c>
      <c r="R44" s="91">
        <f aca="true" t="shared" si="7" ref="R44:R54">SUM(P44:Q44)</f>
        <v>1</v>
      </c>
    </row>
    <row r="45" spans="1:18" s="87" customFormat="1" ht="12.75" customHeight="1">
      <c r="A45" s="84" t="s">
        <v>150</v>
      </c>
      <c r="B45" s="95">
        <v>2</v>
      </c>
      <c r="C45" s="96">
        <v>0</v>
      </c>
      <c r="D45" s="95">
        <v>0</v>
      </c>
      <c r="E45" s="96">
        <v>0</v>
      </c>
      <c r="F45" s="95">
        <v>0</v>
      </c>
      <c r="G45" s="96">
        <v>0</v>
      </c>
      <c r="H45" s="95">
        <v>0</v>
      </c>
      <c r="I45" s="96">
        <v>0</v>
      </c>
      <c r="J45" s="95">
        <v>0</v>
      </c>
      <c r="K45" s="96">
        <v>0</v>
      </c>
      <c r="L45" s="95">
        <v>0</v>
      </c>
      <c r="M45" s="96">
        <v>0</v>
      </c>
      <c r="N45" s="95">
        <v>0</v>
      </c>
      <c r="O45" s="163">
        <v>0</v>
      </c>
      <c r="P45" s="147">
        <f t="shared" si="5"/>
        <v>2</v>
      </c>
      <c r="Q45" s="91">
        <f t="shared" si="6"/>
        <v>0</v>
      </c>
      <c r="R45" s="91">
        <f t="shared" si="7"/>
        <v>2</v>
      </c>
    </row>
    <row r="46" spans="1:18" s="87" customFormat="1" ht="12.75" customHeight="1">
      <c r="A46" s="84" t="s">
        <v>70</v>
      </c>
      <c r="B46" s="95">
        <v>3</v>
      </c>
      <c r="C46" s="96">
        <v>0</v>
      </c>
      <c r="D46" s="95">
        <v>0</v>
      </c>
      <c r="E46" s="96">
        <v>0</v>
      </c>
      <c r="F46" s="95">
        <v>0</v>
      </c>
      <c r="G46" s="96">
        <v>0</v>
      </c>
      <c r="H46" s="95">
        <v>0</v>
      </c>
      <c r="I46" s="96">
        <v>0</v>
      </c>
      <c r="J46" s="95">
        <v>0</v>
      </c>
      <c r="K46" s="96">
        <v>0</v>
      </c>
      <c r="L46" s="95">
        <v>0</v>
      </c>
      <c r="M46" s="96">
        <v>0</v>
      </c>
      <c r="N46" s="95">
        <v>0</v>
      </c>
      <c r="O46" s="163">
        <v>0</v>
      </c>
      <c r="P46" s="147">
        <f t="shared" si="5"/>
        <v>3</v>
      </c>
      <c r="Q46" s="91">
        <f t="shared" si="6"/>
        <v>0</v>
      </c>
      <c r="R46" s="91">
        <f t="shared" si="7"/>
        <v>3</v>
      </c>
    </row>
    <row r="47" spans="1:18" s="87" customFormat="1" ht="12.75" customHeight="1">
      <c r="A47" s="84" t="s">
        <v>93</v>
      </c>
      <c r="B47" s="95">
        <v>1</v>
      </c>
      <c r="C47" s="96">
        <v>0</v>
      </c>
      <c r="D47" s="95">
        <v>5</v>
      </c>
      <c r="E47" s="96">
        <v>0</v>
      </c>
      <c r="F47" s="95">
        <v>0</v>
      </c>
      <c r="G47" s="96">
        <v>0</v>
      </c>
      <c r="H47" s="95">
        <v>0</v>
      </c>
      <c r="I47" s="96">
        <v>0</v>
      </c>
      <c r="J47" s="95">
        <v>0</v>
      </c>
      <c r="K47" s="96">
        <v>0</v>
      </c>
      <c r="L47" s="95">
        <v>2</v>
      </c>
      <c r="M47" s="96">
        <v>0</v>
      </c>
      <c r="N47" s="95">
        <v>6</v>
      </c>
      <c r="O47" s="163">
        <v>1</v>
      </c>
      <c r="P47" s="147">
        <f t="shared" si="5"/>
        <v>14</v>
      </c>
      <c r="Q47" s="91">
        <f t="shared" si="6"/>
        <v>1</v>
      </c>
      <c r="R47" s="91">
        <f t="shared" si="7"/>
        <v>15</v>
      </c>
    </row>
    <row r="48" spans="1:18" s="87" customFormat="1" ht="12.75" customHeight="1">
      <c r="A48" s="87" t="s">
        <v>103</v>
      </c>
      <c r="B48" s="95">
        <v>2</v>
      </c>
      <c r="C48" s="96">
        <v>0</v>
      </c>
      <c r="D48" s="95">
        <v>0</v>
      </c>
      <c r="E48" s="96">
        <v>0</v>
      </c>
      <c r="F48" s="95">
        <v>0</v>
      </c>
      <c r="G48" s="96">
        <v>0</v>
      </c>
      <c r="H48" s="95">
        <v>0</v>
      </c>
      <c r="I48" s="96">
        <v>0</v>
      </c>
      <c r="J48" s="95">
        <v>0</v>
      </c>
      <c r="K48" s="96">
        <v>0</v>
      </c>
      <c r="L48" s="95">
        <v>0</v>
      </c>
      <c r="M48" s="96">
        <v>0</v>
      </c>
      <c r="N48" s="95">
        <v>0</v>
      </c>
      <c r="O48" s="163">
        <v>0</v>
      </c>
      <c r="P48" s="147">
        <f t="shared" si="5"/>
        <v>2</v>
      </c>
      <c r="Q48" s="91">
        <f t="shared" si="6"/>
        <v>0</v>
      </c>
      <c r="R48" s="91">
        <f t="shared" si="7"/>
        <v>2</v>
      </c>
    </row>
    <row r="49" spans="1:18" s="87" customFormat="1" ht="12.75" customHeight="1">
      <c r="A49" s="84" t="s">
        <v>94</v>
      </c>
      <c r="B49" s="95">
        <v>0</v>
      </c>
      <c r="C49" s="96">
        <v>0</v>
      </c>
      <c r="D49" s="95">
        <v>8</v>
      </c>
      <c r="E49" s="96">
        <v>0</v>
      </c>
      <c r="F49" s="95">
        <v>0</v>
      </c>
      <c r="G49" s="96">
        <v>0</v>
      </c>
      <c r="H49" s="95">
        <v>0</v>
      </c>
      <c r="I49" s="96">
        <v>0</v>
      </c>
      <c r="J49" s="95">
        <v>0</v>
      </c>
      <c r="K49" s="96">
        <v>0</v>
      </c>
      <c r="L49" s="95">
        <v>2</v>
      </c>
      <c r="M49" s="96">
        <v>0</v>
      </c>
      <c r="N49" s="95">
        <v>6</v>
      </c>
      <c r="O49" s="163">
        <v>1</v>
      </c>
      <c r="P49" s="147">
        <f t="shared" si="5"/>
        <v>16</v>
      </c>
      <c r="Q49" s="91">
        <f t="shared" si="6"/>
        <v>1</v>
      </c>
      <c r="R49" s="91">
        <f t="shared" si="7"/>
        <v>17</v>
      </c>
    </row>
    <row r="50" spans="1:18" s="87" customFormat="1" ht="11.25">
      <c r="A50" s="84" t="s">
        <v>126</v>
      </c>
      <c r="B50" s="95">
        <v>1</v>
      </c>
      <c r="C50" s="96">
        <v>0</v>
      </c>
      <c r="D50" s="95">
        <v>0</v>
      </c>
      <c r="E50" s="96">
        <v>0</v>
      </c>
      <c r="F50" s="95">
        <v>0</v>
      </c>
      <c r="G50" s="96">
        <v>0</v>
      </c>
      <c r="H50" s="95">
        <v>0</v>
      </c>
      <c r="I50" s="96">
        <v>0</v>
      </c>
      <c r="J50" s="95">
        <v>0</v>
      </c>
      <c r="K50" s="96">
        <v>0</v>
      </c>
      <c r="L50" s="95">
        <v>0</v>
      </c>
      <c r="M50" s="96">
        <v>0</v>
      </c>
      <c r="N50" s="95">
        <v>0</v>
      </c>
      <c r="O50" s="163">
        <v>0</v>
      </c>
      <c r="P50" s="147">
        <f t="shared" si="5"/>
        <v>1</v>
      </c>
      <c r="Q50" s="91">
        <f t="shared" si="6"/>
        <v>0</v>
      </c>
      <c r="R50" s="91">
        <f t="shared" si="7"/>
        <v>1</v>
      </c>
    </row>
    <row r="51" spans="1:18" s="87" customFormat="1" ht="22.5">
      <c r="A51" s="109" t="s">
        <v>71</v>
      </c>
      <c r="B51" s="95">
        <v>1</v>
      </c>
      <c r="C51" s="96">
        <v>6</v>
      </c>
      <c r="D51" s="95">
        <v>3</v>
      </c>
      <c r="E51" s="96">
        <v>2</v>
      </c>
      <c r="F51" s="95">
        <v>0</v>
      </c>
      <c r="G51" s="96">
        <v>0</v>
      </c>
      <c r="H51" s="95">
        <v>0</v>
      </c>
      <c r="I51" s="96">
        <v>0</v>
      </c>
      <c r="J51" s="95">
        <v>0</v>
      </c>
      <c r="K51" s="96">
        <v>0</v>
      </c>
      <c r="L51" s="95">
        <v>0</v>
      </c>
      <c r="M51" s="96">
        <v>3</v>
      </c>
      <c r="N51" s="95">
        <v>0</v>
      </c>
      <c r="O51" s="163">
        <v>3</v>
      </c>
      <c r="P51" s="147">
        <f t="shared" si="5"/>
        <v>4</v>
      </c>
      <c r="Q51" s="91">
        <f t="shared" si="6"/>
        <v>14</v>
      </c>
      <c r="R51" s="91">
        <f t="shared" si="7"/>
        <v>18</v>
      </c>
    </row>
    <row r="52" spans="1:18" s="87" customFormat="1" ht="11.25">
      <c r="A52" s="84" t="s">
        <v>95</v>
      </c>
      <c r="B52" s="95">
        <v>4</v>
      </c>
      <c r="C52" s="96">
        <v>1</v>
      </c>
      <c r="D52" s="95">
        <v>5</v>
      </c>
      <c r="E52" s="96">
        <v>1</v>
      </c>
      <c r="F52" s="95">
        <v>0</v>
      </c>
      <c r="G52" s="96">
        <v>0</v>
      </c>
      <c r="H52" s="95">
        <v>0</v>
      </c>
      <c r="I52" s="96">
        <v>0</v>
      </c>
      <c r="J52" s="95">
        <v>0</v>
      </c>
      <c r="K52" s="96">
        <v>0</v>
      </c>
      <c r="L52" s="95">
        <v>6</v>
      </c>
      <c r="M52" s="96">
        <v>0</v>
      </c>
      <c r="N52" s="95">
        <v>12</v>
      </c>
      <c r="O52" s="163">
        <v>2</v>
      </c>
      <c r="P52" s="147">
        <f t="shared" si="5"/>
        <v>27</v>
      </c>
      <c r="Q52" s="91">
        <f t="shared" si="6"/>
        <v>4</v>
      </c>
      <c r="R52" s="91">
        <f t="shared" si="7"/>
        <v>31</v>
      </c>
    </row>
    <row r="53" spans="1:18" s="87" customFormat="1" ht="23.25" customHeight="1">
      <c r="A53" s="109" t="s">
        <v>98</v>
      </c>
      <c r="B53" s="95">
        <v>0</v>
      </c>
      <c r="C53" s="96">
        <v>1</v>
      </c>
      <c r="D53" s="95">
        <v>2</v>
      </c>
      <c r="E53" s="96">
        <v>1</v>
      </c>
      <c r="F53" s="95">
        <v>0</v>
      </c>
      <c r="G53" s="96">
        <v>0</v>
      </c>
      <c r="H53" s="95">
        <v>0</v>
      </c>
      <c r="I53" s="96">
        <v>0</v>
      </c>
      <c r="J53" s="95">
        <v>0</v>
      </c>
      <c r="K53" s="96">
        <v>0</v>
      </c>
      <c r="L53" s="95">
        <v>1</v>
      </c>
      <c r="M53" s="96">
        <v>2</v>
      </c>
      <c r="N53" s="95">
        <v>2</v>
      </c>
      <c r="O53" s="163">
        <v>8</v>
      </c>
      <c r="P53" s="147">
        <f t="shared" si="5"/>
        <v>5</v>
      </c>
      <c r="Q53" s="91">
        <f t="shared" si="6"/>
        <v>12</v>
      </c>
      <c r="R53" s="91">
        <f t="shared" si="7"/>
        <v>17</v>
      </c>
    </row>
    <row r="54" spans="1:18" s="87" customFormat="1" ht="11.25">
      <c r="A54" s="109" t="s">
        <v>100</v>
      </c>
      <c r="B54" s="95">
        <v>1</v>
      </c>
      <c r="C54" s="96">
        <v>0</v>
      </c>
      <c r="D54" s="95">
        <v>1</v>
      </c>
      <c r="E54" s="96">
        <v>0</v>
      </c>
      <c r="F54" s="95">
        <v>0</v>
      </c>
      <c r="G54" s="96">
        <v>0</v>
      </c>
      <c r="H54" s="95">
        <v>0</v>
      </c>
      <c r="I54" s="96">
        <v>0</v>
      </c>
      <c r="J54" s="95">
        <v>0</v>
      </c>
      <c r="K54" s="96">
        <v>0</v>
      </c>
      <c r="L54" s="95">
        <v>3</v>
      </c>
      <c r="M54" s="96">
        <v>0</v>
      </c>
      <c r="N54" s="95">
        <v>6</v>
      </c>
      <c r="O54" s="163">
        <v>0</v>
      </c>
      <c r="P54" s="147">
        <f t="shared" si="5"/>
        <v>11</v>
      </c>
      <c r="Q54" s="91">
        <f t="shared" si="6"/>
        <v>0</v>
      </c>
      <c r="R54" s="91">
        <f t="shared" si="7"/>
        <v>11</v>
      </c>
    </row>
    <row r="55" spans="1:19" s="87" customFormat="1" ht="12.75" customHeight="1">
      <c r="A55" s="99" t="s">
        <v>12</v>
      </c>
      <c r="B55" s="100">
        <f>SUM(B43:B54)</f>
        <v>15</v>
      </c>
      <c r="C55" s="101">
        <f aca="true" t="shared" si="8" ref="C55:R55">SUM(C43:C54)</f>
        <v>8</v>
      </c>
      <c r="D55" s="100">
        <f t="shared" si="8"/>
        <v>25</v>
      </c>
      <c r="E55" s="101">
        <f t="shared" si="8"/>
        <v>5</v>
      </c>
      <c r="F55" s="100">
        <f t="shared" si="8"/>
        <v>0</v>
      </c>
      <c r="G55" s="101">
        <f t="shared" si="8"/>
        <v>0</v>
      </c>
      <c r="H55" s="100">
        <f t="shared" si="8"/>
        <v>0</v>
      </c>
      <c r="I55" s="101">
        <f t="shared" si="8"/>
        <v>0</v>
      </c>
      <c r="J55" s="100">
        <f t="shared" si="8"/>
        <v>0</v>
      </c>
      <c r="K55" s="101">
        <f t="shared" si="8"/>
        <v>0</v>
      </c>
      <c r="L55" s="100">
        <f t="shared" si="8"/>
        <v>15</v>
      </c>
      <c r="M55" s="101">
        <f t="shared" si="8"/>
        <v>5</v>
      </c>
      <c r="N55" s="100">
        <f t="shared" si="8"/>
        <v>32</v>
      </c>
      <c r="O55" s="101">
        <f t="shared" si="8"/>
        <v>15</v>
      </c>
      <c r="P55" s="100">
        <f t="shared" si="8"/>
        <v>87</v>
      </c>
      <c r="Q55" s="101">
        <f t="shared" si="8"/>
        <v>33</v>
      </c>
      <c r="R55" s="101">
        <f t="shared" si="8"/>
        <v>120</v>
      </c>
      <c r="S55" s="154"/>
    </row>
    <row r="56" spans="1:19" s="154" customFormat="1" ht="12" customHeight="1">
      <c r="A56" s="99" t="s">
        <v>14</v>
      </c>
      <c r="B56" s="95"/>
      <c r="C56" s="96"/>
      <c r="D56" s="95"/>
      <c r="E56" s="96"/>
      <c r="F56" s="95"/>
      <c r="G56" s="96"/>
      <c r="H56" s="95"/>
      <c r="I56" s="96"/>
      <c r="J56" s="95"/>
      <c r="K56" s="96"/>
      <c r="L56" s="95"/>
      <c r="M56" s="96"/>
      <c r="N56" s="95"/>
      <c r="O56" s="96"/>
      <c r="P56" s="95"/>
      <c r="Q56" s="96"/>
      <c r="R56" s="96"/>
      <c r="S56" s="139"/>
    </row>
    <row r="57" spans="1:20" ht="12">
      <c r="A57" s="154"/>
      <c r="B57" s="140">
        <f aca="true" t="shared" si="9" ref="B57:O57">SUM(B55,B41)</f>
        <v>663</v>
      </c>
      <c r="C57" s="157">
        <f t="shared" si="9"/>
        <v>484</v>
      </c>
      <c r="D57" s="140">
        <f t="shared" si="9"/>
        <v>765</v>
      </c>
      <c r="E57" s="157">
        <f t="shared" si="9"/>
        <v>147</v>
      </c>
      <c r="F57" s="140">
        <f t="shared" si="9"/>
        <v>172</v>
      </c>
      <c r="G57" s="157">
        <f t="shared" si="9"/>
        <v>71</v>
      </c>
      <c r="H57" s="140">
        <f t="shared" si="9"/>
        <v>13</v>
      </c>
      <c r="I57" s="157">
        <f t="shared" si="9"/>
        <v>9</v>
      </c>
      <c r="J57" s="140">
        <f t="shared" si="9"/>
        <v>129</v>
      </c>
      <c r="K57" s="157">
        <f t="shared" si="9"/>
        <v>37</v>
      </c>
      <c r="L57" s="140">
        <f t="shared" si="9"/>
        <v>1545</v>
      </c>
      <c r="M57" s="157">
        <f t="shared" si="9"/>
        <v>361</v>
      </c>
      <c r="N57" s="140">
        <f t="shared" si="9"/>
        <v>1639</v>
      </c>
      <c r="O57" s="157">
        <f t="shared" si="9"/>
        <v>1233</v>
      </c>
      <c r="P57" s="140">
        <f>SUM(N57,L57,J57,H57,F57,D57,B57)</f>
        <v>4926</v>
      </c>
      <c r="Q57" s="157">
        <f>SUM(O57,M57,K57,I57,G57,E57,C57)</f>
        <v>2342</v>
      </c>
      <c r="R57" s="141">
        <f>SUM(P57:Q57)</f>
        <v>7268</v>
      </c>
      <c r="T57" s="139"/>
    </row>
    <row r="58" spans="1:19" ht="11.25">
      <c r="A58" s="84" t="s">
        <v>149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91"/>
      <c r="Q58" s="91"/>
      <c r="R58" s="91"/>
      <c r="S58" s="91"/>
    </row>
    <row r="59" spans="1:20" ht="11.25">
      <c r="A59" s="160" t="s">
        <v>131</v>
      </c>
      <c r="T59" s="91"/>
    </row>
    <row r="60" spans="1:18" ht="11.25">
      <c r="A60" s="205" t="s">
        <v>156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91"/>
    </row>
    <row r="61" spans="1:19" ht="5.25" customHeight="1">
      <c r="A61" s="139"/>
      <c r="S61" s="84"/>
    </row>
    <row r="62" spans="1:20" ht="11.25">
      <c r="A62" s="205" t="s">
        <v>31</v>
      </c>
      <c r="S62" s="84"/>
      <c r="T62" s="139"/>
    </row>
    <row r="63" spans="1:20" ht="11.25">
      <c r="A63" s="205" t="s">
        <v>182</v>
      </c>
      <c r="S63" s="84"/>
      <c r="T63" s="139"/>
    </row>
    <row r="64" ht="11.25">
      <c r="T64" s="139"/>
    </row>
    <row r="65" spans="20:25" ht="11.25">
      <c r="T65" s="139"/>
      <c r="Y65" s="84"/>
    </row>
    <row r="66" spans="20:25" ht="11.25">
      <c r="T66" s="139"/>
      <c r="Y66" s="84"/>
    </row>
    <row r="67" spans="20:25" ht="11.25">
      <c r="T67" s="139"/>
      <c r="Y67" s="84"/>
    </row>
    <row r="68" spans="20:25" ht="11.25">
      <c r="T68" s="139"/>
      <c r="Y68" s="84"/>
    </row>
    <row r="69" spans="20:25" ht="11.25">
      <c r="T69" s="139"/>
      <c r="Y69" s="84"/>
    </row>
    <row r="70" spans="20:25" ht="11.25">
      <c r="T70" s="139"/>
      <c r="Y70" s="84"/>
    </row>
    <row r="71" spans="20:25" ht="11.25">
      <c r="T71" s="139"/>
      <c r="Y71" s="84"/>
    </row>
    <row r="72" spans="20:25" ht="11.25">
      <c r="T72" s="139"/>
      <c r="Y72" s="84"/>
    </row>
    <row r="73" spans="20:25" ht="11.25">
      <c r="T73" s="139"/>
      <c r="Y73" s="84"/>
    </row>
    <row r="74" spans="20:25" ht="11.25">
      <c r="T74" s="139"/>
      <c r="Y74" s="84"/>
    </row>
    <row r="75" spans="20:25" ht="11.25">
      <c r="T75" s="139"/>
      <c r="Y75" s="84"/>
    </row>
    <row r="76" spans="20:25" ht="11.25">
      <c r="T76" s="139"/>
      <c r="Y76" s="84"/>
    </row>
    <row r="77" spans="20:25" ht="11.25">
      <c r="T77" s="139"/>
      <c r="Y77" s="84"/>
    </row>
    <row r="78" spans="20:25" ht="11.25">
      <c r="T78" s="139"/>
      <c r="Y78" s="84"/>
    </row>
    <row r="79" spans="20:25" ht="11.25">
      <c r="T79" s="139"/>
      <c r="Y79" s="84"/>
    </row>
    <row r="80" spans="19:25" ht="11.25">
      <c r="S80" s="84"/>
      <c r="T80" s="139"/>
      <c r="Y80" s="84"/>
    </row>
    <row r="81" spans="19:20" ht="11.25">
      <c r="S81" s="84"/>
      <c r="T81" s="139"/>
    </row>
    <row r="82" spans="19:20" ht="11.25">
      <c r="S82" s="84"/>
      <c r="T82" s="139"/>
    </row>
    <row r="83" spans="19:20" ht="11.25">
      <c r="S83" s="84"/>
      <c r="T83" s="139"/>
    </row>
    <row r="84" spans="19:20" ht="11.25">
      <c r="S84" s="84"/>
      <c r="T84" s="139"/>
    </row>
    <row r="85" spans="19:20" ht="11.25">
      <c r="S85" s="84"/>
      <c r="T85" s="139"/>
    </row>
    <row r="86" ht="11.25">
      <c r="T86" s="139"/>
    </row>
  </sheetData>
  <sheetProtection/>
  <mergeCells count="21">
    <mergeCell ref="J9:K9"/>
    <mergeCell ref="L9:M9"/>
    <mergeCell ref="N7:O7"/>
    <mergeCell ref="N8:O8"/>
    <mergeCell ref="N9:O9"/>
    <mergeCell ref="J8:K8"/>
    <mergeCell ref="A2:T2"/>
    <mergeCell ref="A3:T3"/>
    <mergeCell ref="A4:T4"/>
    <mergeCell ref="D8:E8"/>
    <mergeCell ref="J7:K7"/>
    <mergeCell ref="H7:I7"/>
    <mergeCell ref="L7:M7"/>
    <mergeCell ref="L8:M8"/>
    <mergeCell ref="D9:E9"/>
    <mergeCell ref="B7:C7"/>
    <mergeCell ref="B8:C8"/>
    <mergeCell ref="F8:G8"/>
    <mergeCell ref="H8:I8"/>
    <mergeCell ref="F7:G7"/>
    <mergeCell ref="D7:E7"/>
  </mergeCell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67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29.28125" style="122" customWidth="1"/>
    <col min="2" max="11" width="9.140625" style="122" customWidth="1"/>
    <col min="12" max="13" width="9.7109375" style="122" customWidth="1"/>
    <col min="14" max="15" width="9.140625" style="122" customWidth="1"/>
    <col min="16" max="18" width="9.7109375" style="122" customWidth="1"/>
    <col min="19" max="19" width="8.7109375" style="122" customWidth="1"/>
    <col min="20" max="20" width="5.7109375" style="122" customWidth="1"/>
    <col min="21" max="21" width="6.57421875" style="122" customWidth="1"/>
    <col min="22" max="23" width="12.00390625" style="122" customWidth="1"/>
    <col min="24" max="24" width="10.57421875" style="122" customWidth="1"/>
    <col min="25" max="26" width="5.00390625" style="122" customWidth="1"/>
    <col min="27" max="27" width="10.57421875" style="122" customWidth="1"/>
    <col min="28" max="29" width="4.7109375" style="122" customWidth="1"/>
    <col min="30" max="30" width="10.28125" style="122" customWidth="1"/>
    <col min="31" max="31" width="17.57421875" style="122" customWidth="1"/>
    <col min="32" max="32" width="43.421875" style="122" customWidth="1"/>
    <col min="33" max="34" width="7.00390625" style="122" customWidth="1"/>
    <col min="35" max="35" width="9.28125" style="122" customWidth="1"/>
    <col min="36" max="16384" width="8.8515625" style="122" customWidth="1"/>
  </cols>
  <sheetData>
    <row r="1" spans="1:2" ht="12.75">
      <c r="A1" s="108" t="s">
        <v>160</v>
      </c>
      <c r="B1" s="108"/>
    </row>
    <row r="2" spans="1:17" ht="12.75">
      <c r="A2" s="336" t="s">
        <v>32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17" ht="12.75">
      <c r="A3" s="336" t="s">
        <v>114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</row>
    <row r="4" spans="1:17" ht="12.75">
      <c r="A4" s="336" t="s">
        <v>55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</row>
    <row r="5" spans="1:2" ht="13.5" thickBot="1">
      <c r="A5" s="3"/>
      <c r="B5" s="3"/>
    </row>
    <row r="6" spans="1:18" s="27" customFormat="1" ht="11.25">
      <c r="A6" s="55"/>
      <c r="B6" s="61" t="s">
        <v>44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128</v>
      </c>
      <c r="M6" s="62"/>
      <c r="N6" s="61" t="s">
        <v>140</v>
      </c>
      <c r="O6" s="62"/>
      <c r="P6" s="56"/>
      <c r="Q6" s="57"/>
      <c r="R6" s="55"/>
    </row>
    <row r="7" spans="2:18" s="25" customFormat="1" ht="11.25">
      <c r="B7" s="321" t="s">
        <v>132</v>
      </c>
      <c r="C7" s="322"/>
      <c r="D7" s="321" t="s">
        <v>146</v>
      </c>
      <c r="E7" s="328"/>
      <c r="F7" s="321" t="s">
        <v>134</v>
      </c>
      <c r="G7" s="322"/>
      <c r="H7" s="321" t="s">
        <v>135</v>
      </c>
      <c r="I7" s="322"/>
      <c r="J7" s="321" t="s">
        <v>136</v>
      </c>
      <c r="K7" s="322"/>
      <c r="L7" s="321" t="s">
        <v>137</v>
      </c>
      <c r="M7" s="326"/>
      <c r="N7" s="330" t="s">
        <v>141</v>
      </c>
      <c r="O7" s="326"/>
      <c r="P7" s="63" t="s">
        <v>14</v>
      </c>
      <c r="Q7" s="70"/>
      <c r="R7" s="70"/>
    </row>
    <row r="8" spans="2:16" s="25" customFormat="1" ht="11.25">
      <c r="B8" s="323" t="s">
        <v>138</v>
      </c>
      <c r="C8" s="325"/>
      <c r="D8" s="323" t="s">
        <v>147</v>
      </c>
      <c r="E8" s="329"/>
      <c r="F8" s="323" t="s">
        <v>139</v>
      </c>
      <c r="G8" s="325"/>
      <c r="H8" s="323" t="s">
        <v>139</v>
      </c>
      <c r="I8" s="325"/>
      <c r="J8" s="323" t="s">
        <v>142</v>
      </c>
      <c r="K8" s="325"/>
      <c r="L8" s="323" t="s">
        <v>144</v>
      </c>
      <c r="M8" s="324"/>
      <c r="N8" s="327"/>
      <c r="O8" s="324"/>
      <c r="P8" s="31"/>
    </row>
    <row r="9" spans="1:18" s="27" customFormat="1" ht="11.25">
      <c r="A9" s="25"/>
      <c r="B9" s="195"/>
      <c r="C9" s="256"/>
      <c r="D9" s="307" t="s">
        <v>148</v>
      </c>
      <c r="E9" s="309"/>
      <c r="F9" s="164"/>
      <c r="G9" s="84"/>
      <c r="H9" s="164"/>
      <c r="I9" s="84"/>
      <c r="J9" s="307" t="s">
        <v>143</v>
      </c>
      <c r="K9" s="309"/>
      <c r="L9" s="307" t="s">
        <v>145</v>
      </c>
      <c r="M9" s="309"/>
      <c r="N9" s="307"/>
      <c r="O9" s="309"/>
      <c r="P9" s="31"/>
      <c r="Q9" s="25"/>
      <c r="R9" s="25"/>
    </row>
    <row r="10" spans="1:18" s="64" customFormat="1" ht="11.25">
      <c r="A10" s="58"/>
      <c r="B10" s="32" t="s">
        <v>0</v>
      </c>
      <c r="C10" s="34" t="s">
        <v>1</v>
      </c>
      <c r="D10" s="32" t="s">
        <v>0</v>
      </c>
      <c r="E10" s="34" t="s">
        <v>1</v>
      </c>
      <c r="F10" s="32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34" t="s">
        <v>1</v>
      </c>
      <c r="P10" s="32" t="s">
        <v>0</v>
      </c>
      <c r="Q10" s="34" t="s">
        <v>1</v>
      </c>
      <c r="R10" s="34" t="s">
        <v>13</v>
      </c>
    </row>
    <row r="11" spans="1:18" s="64" customFormat="1" ht="11.25" customHeight="1">
      <c r="A11" s="98" t="s">
        <v>106</v>
      </c>
      <c r="B11" s="72"/>
      <c r="C11" s="74"/>
      <c r="D11" s="72"/>
      <c r="E11" s="74"/>
      <c r="F11" s="72"/>
      <c r="G11" s="74"/>
      <c r="H11" s="72"/>
      <c r="I11" s="74"/>
      <c r="J11" s="72"/>
      <c r="K11" s="74"/>
      <c r="L11" s="72"/>
      <c r="M11" s="74"/>
      <c r="N11" s="72"/>
      <c r="O11" s="74"/>
      <c r="P11" s="72"/>
      <c r="Q11" s="39"/>
      <c r="R11" s="39"/>
    </row>
    <row r="12" spans="1:18" s="64" customFormat="1" ht="11.25" customHeight="1">
      <c r="A12" s="82" t="s">
        <v>104</v>
      </c>
      <c r="B12" s="118">
        <v>0</v>
      </c>
      <c r="C12" s="89">
        <v>0</v>
      </c>
      <c r="D12" s="118">
        <v>7</v>
      </c>
      <c r="E12" s="89">
        <v>0</v>
      </c>
      <c r="F12" s="118">
        <v>0</v>
      </c>
      <c r="G12" s="89">
        <v>0</v>
      </c>
      <c r="H12" s="118">
        <v>0</v>
      </c>
      <c r="I12" s="89">
        <v>0</v>
      </c>
      <c r="J12" s="118">
        <v>0</v>
      </c>
      <c r="K12" s="89">
        <v>0</v>
      </c>
      <c r="L12" s="118">
        <v>10</v>
      </c>
      <c r="M12" s="89">
        <v>0</v>
      </c>
      <c r="N12" s="118">
        <v>11</v>
      </c>
      <c r="O12" s="89">
        <v>11</v>
      </c>
      <c r="P12" s="147">
        <f>SUM(N12,L12,J12,H12,F12,D12,B12)</f>
        <v>28</v>
      </c>
      <c r="Q12" s="91">
        <f>SUM(O12,M12,K12,I12,G12,E12,C12)</f>
        <v>11</v>
      </c>
      <c r="R12" s="91">
        <f>SUM(P12:Q12)</f>
        <v>39</v>
      </c>
    </row>
    <row r="13" spans="1:18" s="25" customFormat="1" ht="11.25">
      <c r="A13" s="25" t="s">
        <v>68</v>
      </c>
      <c r="B13" s="118">
        <v>14</v>
      </c>
      <c r="C13" s="89">
        <v>1</v>
      </c>
      <c r="D13" s="118">
        <v>13</v>
      </c>
      <c r="E13" s="89">
        <v>1</v>
      </c>
      <c r="F13" s="118">
        <v>0</v>
      </c>
      <c r="G13" s="89">
        <v>0</v>
      </c>
      <c r="H13" s="118">
        <v>0</v>
      </c>
      <c r="I13" s="89">
        <v>0</v>
      </c>
      <c r="J13" s="118">
        <v>0</v>
      </c>
      <c r="K13" s="89">
        <v>0</v>
      </c>
      <c r="L13" s="118">
        <v>4</v>
      </c>
      <c r="M13" s="89">
        <v>0</v>
      </c>
      <c r="N13" s="118">
        <v>20</v>
      </c>
      <c r="O13" s="89">
        <v>8</v>
      </c>
      <c r="P13" s="147">
        <f aca="true" t="shared" si="0" ref="P13:P24">SUM(N13,L13,J13,H13,F13,D13,B13)</f>
        <v>51</v>
      </c>
      <c r="Q13" s="91">
        <f aca="true" t="shared" si="1" ref="Q13:Q20">SUM(O13,M13,K13,I13,G13,E13,C13)</f>
        <v>10</v>
      </c>
      <c r="R13" s="91">
        <f aca="true" t="shared" si="2" ref="R13:R20">SUM(P13:Q13)</f>
        <v>61</v>
      </c>
    </row>
    <row r="14" spans="1:18" s="33" customFormat="1" ht="11.25">
      <c r="A14" s="119" t="s">
        <v>69</v>
      </c>
      <c r="B14" s="118">
        <v>5</v>
      </c>
      <c r="C14" s="89">
        <v>1</v>
      </c>
      <c r="D14" s="118">
        <v>5</v>
      </c>
      <c r="E14" s="89">
        <v>0</v>
      </c>
      <c r="F14" s="118">
        <v>0</v>
      </c>
      <c r="G14" s="89">
        <v>0</v>
      </c>
      <c r="H14" s="118">
        <v>0</v>
      </c>
      <c r="I14" s="89">
        <v>0</v>
      </c>
      <c r="J14" s="118">
        <v>0</v>
      </c>
      <c r="K14" s="89">
        <v>0</v>
      </c>
      <c r="L14" s="118">
        <v>5</v>
      </c>
      <c r="M14" s="89">
        <v>0</v>
      </c>
      <c r="N14" s="118">
        <v>18</v>
      </c>
      <c r="O14" s="89">
        <v>0</v>
      </c>
      <c r="P14" s="147">
        <f t="shared" si="0"/>
        <v>33</v>
      </c>
      <c r="Q14" s="91">
        <f t="shared" si="1"/>
        <v>1</v>
      </c>
      <c r="R14" s="91">
        <f t="shared" si="2"/>
        <v>34</v>
      </c>
    </row>
    <row r="15" spans="1:18" s="33" customFormat="1" ht="24" customHeight="1">
      <c r="A15" s="109" t="s">
        <v>71</v>
      </c>
      <c r="B15" s="118">
        <v>1</v>
      </c>
      <c r="C15" s="89">
        <v>4</v>
      </c>
      <c r="D15" s="118">
        <v>3</v>
      </c>
      <c r="E15" s="89">
        <v>2</v>
      </c>
      <c r="F15" s="118">
        <v>0</v>
      </c>
      <c r="G15" s="89">
        <v>0</v>
      </c>
      <c r="H15" s="118">
        <v>0</v>
      </c>
      <c r="I15" s="89">
        <v>0</v>
      </c>
      <c r="J15" s="118">
        <v>0</v>
      </c>
      <c r="K15" s="89">
        <v>0</v>
      </c>
      <c r="L15" s="118">
        <v>0</v>
      </c>
      <c r="M15" s="89">
        <v>0</v>
      </c>
      <c r="N15" s="118">
        <v>2</v>
      </c>
      <c r="O15" s="89">
        <v>14</v>
      </c>
      <c r="P15" s="147">
        <f t="shared" si="0"/>
        <v>6</v>
      </c>
      <c r="Q15" s="91">
        <f t="shared" si="1"/>
        <v>20</v>
      </c>
      <c r="R15" s="91">
        <f t="shared" si="2"/>
        <v>26</v>
      </c>
    </row>
    <row r="16" spans="1:18" s="25" customFormat="1" ht="11.25">
      <c r="A16" s="84" t="s">
        <v>184</v>
      </c>
      <c r="B16" s="118">
        <v>0</v>
      </c>
      <c r="C16" s="89">
        <v>0</v>
      </c>
      <c r="D16" s="118">
        <v>1</v>
      </c>
      <c r="E16" s="89">
        <v>0</v>
      </c>
      <c r="F16" s="118">
        <v>0</v>
      </c>
      <c r="G16" s="89">
        <v>0</v>
      </c>
      <c r="H16" s="118">
        <v>0</v>
      </c>
      <c r="I16" s="89">
        <v>0</v>
      </c>
      <c r="J16" s="118">
        <v>0</v>
      </c>
      <c r="K16" s="89">
        <v>0</v>
      </c>
      <c r="L16" s="118">
        <v>0</v>
      </c>
      <c r="M16" s="89">
        <v>0</v>
      </c>
      <c r="N16" s="118">
        <v>0</v>
      </c>
      <c r="O16" s="89">
        <v>0</v>
      </c>
      <c r="P16" s="147">
        <f t="shared" si="0"/>
        <v>1</v>
      </c>
      <c r="Q16" s="91">
        <f t="shared" si="1"/>
        <v>0</v>
      </c>
      <c r="R16" s="91">
        <f t="shared" si="2"/>
        <v>1</v>
      </c>
    </row>
    <row r="17" spans="1:18" s="25" customFormat="1" ht="10.5" customHeight="1">
      <c r="A17" s="84" t="s">
        <v>74</v>
      </c>
      <c r="B17" s="118">
        <v>4</v>
      </c>
      <c r="C17" s="89">
        <v>0</v>
      </c>
      <c r="D17" s="118">
        <v>3</v>
      </c>
      <c r="E17" s="89">
        <v>0</v>
      </c>
      <c r="F17" s="118">
        <v>0</v>
      </c>
      <c r="G17" s="89">
        <v>0</v>
      </c>
      <c r="H17" s="118">
        <v>0</v>
      </c>
      <c r="I17" s="89">
        <v>0</v>
      </c>
      <c r="J17" s="118">
        <v>0</v>
      </c>
      <c r="K17" s="89">
        <v>0</v>
      </c>
      <c r="L17" s="118">
        <v>1</v>
      </c>
      <c r="M17" s="89">
        <v>0</v>
      </c>
      <c r="N17" s="118">
        <v>7</v>
      </c>
      <c r="O17" s="89">
        <v>0</v>
      </c>
      <c r="P17" s="147">
        <f t="shared" si="0"/>
        <v>15</v>
      </c>
      <c r="Q17" s="91">
        <f t="shared" si="1"/>
        <v>0</v>
      </c>
      <c r="R17" s="91">
        <f t="shared" si="2"/>
        <v>15</v>
      </c>
    </row>
    <row r="18" spans="1:18" s="25" customFormat="1" ht="11.25">
      <c r="A18" s="25" t="s">
        <v>76</v>
      </c>
      <c r="B18" s="118">
        <v>2</v>
      </c>
      <c r="C18" s="89">
        <v>0</v>
      </c>
      <c r="D18" s="118">
        <v>1</v>
      </c>
      <c r="E18" s="89">
        <v>0</v>
      </c>
      <c r="F18" s="118">
        <v>0</v>
      </c>
      <c r="G18" s="89">
        <v>0</v>
      </c>
      <c r="H18" s="118">
        <v>0</v>
      </c>
      <c r="I18" s="89">
        <v>0</v>
      </c>
      <c r="J18" s="118">
        <v>0</v>
      </c>
      <c r="K18" s="89">
        <v>0</v>
      </c>
      <c r="L18" s="118">
        <v>1</v>
      </c>
      <c r="M18" s="89">
        <v>0</v>
      </c>
      <c r="N18" s="118">
        <v>5</v>
      </c>
      <c r="O18" s="89">
        <v>0</v>
      </c>
      <c r="P18" s="147">
        <f t="shared" si="0"/>
        <v>9</v>
      </c>
      <c r="Q18" s="91">
        <f t="shared" si="1"/>
        <v>0</v>
      </c>
      <c r="R18" s="91">
        <f t="shared" si="2"/>
        <v>9</v>
      </c>
    </row>
    <row r="19" spans="1:18" ht="23.25">
      <c r="A19" s="117" t="s">
        <v>77</v>
      </c>
      <c r="B19" s="168">
        <v>0</v>
      </c>
      <c r="C19" s="175">
        <v>2</v>
      </c>
      <c r="D19" s="182">
        <v>0</v>
      </c>
      <c r="E19" s="175">
        <v>0</v>
      </c>
      <c r="F19" s="168">
        <v>0</v>
      </c>
      <c r="G19" s="175">
        <v>0</v>
      </c>
      <c r="H19" s="168">
        <v>0</v>
      </c>
      <c r="I19" s="175">
        <v>0</v>
      </c>
      <c r="J19" s="168">
        <v>0</v>
      </c>
      <c r="K19" s="175">
        <v>0</v>
      </c>
      <c r="L19" s="168">
        <v>0</v>
      </c>
      <c r="M19" s="175">
        <v>1</v>
      </c>
      <c r="N19" s="168">
        <v>2</v>
      </c>
      <c r="O19" s="175">
        <v>6</v>
      </c>
      <c r="P19" s="147">
        <f t="shared" si="0"/>
        <v>2</v>
      </c>
      <c r="Q19" s="91">
        <f t="shared" si="1"/>
        <v>9</v>
      </c>
      <c r="R19" s="91">
        <f t="shared" si="2"/>
        <v>11</v>
      </c>
    </row>
    <row r="20" spans="1:18" s="64" customFormat="1" ht="11.25">
      <c r="A20" s="82" t="s">
        <v>83</v>
      </c>
      <c r="B20" s="118">
        <v>2</v>
      </c>
      <c r="C20" s="89">
        <v>0</v>
      </c>
      <c r="D20" s="118">
        <v>1</v>
      </c>
      <c r="E20" s="89">
        <v>0</v>
      </c>
      <c r="F20" s="118">
        <v>0</v>
      </c>
      <c r="G20" s="89">
        <v>0</v>
      </c>
      <c r="H20" s="118">
        <v>0</v>
      </c>
      <c r="I20" s="89">
        <v>0</v>
      </c>
      <c r="J20" s="118">
        <v>0</v>
      </c>
      <c r="K20" s="89">
        <v>0</v>
      </c>
      <c r="L20" s="118">
        <v>2</v>
      </c>
      <c r="M20" s="89">
        <v>1</v>
      </c>
      <c r="N20" s="118">
        <v>5</v>
      </c>
      <c r="O20" s="89">
        <v>1</v>
      </c>
      <c r="P20" s="147">
        <f t="shared" si="0"/>
        <v>10</v>
      </c>
      <c r="Q20" s="91">
        <f t="shared" si="1"/>
        <v>2</v>
      </c>
      <c r="R20" s="91">
        <f t="shared" si="2"/>
        <v>12</v>
      </c>
    </row>
    <row r="21" spans="1:18" s="64" customFormat="1" ht="11.25">
      <c r="A21" s="25" t="s">
        <v>84</v>
      </c>
      <c r="B21" s="118">
        <v>9</v>
      </c>
      <c r="C21" s="89">
        <v>1</v>
      </c>
      <c r="D21" s="118">
        <v>4</v>
      </c>
      <c r="E21" s="89">
        <v>0</v>
      </c>
      <c r="F21" s="118">
        <v>0</v>
      </c>
      <c r="G21" s="89">
        <v>0</v>
      </c>
      <c r="H21" s="118">
        <v>0</v>
      </c>
      <c r="I21" s="89">
        <v>0</v>
      </c>
      <c r="J21" s="118">
        <v>0</v>
      </c>
      <c r="K21" s="89">
        <v>0</v>
      </c>
      <c r="L21" s="118">
        <v>8</v>
      </c>
      <c r="M21" s="89">
        <v>1</v>
      </c>
      <c r="N21" s="118">
        <v>15</v>
      </c>
      <c r="O21" s="89">
        <v>0</v>
      </c>
      <c r="P21" s="147">
        <f t="shared" si="0"/>
        <v>36</v>
      </c>
      <c r="Q21" s="91">
        <f>SUM(O21,M21,K21,I21,G21,E21,C21)</f>
        <v>2</v>
      </c>
      <c r="R21" s="91">
        <f>SUM(P21:Q21)</f>
        <v>38</v>
      </c>
    </row>
    <row r="22" spans="1:18" s="198" customFormat="1" ht="11.25">
      <c r="A22" s="84" t="s">
        <v>90</v>
      </c>
      <c r="B22" s="118">
        <v>0</v>
      </c>
      <c r="C22" s="89">
        <v>0</v>
      </c>
      <c r="D22" s="118">
        <v>15</v>
      </c>
      <c r="E22" s="89">
        <v>1</v>
      </c>
      <c r="F22" s="118">
        <v>0</v>
      </c>
      <c r="G22" s="89">
        <v>0</v>
      </c>
      <c r="H22" s="118">
        <v>0</v>
      </c>
      <c r="I22" s="89">
        <v>0</v>
      </c>
      <c r="J22" s="118">
        <v>0</v>
      </c>
      <c r="K22" s="89">
        <v>0</v>
      </c>
      <c r="L22" s="118">
        <v>21</v>
      </c>
      <c r="M22" s="89">
        <v>4</v>
      </c>
      <c r="N22" s="118">
        <v>0</v>
      </c>
      <c r="O22" s="89">
        <v>0</v>
      </c>
      <c r="P22" s="147">
        <f t="shared" si="0"/>
        <v>36</v>
      </c>
      <c r="Q22" s="91">
        <f>SUM(O22,M22,K22,I22,G22,E22,C22)</f>
        <v>5</v>
      </c>
      <c r="R22" s="91">
        <f>SUM(P22:Q22)</f>
        <v>41</v>
      </c>
    </row>
    <row r="23" spans="1:18" s="198" customFormat="1" ht="11.25">
      <c r="A23" s="84" t="s">
        <v>91</v>
      </c>
      <c r="B23" s="118">
        <v>0</v>
      </c>
      <c r="C23" s="89">
        <v>0</v>
      </c>
      <c r="D23" s="118">
        <v>25</v>
      </c>
      <c r="E23" s="89">
        <v>3</v>
      </c>
      <c r="F23" s="118">
        <v>0</v>
      </c>
      <c r="G23" s="89">
        <v>0</v>
      </c>
      <c r="H23" s="118">
        <v>0</v>
      </c>
      <c r="I23" s="89">
        <v>0</v>
      </c>
      <c r="J23" s="118">
        <v>0</v>
      </c>
      <c r="K23" s="89">
        <v>0</v>
      </c>
      <c r="L23" s="118">
        <v>27</v>
      </c>
      <c r="M23" s="89">
        <v>8</v>
      </c>
      <c r="N23" s="118">
        <v>0</v>
      </c>
      <c r="O23" s="89">
        <v>0</v>
      </c>
      <c r="P23" s="147">
        <f t="shared" si="0"/>
        <v>52</v>
      </c>
      <c r="Q23" s="91">
        <f>SUM(O23,M23,K23,I23,G23,E23,C23)</f>
        <v>11</v>
      </c>
      <c r="R23" s="91">
        <f>SUM(P23:Q23)</f>
        <v>63</v>
      </c>
    </row>
    <row r="24" spans="1:18" s="198" customFormat="1" ht="11.25">
      <c r="A24" s="160" t="s">
        <v>92</v>
      </c>
      <c r="B24" s="118">
        <v>0</v>
      </c>
      <c r="C24" s="89">
        <v>0</v>
      </c>
      <c r="D24" s="118">
        <v>23</v>
      </c>
      <c r="E24" s="89">
        <v>2</v>
      </c>
      <c r="F24" s="118">
        <v>0</v>
      </c>
      <c r="G24" s="89">
        <v>0</v>
      </c>
      <c r="H24" s="118">
        <v>0</v>
      </c>
      <c r="I24" s="89">
        <v>0</v>
      </c>
      <c r="J24" s="118">
        <v>0</v>
      </c>
      <c r="K24" s="89">
        <v>0</v>
      </c>
      <c r="L24" s="118">
        <v>11</v>
      </c>
      <c r="M24" s="89">
        <v>3</v>
      </c>
      <c r="N24" s="118">
        <v>0</v>
      </c>
      <c r="O24" s="89">
        <v>0</v>
      </c>
      <c r="P24" s="147">
        <f t="shared" si="0"/>
        <v>34</v>
      </c>
      <c r="Q24" s="91">
        <f>SUM(O24,M24,K24,I24,G24,E24,C24)</f>
        <v>5</v>
      </c>
      <c r="R24" s="91">
        <f>SUM(P24:Q24)</f>
        <v>39</v>
      </c>
    </row>
    <row r="25" spans="1:18" s="3" customFormat="1" ht="12.75">
      <c r="A25" s="16" t="s">
        <v>12</v>
      </c>
      <c r="B25" s="179">
        <f>SUM(B12:B24)</f>
        <v>37</v>
      </c>
      <c r="C25" s="180">
        <f aca="true" t="shared" si="3" ref="C25:R25">SUM(C12:C24)</f>
        <v>9</v>
      </c>
      <c r="D25" s="179">
        <f t="shared" si="3"/>
        <v>101</v>
      </c>
      <c r="E25" s="180">
        <f t="shared" si="3"/>
        <v>9</v>
      </c>
      <c r="F25" s="179">
        <f t="shared" si="3"/>
        <v>0</v>
      </c>
      <c r="G25" s="180">
        <f t="shared" si="3"/>
        <v>0</v>
      </c>
      <c r="H25" s="179">
        <f t="shared" si="3"/>
        <v>0</v>
      </c>
      <c r="I25" s="180">
        <f t="shared" si="3"/>
        <v>0</v>
      </c>
      <c r="J25" s="179">
        <f t="shared" si="3"/>
        <v>0</v>
      </c>
      <c r="K25" s="180">
        <f t="shared" si="3"/>
        <v>0</v>
      </c>
      <c r="L25" s="179">
        <f t="shared" si="3"/>
        <v>90</v>
      </c>
      <c r="M25" s="180">
        <f t="shared" si="3"/>
        <v>18</v>
      </c>
      <c r="N25" s="179">
        <f t="shared" si="3"/>
        <v>85</v>
      </c>
      <c r="O25" s="180">
        <f t="shared" si="3"/>
        <v>40</v>
      </c>
      <c r="P25" s="179">
        <f t="shared" si="3"/>
        <v>313</v>
      </c>
      <c r="Q25" s="180">
        <f t="shared" si="3"/>
        <v>76</v>
      </c>
      <c r="R25" s="180">
        <f t="shared" si="3"/>
        <v>389</v>
      </c>
    </row>
    <row r="26" ht="12.75">
      <c r="L26" s="124"/>
    </row>
    <row r="27" spans="1:2" ht="12.75">
      <c r="A27" s="84" t="s">
        <v>149</v>
      </c>
      <c r="B27" s="255"/>
    </row>
    <row r="28" spans="1:7" ht="12.75">
      <c r="A28" s="160" t="s">
        <v>131</v>
      </c>
      <c r="B28" s="286"/>
      <c r="C28" s="128"/>
      <c r="D28" s="128"/>
      <c r="E28" s="128"/>
      <c r="F28" s="128"/>
      <c r="G28" s="128"/>
    </row>
  </sheetData>
  <sheetProtection/>
  <mergeCells count="21">
    <mergeCell ref="L7:M7"/>
    <mergeCell ref="N9:O9"/>
    <mergeCell ref="L8:M8"/>
    <mergeCell ref="L9:M9"/>
    <mergeCell ref="N8:O8"/>
    <mergeCell ref="B7:C7"/>
    <mergeCell ref="J8:K8"/>
    <mergeCell ref="F7:G7"/>
    <mergeCell ref="F8:G8"/>
    <mergeCell ref="D7:E7"/>
    <mergeCell ref="H7:I7"/>
    <mergeCell ref="B8:C8"/>
    <mergeCell ref="H8:I8"/>
    <mergeCell ref="J9:K9"/>
    <mergeCell ref="D9:E9"/>
    <mergeCell ref="D8:E8"/>
    <mergeCell ref="A2:Q2"/>
    <mergeCell ref="A3:Q3"/>
    <mergeCell ref="A4:Q4"/>
    <mergeCell ref="J7:K7"/>
    <mergeCell ref="N7:O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A57" sqref="A57"/>
    </sheetView>
  </sheetViews>
  <sheetFormatPr defaultColWidth="9.140625" defaultRowHeight="12.75"/>
  <cols>
    <col min="1" max="1" width="31.140625" style="122" customWidth="1"/>
    <col min="2" max="15" width="9.57421875" style="122" customWidth="1"/>
    <col min="16" max="17" width="9.8515625" style="122" customWidth="1"/>
    <col min="18" max="18" width="7.421875" style="122" customWidth="1"/>
    <col min="19" max="19" width="7.140625" style="122" customWidth="1"/>
    <col min="20" max="20" width="8.00390625" style="122" customWidth="1"/>
    <col min="21" max="21" width="19.00390625" style="122" customWidth="1"/>
    <col min="22" max="23" width="12.00390625" style="122" customWidth="1"/>
    <col min="24" max="24" width="10.57421875" style="122" customWidth="1"/>
    <col min="25" max="26" width="5.00390625" style="122" customWidth="1"/>
    <col min="27" max="27" width="10.57421875" style="122" customWidth="1"/>
    <col min="28" max="29" width="4.7109375" style="122" customWidth="1"/>
    <col min="30" max="30" width="10.28125" style="122" customWidth="1"/>
    <col min="31" max="31" width="17.57421875" style="122" customWidth="1"/>
    <col min="32" max="32" width="43.421875" style="122" customWidth="1"/>
    <col min="33" max="34" width="7.00390625" style="122" customWidth="1"/>
    <col min="35" max="35" width="9.28125" style="122" customWidth="1"/>
    <col min="36" max="16384" width="8.8515625" style="122" customWidth="1"/>
  </cols>
  <sheetData>
    <row r="1" ht="12.75">
      <c r="A1" s="108" t="s">
        <v>160</v>
      </c>
    </row>
    <row r="2" spans="1:20" ht="12.75">
      <c r="A2" s="336" t="s">
        <v>32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</row>
    <row r="3" spans="1:20" ht="12.75">
      <c r="A3" s="336" t="s">
        <v>114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</row>
    <row r="4" spans="1:20" ht="12.75">
      <c r="A4" s="336" t="s">
        <v>56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</row>
    <row r="5" ht="13.5" thickBot="1"/>
    <row r="6" spans="1:18" s="27" customFormat="1" ht="11.25">
      <c r="A6" s="55"/>
      <c r="B6" s="61" t="s">
        <v>44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128</v>
      </c>
      <c r="M6" s="62"/>
      <c r="N6" s="61" t="s">
        <v>140</v>
      </c>
      <c r="O6" s="62"/>
      <c r="P6" s="56"/>
      <c r="Q6" s="57"/>
      <c r="R6" s="55"/>
    </row>
    <row r="7" spans="2:18" s="25" customFormat="1" ht="11.25">
      <c r="B7" s="321" t="s">
        <v>132</v>
      </c>
      <c r="C7" s="322"/>
      <c r="D7" s="321" t="s">
        <v>146</v>
      </c>
      <c r="E7" s="328"/>
      <c r="F7" s="321" t="s">
        <v>134</v>
      </c>
      <c r="G7" s="322"/>
      <c r="H7" s="321" t="s">
        <v>135</v>
      </c>
      <c r="I7" s="322"/>
      <c r="J7" s="321" t="s">
        <v>136</v>
      </c>
      <c r="K7" s="322"/>
      <c r="L7" s="321" t="s">
        <v>137</v>
      </c>
      <c r="M7" s="326"/>
      <c r="N7" s="330" t="s">
        <v>141</v>
      </c>
      <c r="O7" s="326"/>
      <c r="P7" s="63" t="s">
        <v>14</v>
      </c>
      <c r="Q7" s="70"/>
      <c r="R7" s="70"/>
    </row>
    <row r="8" spans="2:16" s="25" customFormat="1" ht="11.25">
      <c r="B8" s="323" t="s">
        <v>138</v>
      </c>
      <c r="C8" s="325"/>
      <c r="D8" s="323" t="s">
        <v>147</v>
      </c>
      <c r="E8" s="329"/>
      <c r="F8" s="323" t="s">
        <v>139</v>
      </c>
      <c r="G8" s="325"/>
      <c r="H8" s="323" t="s">
        <v>139</v>
      </c>
      <c r="I8" s="325"/>
      <c r="J8" s="323" t="s">
        <v>142</v>
      </c>
      <c r="K8" s="325"/>
      <c r="L8" s="323" t="s">
        <v>144</v>
      </c>
      <c r="M8" s="324"/>
      <c r="N8" s="327"/>
      <c r="O8" s="324"/>
      <c r="P8" s="31"/>
    </row>
    <row r="9" spans="1:18" s="27" customFormat="1" ht="11.25">
      <c r="A9" s="25"/>
      <c r="B9" s="195"/>
      <c r="C9" s="256"/>
      <c r="D9" s="307" t="s">
        <v>148</v>
      </c>
      <c r="E9" s="309"/>
      <c r="F9" s="164"/>
      <c r="G9" s="84"/>
      <c r="H9" s="164"/>
      <c r="I9" s="84"/>
      <c r="J9" s="307" t="s">
        <v>143</v>
      </c>
      <c r="K9" s="309"/>
      <c r="L9" s="307" t="s">
        <v>145</v>
      </c>
      <c r="M9" s="309"/>
      <c r="N9" s="307"/>
      <c r="O9" s="309"/>
      <c r="P9" s="31"/>
      <c r="Q9" s="25"/>
      <c r="R9" s="25"/>
    </row>
    <row r="10" spans="1:18" s="64" customFormat="1" ht="11.25">
      <c r="A10" s="58"/>
      <c r="B10" s="32" t="s">
        <v>0</v>
      </c>
      <c r="C10" s="34" t="s">
        <v>1</v>
      </c>
      <c r="D10" s="32" t="s">
        <v>0</v>
      </c>
      <c r="E10" s="34" t="s">
        <v>1</v>
      </c>
      <c r="F10" s="32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165" t="s">
        <v>1</v>
      </c>
      <c r="P10" s="34" t="s">
        <v>0</v>
      </c>
      <c r="Q10" s="34" t="s">
        <v>1</v>
      </c>
      <c r="R10" s="34" t="s">
        <v>13</v>
      </c>
    </row>
    <row r="11" spans="1:18" s="64" customFormat="1" ht="12">
      <c r="A11" s="98" t="s">
        <v>106</v>
      </c>
      <c r="B11" s="35"/>
      <c r="C11" s="33"/>
      <c r="D11" s="35"/>
      <c r="E11" s="33"/>
      <c r="F11" s="35"/>
      <c r="G11" s="33"/>
      <c r="H11" s="35"/>
      <c r="I11" s="33"/>
      <c r="J11" s="35"/>
      <c r="K11" s="33"/>
      <c r="L11" s="35"/>
      <c r="M11" s="33"/>
      <c r="N11" s="35"/>
      <c r="O11" s="166"/>
      <c r="P11" s="33"/>
      <c r="Q11" s="30"/>
      <c r="R11" s="30"/>
    </row>
    <row r="12" spans="1:18" s="84" customFormat="1" ht="11.25">
      <c r="A12" s="84" t="s">
        <v>104</v>
      </c>
      <c r="B12" s="88">
        <v>0</v>
      </c>
      <c r="C12" s="89">
        <v>0</v>
      </c>
      <c r="D12" s="88">
        <v>14</v>
      </c>
      <c r="E12" s="89">
        <v>2</v>
      </c>
      <c r="F12" s="88">
        <v>0</v>
      </c>
      <c r="G12" s="92">
        <v>0</v>
      </c>
      <c r="H12" s="88">
        <v>0</v>
      </c>
      <c r="I12" s="89">
        <v>0</v>
      </c>
      <c r="J12" s="88">
        <v>1</v>
      </c>
      <c r="K12" s="89">
        <v>0</v>
      </c>
      <c r="L12" s="88">
        <v>15</v>
      </c>
      <c r="M12" s="89">
        <v>1</v>
      </c>
      <c r="N12" s="88">
        <v>92</v>
      </c>
      <c r="O12" s="92">
        <v>45</v>
      </c>
      <c r="P12" s="91">
        <f aca="true" t="shared" si="0" ref="P12:P30">SUM(N12,L12,J12,H12,F12,D12,B12)</f>
        <v>122</v>
      </c>
      <c r="Q12" s="91">
        <f aca="true" t="shared" si="1" ref="Q12:Q30">SUM(O12,M12,K12,I12,G12,E12,C12)</f>
        <v>48</v>
      </c>
      <c r="R12" s="91">
        <f aca="true" t="shared" si="2" ref="R12:R30">SUM(P12:Q12)</f>
        <v>170</v>
      </c>
    </row>
    <row r="13" spans="1:18" s="25" customFormat="1" ht="11.25">
      <c r="A13" s="25" t="s">
        <v>150</v>
      </c>
      <c r="B13" s="73">
        <v>1</v>
      </c>
      <c r="C13" s="74">
        <v>0</v>
      </c>
      <c r="D13" s="73">
        <v>1</v>
      </c>
      <c r="E13" s="74">
        <v>0</v>
      </c>
      <c r="F13" s="73">
        <v>0</v>
      </c>
      <c r="G13" s="80">
        <v>0</v>
      </c>
      <c r="H13" s="73">
        <v>0</v>
      </c>
      <c r="I13" s="74">
        <v>0</v>
      </c>
      <c r="J13" s="73">
        <v>0</v>
      </c>
      <c r="K13" s="89">
        <v>0</v>
      </c>
      <c r="L13" s="73">
        <v>1</v>
      </c>
      <c r="M13" s="74">
        <v>0</v>
      </c>
      <c r="N13" s="73">
        <v>2</v>
      </c>
      <c r="O13" s="80">
        <v>0</v>
      </c>
      <c r="P13" s="79">
        <f t="shared" si="0"/>
        <v>5</v>
      </c>
      <c r="Q13" s="79">
        <f t="shared" si="1"/>
        <v>0</v>
      </c>
      <c r="R13" s="79">
        <f t="shared" si="2"/>
        <v>5</v>
      </c>
    </row>
    <row r="14" spans="1:18" s="25" customFormat="1" ht="11.25">
      <c r="A14" s="25" t="s">
        <v>68</v>
      </c>
      <c r="B14" s="73">
        <v>16</v>
      </c>
      <c r="C14" s="74">
        <v>16</v>
      </c>
      <c r="D14" s="73">
        <v>10</v>
      </c>
      <c r="E14" s="74">
        <v>3</v>
      </c>
      <c r="F14" s="73">
        <v>0</v>
      </c>
      <c r="G14" s="80">
        <v>0</v>
      </c>
      <c r="H14" s="73">
        <v>0</v>
      </c>
      <c r="I14" s="74">
        <v>0</v>
      </c>
      <c r="J14" s="73">
        <v>0</v>
      </c>
      <c r="K14" s="89">
        <v>0</v>
      </c>
      <c r="L14" s="73">
        <v>9</v>
      </c>
      <c r="M14" s="74">
        <v>2</v>
      </c>
      <c r="N14" s="73">
        <v>41</v>
      </c>
      <c r="O14" s="80">
        <v>35</v>
      </c>
      <c r="P14" s="79">
        <f t="shared" si="0"/>
        <v>76</v>
      </c>
      <c r="Q14" s="79">
        <f t="shared" si="1"/>
        <v>56</v>
      </c>
      <c r="R14" s="79">
        <f t="shared" si="2"/>
        <v>132</v>
      </c>
    </row>
    <row r="15" spans="1:18" s="25" customFormat="1" ht="11.25">
      <c r="A15" s="25" t="s">
        <v>69</v>
      </c>
      <c r="B15" s="73">
        <v>32</v>
      </c>
      <c r="C15" s="74">
        <v>0</v>
      </c>
      <c r="D15" s="73">
        <v>10</v>
      </c>
      <c r="E15" s="74">
        <v>0</v>
      </c>
      <c r="F15" s="73">
        <v>0</v>
      </c>
      <c r="G15" s="80">
        <v>0</v>
      </c>
      <c r="H15" s="73">
        <v>0</v>
      </c>
      <c r="I15" s="74">
        <v>0</v>
      </c>
      <c r="J15" s="73">
        <v>0</v>
      </c>
      <c r="K15" s="89">
        <v>0</v>
      </c>
      <c r="L15" s="73">
        <v>5</v>
      </c>
      <c r="M15" s="74">
        <v>0</v>
      </c>
      <c r="N15" s="73">
        <v>67</v>
      </c>
      <c r="O15" s="80">
        <v>0</v>
      </c>
      <c r="P15" s="79">
        <f t="shared" si="0"/>
        <v>114</v>
      </c>
      <c r="Q15" s="79">
        <f t="shared" si="1"/>
        <v>0</v>
      </c>
      <c r="R15" s="79">
        <f t="shared" si="2"/>
        <v>114</v>
      </c>
    </row>
    <row r="16" spans="1:18" s="25" customFormat="1" ht="11.25">
      <c r="A16" s="25" t="s">
        <v>86</v>
      </c>
      <c r="B16" s="73">
        <v>3</v>
      </c>
      <c r="C16" s="74">
        <v>15</v>
      </c>
      <c r="D16" s="73">
        <v>0</v>
      </c>
      <c r="E16" s="74">
        <v>2</v>
      </c>
      <c r="F16" s="73">
        <v>0</v>
      </c>
      <c r="G16" s="80">
        <v>0</v>
      </c>
      <c r="H16" s="73">
        <v>0</v>
      </c>
      <c r="I16" s="74">
        <v>0</v>
      </c>
      <c r="J16" s="73">
        <v>0</v>
      </c>
      <c r="K16" s="89">
        <v>0</v>
      </c>
      <c r="L16" s="73">
        <v>0</v>
      </c>
      <c r="M16" s="74">
        <v>0</v>
      </c>
      <c r="N16" s="73">
        <v>14</v>
      </c>
      <c r="O16" s="80">
        <v>30</v>
      </c>
      <c r="P16" s="79">
        <f t="shared" si="0"/>
        <v>17</v>
      </c>
      <c r="Q16" s="79">
        <f t="shared" si="1"/>
        <v>47</v>
      </c>
      <c r="R16" s="79">
        <f t="shared" si="2"/>
        <v>64</v>
      </c>
    </row>
    <row r="17" spans="1:18" s="25" customFormat="1" ht="22.5">
      <c r="A17" s="109" t="s">
        <v>71</v>
      </c>
      <c r="B17" s="73">
        <v>2</v>
      </c>
      <c r="C17" s="74">
        <v>50</v>
      </c>
      <c r="D17" s="73">
        <v>1</v>
      </c>
      <c r="E17" s="74">
        <v>5</v>
      </c>
      <c r="F17" s="73">
        <v>1</v>
      </c>
      <c r="G17" s="80">
        <v>2</v>
      </c>
      <c r="H17" s="73">
        <v>0</v>
      </c>
      <c r="I17" s="74">
        <v>0</v>
      </c>
      <c r="J17" s="73">
        <v>0</v>
      </c>
      <c r="K17" s="89">
        <v>0</v>
      </c>
      <c r="L17" s="73">
        <v>0</v>
      </c>
      <c r="M17" s="74">
        <v>6</v>
      </c>
      <c r="N17" s="73">
        <v>17</v>
      </c>
      <c r="O17" s="80">
        <v>88</v>
      </c>
      <c r="P17" s="79">
        <f t="shared" si="0"/>
        <v>21</v>
      </c>
      <c r="Q17" s="79">
        <f t="shared" si="1"/>
        <v>151</v>
      </c>
      <c r="R17" s="79">
        <f t="shared" si="2"/>
        <v>172</v>
      </c>
    </row>
    <row r="18" spans="1:18" s="25" customFormat="1" ht="11.25">
      <c r="A18" s="25" t="s">
        <v>72</v>
      </c>
      <c r="B18" s="73">
        <v>2</v>
      </c>
      <c r="C18" s="74">
        <v>0</v>
      </c>
      <c r="D18" s="73">
        <v>3</v>
      </c>
      <c r="E18" s="74">
        <v>0</v>
      </c>
      <c r="F18" s="73">
        <v>0</v>
      </c>
      <c r="G18" s="80">
        <v>0</v>
      </c>
      <c r="H18" s="73">
        <v>0</v>
      </c>
      <c r="I18" s="74">
        <v>0</v>
      </c>
      <c r="J18" s="73">
        <v>0</v>
      </c>
      <c r="K18" s="89">
        <v>0</v>
      </c>
      <c r="L18" s="73">
        <v>0</v>
      </c>
      <c r="M18" s="74">
        <v>0</v>
      </c>
      <c r="N18" s="73">
        <v>7</v>
      </c>
      <c r="O18" s="80">
        <v>0</v>
      </c>
      <c r="P18" s="79">
        <f t="shared" si="0"/>
        <v>12</v>
      </c>
      <c r="Q18" s="79">
        <f t="shared" si="1"/>
        <v>0</v>
      </c>
      <c r="R18" s="79">
        <f t="shared" si="2"/>
        <v>12</v>
      </c>
    </row>
    <row r="19" spans="1:18" s="25" customFormat="1" ht="11.25">
      <c r="A19" s="117" t="s">
        <v>73</v>
      </c>
      <c r="B19" s="73">
        <v>5</v>
      </c>
      <c r="C19" s="74">
        <v>0</v>
      </c>
      <c r="D19" s="73">
        <v>1</v>
      </c>
      <c r="E19" s="74">
        <v>0</v>
      </c>
      <c r="F19" s="73">
        <v>1</v>
      </c>
      <c r="G19" s="80">
        <v>0</v>
      </c>
      <c r="H19" s="73">
        <v>0</v>
      </c>
      <c r="I19" s="74">
        <v>0</v>
      </c>
      <c r="J19" s="73">
        <v>1</v>
      </c>
      <c r="K19" s="89">
        <v>0</v>
      </c>
      <c r="L19" s="73">
        <v>6</v>
      </c>
      <c r="M19" s="74">
        <v>1</v>
      </c>
      <c r="N19" s="73">
        <v>16</v>
      </c>
      <c r="O19" s="80">
        <v>2</v>
      </c>
      <c r="P19" s="79">
        <f t="shared" si="0"/>
        <v>30</v>
      </c>
      <c r="Q19" s="79">
        <f t="shared" si="1"/>
        <v>3</v>
      </c>
      <c r="R19" s="79">
        <f t="shared" si="2"/>
        <v>33</v>
      </c>
    </row>
    <row r="20" spans="1:18" s="25" customFormat="1" ht="11.25">
      <c r="A20" s="117" t="s">
        <v>184</v>
      </c>
      <c r="B20" s="73">
        <v>0</v>
      </c>
      <c r="C20" s="74">
        <v>0</v>
      </c>
      <c r="D20" s="73">
        <v>0</v>
      </c>
      <c r="E20" s="74">
        <v>0</v>
      </c>
      <c r="F20" s="73">
        <v>0</v>
      </c>
      <c r="G20" s="80">
        <v>0</v>
      </c>
      <c r="H20" s="73">
        <v>0</v>
      </c>
      <c r="I20" s="74">
        <v>0</v>
      </c>
      <c r="J20" s="73">
        <v>0</v>
      </c>
      <c r="K20" s="89">
        <v>0</v>
      </c>
      <c r="L20" s="73">
        <v>0</v>
      </c>
      <c r="M20" s="74">
        <v>0</v>
      </c>
      <c r="N20" s="73">
        <v>1</v>
      </c>
      <c r="O20" s="80">
        <v>2</v>
      </c>
      <c r="P20" s="79">
        <f t="shared" si="0"/>
        <v>1</v>
      </c>
      <c r="Q20" s="79">
        <f t="shared" si="1"/>
        <v>2</v>
      </c>
      <c r="R20" s="79">
        <f t="shared" si="2"/>
        <v>3</v>
      </c>
    </row>
    <row r="21" spans="1:18" s="25" customFormat="1" ht="11.25">
      <c r="A21" s="117" t="s">
        <v>74</v>
      </c>
      <c r="B21" s="73">
        <v>26</v>
      </c>
      <c r="C21" s="74">
        <v>0</v>
      </c>
      <c r="D21" s="73">
        <v>9</v>
      </c>
      <c r="E21" s="74">
        <v>0</v>
      </c>
      <c r="F21" s="73">
        <v>0</v>
      </c>
      <c r="G21" s="80">
        <v>0</v>
      </c>
      <c r="H21" s="73">
        <v>0</v>
      </c>
      <c r="I21" s="74">
        <v>0</v>
      </c>
      <c r="J21" s="73">
        <v>1</v>
      </c>
      <c r="K21" s="89">
        <v>0</v>
      </c>
      <c r="L21" s="73">
        <v>2</v>
      </c>
      <c r="M21" s="74">
        <v>0</v>
      </c>
      <c r="N21" s="73">
        <v>39</v>
      </c>
      <c r="O21" s="80">
        <v>0</v>
      </c>
      <c r="P21" s="79">
        <f t="shared" si="0"/>
        <v>77</v>
      </c>
      <c r="Q21" s="79">
        <f t="shared" si="1"/>
        <v>0</v>
      </c>
      <c r="R21" s="79">
        <f t="shared" si="2"/>
        <v>77</v>
      </c>
    </row>
    <row r="22" spans="1:18" s="25" customFormat="1" ht="22.5">
      <c r="A22" s="117" t="s">
        <v>77</v>
      </c>
      <c r="B22" s="73">
        <v>2</v>
      </c>
      <c r="C22" s="74">
        <v>1</v>
      </c>
      <c r="D22" s="73">
        <v>1</v>
      </c>
      <c r="E22" s="74">
        <v>0</v>
      </c>
      <c r="F22" s="73">
        <v>0</v>
      </c>
      <c r="G22" s="80">
        <v>0</v>
      </c>
      <c r="H22" s="73">
        <v>0</v>
      </c>
      <c r="I22" s="74">
        <v>0</v>
      </c>
      <c r="J22" s="73">
        <v>0</v>
      </c>
      <c r="K22" s="89">
        <v>0</v>
      </c>
      <c r="L22" s="73">
        <v>0</v>
      </c>
      <c r="M22" s="74">
        <v>0</v>
      </c>
      <c r="N22" s="73">
        <v>4</v>
      </c>
      <c r="O22" s="80">
        <v>2</v>
      </c>
      <c r="P22" s="79">
        <f t="shared" si="0"/>
        <v>7</v>
      </c>
      <c r="Q22" s="79">
        <f t="shared" si="1"/>
        <v>3</v>
      </c>
      <c r="R22" s="79">
        <f t="shared" si="2"/>
        <v>10</v>
      </c>
    </row>
    <row r="23" spans="1:18" s="25" customFormat="1" ht="11.25">
      <c r="A23" s="25" t="s">
        <v>79</v>
      </c>
      <c r="B23" s="73">
        <v>20</v>
      </c>
      <c r="C23" s="74">
        <v>0</v>
      </c>
      <c r="D23" s="73">
        <v>8</v>
      </c>
      <c r="E23" s="74">
        <v>0</v>
      </c>
      <c r="F23" s="73">
        <v>0</v>
      </c>
      <c r="G23" s="80">
        <v>0</v>
      </c>
      <c r="H23" s="73">
        <v>0</v>
      </c>
      <c r="I23" s="74">
        <v>0</v>
      </c>
      <c r="J23" s="73">
        <v>0</v>
      </c>
      <c r="K23" s="89">
        <v>0</v>
      </c>
      <c r="L23" s="73">
        <v>3</v>
      </c>
      <c r="M23" s="74">
        <v>0</v>
      </c>
      <c r="N23" s="73">
        <v>34</v>
      </c>
      <c r="O23" s="80">
        <v>0</v>
      </c>
      <c r="P23" s="79">
        <f t="shared" si="0"/>
        <v>65</v>
      </c>
      <c r="Q23" s="79">
        <f t="shared" si="1"/>
        <v>0</v>
      </c>
      <c r="R23" s="79">
        <f t="shared" si="2"/>
        <v>65</v>
      </c>
    </row>
    <row r="24" spans="1:18" s="25" customFormat="1" ht="11.25">
      <c r="A24" s="25" t="s">
        <v>81</v>
      </c>
      <c r="B24" s="73">
        <v>18</v>
      </c>
      <c r="C24" s="74">
        <v>7</v>
      </c>
      <c r="D24" s="73">
        <v>12</v>
      </c>
      <c r="E24" s="74">
        <v>2</v>
      </c>
      <c r="F24" s="73">
        <v>0</v>
      </c>
      <c r="G24" s="80">
        <v>0</v>
      </c>
      <c r="H24" s="73">
        <v>0</v>
      </c>
      <c r="I24" s="74">
        <v>0</v>
      </c>
      <c r="J24" s="73">
        <v>0</v>
      </c>
      <c r="K24" s="89">
        <v>0</v>
      </c>
      <c r="L24" s="73">
        <v>8</v>
      </c>
      <c r="M24" s="74">
        <v>0</v>
      </c>
      <c r="N24" s="73">
        <v>36</v>
      </c>
      <c r="O24" s="80">
        <v>6</v>
      </c>
      <c r="P24" s="79">
        <f t="shared" si="0"/>
        <v>74</v>
      </c>
      <c r="Q24" s="79">
        <f t="shared" si="1"/>
        <v>15</v>
      </c>
      <c r="R24" s="79">
        <f t="shared" si="2"/>
        <v>89</v>
      </c>
    </row>
    <row r="25" spans="1:18" s="25" customFormat="1" ht="11.25">
      <c r="A25" s="25" t="s">
        <v>83</v>
      </c>
      <c r="B25" s="73">
        <v>11</v>
      </c>
      <c r="C25" s="74">
        <v>5</v>
      </c>
      <c r="D25" s="73">
        <v>7</v>
      </c>
      <c r="E25" s="74">
        <v>0</v>
      </c>
      <c r="F25" s="73">
        <v>2</v>
      </c>
      <c r="G25" s="80">
        <v>0</v>
      </c>
      <c r="H25" s="73">
        <v>0</v>
      </c>
      <c r="I25" s="74">
        <v>0</v>
      </c>
      <c r="J25" s="73">
        <v>0</v>
      </c>
      <c r="K25" s="89">
        <v>0</v>
      </c>
      <c r="L25" s="73">
        <v>2</v>
      </c>
      <c r="M25" s="74">
        <v>2</v>
      </c>
      <c r="N25" s="73">
        <v>33</v>
      </c>
      <c r="O25" s="80">
        <v>5</v>
      </c>
      <c r="P25" s="79">
        <f t="shared" si="0"/>
        <v>55</v>
      </c>
      <c r="Q25" s="79">
        <f t="shared" si="1"/>
        <v>12</v>
      </c>
      <c r="R25" s="79">
        <f t="shared" si="2"/>
        <v>67</v>
      </c>
    </row>
    <row r="26" spans="1:18" s="25" customFormat="1" ht="11.25">
      <c r="A26" s="25" t="s">
        <v>89</v>
      </c>
      <c r="B26" s="73">
        <v>0</v>
      </c>
      <c r="C26" s="74">
        <v>3</v>
      </c>
      <c r="D26" s="73">
        <v>0</v>
      </c>
      <c r="E26" s="74">
        <v>0</v>
      </c>
      <c r="F26" s="73">
        <v>0</v>
      </c>
      <c r="G26" s="80">
        <v>0</v>
      </c>
      <c r="H26" s="73">
        <v>0</v>
      </c>
      <c r="I26" s="74">
        <v>0</v>
      </c>
      <c r="J26" s="73">
        <v>0</v>
      </c>
      <c r="K26" s="89">
        <v>0</v>
      </c>
      <c r="L26" s="73">
        <v>0</v>
      </c>
      <c r="M26" s="74">
        <v>0</v>
      </c>
      <c r="N26" s="73">
        <v>0</v>
      </c>
      <c r="O26" s="80">
        <v>9</v>
      </c>
      <c r="P26" s="79">
        <f t="shared" si="0"/>
        <v>0</v>
      </c>
      <c r="Q26" s="79">
        <f t="shared" si="1"/>
        <v>12</v>
      </c>
      <c r="R26" s="79">
        <f t="shared" si="2"/>
        <v>12</v>
      </c>
    </row>
    <row r="27" spans="1:18" s="26" customFormat="1" ht="12">
      <c r="A27" s="25" t="s">
        <v>84</v>
      </c>
      <c r="B27" s="73">
        <v>21</v>
      </c>
      <c r="C27" s="74">
        <v>0</v>
      </c>
      <c r="D27" s="73">
        <v>7</v>
      </c>
      <c r="E27" s="74">
        <v>0</v>
      </c>
      <c r="F27" s="73">
        <v>0</v>
      </c>
      <c r="G27" s="80">
        <v>0</v>
      </c>
      <c r="H27" s="73">
        <v>0</v>
      </c>
      <c r="I27" s="74">
        <v>0</v>
      </c>
      <c r="J27" s="73">
        <v>1</v>
      </c>
      <c r="K27" s="89">
        <v>0</v>
      </c>
      <c r="L27" s="73">
        <v>7</v>
      </c>
      <c r="M27" s="74">
        <v>0</v>
      </c>
      <c r="N27" s="73">
        <v>36</v>
      </c>
      <c r="O27" s="80">
        <v>2</v>
      </c>
      <c r="P27" s="79">
        <f t="shared" si="0"/>
        <v>72</v>
      </c>
      <c r="Q27" s="79">
        <f t="shared" si="1"/>
        <v>2</v>
      </c>
      <c r="R27" s="79">
        <f t="shared" si="2"/>
        <v>74</v>
      </c>
    </row>
    <row r="28" spans="1:18" s="25" customFormat="1" ht="11.25">
      <c r="A28" s="25" t="s">
        <v>85</v>
      </c>
      <c r="B28" s="73">
        <v>3</v>
      </c>
      <c r="C28" s="74">
        <v>7</v>
      </c>
      <c r="D28" s="73">
        <v>0</v>
      </c>
      <c r="E28" s="74">
        <v>0</v>
      </c>
      <c r="F28" s="73">
        <v>0</v>
      </c>
      <c r="G28" s="80">
        <v>0</v>
      </c>
      <c r="H28" s="73">
        <v>0</v>
      </c>
      <c r="I28" s="74">
        <v>0</v>
      </c>
      <c r="J28" s="73">
        <v>0</v>
      </c>
      <c r="K28" s="89">
        <v>0</v>
      </c>
      <c r="L28" s="73">
        <v>0</v>
      </c>
      <c r="M28" s="74">
        <v>0</v>
      </c>
      <c r="N28" s="73">
        <v>17</v>
      </c>
      <c r="O28" s="80">
        <v>16</v>
      </c>
      <c r="P28" s="79">
        <f t="shared" si="0"/>
        <v>20</v>
      </c>
      <c r="Q28" s="79">
        <f t="shared" si="1"/>
        <v>23</v>
      </c>
      <c r="R28" s="79">
        <f t="shared" si="2"/>
        <v>43</v>
      </c>
    </row>
    <row r="29" spans="1:18" s="84" customFormat="1" ht="11.25">
      <c r="A29" s="84" t="s">
        <v>90</v>
      </c>
      <c r="B29" s="88">
        <v>0</v>
      </c>
      <c r="C29" s="89">
        <v>0</v>
      </c>
      <c r="D29" s="88">
        <v>0</v>
      </c>
      <c r="E29" s="89">
        <v>0</v>
      </c>
      <c r="F29" s="88">
        <v>0</v>
      </c>
      <c r="G29" s="92">
        <v>0</v>
      </c>
      <c r="H29" s="88">
        <v>0</v>
      </c>
      <c r="I29" s="89">
        <v>0</v>
      </c>
      <c r="J29" s="88">
        <v>0</v>
      </c>
      <c r="K29" s="89">
        <v>0</v>
      </c>
      <c r="L29" s="88">
        <v>38</v>
      </c>
      <c r="M29" s="89">
        <v>7</v>
      </c>
      <c r="N29" s="88">
        <v>0</v>
      </c>
      <c r="O29" s="92">
        <v>0</v>
      </c>
      <c r="P29" s="91">
        <f t="shared" si="0"/>
        <v>38</v>
      </c>
      <c r="Q29" s="91">
        <f t="shared" si="1"/>
        <v>7</v>
      </c>
      <c r="R29" s="91">
        <f t="shared" si="2"/>
        <v>45</v>
      </c>
    </row>
    <row r="30" spans="1:18" s="84" customFormat="1" ht="11.25">
      <c r="A30" s="84" t="s">
        <v>91</v>
      </c>
      <c r="B30" s="88">
        <v>0</v>
      </c>
      <c r="C30" s="89">
        <v>0</v>
      </c>
      <c r="D30" s="88">
        <v>0</v>
      </c>
      <c r="E30" s="89">
        <v>0</v>
      </c>
      <c r="F30" s="88">
        <v>0</v>
      </c>
      <c r="G30" s="92">
        <v>0</v>
      </c>
      <c r="H30" s="88">
        <v>0</v>
      </c>
      <c r="I30" s="89">
        <v>0</v>
      </c>
      <c r="J30" s="88">
        <v>0</v>
      </c>
      <c r="K30" s="89">
        <v>0</v>
      </c>
      <c r="L30" s="88">
        <v>21</v>
      </c>
      <c r="M30" s="89">
        <v>3</v>
      </c>
      <c r="N30" s="88">
        <v>0</v>
      </c>
      <c r="O30" s="89">
        <v>0</v>
      </c>
      <c r="P30" s="91">
        <f t="shared" si="0"/>
        <v>21</v>
      </c>
      <c r="Q30" s="91">
        <f t="shared" si="1"/>
        <v>3</v>
      </c>
      <c r="R30" s="91">
        <f t="shared" si="2"/>
        <v>24</v>
      </c>
    </row>
    <row r="31" spans="1:18" s="84" customFormat="1" ht="12">
      <c r="A31" s="26" t="s">
        <v>12</v>
      </c>
      <c r="B31" s="37">
        <f>SUM(B12:B30)</f>
        <v>162</v>
      </c>
      <c r="C31" s="38">
        <f aca="true" t="shared" si="3" ref="C31:R31">SUM(C12:C30)</f>
        <v>104</v>
      </c>
      <c r="D31" s="37">
        <f t="shared" si="3"/>
        <v>84</v>
      </c>
      <c r="E31" s="38">
        <f t="shared" si="3"/>
        <v>14</v>
      </c>
      <c r="F31" s="37">
        <f t="shared" si="3"/>
        <v>4</v>
      </c>
      <c r="G31" s="36">
        <f t="shared" si="3"/>
        <v>2</v>
      </c>
      <c r="H31" s="37">
        <f t="shared" si="3"/>
        <v>0</v>
      </c>
      <c r="I31" s="38">
        <f t="shared" si="3"/>
        <v>0</v>
      </c>
      <c r="J31" s="37">
        <f t="shared" si="3"/>
        <v>4</v>
      </c>
      <c r="K31" s="38">
        <f t="shared" si="3"/>
        <v>0</v>
      </c>
      <c r="L31" s="37">
        <f t="shared" si="3"/>
        <v>117</v>
      </c>
      <c r="M31" s="38">
        <f t="shared" si="3"/>
        <v>22</v>
      </c>
      <c r="N31" s="37">
        <f t="shared" si="3"/>
        <v>456</v>
      </c>
      <c r="O31" s="38">
        <f t="shared" si="3"/>
        <v>242</v>
      </c>
      <c r="P31" s="37">
        <f t="shared" si="3"/>
        <v>827</v>
      </c>
      <c r="Q31" s="38">
        <f t="shared" si="3"/>
        <v>384</v>
      </c>
      <c r="R31" s="38">
        <f t="shared" si="3"/>
        <v>1211</v>
      </c>
    </row>
    <row r="32" spans="1:18" s="84" customFormat="1" ht="11.25">
      <c r="A32" s="25"/>
      <c r="B32" s="73"/>
      <c r="C32" s="74"/>
      <c r="D32" s="73"/>
      <c r="E32" s="74"/>
      <c r="F32" s="73"/>
      <c r="G32" s="80"/>
      <c r="H32" s="73"/>
      <c r="I32" s="74"/>
      <c r="J32" s="73"/>
      <c r="K32" s="74"/>
      <c r="L32" s="73"/>
      <c r="M32" s="74"/>
      <c r="N32" s="73"/>
      <c r="O32" s="74"/>
      <c r="P32" s="78"/>
      <c r="Q32" s="79"/>
      <c r="R32" s="79"/>
    </row>
    <row r="33" spans="1:18" s="84" customFormat="1" ht="12">
      <c r="A33" s="97" t="s">
        <v>105</v>
      </c>
      <c r="B33" s="88"/>
      <c r="C33" s="89"/>
      <c r="D33" s="88"/>
      <c r="E33" s="89"/>
      <c r="F33" s="88"/>
      <c r="G33" s="92"/>
      <c r="H33" s="88"/>
      <c r="I33" s="89"/>
      <c r="J33" s="88"/>
      <c r="K33" s="89"/>
      <c r="L33" s="88"/>
      <c r="M33" s="89"/>
      <c r="N33" s="88"/>
      <c r="O33" s="89"/>
      <c r="P33" s="90"/>
      <c r="Q33" s="91"/>
      <c r="R33" s="91"/>
    </row>
    <row r="34" spans="1:18" s="84" customFormat="1" ht="11.25">
      <c r="A34" s="84" t="s">
        <v>101</v>
      </c>
      <c r="B34" s="88">
        <v>3</v>
      </c>
      <c r="C34" s="89">
        <v>4</v>
      </c>
      <c r="D34" s="88">
        <v>0</v>
      </c>
      <c r="E34" s="89">
        <v>0</v>
      </c>
      <c r="F34" s="88">
        <v>0</v>
      </c>
      <c r="G34" s="92">
        <v>0</v>
      </c>
      <c r="H34" s="88">
        <v>0</v>
      </c>
      <c r="I34" s="89">
        <v>0</v>
      </c>
      <c r="J34" s="88">
        <v>0</v>
      </c>
      <c r="K34" s="89">
        <v>0</v>
      </c>
      <c r="L34" s="88">
        <v>1</v>
      </c>
      <c r="M34" s="89">
        <v>0</v>
      </c>
      <c r="N34" s="88">
        <v>4</v>
      </c>
      <c r="O34" s="89">
        <v>0</v>
      </c>
      <c r="P34" s="77">
        <f aca="true" t="shared" si="4" ref="P34:P45">SUM(N34,L34,J34,H34,F34,D34,B34)</f>
        <v>8</v>
      </c>
      <c r="Q34" s="79">
        <f aca="true" t="shared" si="5" ref="Q34:Q45">SUM(O34,M34,K34,I34,G34,E34,C34)</f>
        <v>4</v>
      </c>
      <c r="R34" s="79">
        <f aca="true" t="shared" si="6" ref="R34:R45">SUM(P34:Q34)</f>
        <v>12</v>
      </c>
    </row>
    <row r="35" spans="1:18" s="84" customFormat="1" ht="11.25">
      <c r="A35" s="84" t="s">
        <v>69</v>
      </c>
      <c r="B35" s="88">
        <v>4</v>
      </c>
      <c r="C35" s="89">
        <v>0</v>
      </c>
      <c r="D35" s="88">
        <v>0</v>
      </c>
      <c r="E35" s="89">
        <v>0</v>
      </c>
      <c r="F35" s="88">
        <v>0</v>
      </c>
      <c r="G35" s="92">
        <v>0</v>
      </c>
      <c r="H35" s="88">
        <v>0</v>
      </c>
      <c r="I35" s="89">
        <v>0</v>
      </c>
      <c r="J35" s="88">
        <v>0</v>
      </c>
      <c r="K35" s="89">
        <v>0</v>
      </c>
      <c r="L35" s="88">
        <v>0</v>
      </c>
      <c r="M35" s="89">
        <v>0</v>
      </c>
      <c r="N35" s="88">
        <v>3</v>
      </c>
      <c r="O35" s="89">
        <v>0</v>
      </c>
      <c r="P35" s="77">
        <f t="shared" si="4"/>
        <v>7</v>
      </c>
      <c r="Q35" s="79">
        <f t="shared" si="5"/>
        <v>0</v>
      </c>
      <c r="R35" s="79">
        <f t="shared" si="6"/>
        <v>7</v>
      </c>
    </row>
    <row r="36" spans="1:18" s="84" customFormat="1" ht="11.25">
      <c r="A36" s="84" t="s">
        <v>93</v>
      </c>
      <c r="B36" s="88">
        <v>1</v>
      </c>
      <c r="C36" s="89">
        <v>0</v>
      </c>
      <c r="D36" s="88">
        <v>0</v>
      </c>
      <c r="E36" s="89">
        <v>0</v>
      </c>
      <c r="F36" s="88">
        <v>0</v>
      </c>
      <c r="G36" s="92">
        <v>0</v>
      </c>
      <c r="H36" s="88">
        <v>0</v>
      </c>
      <c r="I36" s="89">
        <v>0</v>
      </c>
      <c r="J36" s="88">
        <v>0</v>
      </c>
      <c r="K36" s="89">
        <v>0</v>
      </c>
      <c r="L36" s="88">
        <v>0</v>
      </c>
      <c r="M36" s="89">
        <v>2</v>
      </c>
      <c r="N36" s="88">
        <v>3</v>
      </c>
      <c r="O36" s="89">
        <v>4</v>
      </c>
      <c r="P36" s="77">
        <f t="shared" si="4"/>
        <v>4</v>
      </c>
      <c r="Q36" s="79">
        <f t="shared" si="5"/>
        <v>6</v>
      </c>
      <c r="R36" s="79">
        <f t="shared" si="6"/>
        <v>10</v>
      </c>
    </row>
    <row r="37" spans="1:18" s="84" customFormat="1" ht="11.25">
      <c r="A37" s="84" t="s">
        <v>103</v>
      </c>
      <c r="B37" s="88">
        <v>1</v>
      </c>
      <c r="C37" s="89">
        <v>0</v>
      </c>
      <c r="D37" s="88">
        <v>0</v>
      </c>
      <c r="E37" s="89">
        <v>0</v>
      </c>
      <c r="F37" s="88">
        <v>0</v>
      </c>
      <c r="G37" s="92">
        <v>0</v>
      </c>
      <c r="H37" s="88">
        <v>0</v>
      </c>
      <c r="I37" s="89">
        <v>0</v>
      </c>
      <c r="J37" s="88">
        <v>0</v>
      </c>
      <c r="K37" s="89">
        <v>0</v>
      </c>
      <c r="L37" s="88">
        <v>0</v>
      </c>
      <c r="M37" s="89">
        <v>0</v>
      </c>
      <c r="N37" s="88">
        <v>0</v>
      </c>
      <c r="O37" s="89">
        <v>0</v>
      </c>
      <c r="P37" s="77">
        <f t="shared" si="4"/>
        <v>1</v>
      </c>
      <c r="Q37" s="79">
        <f t="shared" si="5"/>
        <v>0</v>
      </c>
      <c r="R37" s="79">
        <f t="shared" si="6"/>
        <v>1</v>
      </c>
    </row>
    <row r="38" spans="1:18" s="84" customFormat="1" ht="22.5">
      <c r="A38" s="109" t="s">
        <v>71</v>
      </c>
      <c r="B38" s="88">
        <v>2</v>
      </c>
      <c r="C38" s="89">
        <v>6</v>
      </c>
      <c r="D38" s="88">
        <v>0</v>
      </c>
      <c r="E38" s="89">
        <v>0</v>
      </c>
      <c r="F38" s="88">
        <v>0</v>
      </c>
      <c r="G38" s="92">
        <v>0</v>
      </c>
      <c r="H38" s="88">
        <v>0</v>
      </c>
      <c r="I38" s="89">
        <v>0</v>
      </c>
      <c r="J38" s="88">
        <v>0</v>
      </c>
      <c r="K38" s="89">
        <v>0</v>
      </c>
      <c r="L38" s="88">
        <v>0</v>
      </c>
      <c r="M38" s="89">
        <v>0</v>
      </c>
      <c r="N38" s="88">
        <v>0</v>
      </c>
      <c r="O38" s="89">
        <v>0</v>
      </c>
      <c r="P38" s="77">
        <f t="shared" si="4"/>
        <v>2</v>
      </c>
      <c r="Q38" s="79">
        <f t="shared" si="5"/>
        <v>6</v>
      </c>
      <c r="R38" s="79">
        <f t="shared" si="6"/>
        <v>8</v>
      </c>
    </row>
    <row r="39" spans="1:18" s="84" customFormat="1" ht="11.25">
      <c r="A39" s="109" t="s">
        <v>184</v>
      </c>
      <c r="B39" s="88">
        <v>0</v>
      </c>
      <c r="C39" s="89">
        <v>1</v>
      </c>
      <c r="D39" s="88">
        <v>0</v>
      </c>
      <c r="E39" s="89">
        <v>0</v>
      </c>
      <c r="F39" s="88">
        <v>0</v>
      </c>
      <c r="G39" s="92">
        <v>0</v>
      </c>
      <c r="H39" s="88">
        <v>0</v>
      </c>
      <c r="I39" s="89">
        <v>0</v>
      </c>
      <c r="J39" s="88">
        <v>0</v>
      </c>
      <c r="K39" s="89">
        <v>0</v>
      </c>
      <c r="L39" s="88">
        <v>0</v>
      </c>
      <c r="M39" s="89">
        <v>0</v>
      </c>
      <c r="N39" s="88">
        <v>0</v>
      </c>
      <c r="O39" s="89">
        <v>0</v>
      </c>
      <c r="P39" s="77">
        <f t="shared" si="4"/>
        <v>0</v>
      </c>
      <c r="Q39" s="79">
        <f t="shared" si="5"/>
        <v>1</v>
      </c>
      <c r="R39" s="79">
        <f t="shared" si="6"/>
        <v>1</v>
      </c>
    </row>
    <row r="40" spans="1:18" s="84" customFormat="1" ht="11.25">
      <c r="A40" s="109" t="s">
        <v>74</v>
      </c>
      <c r="B40" s="88">
        <v>1</v>
      </c>
      <c r="C40" s="89">
        <v>0</v>
      </c>
      <c r="D40" s="88">
        <v>0</v>
      </c>
      <c r="E40" s="89">
        <v>0</v>
      </c>
      <c r="F40" s="88">
        <v>0</v>
      </c>
      <c r="G40" s="92">
        <v>0</v>
      </c>
      <c r="H40" s="88">
        <v>0</v>
      </c>
      <c r="I40" s="89">
        <v>0</v>
      </c>
      <c r="J40" s="88">
        <v>0</v>
      </c>
      <c r="K40" s="89">
        <v>0</v>
      </c>
      <c r="L40" s="88">
        <v>0</v>
      </c>
      <c r="M40" s="89">
        <v>0</v>
      </c>
      <c r="N40" s="88">
        <v>0</v>
      </c>
      <c r="O40" s="89">
        <v>0</v>
      </c>
      <c r="P40" s="77">
        <f t="shared" si="4"/>
        <v>1</v>
      </c>
      <c r="Q40" s="79">
        <f t="shared" si="5"/>
        <v>0</v>
      </c>
      <c r="R40" s="79">
        <f t="shared" si="6"/>
        <v>1</v>
      </c>
    </row>
    <row r="41" spans="1:18" s="99" customFormat="1" ht="12">
      <c r="A41" s="84" t="s">
        <v>96</v>
      </c>
      <c r="B41" s="88">
        <v>0</v>
      </c>
      <c r="C41" s="89">
        <v>0</v>
      </c>
      <c r="D41" s="88">
        <v>0</v>
      </c>
      <c r="E41" s="89">
        <v>0</v>
      </c>
      <c r="F41" s="88">
        <v>0</v>
      </c>
      <c r="G41" s="92">
        <v>0</v>
      </c>
      <c r="H41" s="88">
        <v>0</v>
      </c>
      <c r="I41" s="89">
        <v>0</v>
      </c>
      <c r="J41" s="88">
        <v>0</v>
      </c>
      <c r="K41" s="89">
        <v>0</v>
      </c>
      <c r="L41" s="88">
        <v>0</v>
      </c>
      <c r="M41" s="89">
        <v>0</v>
      </c>
      <c r="N41" s="88">
        <v>0</v>
      </c>
      <c r="O41" s="89">
        <v>7</v>
      </c>
      <c r="P41" s="77">
        <f t="shared" si="4"/>
        <v>0</v>
      </c>
      <c r="Q41" s="79">
        <f t="shared" si="5"/>
        <v>7</v>
      </c>
      <c r="R41" s="79">
        <f t="shared" si="6"/>
        <v>7</v>
      </c>
    </row>
    <row r="42" spans="1:18" s="84" customFormat="1" ht="11.25">
      <c r="A42" s="84" t="s">
        <v>97</v>
      </c>
      <c r="B42" s="88">
        <v>0</v>
      </c>
      <c r="C42" s="89">
        <v>0</v>
      </c>
      <c r="D42" s="88">
        <v>0</v>
      </c>
      <c r="E42" s="89">
        <v>0</v>
      </c>
      <c r="F42" s="88">
        <v>0</v>
      </c>
      <c r="G42" s="92">
        <v>0</v>
      </c>
      <c r="H42" s="88">
        <v>0</v>
      </c>
      <c r="I42" s="89">
        <v>0</v>
      </c>
      <c r="J42" s="88">
        <v>0</v>
      </c>
      <c r="K42" s="89">
        <v>0</v>
      </c>
      <c r="L42" s="88">
        <v>2</v>
      </c>
      <c r="M42" s="89">
        <v>0</v>
      </c>
      <c r="N42" s="88">
        <v>5</v>
      </c>
      <c r="O42" s="89">
        <v>0</v>
      </c>
      <c r="P42" s="77">
        <f t="shared" si="4"/>
        <v>7</v>
      </c>
      <c r="Q42" s="79">
        <f t="shared" si="5"/>
        <v>0</v>
      </c>
      <c r="R42" s="79">
        <f t="shared" si="6"/>
        <v>7</v>
      </c>
    </row>
    <row r="43" spans="1:18" s="26" customFormat="1" ht="23.25">
      <c r="A43" s="109" t="s">
        <v>98</v>
      </c>
      <c r="B43" s="88">
        <v>0</v>
      </c>
      <c r="C43" s="89">
        <v>2</v>
      </c>
      <c r="D43" s="88">
        <v>0</v>
      </c>
      <c r="E43" s="89">
        <v>0</v>
      </c>
      <c r="F43" s="88">
        <v>0</v>
      </c>
      <c r="G43" s="92">
        <v>0</v>
      </c>
      <c r="H43" s="88">
        <v>0</v>
      </c>
      <c r="I43" s="89">
        <v>0</v>
      </c>
      <c r="J43" s="88">
        <v>0</v>
      </c>
      <c r="K43" s="89">
        <v>0</v>
      </c>
      <c r="L43" s="88">
        <v>0</v>
      </c>
      <c r="M43" s="89">
        <v>0</v>
      </c>
      <c r="N43" s="88">
        <v>0</v>
      </c>
      <c r="O43" s="89">
        <v>5</v>
      </c>
      <c r="P43" s="77">
        <f t="shared" si="4"/>
        <v>0</v>
      </c>
      <c r="Q43" s="79">
        <f t="shared" si="5"/>
        <v>7</v>
      </c>
      <c r="R43" s="79">
        <f t="shared" si="6"/>
        <v>7</v>
      </c>
    </row>
    <row r="44" spans="1:18" s="26" customFormat="1" ht="12">
      <c r="A44" s="109" t="s">
        <v>186</v>
      </c>
      <c r="B44" s="88">
        <v>1</v>
      </c>
      <c r="C44" s="89">
        <v>0</v>
      </c>
      <c r="D44" s="88">
        <v>0</v>
      </c>
      <c r="E44" s="89">
        <v>0</v>
      </c>
      <c r="F44" s="88">
        <v>0</v>
      </c>
      <c r="G44" s="92">
        <v>0</v>
      </c>
      <c r="H44" s="88">
        <v>0</v>
      </c>
      <c r="I44" s="89">
        <v>0</v>
      </c>
      <c r="J44" s="88">
        <v>0</v>
      </c>
      <c r="K44" s="89">
        <v>0</v>
      </c>
      <c r="L44" s="88">
        <v>0</v>
      </c>
      <c r="M44" s="89">
        <v>0</v>
      </c>
      <c r="N44" s="88">
        <v>0</v>
      </c>
      <c r="O44" s="89">
        <v>0</v>
      </c>
      <c r="P44" s="77">
        <f t="shared" si="4"/>
        <v>1</v>
      </c>
      <c r="Q44" s="79">
        <f t="shared" si="5"/>
        <v>0</v>
      </c>
      <c r="R44" s="79">
        <f t="shared" si="6"/>
        <v>1</v>
      </c>
    </row>
    <row r="45" spans="1:18" s="26" customFormat="1" ht="12">
      <c r="A45" s="84" t="s">
        <v>100</v>
      </c>
      <c r="B45" s="88">
        <v>3</v>
      </c>
      <c r="C45" s="89">
        <v>0</v>
      </c>
      <c r="D45" s="88">
        <v>0</v>
      </c>
      <c r="E45" s="89">
        <v>0</v>
      </c>
      <c r="F45" s="88">
        <v>0</v>
      </c>
      <c r="G45" s="92">
        <v>0</v>
      </c>
      <c r="H45" s="88">
        <v>0</v>
      </c>
      <c r="I45" s="89">
        <v>0</v>
      </c>
      <c r="J45" s="88">
        <v>0</v>
      </c>
      <c r="K45" s="89">
        <v>0</v>
      </c>
      <c r="L45" s="88">
        <v>1</v>
      </c>
      <c r="M45" s="89">
        <v>0</v>
      </c>
      <c r="N45" s="88">
        <v>8</v>
      </c>
      <c r="O45" s="167">
        <v>0</v>
      </c>
      <c r="P45" s="79">
        <f t="shared" si="4"/>
        <v>12</v>
      </c>
      <c r="Q45" s="79">
        <f t="shared" si="5"/>
        <v>0</v>
      </c>
      <c r="R45" s="79">
        <f t="shared" si="6"/>
        <v>12</v>
      </c>
    </row>
    <row r="46" spans="1:18" ht="12.75">
      <c r="A46" s="99" t="s">
        <v>12</v>
      </c>
      <c r="B46" s="102">
        <f>SUM(B34:B45)</f>
        <v>16</v>
      </c>
      <c r="C46" s="104">
        <f aca="true" t="shared" si="7" ref="C46:R46">SUM(C34:C45)</f>
        <v>13</v>
      </c>
      <c r="D46" s="102">
        <f t="shared" si="7"/>
        <v>0</v>
      </c>
      <c r="E46" s="103">
        <f t="shared" si="7"/>
        <v>0</v>
      </c>
      <c r="F46" s="102">
        <f t="shared" si="7"/>
        <v>0</v>
      </c>
      <c r="G46" s="104">
        <f t="shared" si="7"/>
        <v>0</v>
      </c>
      <c r="H46" s="102">
        <f t="shared" si="7"/>
        <v>0</v>
      </c>
      <c r="I46" s="103">
        <f t="shared" si="7"/>
        <v>0</v>
      </c>
      <c r="J46" s="102">
        <f t="shared" si="7"/>
        <v>0</v>
      </c>
      <c r="K46" s="103">
        <f t="shared" si="7"/>
        <v>0</v>
      </c>
      <c r="L46" s="102">
        <f t="shared" si="7"/>
        <v>4</v>
      </c>
      <c r="M46" s="103">
        <f t="shared" si="7"/>
        <v>2</v>
      </c>
      <c r="N46" s="102">
        <f t="shared" si="7"/>
        <v>23</v>
      </c>
      <c r="O46" s="103">
        <f t="shared" si="7"/>
        <v>16</v>
      </c>
      <c r="P46" s="37">
        <f t="shared" si="7"/>
        <v>43</v>
      </c>
      <c r="Q46" s="38">
        <f t="shared" si="7"/>
        <v>31</v>
      </c>
      <c r="R46" s="38">
        <f t="shared" si="7"/>
        <v>74</v>
      </c>
    </row>
    <row r="47" spans="1:18" ht="12.75">
      <c r="A47" s="84"/>
      <c r="B47" s="88"/>
      <c r="C47" s="89"/>
      <c r="D47" s="88"/>
      <c r="E47" s="89"/>
      <c r="F47" s="88"/>
      <c r="G47" s="92"/>
      <c r="H47" s="88"/>
      <c r="I47" s="89"/>
      <c r="J47" s="88"/>
      <c r="K47" s="89"/>
      <c r="L47" s="88"/>
      <c r="M47" s="89"/>
      <c r="N47" s="88"/>
      <c r="O47" s="89"/>
      <c r="P47" s="90"/>
      <c r="Q47" s="91"/>
      <c r="R47" s="91"/>
    </row>
    <row r="48" spans="1:18" ht="12.75">
      <c r="A48" s="26" t="s">
        <v>14</v>
      </c>
      <c r="B48" s="75">
        <f>SUM(B46,B31)</f>
        <v>178</v>
      </c>
      <c r="C48" s="105">
        <f>SUM(C46,C31)</f>
        <v>117</v>
      </c>
      <c r="D48" s="75">
        <f aca="true" t="shared" si="8" ref="D48:I48">SUM(D46,D31)</f>
        <v>84</v>
      </c>
      <c r="E48" s="76">
        <f t="shared" si="8"/>
        <v>14</v>
      </c>
      <c r="F48" s="75">
        <f t="shared" si="8"/>
        <v>4</v>
      </c>
      <c r="G48" s="105">
        <f t="shared" si="8"/>
        <v>2</v>
      </c>
      <c r="H48" s="75">
        <f t="shared" si="8"/>
        <v>0</v>
      </c>
      <c r="I48" s="76">
        <f t="shared" si="8"/>
        <v>0</v>
      </c>
      <c r="J48" s="75">
        <f aca="true" t="shared" si="9" ref="J48:O48">SUM(J46,J31)</f>
        <v>4</v>
      </c>
      <c r="K48" s="76">
        <f t="shared" si="9"/>
        <v>0</v>
      </c>
      <c r="L48" s="75">
        <f t="shared" si="9"/>
        <v>121</v>
      </c>
      <c r="M48" s="76">
        <f t="shared" si="9"/>
        <v>24</v>
      </c>
      <c r="N48" s="75">
        <f t="shared" si="9"/>
        <v>479</v>
      </c>
      <c r="O48" s="76">
        <f t="shared" si="9"/>
        <v>258</v>
      </c>
      <c r="P48" s="75">
        <f>SUM(N48,L48,J48,H48,F48,D48,B48)</f>
        <v>870</v>
      </c>
      <c r="Q48" s="76">
        <f>SUM(O48,M48,K48,I48,G48,E48,C48)</f>
        <v>415</v>
      </c>
      <c r="R48" s="76">
        <f>SUM(P48:Q48)</f>
        <v>1285</v>
      </c>
    </row>
    <row r="50" s="128" customFormat="1" ht="12.75">
      <c r="A50" s="84" t="s">
        <v>149</v>
      </c>
    </row>
    <row r="51" s="128" customFormat="1" ht="12.75">
      <c r="A51" s="160" t="s">
        <v>131</v>
      </c>
    </row>
    <row r="52" ht="4.5" customHeight="1">
      <c r="A52" s="27"/>
    </row>
    <row r="53" s="128" customFormat="1" ht="12.75">
      <c r="A53" s="205" t="s">
        <v>31</v>
      </c>
    </row>
    <row r="54" s="128" customFormat="1" ht="12.75">
      <c r="A54" s="205" t="s">
        <v>183</v>
      </c>
    </row>
  </sheetData>
  <sheetProtection/>
  <mergeCells count="21">
    <mergeCell ref="L7:M7"/>
    <mergeCell ref="N9:O9"/>
    <mergeCell ref="L8:M8"/>
    <mergeCell ref="L9:M9"/>
    <mergeCell ref="N8:O8"/>
    <mergeCell ref="B7:C7"/>
    <mergeCell ref="J8:K8"/>
    <mergeCell ref="F7:G7"/>
    <mergeCell ref="F8:G8"/>
    <mergeCell ref="D7:E7"/>
    <mergeCell ref="H7:I7"/>
    <mergeCell ref="B8:C8"/>
    <mergeCell ref="H8:I8"/>
    <mergeCell ref="J9:K9"/>
    <mergeCell ref="D9:E9"/>
    <mergeCell ref="D8:E8"/>
    <mergeCell ref="A2:T2"/>
    <mergeCell ref="A3:T3"/>
    <mergeCell ref="A4:T4"/>
    <mergeCell ref="J7:K7"/>
    <mergeCell ref="N7:O7"/>
  </mergeCells>
  <printOptions/>
  <pageMargins left="0.75" right="0.75" top="1" bottom="1" header="0.5" footer="0.5"/>
  <pageSetup fitToHeight="1" fitToWidth="1" horizontalDpi="600" verticalDpi="600" orientation="landscape" paperSize="9" scale="64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30.8515625" style="115" customWidth="1"/>
    <col min="2" max="15" width="9.7109375" style="122" customWidth="1"/>
    <col min="16" max="17" width="6.7109375" style="122" customWidth="1"/>
    <col min="18" max="19" width="6.8515625" style="122" customWidth="1"/>
    <col min="20" max="20" width="6.8515625" style="115" customWidth="1"/>
    <col min="21" max="21" width="0.2890625" style="122" customWidth="1"/>
    <col min="22" max="23" width="5.00390625" style="122" customWidth="1"/>
    <col min="24" max="24" width="10.57421875" style="122" customWidth="1"/>
    <col min="25" max="26" width="4.7109375" style="122" customWidth="1"/>
    <col min="27" max="27" width="10.28125" style="122" customWidth="1"/>
    <col min="28" max="28" width="19.00390625" style="122" customWidth="1"/>
    <col min="29" max="30" width="12.00390625" style="122" customWidth="1"/>
    <col min="31" max="31" width="10.57421875" style="122" customWidth="1"/>
    <col min="32" max="33" width="5.00390625" style="122" customWidth="1"/>
    <col min="34" max="34" width="10.57421875" style="122" customWidth="1"/>
    <col min="35" max="36" width="4.7109375" style="122" customWidth="1"/>
    <col min="37" max="37" width="10.28125" style="122" customWidth="1"/>
    <col min="38" max="38" width="17.57421875" style="122" customWidth="1"/>
    <col min="39" max="39" width="43.421875" style="122" customWidth="1"/>
    <col min="40" max="41" width="7.00390625" style="122" customWidth="1"/>
    <col min="42" max="42" width="9.28125" style="122" customWidth="1"/>
    <col min="43" max="16384" width="8.8515625" style="122" customWidth="1"/>
  </cols>
  <sheetData>
    <row r="1" spans="1:2" ht="12.75">
      <c r="A1" s="108" t="s">
        <v>160</v>
      </c>
      <c r="B1" s="4"/>
    </row>
    <row r="2" spans="1:21" ht="12.75">
      <c r="A2" s="336" t="s">
        <v>32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</row>
    <row r="3" spans="1:21" ht="12.75">
      <c r="A3" s="336" t="s">
        <v>114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1:21" ht="12.75">
      <c r="A4" s="336" t="s">
        <v>57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8:20" ht="13.5" thickBot="1">
      <c r="R5" s="115"/>
      <c r="T5" s="122"/>
    </row>
    <row r="6" spans="1:18" s="27" customFormat="1" ht="12.75" customHeight="1">
      <c r="A6" s="55"/>
      <c r="B6" s="340" t="s">
        <v>44</v>
      </c>
      <c r="C6" s="341"/>
      <c r="D6" s="340" t="s">
        <v>46</v>
      </c>
      <c r="E6" s="343"/>
      <c r="F6" s="340" t="s">
        <v>47</v>
      </c>
      <c r="G6" s="341"/>
      <c r="H6" s="340" t="s">
        <v>48</v>
      </c>
      <c r="I6" s="341"/>
      <c r="J6" s="340" t="s">
        <v>49</v>
      </c>
      <c r="K6" s="341"/>
      <c r="L6" s="340" t="s">
        <v>128</v>
      </c>
      <c r="M6" s="341"/>
      <c r="N6" s="340" t="s">
        <v>140</v>
      </c>
      <c r="O6" s="341"/>
      <c r="P6" s="55"/>
      <c r="Q6" s="57"/>
      <c r="R6" s="55"/>
    </row>
    <row r="7" spans="2:18" s="25" customFormat="1" ht="11.25">
      <c r="B7" s="321" t="s">
        <v>132</v>
      </c>
      <c r="C7" s="322"/>
      <c r="D7" s="321" t="s">
        <v>146</v>
      </c>
      <c r="E7" s="322"/>
      <c r="F7" s="321" t="s">
        <v>134</v>
      </c>
      <c r="G7" s="322"/>
      <c r="H7" s="321" t="s">
        <v>135</v>
      </c>
      <c r="I7" s="322"/>
      <c r="J7" s="321" t="s">
        <v>136</v>
      </c>
      <c r="K7" s="322"/>
      <c r="L7" s="321" t="s">
        <v>137</v>
      </c>
      <c r="M7" s="326"/>
      <c r="N7" s="330" t="s">
        <v>141</v>
      </c>
      <c r="O7" s="326"/>
      <c r="P7" s="345" t="s">
        <v>14</v>
      </c>
      <c r="Q7" s="345"/>
      <c r="R7" s="345"/>
    </row>
    <row r="8" spans="2:15" s="25" customFormat="1" ht="11.25">
      <c r="B8" s="323" t="s">
        <v>138</v>
      </c>
      <c r="C8" s="325"/>
      <c r="D8" s="323" t="s">
        <v>147</v>
      </c>
      <c r="E8" s="325"/>
      <c r="F8" s="323" t="s">
        <v>139</v>
      </c>
      <c r="G8" s="325"/>
      <c r="H8" s="323" t="s">
        <v>139</v>
      </c>
      <c r="I8" s="325"/>
      <c r="J8" s="323" t="s">
        <v>142</v>
      </c>
      <c r="K8" s="325"/>
      <c r="L8" s="323" t="s">
        <v>144</v>
      </c>
      <c r="M8" s="324"/>
      <c r="N8" s="327"/>
      <c r="O8" s="324"/>
    </row>
    <row r="9" spans="1:18" s="27" customFormat="1" ht="11.25">
      <c r="A9" s="25"/>
      <c r="B9" s="258"/>
      <c r="C9" s="280"/>
      <c r="D9" s="307" t="s">
        <v>148</v>
      </c>
      <c r="E9" s="344"/>
      <c r="F9" s="274"/>
      <c r="G9" s="84"/>
      <c r="H9" s="164"/>
      <c r="I9" s="84"/>
      <c r="J9" s="307" t="s">
        <v>143</v>
      </c>
      <c r="K9" s="309"/>
      <c r="L9" s="307" t="s">
        <v>145</v>
      </c>
      <c r="M9" s="309"/>
      <c r="N9" s="307"/>
      <c r="O9" s="309"/>
      <c r="P9" s="25"/>
      <c r="Q9" s="25"/>
      <c r="R9" s="25"/>
    </row>
    <row r="10" spans="1:18" s="64" customFormat="1" ht="11.25">
      <c r="A10" s="58"/>
      <c r="B10" s="32" t="s">
        <v>0</v>
      </c>
      <c r="C10" s="34" t="s">
        <v>1</v>
      </c>
      <c r="D10" s="32" t="s">
        <v>0</v>
      </c>
      <c r="E10" s="268" t="s">
        <v>1</v>
      </c>
      <c r="F10" s="275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165" t="s">
        <v>1</v>
      </c>
      <c r="P10" s="34" t="s">
        <v>0</v>
      </c>
      <c r="Q10" s="34" t="s">
        <v>1</v>
      </c>
      <c r="R10" s="34" t="s">
        <v>13</v>
      </c>
    </row>
    <row r="11" spans="1:18" s="33" customFormat="1" ht="15.75" customHeight="1">
      <c r="A11" s="98" t="s">
        <v>106</v>
      </c>
      <c r="B11" s="29"/>
      <c r="C11" s="30"/>
      <c r="D11" s="29"/>
      <c r="E11" s="269"/>
      <c r="F11" s="276"/>
      <c r="G11" s="30"/>
      <c r="H11" s="29"/>
      <c r="I11" s="30"/>
      <c r="J11" s="29"/>
      <c r="K11" s="30"/>
      <c r="L11" s="29"/>
      <c r="M11" s="30"/>
      <c r="N11" s="29"/>
      <c r="O11" s="281"/>
      <c r="P11" s="30"/>
      <c r="Q11" s="30"/>
      <c r="R11" s="30"/>
    </row>
    <row r="12" spans="1:18" s="25" customFormat="1" ht="12.75">
      <c r="A12" s="115" t="s">
        <v>104</v>
      </c>
      <c r="B12" s="129">
        <v>0</v>
      </c>
      <c r="C12" s="125">
        <v>0</v>
      </c>
      <c r="D12" s="129">
        <v>1</v>
      </c>
      <c r="E12" s="270">
        <v>0</v>
      </c>
      <c r="F12" s="277">
        <v>0</v>
      </c>
      <c r="G12" s="130">
        <v>0</v>
      </c>
      <c r="H12" s="129">
        <v>0</v>
      </c>
      <c r="I12" s="130">
        <v>0</v>
      </c>
      <c r="J12" s="129">
        <v>5</v>
      </c>
      <c r="K12" s="130">
        <v>3</v>
      </c>
      <c r="L12" s="129">
        <v>9</v>
      </c>
      <c r="M12" s="130">
        <v>0</v>
      </c>
      <c r="N12" s="129">
        <v>3</v>
      </c>
      <c r="O12" s="130">
        <v>0</v>
      </c>
      <c r="P12" s="79">
        <f aca="true" t="shared" si="0" ref="P12:Q15">SUM(N12,L12,J12,H12,F12,D12,B12)</f>
        <v>18</v>
      </c>
      <c r="Q12" s="79">
        <f t="shared" si="0"/>
        <v>3</v>
      </c>
      <c r="R12" s="79">
        <f>SUM(P12:Q12)</f>
        <v>21</v>
      </c>
    </row>
    <row r="13" spans="1:18" s="25" customFormat="1" ht="12.75">
      <c r="A13" s="115" t="s">
        <v>74</v>
      </c>
      <c r="B13" s="129">
        <v>2</v>
      </c>
      <c r="C13" s="125">
        <v>0</v>
      </c>
      <c r="D13" s="129">
        <v>5</v>
      </c>
      <c r="E13" s="270">
        <v>0</v>
      </c>
      <c r="F13" s="277">
        <v>0</v>
      </c>
      <c r="G13" s="130">
        <v>0</v>
      </c>
      <c r="H13" s="129">
        <v>0</v>
      </c>
      <c r="I13" s="130">
        <v>0</v>
      </c>
      <c r="J13" s="129">
        <v>0</v>
      </c>
      <c r="K13" s="130">
        <v>0</v>
      </c>
      <c r="L13" s="129">
        <v>0</v>
      </c>
      <c r="M13" s="130">
        <v>0</v>
      </c>
      <c r="N13" s="129">
        <v>8</v>
      </c>
      <c r="O13" s="130">
        <v>0</v>
      </c>
      <c r="P13" s="79">
        <f t="shared" si="0"/>
        <v>15</v>
      </c>
      <c r="Q13" s="79">
        <f t="shared" si="0"/>
        <v>0</v>
      </c>
      <c r="R13" s="79">
        <f>SUM(P13:Q13)</f>
        <v>15</v>
      </c>
    </row>
    <row r="14" spans="1:18" s="25" customFormat="1" ht="12.75">
      <c r="A14" s="120" t="s">
        <v>85</v>
      </c>
      <c r="B14" s="129">
        <v>2</v>
      </c>
      <c r="C14" s="125">
        <v>1</v>
      </c>
      <c r="D14" s="129">
        <v>3</v>
      </c>
      <c r="E14" s="270">
        <v>1</v>
      </c>
      <c r="F14" s="277">
        <v>0</v>
      </c>
      <c r="G14" s="130">
        <v>0</v>
      </c>
      <c r="H14" s="129">
        <v>0</v>
      </c>
      <c r="I14" s="130">
        <v>0</v>
      </c>
      <c r="J14" s="129">
        <v>0</v>
      </c>
      <c r="K14" s="130">
        <v>0</v>
      </c>
      <c r="L14" s="129">
        <v>0</v>
      </c>
      <c r="M14" s="130">
        <v>0</v>
      </c>
      <c r="N14" s="129">
        <v>9</v>
      </c>
      <c r="O14" s="130">
        <v>7</v>
      </c>
      <c r="P14" s="79">
        <f t="shared" si="0"/>
        <v>14</v>
      </c>
      <c r="Q14" s="79">
        <f t="shared" si="0"/>
        <v>9</v>
      </c>
      <c r="R14" s="79">
        <f>SUM(P14:Q14)</f>
        <v>23</v>
      </c>
    </row>
    <row r="15" spans="1:18" s="26" customFormat="1" ht="12">
      <c r="A15" s="81" t="s">
        <v>12</v>
      </c>
      <c r="B15" s="37">
        <f aca="true" t="shared" si="1" ref="B15:O15">SUM(B12:B14)</f>
        <v>4</v>
      </c>
      <c r="C15" s="38">
        <f t="shared" si="1"/>
        <v>1</v>
      </c>
      <c r="D15" s="37">
        <f t="shared" si="1"/>
        <v>9</v>
      </c>
      <c r="E15" s="271">
        <f t="shared" si="1"/>
        <v>1</v>
      </c>
      <c r="F15" s="278">
        <f t="shared" si="1"/>
        <v>0</v>
      </c>
      <c r="G15" s="36">
        <f t="shared" si="1"/>
        <v>0</v>
      </c>
      <c r="H15" s="37">
        <f t="shared" si="1"/>
        <v>0</v>
      </c>
      <c r="I15" s="36">
        <f t="shared" si="1"/>
        <v>0</v>
      </c>
      <c r="J15" s="37">
        <f t="shared" si="1"/>
        <v>5</v>
      </c>
      <c r="K15" s="36">
        <f t="shared" si="1"/>
        <v>3</v>
      </c>
      <c r="L15" s="37">
        <f t="shared" si="1"/>
        <v>9</v>
      </c>
      <c r="M15" s="36">
        <f t="shared" si="1"/>
        <v>0</v>
      </c>
      <c r="N15" s="37">
        <f t="shared" si="1"/>
        <v>20</v>
      </c>
      <c r="O15" s="36">
        <f t="shared" si="1"/>
        <v>7</v>
      </c>
      <c r="P15" s="38">
        <f t="shared" si="0"/>
        <v>47</v>
      </c>
      <c r="Q15" s="38">
        <f t="shared" si="0"/>
        <v>12</v>
      </c>
      <c r="R15" s="38">
        <f>SUM(P15:Q15)</f>
        <v>59</v>
      </c>
    </row>
    <row r="16" spans="1:20" ht="12.75">
      <c r="A16" s="26"/>
      <c r="B16" s="153"/>
      <c r="C16" s="152"/>
      <c r="D16" s="153"/>
      <c r="E16" s="272"/>
      <c r="F16" s="151"/>
      <c r="G16" s="152"/>
      <c r="H16" s="153"/>
      <c r="I16" s="152"/>
      <c r="J16" s="153"/>
      <c r="K16" s="152"/>
      <c r="L16" s="153"/>
      <c r="M16" s="152"/>
      <c r="N16" s="153"/>
      <c r="O16" s="282"/>
      <c r="P16" s="152"/>
      <c r="Q16" s="152"/>
      <c r="R16" s="152"/>
      <c r="T16" s="122"/>
    </row>
    <row r="17" spans="1:20" ht="12.75">
      <c r="A17" s="97" t="s">
        <v>105</v>
      </c>
      <c r="B17" s="88"/>
      <c r="C17" s="89"/>
      <c r="D17" s="88"/>
      <c r="E17" s="206"/>
      <c r="F17" s="118"/>
      <c r="G17" s="89"/>
      <c r="H17" s="88"/>
      <c r="I17" s="89"/>
      <c r="J17" s="88"/>
      <c r="K17" s="89"/>
      <c r="L17" s="88"/>
      <c r="M17" s="89"/>
      <c r="N17" s="88"/>
      <c r="O17" s="92"/>
      <c r="P17" s="91"/>
      <c r="Q17" s="91"/>
      <c r="R17" s="91"/>
      <c r="T17" s="122"/>
    </row>
    <row r="18" spans="1:20" ht="12.75">
      <c r="A18" s="84" t="s">
        <v>101</v>
      </c>
      <c r="B18" s="88">
        <v>0</v>
      </c>
      <c r="C18" s="89">
        <v>0</v>
      </c>
      <c r="D18" s="88">
        <v>0</v>
      </c>
      <c r="E18" s="206">
        <v>0</v>
      </c>
      <c r="F18" s="118">
        <v>0</v>
      </c>
      <c r="G18" s="89">
        <v>0</v>
      </c>
      <c r="H18" s="88">
        <v>0</v>
      </c>
      <c r="I18" s="89">
        <v>0</v>
      </c>
      <c r="J18" s="88">
        <v>0</v>
      </c>
      <c r="K18" s="89">
        <v>1</v>
      </c>
      <c r="L18" s="88">
        <v>0</v>
      </c>
      <c r="M18" s="89">
        <v>0</v>
      </c>
      <c r="N18" s="88">
        <v>0</v>
      </c>
      <c r="O18" s="92">
        <v>0</v>
      </c>
      <c r="P18" s="91">
        <f aca="true" t="shared" si="2" ref="P18:Q22">SUM(N18,L18,J18,H18,F18,D18,B18)</f>
        <v>0</v>
      </c>
      <c r="Q18" s="91">
        <f t="shared" si="2"/>
        <v>1</v>
      </c>
      <c r="R18" s="91">
        <f aca="true" t="shared" si="3" ref="R18:R26">SUM(P18:Q18)</f>
        <v>1</v>
      </c>
      <c r="T18" s="122"/>
    </row>
    <row r="19" spans="1:20" ht="12.75">
      <c r="A19" s="84" t="s">
        <v>68</v>
      </c>
      <c r="B19" s="88">
        <v>0</v>
      </c>
      <c r="C19" s="89">
        <v>0</v>
      </c>
      <c r="D19" s="88">
        <v>0</v>
      </c>
      <c r="E19" s="206">
        <v>0</v>
      </c>
      <c r="F19" s="118">
        <v>0</v>
      </c>
      <c r="G19" s="89">
        <v>0</v>
      </c>
      <c r="H19" s="88">
        <v>0</v>
      </c>
      <c r="I19" s="89">
        <v>0</v>
      </c>
      <c r="J19" s="88">
        <v>2</v>
      </c>
      <c r="K19" s="89">
        <v>0</v>
      </c>
      <c r="L19" s="88">
        <v>0</v>
      </c>
      <c r="M19" s="89">
        <v>0</v>
      </c>
      <c r="N19" s="88">
        <v>0</v>
      </c>
      <c r="O19" s="92">
        <v>0</v>
      </c>
      <c r="P19" s="91">
        <f t="shared" si="2"/>
        <v>2</v>
      </c>
      <c r="Q19" s="91">
        <f t="shared" si="2"/>
        <v>0</v>
      </c>
      <c r="R19" s="91">
        <f t="shared" si="3"/>
        <v>2</v>
      </c>
      <c r="T19" s="122"/>
    </row>
    <row r="20" spans="1:20" ht="12.75">
      <c r="A20" s="84" t="s">
        <v>69</v>
      </c>
      <c r="B20" s="88">
        <v>0</v>
      </c>
      <c r="C20" s="89">
        <v>0</v>
      </c>
      <c r="D20" s="88">
        <v>0</v>
      </c>
      <c r="E20" s="206">
        <v>0</v>
      </c>
      <c r="F20" s="118">
        <v>0</v>
      </c>
      <c r="G20" s="89">
        <v>0</v>
      </c>
      <c r="H20" s="88">
        <v>0</v>
      </c>
      <c r="I20" s="89">
        <v>0</v>
      </c>
      <c r="J20" s="88">
        <v>18</v>
      </c>
      <c r="K20" s="89">
        <v>2</v>
      </c>
      <c r="L20" s="88">
        <v>4</v>
      </c>
      <c r="M20" s="89">
        <v>0</v>
      </c>
      <c r="N20" s="88">
        <v>0</v>
      </c>
      <c r="O20" s="92">
        <v>0</v>
      </c>
      <c r="P20" s="91">
        <f t="shared" si="2"/>
        <v>22</v>
      </c>
      <c r="Q20" s="91">
        <f t="shared" si="2"/>
        <v>2</v>
      </c>
      <c r="R20" s="91">
        <f t="shared" si="3"/>
        <v>24</v>
      </c>
      <c r="T20" s="122"/>
    </row>
    <row r="21" spans="1:20" ht="12.75">
      <c r="A21" s="84" t="s">
        <v>102</v>
      </c>
      <c r="B21" s="88">
        <v>0</v>
      </c>
      <c r="C21" s="89">
        <v>0</v>
      </c>
      <c r="D21" s="88">
        <v>0</v>
      </c>
      <c r="E21" s="206">
        <v>0</v>
      </c>
      <c r="F21" s="118">
        <v>0</v>
      </c>
      <c r="G21" s="89">
        <v>0</v>
      </c>
      <c r="H21" s="88">
        <v>0</v>
      </c>
      <c r="I21" s="89">
        <v>0</v>
      </c>
      <c r="J21" s="88">
        <v>3</v>
      </c>
      <c r="K21" s="89">
        <v>4</v>
      </c>
      <c r="L21" s="88">
        <v>4</v>
      </c>
      <c r="M21" s="89">
        <v>0</v>
      </c>
      <c r="N21" s="88">
        <v>0</v>
      </c>
      <c r="O21" s="92">
        <v>0</v>
      </c>
      <c r="P21" s="91">
        <f t="shared" si="2"/>
        <v>7</v>
      </c>
      <c r="Q21" s="91">
        <f t="shared" si="2"/>
        <v>4</v>
      </c>
      <c r="R21" s="91">
        <f t="shared" si="3"/>
        <v>11</v>
      </c>
      <c r="T21" s="122"/>
    </row>
    <row r="22" spans="1:20" ht="12.75">
      <c r="A22" s="84" t="s">
        <v>93</v>
      </c>
      <c r="B22" s="88">
        <v>0</v>
      </c>
      <c r="C22" s="89">
        <v>0</v>
      </c>
      <c r="D22" s="88">
        <v>0</v>
      </c>
      <c r="E22" s="206">
        <v>0</v>
      </c>
      <c r="F22" s="118">
        <v>0</v>
      </c>
      <c r="G22" s="89">
        <v>0</v>
      </c>
      <c r="H22" s="88">
        <v>0</v>
      </c>
      <c r="I22" s="89">
        <v>0</v>
      </c>
      <c r="J22" s="88">
        <v>5</v>
      </c>
      <c r="K22" s="89">
        <v>2</v>
      </c>
      <c r="L22" s="88">
        <v>0</v>
      </c>
      <c r="M22" s="89">
        <v>0</v>
      </c>
      <c r="N22" s="88">
        <v>0</v>
      </c>
      <c r="O22" s="92">
        <v>0</v>
      </c>
      <c r="P22" s="91">
        <f t="shared" si="2"/>
        <v>5</v>
      </c>
      <c r="Q22" s="91">
        <f t="shared" si="2"/>
        <v>2</v>
      </c>
      <c r="R22" s="91">
        <f t="shared" si="3"/>
        <v>7</v>
      </c>
      <c r="T22" s="122"/>
    </row>
    <row r="23" spans="1:18" s="128" customFormat="1" ht="12.75">
      <c r="A23" s="84" t="s">
        <v>103</v>
      </c>
      <c r="B23" s="88">
        <v>0</v>
      </c>
      <c r="C23" s="89">
        <v>0</v>
      </c>
      <c r="D23" s="88">
        <v>0</v>
      </c>
      <c r="E23" s="206">
        <v>0</v>
      </c>
      <c r="F23" s="118">
        <v>0</v>
      </c>
      <c r="G23" s="89">
        <v>0</v>
      </c>
      <c r="H23" s="88">
        <v>0</v>
      </c>
      <c r="I23" s="89">
        <v>0</v>
      </c>
      <c r="J23" s="88">
        <v>1</v>
      </c>
      <c r="K23" s="89">
        <v>3</v>
      </c>
      <c r="L23" s="88">
        <v>1</v>
      </c>
      <c r="M23" s="89">
        <v>0</v>
      </c>
      <c r="N23" s="88">
        <v>0</v>
      </c>
      <c r="O23" s="92">
        <v>0</v>
      </c>
      <c r="P23" s="91">
        <f aca="true" t="shared" si="4" ref="P23:Q26">SUM(N23,L23,J23,H23,F23,D23,B23)</f>
        <v>2</v>
      </c>
      <c r="Q23" s="91">
        <f t="shared" si="4"/>
        <v>3</v>
      </c>
      <c r="R23" s="91">
        <f t="shared" si="3"/>
        <v>5</v>
      </c>
    </row>
    <row r="24" spans="1:18" s="128" customFormat="1" ht="12.75">
      <c r="A24" s="84" t="s">
        <v>73</v>
      </c>
      <c r="B24" s="88">
        <v>0</v>
      </c>
      <c r="C24" s="89">
        <v>0</v>
      </c>
      <c r="D24" s="88">
        <v>0</v>
      </c>
      <c r="E24" s="206">
        <v>0</v>
      </c>
      <c r="F24" s="118">
        <v>0</v>
      </c>
      <c r="G24" s="89">
        <v>0</v>
      </c>
      <c r="H24" s="88">
        <v>0</v>
      </c>
      <c r="I24" s="89">
        <v>0</v>
      </c>
      <c r="J24" s="88">
        <v>5</v>
      </c>
      <c r="K24" s="89">
        <v>1</v>
      </c>
      <c r="L24" s="88">
        <v>13</v>
      </c>
      <c r="M24" s="89">
        <v>2</v>
      </c>
      <c r="N24" s="88">
        <v>0</v>
      </c>
      <c r="O24" s="92">
        <v>0</v>
      </c>
      <c r="P24" s="91">
        <f t="shared" si="4"/>
        <v>18</v>
      </c>
      <c r="Q24" s="91">
        <f t="shared" si="4"/>
        <v>3</v>
      </c>
      <c r="R24" s="91">
        <f t="shared" si="3"/>
        <v>21</v>
      </c>
    </row>
    <row r="25" spans="1:18" s="128" customFormat="1" ht="12.75">
      <c r="A25" s="84" t="s">
        <v>184</v>
      </c>
      <c r="B25" s="88">
        <v>0</v>
      </c>
      <c r="C25" s="89">
        <v>0</v>
      </c>
      <c r="D25" s="88">
        <v>0</v>
      </c>
      <c r="E25" s="206">
        <v>0</v>
      </c>
      <c r="F25" s="118">
        <v>0</v>
      </c>
      <c r="G25" s="89">
        <v>0</v>
      </c>
      <c r="H25" s="88">
        <v>0</v>
      </c>
      <c r="I25" s="89">
        <v>0</v>
      </c>
      <c r="J25" s="88">
        <v>0</v>
      </c>
      <c r="K25" s="89">
        <v>0</v>
      </c>
      <c r="L25" s="88">
        <v>2</v>
      </c>
      <c r="M25" s="89">
        <v>0</v>
      </c>
      <c r="N25" s="88">
        <v>0</v>
      </c>
      <c r="O25" s="92">
        <v>0</v>
      </c>
      <c r="P25" s="91">
        <f t="shared" si="4"/>
        <v>2</v>
      </c>
      <c r="Q25" s="91">
        <f t="shared" si="4"/>
        <v>0</v>
      </c>
      <c r="R25" s="91">
        <f t="shared" si="3"/>
        <v>2</v>
      </c>
    </row>
    <row r="26" spans="1:18" s="128" customFormat="1" ht="12.75">
      <c r="A26" s="84" t="s">
        <v>99</v>
      </c>
      <c r="B26" s="88">
        <v>0</v>
      </c>
      <c r="C26" s="89">
        <v>0</v>
      </c>
      <c r="D26" s="88">
        <v>0</v>
      </c>
      <c r="E26" s="206">
        <v>0</v>
      </c>
      <c r="F26" s="118">
        <v>0</v>
      </c>
      <c r="G26" s="89">
        <v>0</v>
      </c>
      <c r="H26" s="88">
        <v>0</v>
      </c>
      <c r="I26" s="89">
        <v>0</v>
      </c>
      <c r="J26" s="88">
        <v>7</v>
      </c>
      <c r="K26" s="89">
        <v>2</v>
      </c>
      <c r="L26" s="88">
        <v>4</v>
      </c>
      <c r="M26" s="89">
        <v>0</v>
      </c>
      <c r="N26" s="88">
        <v>0</v>
      </c>
      <c r="O26" s="92">
        <v>0</v>
      </c>
      <c r="P26" s="91">
        <f t="shared" si="4"/>
        <v>11</v>
      </c>
      <c r="Q26" s="91">
        <f t="shared" si="4"/>
        <v>2</v>
      </c>
      <c r="R26" s="91">
        <f t="shared" si="3"/>
        <v>13</v>
      </c>
    </row>
    <row r="27" spans="1:20" ht="12.75">
      <c r="A27" s="99" t="s">
        <v>12</v>
      </c>
      <c r="B27" s="102">
        <f>SUM(B18:B26)</f>
        <v>0</v>
      </c>
      <c r="C27" s="103">
        <f aca="true" t="shared" si="5" ref="C27:R27">SUM(C18:C26)</f>
        <v>0</v>
      </c>
      <c r="D27" s="102">
        <f t="shared" si="5"/>
        <v>0</v>
      </c>
      <c r="E27" s="273">
        <f t="shared" si="5"/>
        <v>0</v>
      </c>
      <c r="F27" s="279">
        <f t="shared" si="5"/>
        <v>0</v>
      </c>
      <c r="G27" s="103">
        <f t="shared" si="5"/>
        <v>0</v>
      </c>
      <c r="H27" s="102">
        <f t="shared" si="5"/>
        <v>0</v>
      </c>
      <c r="I27" s="103">
        <f t="shared" si="5"/>
        <v>0</v>
      </c>
      <c r="J27" s="102">
        <f t="shared" si="5"/>
        <v>41</v>
      </c>
      <c r="K27" s="103">
        <f t="shared" si="5"/>
        <v>15</v>
      </c>
      <c r="L27" s="102">
        <f t="shared" si="5"/>
        <v>28</v>
      </c>
      <c r="M27" s="103">
        <f t="shared" si="5"/>
        <v>2</v>
      </c>
      <c r="N27" s="102">
        <f t="shared" si="5"/>
        <v>0</v>
      </c>
      <c r="O27" s="104">
        <f t="shared" si="5"/>
        <v>0</v>
      </c>
      <c r="P27" s="103">
        <f t="shared" si="5"/>
        <v>69</v>
      </c>
      <c r="Q27" s="103">
        <f t="shared" si="5"/>
        <v>17</v>
      </c>
      <c r="R27" s="103">
        <f t="shared" si="5"/>
        <v>86</v>
      </c>
      <c r="T27" s="122"/>
    </row>
    <row r="28" spans="1:20" ht="12.75">
      <c r="A28" s="84"/>
      <c r="B28" s="88"/>
      <c r="C28" s="89"/>
      <c r="D28" s="88"/>
      <c r="E28" s="206"/>
      <c r="F28" s="118"/>
      <c r="G28" s="89"/>
      <c r="H28" s="88"/>
      <c r="I28" s="89"/>
      <c r="J28" s="88"/>
      <c r="K28" s="89"/>
      <c r="L28" s="88"/>
      <c r="M28" s="89"/>
      <c r="N28" s="88"/>
      <c r="O28" s="92"/>
      <c r="P28" s="91"/>
      <c r="Q28" s="91"/>
      <c r="R28" s="91"/>
      <c r="T28" s="122"/>
    </row>
    <row r="29" spans="1:20" ht="12.75">
      <c r="A29" s="81" t="s">
        <v>14</v>
      </c>
      <c r="B29" s="153">
        <f aca="true" t="shared" si="6" ref="B29:O29">SUM(B27,B15)</f>
        <v>4</v>
      </c>
      <c r="C29" s="152">
        <f t="shared" si="6"/>
        <v>1</v>
      </c>
      <c r="D29" s="153">
        <f t="shared" si="6"/>
        <v>9</v>
      </c>
      <c r="E29" s="272">
        <f t="shared" si="6"/>
        <v>1</v>
      </c>
      <c r="F29" s="151">
        <f t="shared" si="6"/>
        <v>0</v>
      </c>
      <c r="G29" s="152">
        <f t="shared" si="6"/>
        <v>0</v>
      </c>
      <c r="H29" s="153">
        <f t="shared" si="6"/>
        <v>0</v>
      </c>
      <c r="I29" s="152">
        <f t="shared" si="6"/>
        <v>0</v>
      </c>
      <c r="J29" s="153">
        <f t="shared" si="6"/>
        <v>46</v>
      </c>
      <c r="K29" s="152">
        <f t="shared" si="6"/>
        <v>18</v>
      </c>
      <c r="L29" s="153">
        <f t="shared" si="6"/>
        <v>37</v>
      </c>
      <c r="M29" s="152">
        <f t="shared" si="6"/>
        <v>2</v>
      </c>
      <c r="N29" s="153">
        <f t="shared" si="6"/>
        <v>20</v>
      </c>
      <c r="O29" s="282">
        <f t="shared" si="6"/>
        <v>7</v>
      </c>
      <c r="P29" s="152">
        <f>SUM(N29,L29,J29,H29,F29,D29,B29)</f>
        <v>116</v>
      </c>
      <c r="Q29" s="152">
        <f>SUM(O29,M29,K29,I29,G29,E29,C29)</f>
        <v>29</v>
      </c>
      <c r="R29" s="152">
        <f>SUM(P29:Q29)</f>
        <v>145</v>
      </c>
      <c r="T29" s="122"/>
    </row>
    <row r="30" spans="18:20" ht="6" customHeight="1">
      <c r="R30" s="115"/>
      <c r="T30" s="26"/>
    </row>
    <row r="31" ht="12.75">
      <c r="A31" s="84" t="s">
        <v>149</v>
      </c>
    </row>
    <row r="32" spans="1:9" ht="12.75">
      <c r="A32" s="160" t="s">
        <v>131</v>
      </c>
      <c r="B32" s="128"/>
      <c r="C32" s="128"/>
      <c r="D32" s="128"/>
      <c r="E32" s="128"/>
      <c r="F32" s="128"/>
      <c r="G32" s="128"/>
      <c r="H32" s="128"/>
      <c r="I32" s="128"/>
    </row>
  </sheetData>
  <sheetProtection/>
  <mergeCells count="29">
    <mergeCell ref="D9:E9"/>
    <mergeCell ref="J9:K9"/>
    <mergeCell ref="L9:M9"/>
    <mergeCell ref="N9:O9"/>
    <mergeCell ref="P7:R7"/>
    <mergeCell ref="B8:C8"/>
    <mergeCell ref="D8:E8"/>
    <mergeCell ref="F8:G8"/>
    <mergeCell ref="H8:I8"/>
    <mergeCell ref="B7:C7"/>
    <mergeCell ref="D7:E7"/>
    <mergeCell ref="F7:G7"/>
    <mergeCell ref="H7:I7"/>
    <mergeCell ref="J7:K7"/>
    <mergeCell ref="J8:K8"/>
    <mergeCell ref="L8:M8"/>
    <mergeCell ref="N8:O8"/>
    <mergeCell ref="N6:O6"/>
    <mergeCell ref="J6:K6"/>
    <mergeCell ref="L6:M6"/>
    <mergeCell ref="L7:M7"/>
    <mergeCell ref="N7:O7"/>
    <mergeCell ref="A2:U2"/>
    <mergeCell ref="A3:U3"/>
    <mergeCell ref="A4:U4"/>
    <mergeCell ref="B6:C6"/>
    <mergeCell ref="D6:E6"/>
    <mergeCell ref="F6:G6"/>
    <mergeCell ref="H6:I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4"/>
  <sheetViews>
    <sheetView zoomScalePageLayoutView="0" workbookViewId="0" topLeftCell="A1">
      <selection activeCell="A158" sqref="A158"/>
    </sheetView>
  </sheetViews>
  <sheetFormatPr defaultColWidth="9.140625" defaultRowHeight="12.75"/>
  <cols>
    <col min="1" max="1" width="34.28125" style="84" customWidth="1"/>
    <col min="2" max="3" width="6.421875" style="139" customWidth="1"/>
    <col min="4" max="4" width="6.421875" style="84" customWidth="1"/>
    <col min="5" max="6" width="5.7109375" style="139" customWidth="1"/>
    <col min="7" max="7" width="5.7109375" style="84" customWidth="1"/>
    <col min="8" max="9" width="5.7109375" style="139" customWidth="1"/>
    <col min="10" max="10" width="5.7109375" style="84" customWidth="1"/>
    <col min="11" max="12" width="5.7109375" style="139" customWidth="1"/>
    <col min="13" max="13" width="5.7109375" style="84" customWidth="1"/>
    <col min="14" max="15" width="6.8515625" style="139" customWidth="1"/>
    <col min="16" max="16" width="6.8515625" style="84" customWidth="1"/>
    <col min="17" max="18" width="7.57421875" style="139" customWidth="1"/>
    <col min="19" max="19" width="9.28125" style="84" customWidth="1"/>
    <col min="20" max="21" width="9.28125" style="139" customWidth="1"/>
    <col min="22" max="16384" width="8.8515625" style="139" customWidth="1"/>
  </cols>
  <sheetData>
    <row r="1" ht="15" customHeight="1">
      <c r="A1" s="108" t="s">
        <v>160</v>
      </c>
    </row>
    <row r="2" spans="1:20" ht="12">
      <c r="A2" s="342" t="s">
        <v>32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</row>
    <row r="3" spans="1:20" ht="12">
      <c r="A3" s="342" t="s">
        <v>158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ht="12" thickBot="1"/>
    <row r="5" spans="1:19" ht="11.25">
      <c r="A5" s="144"/>
      <c r="B5" s="346" t="s">
        <v>11</v>
      </c>
      <c r="C5" s="347"/>
      <c r="D5" s="348"/>
      <c r="E5" s="346" t="s">
        <v>3</v>
      </c>
      <c r="F5" s="347"/>
      <c r="G5" s="348"/>
      <c r="H5" s="346" t="s">
        <v>4</v>
      </c>
      <c r="I5" s="347"/>
      <c r="J5" s="348"/>
      <c r="K5" s="346" t="s">
        <v>5</v>
      </c>
      <c r="L5" s="347"/>
      <c r="M5" s="348"/>
      <c r="N5" s="346" t="s">
        <v>24</v>
      </c>
      <c r="O5" s="347"/>
      <c r="P5" s="348"/>
      <c r="Q5" s="346" t="s">
        <v>12</v>
      </c>
      <c r="R5" s="347"/>
      <c r="S5" s="347"/>
    </row>
    <row r="6" spans="2:19" ht="11.25">
      <c r="B6" s="145" t="s">
        <v>0</v>
      </c>
      <c r="C6" s="146" t="s">
        <v>1</v>
      </c>
      <c r="D6" s="131" t="s">
        <v>13</v>
      </c>
      <c r="E6" s="145" t="s">
        <v>0</v>
      </c>
      <c r="F6" s="146" t="s">
        <v>1</v>
      </c>
      <c r="G6" s="131" t="s">
        <v>13</v>
      </c>
      <c r="H6" s="145" t="s">
        <v>0</v>
      </c>
      <c r="I6" s="146" t="s">
        <v>1</v>
      </c>
      <c r="J6" s="131" t="s">
        <v>13</v>
      </c>
      <c r="K6" s="145" t="s">
        <v>0</v>
      </c>
      <c r="L6" s="146" t="s">
        <v>1</v>
      </c>
      <c r="M6" s="131" t="s">
        <v>13</v>
      </c>
      <c r="N6" s="145" t="s">
        <v>0</v>
      </c>
      <c r="O6" s="146" t="s">
        <v>1</v>
      </c>
      <c r="P6" s="131" t="s">
        <v>13</v>
      </c>
      <c r="Q6" s="145" t="s">
        <v>0</v>
      </c>
      <c r="R6" s="146" t="s">
        <v>1</v>
      </c>
      <c r="S6" s="146" t="s">
        <v>13</v>
      </c>
    </row>
    <row r="7" spans="1:19" ht="11.25">
      <c r="A7" s="267"/>
      <c r="B7" s="147"/>
      <c r="C7" s="148"/>
      <c r="D7" s="91"/>
      <c r="E7" s="147"/>
      <c r="F7" s="148"/>
      <c r="G7" s="91"/>
      <c r="H7" s="147"/>
      <c r="I7" s="148"/>
      <c r="J7" s="91"/>
      <c r="K7" s="147"/>
      <c r="L7" s="148"/>
      <c r="M7" s="91"/>
      <c r="N7" s="147"/>
      <c r="O7" s="148"/>
      <c r="P7" s="149"/>
      <c r="Q7" s="134"/>
      <c r="R7" s="150"/>
      <c r="S7" s="134"/>
    </row>
    <row r="8" spans="1:20" ht="12">
      <c r="A8" s="97" t="s">
        <v>110</v>
      </c>
      <c r="B8" s="118">
        <v>246</v>
      </c>
      <c r="C8" s="89">
        <v>150</v>
      </c>
      <c r="D8" s="132">
        <v>396</v>
      </c>
      <c r="E8" s="118">
        <v>535</v>
      </c>
      <c r="F8" s="89">
        <v>320</v>
      </c>
      <c r="G8" s="132">
        <v>855</v>
      </c>
      <c r="H8" s="88">
        <v>28</v>
      </c>
      <c r="I8" s="89">
        <v>11</v>
      </c>
      <c r="J8" s="132">
        <v>39</v>
      </c>
      <c r="K8" s="88">
        <v>122</v>
      </c>
      <c r="L8" s="89">
        <v>48</v>
      </c>
      <c r="M8" s="132">
        <v>170</v>
      </c>
      <c r="N8" s="88">
        <v>18</v>
      </c>
      <c r="O8" s="89">
        <v>3</v>
      </c>
      <c r="P8" s="132">
        <v>21</v>
      </c>
      <c r="Q8" s="147">
        <f>SUM(N8,K8,H8,E8,B8)</f>
        <v>949</v>
      </c>
      <c r="R8" s="91">
        <f>SUM(O8,L8,I8,F8,C8)</f>
        <v>532</v>
      </c>
      <c r="S8" s="91">
        <f>SUM(P8,,J8,G8,M8,D8)</f>
        <v>1481</v>
      </c>
      <c r="T8" s="84"/>
    </row>
    <row r="9" spans="1:20" ht="5.25" customHeight="1">
      <c r="A9" s="97"/>
      <c r="B9" s="118"/>
      <c r="C9" s="89"/>
      <c r="D9" s="132"/>
      <c r="E9" s="118"/>
      <c r="F9" s="89"/>
      <c r="G9" s="132"/>
      <c r="H9" s="88"/>
      <c r="I9" s="89"/>
      <c r="J9" s="132"/>
      <c r="K9" s="88"/>
      <c r="L9" s="89"/>
      <c r="M9" s="132"/>
      <c r="N9" s="88"/>
      <c r="O9" s="89"/>
      <c r="P9" s="132"/>
      <c r="Q9" s="147"/>
      <c r="R9" s="91"/>
      <c r="S9" s="91"/>
      <c r="T9" s="84"/>
    </row>
    <row r="10" spans="1:20" ht="12">
      <c r="A10" s="97" t="s">
        <v>111</v>
      </c>
      <c r="B10" s="118"/>
      <c r="C10" s="89"/>
      <c r="D10" s="132"/>
      <c r="E10" s="118"/>
      <c r="F10" s="89"/>
      <c r="G10" s="132"/>
      <c r="H10" s="88"/>
      <c r="I10" s="89"/>
      <c r="J10" s="132"/>
      <c r="K10" s="88"/>
      <c r="L10" s="89"/>
      <c r="M10" s="132"/>
      <c r="N10" s="88"/>
      <c r="O10" s="89"/>
      <c r="P10" s="132"/>
      <c r="Q10" s="147"/>
      <c r="R10" s="91"/>
      <c r="S10" s="91"/>
      <c r="T10" s="84"/>
    </row>
    <row r="11" spans="1:20" ht="12">
      <c r="A11" s="97" t="s">
        <v>108</v>
      </c>
      <c r="B11" s="118"/>
      <c r="C11" s="89"/>
      <c r="D11" s="132"/>
      <c r="E11" s="118"/>
      <c r="F11" s="89"/>
      <c r="G11" s="132"/>
      <c r="H11" s="88"/>
      <c r="I11" s="89"/>
      <c r="J11" s="132"/>
      <c r="K11" s="88"/>
      <c r="L11" s="89"/>
      <c r="M11" s="132"/>
      <c r="N11" s="88"/>
      <c r="O11" s="89"/>
      <c r="P11" s="132"/>
      <c r="Q11" s="147"/>
      <c r="R11" s="91"/>
      <c r="S11" s="91"/>
      <c r="T11" s="84"/>
    </row>
    <row r="12" spans="1:20" ht="11.25">
      <c r="A12" s="135" t="s">
        <v>88</v>
      </c>
      <c r="B12" s="118">
        <v>33</v>
      </c>
      <c r="C12" s="89">
        <v>0</v>
      </c>
      <c r="D12" s="132">
        <v>33</v>
      </c>
      <c r="E12" s="118">
        <v>31</v>
      </c>
      <c r="F12" s="89">
        <v>0</v>
      </c>
      <c r="G12" s="132">
        <v>31</v>
      </c>
      <c r="H12" s="88">
        <v>0</v>
      </c>
      <c r="I12" s="89">
        <v>0</v>
      </c>
      <c r="J12" s="132">
        <v>0</v>
      </c>
      <c r="K12" s="88">
        <v>0</v>
      </c>
      <c r="L12" s="89">
        <v>0</v>
      </c>
      <c r="M12" s="132">
        <v>0</v>
      </c>
      <c r="N12" s="88">
        <v>0</v>
      </c>
      <c r="O12" s="89">
        <v>0</v>
      </c>
      <c r="P12" s="132">
        <v>0</v>
      </c>
      <c r="Q12" s="147">
        <f aca="true" t="shared" si="0" ref="Q12:Q47">SUM(N12,K12,H12,E12,B12)</f>
        <v>64</v>
      </c>
      <c r="R12" s="91">
        <f aca="true" t="shared" si="1" ref="R12:R47">SUM(O12,L12,I12,F12,C12)</f>
        <v>0</v>
      </c>
      <c r="S12" s="91">
        <f aca="true" t="shared" si="2" ref="S12:S47">SUM(P12,,J12,G12,M12,D12)</f>
        <v>64</v>
      </c>
      <c r="T12" s="84"/>
    </row>
    <row r="13" spans="1:20" ht="11.25">
      <c r="A13" s="135" t="s">
        <v>67</v>
      </c>
      <c r="B13" s="118">
        <v>24</v>
      </c>
      <c r="C13" s="89">
        <v>7</v>
      </c>
      <c r="D13" s="132">
        <v>31</v>
      </c>
      <c r="E13" s="118">
        <v>41</v>
      </c>
      <c r="F13" s="89">
        <v>26</v>
      </c>
      <c r="G13" s="132">
        <v>67</v>
      </c>
      <c r="H13" s="88">
        <v>0</v>
      </c>
      <c r="I13" s="89">
        <v>0</v>
      </c>
      <c r="J13" s="132">
        <v>0</v>
      </c>
      <c r="K13" s="88">
        <v>0</v>
      </c>
      <c r="L13" s="89">
        <v>0</v>
      </c>
      <c r="M13" s="132">
        <v>0</v>
      </c>
      <c r="N13" s="88">
        <v>0</v>
      </c>
      <c r="O13" s="89">
        <v>0</v>
      </c>
      <c r="P13" s="132">
        <v>0</v>
      </c>
      <c r="Q13" s="147">
        <f t="shared" si="0"/>
        <v>65</v>
      </c>
      <c r="R13" s="91">
        <f t="shared" si="1"/>
        <v>33</v>
      </c>
      <c r="S13" s="91">
        <f t="shared" si="2"/>
        <v>98</v>
      </c>
      <c r="T13" s="84"/>
    </row>
    <row r="14" spans="1:20" ht="11.25">
      <c r="A14" s="135" t="s">
        <v>68</v>
      </c>
      <c r="B14" s="118">
        <v>87</v>
      </c>
      <c r="C14" s="89">
        <v>83</v>
      </c>
      <c r="D14" s="132">
        <v>170</v>
      </c>
      <c r="E14" s="118">
        <v>155</v>
      </c>
      <c r="F14" s="89">
        <v>149</v>
      </c>
      <c r="G14" s="132">
        <v>304</v>
      </c>
      <c r="H14" s="88">
        <v>23</v>
      </c>
      <c r="I14" s="89">
        <v>8</v>
      </c>
      <c r="J14" s="132">
        <v>31</v>
      </c>
      <c r="K14" s="88">
        <v>35</v>
      </c>
      <c r="L14" s="89">
        <v>26</v>
      </c>
      <c r="M14" s="132">
        <v>61</v>
      </c>
      <c r="N14" s="88">
        <v>0</v>
      </c>
      <c r="O14" s="89">
        <v>0</v>
      </c>
      <c r="P14" s="132">
        <v>0</v>
      </c>
      <c r="Q14" s="147">
        <f t="shared" si="0"/>
        <v>300</v>
      </c>
      <c r="R14" s="91">
        <f t="shared" si="1"/>
        <v>266</v>
      </c>
      <c r="S14" s="91">
        <f t="shared" si="2"/>
        <v>566</v>
      </c>
      <c r="T14" s="84"/>
    </row>
    <row r="15" spans="1:20" ht="11.25">
      <c r="A15" s="135" t="s">
        <v>69</v>
      </c>
      <c r="B15" s="118">
        <v>68</v>
      </c>
      <c r="C15" s="89">
        <v>1</v>
      </c>
      <c r="D15" s="132">
        <v>69</v>
      </c>
      <c r="E15" s="118">
        <v>171</v>
      </c>
      <c r="F15" s="89">
        <v>9</v>
      </c>
      <c r="G15" s="132">
        <v>180</v>
      </c>
      <c r="H15" s="88">
        <v>18</v>
      </c>
      <c r="I15" s="89">
        <v>0</v>
      </c>
      <c r="J15" s="132">
        <v>18</v>
      </c>
      <c r="K15" s="88">
        <v>55</v>
      </c>
      <c r="L15" s="89">
        <v>0</v>
      </c>
      <c r="M15" s="132">
        <v>55</v>
      </c>
      <c r="N15" s="88">
        <v>0</v>
      </c>
      <c r="O15" s="89">
        <v>0</v>
      </c>
      <c r="P15" s="132">
        <v>0</v>
      </c>
      <c r="Q15" s="147">
        <f t="shared" si="0"/>
        <v>312</v>
      </c>
      <c r="R15" s="91">
        <f t="shared" si="1"/>
        <v>10</v>
      </c>
      <c r="S15" s="91">
        <f t="shared" si="2"/>
        <v>322</v>
      </c>
      <c r="T15" s="84"/>
    </row>
    <row r="16" spans="1:20" ht="11.25">
      <c r="A16" s="135" t="s">
        <v>70</v>
      </c>
      <c r="B16" s="118">
        <v>79</v>
      </c>
      <c r="C16" s="89">
        <v>9</v>
      </c>
      <c r="D16" s="132">
        <v>88</v>
      </c>
      <c r="E16" s="118">
        <v>83</v>
      </c>
      <c r="F16" s="89">
        <v>2</v>
      </c>
      <c r="G16" s="132">
        <v>85</v>
      </c>
      <c r="H16" s="88">
        <v>0</v>
      </c>
      <c r="I16" s="89">
        <v>0</v>
      </c>
      <c r="J16" s="132">
        <v>0</v>
      </c>
      <c r="K16" s="88">
        <v>0</v>
      </c>
      <c r="L16" s="89">
        <v>0</v>
      </c>
      <c r="M16" s="132">
        <v>0</v>
      </c>
      <c r="N16" s="88">
        <v>0</v>
      </c>
      <c r="O16" s="89">
        <v>0</v>
      </c>
      <c r="P16" s="132">
        <v>0</v>
      </c>
      <c r="Q16" s="147">
        <f t="shared" si="0"/>
        <v>162</v>
      </c>
      <c r="R16" s="91">
        <f t="shared" si="1"/>
        <v>11</v>
      </c>
      <c r="S16" s="91">
        <f t="shared" si="2"/>
        <v>173</v>
      </c>
      <c r="T16" s="84"/>
    </row>
    <row r="17" spans="1:20" ht="11.25">
      <c r="A17" s="135" t="s">
        <v>86</v>
      </c>
      <c r="B17" s="118">
        <v>22</v>
      </c>
      <c r="C17" s="89">
        <v>60</v>
      </c>
      <c r="D17" s="132">
        <v>82</v>
      </c>
      <c r="E17" s="118">
        <v>17</v>
      </c>
      <c r="F17" s="89">
        <v>138</v>
      </c>
      <c r="G17" s="132">
        <v>155</v>
      </c>
      <c r="H17" s="88">
        <v>0</v>
      </c>
      <c r="I17" s="89">
        <v>0</v>
      </c>
      <c r="J17" s="132">
        <v>0</v>
      </c>
      <c r="K17" s="88">
        <v>11</v>
      </c>
      <c r="L17" s="89">
        <v>31</v>
      </c>
      <c r="M17" s="132">
        <v>42</v>
      </c>
      <c r="N17" s="88">
        <v>0</v>
      </c>
      <c r="O17" s="89">
        <v>0</v>
      </c>
      <c r="P17" s="132">
        <v>0</v>
      </c>
      <c r="Q17" s="147">
        <f t="shared" si="0"/>
        <v>50</v>
      </c>
      <c r="R17" s="91">
        <f t="shared" si="1"/>
        <v>229</v>
      </c>
      <c r="S17" s="91">
        <f t="shared" si="2"/>
        <v>279</v>
      </c>
      <c r="T17" s="84"/>
    </row>
    <row r="18" spans="1:20" ht="22.5">
      <c r="A18" s="143" t="s">
        <v>71</v>
      </c>
      <c r="B18" s="118">
        <v>20</v>
      </c>
      <c r="C18" s="89">
        <v>100</v>
      </c>
      <c r="D18" s="132">
        <v>120</v>
      </c>
      <c r="E18" s="118">
        <v>40</v>
      </c>
      <c r="F18" s="89">
        <v>269</v>
      </c>
      <c r="G18" s="132">
        <v>309</v>
      </c>
      <c r="H18" s="88">
        <v>3</v>
      </c>
      <c r="I18" s="89">
        <v>9</v>
      </c>
      <c r="J18" s="132">
        <v>12</v>
      </c>
      <c r="K18" s="88">
        <v>13</v>
      </c>
      <c r="L18" s="89">
        <v>66</v>
      </c>
      <c r="M18" s="132">
        <v>79</v>
      </c>
      <c r="N18" s="88">
        <v>0</v>
      </c>
      <c r="O18" s="89">
        <v>0</v>
      </c>
      <c r="P18" s="132">
        <v>0</v>
      </c>
      <c r="Q18" s="147">
        <f t="shared" si="0"/>
        <v>76</v>
      </c>
      <c r="R18" s="91">
        <f t="shared" si="1"/>
        <v>444</v>
      </c>
      <c r="S18" s="91">
        <f t="shared" si="2"/>
        <v>520</v>
      </c>
      <c r="T18" s="84"/>
    </row>
    <row r="19" spans="1:20" ht="11.25">
      <c r="A19" s="135" t="s">
        <v>72</v>
      </c>
      <c r="B19" s="118">
        <v>0</v>
      </c>
      <c r="C19" s="89">
        <v>0</v>
      </c>
      <c r="D19" s="132">
        <v>0</v>
      </c>
      <c r="E19" s="118">
        <v>17</v>
      </c>
      <c r="F19" s="89">
        <v>0</v>
      </c>
      <c r="G19" s="132">
        <v>17</v>
      </c>
      <c r="H19" s="88">
        <v>0</v>
      </c>
      <c r="I19" s="89">
        <v>0</v>
      </c>
      <c r="J19" s="132">
        <v>0</v>
      </c>
      <c r="K19" s="88">
        <v>8</v>
      </c>
      <c r="L19" s="89">
        <v>0</v>
      </c>
      <c r="M19" s="132">
        <v>8</v>
      </c>
      <c r="N19" s="88">
        <v>0</v>
      </c>
      <c r="O19" s="89">
        <v>0</v>
      </c>
      <c r="P19" s="132">
        <v>0</v>
      </c>
      <c r="Q19" s="147">
        <f t="shared" si="0"/>
        <v>25</v>
      </c>
      <c r="R19" s="91">
        <f t="shared" si="1"/>
        <v>0</v>
      </c>
      <c r="S19" s="91">
        <f t="shared" si="2"/>
        <v>25</v>
      </c>
      <c r="T19" s="84"/>
    </row>
    <row r="20" spans="1:20" ht="11.25">
      <c r="A20" s="135" t="s">
        <v>73</v>
      </c>
      <c r="B20" s="118">
        <v>0</v>
      </c>
      <c r="C20" s="89">
        <v>0</v>
      </c>
      <c r="D20" s="132">
        <v>0</v>
      </c>
      <c r="E20" s="118">
        <v>73</v>
      </c>
      <c r="F20" s="89">
        <v>18</v>
      </c>
      <c r="G20" s="132">
        <v>91</v>
      </c>
      <c r="H20" s="88">
        <v>0</v>
      </c>
      <c r="I20" s="89">
        <v>0</v>
      </c>
      <c r="J20" s="132">
        <v>0</v>
      </c>
      <c r="K20" s="88">
        <v>17</v>
      </c>
      <c r="L20" s="89">
        <v>3</v>
      </c>
      <c r="M20" s="132">
        <v>20</v>
      </c>
      <c r="N20" s="88">
        <v>0</v>
      </c>
      <c r="O20" s="89">
        <v>0</v>
      </c>
      <c r="P20" s="132">
        <v>0</v>
      </c>
      <c r="Q20" s="147">
        <f t="shared" si="0"/>
        <v>90</v>
      </c>
      <c r="R20" s="91">
        <f t="shared" si="1"/>
        <v>21</v>
      </c>
      <c r="S20" s="91">
        <f t="shared" si="2"/>
        <v>111</v>
      </c>
      <c r="T20" s="84"/>
    </row>
    <row r="21" spans="1:20" ht="11.25">
      <c r="A21" s="135" t="s">
        <v>74</v>
      </c>
      <c r="B21" s="118">
        <v>78</v>
      </c>
      <c r="C21" s="89">
        <v>1</v>
      </c>
      <c r="D21" s="132">
        <v>79</v>
      </c>
      <c r="E21" s="118">
        <v>107</v>
      </c>
      <c r="F21" s="89">
        <v>2</v>
      </c>
      <c r="G21" s="132">
        <v>109</v>
      </c>
      <c r="H21" s="88">
        <v>10</v>
      </c>
      <c r="I21" s="89">
        <v>0</v>
      </c>
      <c r="J21" s="132">
        <v>10</v>
      </c>
      <c r="K21" s="88">
        <v>31</v>
      </c>
      <c r="L21" s="89">
        <v>0</v>
      </c>
      <c r="M21" s="132">
        <v>31</v>
      </c>
      <c r="N21" s="88">
        <v>7</v>
      </c>
      <c r="O21" s="89">
        <v>0</v>
      </c>
      <c r="P21" s="132">
        <v>7</v>
      </c>
      <c r="Q21" s="147">
        <f t="shared" si="0"/>
        <v>233</v>
      </c>
      <c r="R21" s="91">
        <f t="shared" si="1"/>
        <v>3</v>
      </c>
      <c r="S21" s="91">
        <f t="shared" si="2"/>
        <v>236</v>
      </c>
      <c r="T21" s="84"/>
    </row>
    <row r="22" spans="1:20" ht="11.25">
      <c r="A22" s="135" t="s">
        <v>75</v>
      </c>
      <c r="B22" s="118">
        <v>0</v>
      </c>
      <c r="C22" s="89">
        <v>0</v>
      </c>
      <c r="D22" s="132">
        <v>0</v>
      </c>
      <c r="E22" s="118">
        <v>6</v>
      </c>
      <c r="F22" s="89">
        <v>6</v>
      </c>
      <c r="G22" s="132">
        <v>12</v>
      </c>
      <c r="H22" s="88">
        <v>0</v>
      </c>
      <c r="I22" s="89">
        <v>0</v>
      </c>
      <c r="J22" s="132">
        <v>0</v>
      </c>
      <c r="K22" s="88">
        <v>0</v>
      </c>
      <c r="L22" s="89">
        <v>0</v>
      </c>
      <c r="M22" s="132">
        <v>0</v>
      </c>
      <c r="N22" s="88">
        <v>0</v>
      </c>
      <c r="O22" s="89">
        <v>0</v>
      </c>
      <c r="P22" s="132">
        <v>0</v>
      </c>
      <c r="Q22" s="147">
        <f t="shared" si="0"/>
        <v>6</v>
      </c>
      <c r="R22" s="91">
        <f t="shared" si="1"/>
        <v>6</v>
      </c>
      <c r="S22" s="91">
        <f t="shared" si="2"/>
        <v>12</v>
      </c>
      <c r="T22" s="84"/>
    </row>
    <row r="23" spans="1:20" ht="22.5">
      <c r="A23" s="143" t="s">
        <v>77</v>
      </c>
      <c r="B23" s="118">
        <v>0</v>
      </c>
      <c r="C23" s="89">
        <v>0</v>
      </c>
      <c r="D23" s="132">
        <v>0</v>
      </c>
      <c r="E23" s="118">
        <v>10</v>
      </c>
      <c r="F23" s="89">
        <v>30</v>
      </c>
      <c r="G23" s="132">
        <v>40</v>
      </c>
      <c r="H23" s="88">
        <v>1</v>
      </c>
      <c r="I23" s="89">
        <v>6</v>
      </c>
      <c r="J23" s="132">
        <v>7</v>
      </c>
      <c r="K23" s="88">
        <v>2</v>
      </c>
      <c r="L23" s="89">
        <v>1</v>
      </c>
      <c r="M23" s="132">
        <v>3</v>
      </c>
      <c r="N23" s="88">
        <v>0</v>
      </c>
      <c r="O23" s="89">
        <v>0</v>
      </c>
      <c r="P23" s="132">
        <v>0</v>
      </c>
      <c r="Q23" s="147">
        <f t="shared" si="0"/>
        <v>13</v>
      </c>
      <c r="R23" s="91">
        <f t="shared" si="1"/>
        <v>37</v>
      </c>
      <c r="S23" s="91">
        <f t="shared" si="2"/>
        <v>50</v>
      </c>
      <c r="T23" s="84"/>
    </row>
    <row r="24" spans="1:20" ht="11.25">
      <c r="A24" s="143" t="s">
        <v>76</v>
      </c>
      <c r="B24" s="118">
        <v>7</v>
      </c>
      <c r="C24" s="139">
        <v>0</v>
      </c>
      <c r="D24" s="132">
        <v>7</v>
      </c>
      <c r="E24" s="118">
        <v>78</v>
      </c>
      <c r="F24" s="89">
        <v>5</v>
      </c>
      <c r="G24" s="132">
        <v>83</v>
      </c>
      <c r="H24" s="88">
        <v>5</v>
      </c>
      <c r="I24" s="89">
        <v>0</v>
      </c>
      <c r="J24" s="132">
        <v>5</v>
      </c>
      <c r="K24" s="88">
        <v>0</v>
      </c>
      <c r="L24" s="89">
        <v>0</v>
      </c>
      <c r="M24" s="132">
        <v>0</v>
      </c>
      <c r="N24" s="88">
        <v>0</v>
      </c>
      <c r="O24" s="89">
        <v>0</v>
      </c>
      <c r="P24" s="132">
        <v>0</v>
      </c>
      <c r="Q24" s="147">
        <f t="shared" si="0"/>
        <v>90</v>
      </c>
      <c r="R24" s="91">
        <f t="shared" si="1"/>
        <v>5</v>
      </c>
      <c r="S24" s="91">
        <f t="shared" si="2"/>
        <v>95</v>
      </c>
      <c r="T24" s="84"/>
    </row>
    <row r="25" spans="1:20" ht="11.25">
      <c r="A25" s="135" t="s">
        <v>78</v>
      </c>
      <c r="B25" s="118">
        <v>0</v>
      </c>
      <c r="C25" s="89">
        <v>0</v>
      </c>
      <c r="D25" s="132">
        <v>0</v>
      </c>
      <c r="E25" s="118">
        <v>37</v>
      </c>
      <c r="F25" s="89">
        <v>0</v>
      </c>
      <c r="G25" s="132">
        <v>37</v>
      </c>
      <c r="H25" s="88">
        <v>0</v>
      </c>
      <c r="I25" s="89">
        <v>0</v>
      </c>
      <c r="J25" s="132">
        <v>0</v>
      </c>
      <c r="K25" s="88">
        <v>0</v>
      </c>
      <c r="L25" s="89">
        <v>0</v>
      </c>
      <c r="M25" s="132">
        <v>0</v>
      </c>
      <c r="N25" s="88">
        <v>0</v>
      </c>
      <c r="O25" s="89">
        <v>0</v>
      </c>
      <c r="P25" s="132">
        <v>0</v>
      </c>
      <c r="Q25" s="147">
        <f t="shared" si="0"/>
        <v>37</v>
      </c>
      <c r="R25" s="91">
        <f t="shared" si="1"/>
        <v>0</v>
      </c>
      <c r="S25" s="91">
        <f t="shared" si="2"/>
        <v>37</v>
      </c>
      <c r="T25" s="84"/>
    </row>
    <row r="26" spans="1:20" ht="11.25">
      <c r="A26" s="135" t="s">
        <v>79</v>
      </c>
      <c r="B26" s="118">
        <v>0</v>
      </c>
      <c r="C26" s="89">
        <v>0</v>
      </c>
      <c r="D26" s="132">
        <v>0</v>
      </c>
      <c r="E26" s="118">
        <v>22</v>
      </c>
      <c r="F26" s="89">
        <v>0</v>
      </c>
      <c r="G26" s="132">
        <v>22</v>
      </c>
      <c r="H26" s="88">
        <v>0</v>
      </c>
      <c r="I26" s="89">
        <v>0</v>
      </c>
      <c r="J26" s="132">
        <v>0</v>
      </c>
      <c r="K26" s="88">
        <v>31</v>
      </c>
      <c r="L26" s="89">
        <v>0</v>
      </c>
      <c r="M26" s="132">
        <v>31</v>
      </c>
      <c r="N26" s="88">
        <v>0</v>
      </c>
      <c r="O26" s="89">
        <v>0</v>
      </c>
      <c r="P26" s="132">
        <v>0</v>
      </c>
      <c r="Q26" s="147">
        <f t="shared" si="0"/>
        <v>53</v>
      </c>
      <c r="R26" s="91">
        <f t="shared" si="1"/>
        <v>0</v>
      </c>
      <c r="S26" s="91">
        <f t="shared" si="2"/>
        <v>53</v>
      </c>
      <c r="T26" s="84"/>
    </row>
    <row r="27" spans="1:20" ht="11.25">
      <c r="A27" s="135" t="s">
        <v>80</v>
      </c>
      <c r="B27" s="118">
        <v>0</v>
      </c>
      <c r="C27" s="89">
        <v>0</v>
      </c>
      <c r="D27" s="132">
        <v>0</v>
      </c>
      <c r="E27" s="118">
        <v>12</v>
      </c>
      <c r="F27" s="89">
        <v>7</v>
      </c>
      <c r="G27" s="132">
        <v>19</v>
      </c>
      <c r="H27" s="88">
        <v>0</v>
      </c>
      <c r="I27" s="89">
        <v>0</v>
      </c>
      <c r="J27" s="132">
        <v>0</v>
      </c>
      <c r="K27" s="88">
        <v>0</v>
      </c>
      <c r="L27" s="89">
        <v>0</v>
      </c>
      <c r="M27" s="132">
        <v>0</v>
      </c>
      <c r="N27" s="88">
        <v>0</v>
      </c>
      <c r="O27" s="89">
        <v>0</v>
      </c>
      <c r="P27" s="132">
        <v>0</v>
      </c>
      <c r="Q27" s="147">
        <f t="shared" si="0"/>
        <v>12</v>
      </c>
      <c r="R27" s="91">
        <f t="shared" si="1"/>
        <v>7</v>
      </c>
      <c r="S27" s="91">
        <f t="shared" si="2"/>
        <v>19</v>
      </c>
      <c r="T27" s="84"/>
    </row>
    <row r="28" spans="1:20" ht="11.25">
      <c r="A28" s="135" t="s">
        <v>81</v>
      </c>
      <c r="B28" s="118">
        <v>48</v>
      </c>
      <c r="C28" s="89">
        <v>9</v>
      </c>
      <c r="D28" s="132">
        <v>57</v>
      </c>
      <c r="E28" s="118">
        <v>66</v>
      </c>
      <c r="F28" s="89">
        <v>27</v>
      </c>
      <c r="G28" s="132">
        <v>93</v>
      </c>
      <c r="H28" s="88">
        <v>0</v>
      </c>
      <c r="I28" s="89">
        <v>0</v>
      </c>
      <c r="J28" s="132">
        <v>0</v>
      </c>
      <c r="K28" s="88">
        <v>33</v>
      </c>
      <c r="L28" s="89">
        <v>6</v>
      </c>
      <c r="M28" s="132">
        <v>39</v>
      </c>
      <c r="N28" s="88">
        <v>0</v>
      </c>
      <c r="O28" s="89">
        <v>0</v>
      </c>
      <c r="P28" s="132">
        <v>0</v>
      </c>
      <c r="Q28" s="147">
        <f t="shared" si="0"/>
        <v>147</v>
      </c>
      <c r="R28" s="91">
        <f t="shared" si="1"/>
        <v>42</v>
      </c>
      <c r="S28" s="91">
        <f t="shared" si="2"/>
        <v>189</v>
      </c>
      <c r="T28" s="84"/>
    </row>
    <row r="29" spans="1:20" ht="11.25">
      <c r="A29" s="135" t="s">
        <v>82</v>
      </c>
      <c r="B29" s="118">
        <v>0</v>
      </c>
      <c r="C29" s="89">
        <v>0</v>
      </c>
      <c r="D29" s="132">
        <v>0</v>
      </c>
      <c r="E29" s="118">
        <v>8</v>
      </c>
      <c r="F29" s="89">
        <v>0</v>
      </c>
      <c r="G29" s="132">
        <v>8</v>
      </c>
      <c r="H29" s="88">
        <v>0</v>
      </c>
      <c r="I29" s="89">
        <v>0</v>
      </c>
      <c r="J29" s="132">
        <v>0</v>
      </c>
      <c r="K29" s="88">
        <v>0</v>
      </c>
      <c r="L29" s="89">
        <v>0</v>
      </c>
      <c r="M29" s="132">
        <v>0</v>
      </c>
      <c r="N29" s="88">
        <v>0</v>
      </c>
      <c r="O29" s="89">
        <v>0</v>
      </c>
      <c r="P29" s="132">
        <v>0</v>
      </c>
      <c r="Q29" s="147">
        <f t="shared" si="0"/>
        <v>8</v>
      </c>
      <c r="R29" s="91">
        <f t="shared" si="1"/>
        <v>0</v>
      </c>
      <c r="S29" s="91">
        <f t="shared" si="2"/>
        <v>8</v>
      </c>
      <c r="T29" s="84"/>
    </row>
    <row r="30" spans="1:20" ht="11.25">
      <c r="A30" s="135" t="s">
        <v>83</v>
      </c>
      <c r="B30" s="118">
        <v>95</v>
      </c>
      <c r="C30" s="89">
        <v>27</v>
      </c>
      <c r="D30" s="132">
        <v>122</v>
      </c>
      <c r="E30" s="118">
        <v>145</v>
      </c>
      <c r="F30" s="89">
        <v>17</v>
      </c>
      <c r="G30" s="132">
        <v>162</v>
      </c>
      <c r="H30" s="88">
        <v>4</v>
      </c>
      <c r="I30" s="89">
        <v>1</v>
      </c>
      <c r="J30" s="132">
        <v>5</v>
      </c>
      <c r="K30" s="88">
        <v>36</v>
      </c>
      <c r="L30" s="89">
        <v>5</v>
      </c>
      <c r="M30" s="132">
        <v>41</v>
      </c>
      <c r="N30" s="88">
        <v>0</v>
      </c>
      <c r="O30" s="89">
        <v>0</v>
      </c>
      <c r="P30" s="132">
        <v>0</v>
      </c>
      <c r="Q30" s="147">
        <f t="shared" si="0"/>
        <v>280</v>
      </c>
      <c r="R30" s="91">
        <f t="shared" si="1"/>
        <v>50</v>
      </c>
      <c r="S30" s="91">
        <f t="shared" si="2"/>
        <v>330</v>
      </c>
      <c r="T30" s="84"/>
    </row>
    <row r="31" spans="1:20" ht="11.25">
      <c r="A31" s="135" t="s">
        <v>89</v>
      </c>
      <c r="B31" s="118">
        <v>0</v>
      </c>
      <c r="C31" s="89">
        <v>0</v>
      </c>
      <c r="D31" s="132">
        <v>0</v>
      </c>
      <c r="E31" s="118">
        <v>0</v>
      </c>
      <c r="F31" s="89">
        <v>0</v>
      </c>
      <c r="G31" s="132">
        <v>0</v>
      </c>
      <c r="H31" s="88">
        <v>0</v>
      </c>
      <c r="I31" s="89">
        <v>0</v>
      </c>
      <c r="J31" s="132">
        <v>0</v>
      </c>
      <c r="K31" s="88">
        <v>0</v>
      </c>
      <c r="L31" s="89">
        <v>4</v>
      </c>
      <c r="M31" s="132">
        <v>4</v>
      </c>
      <c r="N31" s="88">
        <v>0</v>
      </c>
      <c r="O31" s="89">
        <v>0</v>
      </c>
      <c r="P31" s="132">
        <v>0</v>
      </c>
      <c r="Q31" s="147">
        <f t="shared" si="0"/>
        <v>0</v>
      </c>
      <c r="R31" s="91">
        <f t="shared" si="1"/>
        <v>4</v>
      </c>
      <c r="S31" s="91">
        <f t="shared" si="2"/>
        <v>4</v>
      </c>
      <c r="T31" s="84"/>
    </row>
    <row r="32" spans="1:20" ht="11.25">
      <c r="A32" s="135" t="s">
        <v>84</v>
      </c>
      <c r="B32" s="118">
        <v>17</v>
      </c>
      <c r="C32" s="89">
        <v>0</v>
      </c>
      <c r="D32" s="132">
        <v>17</v>
      </c>
      <c r="E32" s="118">
        <v>179</v>
      </c>
      <c r="F32" s="89">
        <v>11</v>
      </c>
      <c r="G32" s="132">
        <v>190</v>
      </c>
      <c r="H32" s="88">
        <v>14</v>
      </c>
      <c r="I32" s="89">
        <v>1</v>
      </c>
      <c r="J32" s="132">
        <v>15</v>
      </c>
      <c r="K32" s="88">
        <v>34</v>
      </c>
      <c r="L32" s="89">
        <v>2</v>
      </c>
      <c r="M32" s="132">
        <v>36</v>
      </c>
      <c r="N32" s="88">
        <v>0</v>
      </c>
      <c r="O32" s="89">
        <v>0</v>
      </c>
      <c r="P32" s="132">
        <v>0</v>
      </c>
      <c r="Q32" s="147">
        <f t="shared" si="0"/>
        <v>244</v>
      </c>
      <c r="R32" s="91">
        <f t="shared" si="1"/>
        <v>14</v>
      </c>
      <c r="S32" s="91">
        <f t="shared" si="2"/>
        <v>258</v>
      </c>
      <c r="T32" s="84"/>
    </row>
    <row r="33" spans="1:20" ht="11.25">
      <c r="A33" s="135" t="s">
        <v>85</v>
      </c>
      <c r="B33" s="118">
        <v>18</v>
      </c>
      <c r="C33" s="89">
        <v>29</v>
      </c>
      <c r="D33" s="132">
        <v>47</v>
      </c>
      <c r="E33" s="118">
        <v>72</v>
      </c>
      <c r="F33" s="89">
        <v>101</v>
      </c>
      <c r="G33" s="132">
        <v>173</v>
      </c>
      <c r="H33" s="88">
        <v>0</v>
      </c>
      <c r="I33" s="89">
        <v>0</v>
      </c>
      <c r="J33" s="132">
        <v>0</v>
      </c>
      <c r="K33" s="88">
        <v>9</v>
      </c>
      <c r="L33" s="89">
        <v>6</v>
      </c>
      <c r="M33" s="132">
        <v>15</v>
      </c>
      <c r="N33" s="88">
        <v>5</v>
      </c>
      <c r="O33" s="89">
        <v>5</v>
      </c>
      <c r="P33" s="132">
        <v>10</v>
      </c>
      <c r="Q33" s="147">
        <f t="shared" si="0"/>
        <v>104</v>
      </c>
      <c r="R33" s="91">
        <f t="shared" si="1"/>
        <v>141</v>
      </c>
      <c r="S33" s="91">
        <f t="shared" si="2"/>
        <v>245</v>
      </c>
      <c r="T33" s="84"/>
    </row>
    <row r="34" spans="1:20" ht="11.25">
      <c r="A34" s="135" t="s">
        <v>87</v>
      </c>
      <c r="B34" s="118">
        <v>0</v>
      </c>
      <c r="C34" s="89">
        <v>0</v>
      </c>
      <c r="D34" s="132">
        <v>0</v>
      </c>
      <c r="E34" s="118">
        <v>8</v>
      </c>
      <c r="F34" s="89">
        <v>1</v>
      </c>
      <c r="G34" s="132">
        <v>9</v>
      </c>
      <c r="H34" s="88">
        <v>0</v>
      </c>
      <c r="I34" s="89">
        <v>0</v>
      </c>
      <c r="J34" s="132">
        <v>0</v>
      </c>
      <c r="K34" s="88">
        <v>0</v>
      </c>
      <c r="L34" s="89">
        <v>0</v>
      </c>
      <c r="M34" s="132">
        <v>0</v>
      </c>
      <c r="N34" s="88">
        <v>0</v>
      </c>
      <c r="O34" s="89">
        <v>0</v>
      </c>
      <c r="P34" s="132">
        <v>0</v>
      </c>
      <c r="Q34" s="147">
        <f t="shared" si="0"/>
        <v>8</v>
      </c>
      <c r="R34" s="91">
        <f t="shared" si="1"/>
        <v>1</v>
      </c>
      <c r="S34" s="91">
        <f t="shared" si="2"/>
        <v>9</v>
      </c>
      <c r="T34" s="84"/>
    </row>
    <row r="35" spans="1:20" ht="12">
      <c r="A35" s="133" t="s">
        <v>109</v>
      </c>
      <c r="B35" s="118"/>
      <c r="C35" s="89"/>
      <c r="D35" s="132"/>
      <c r="E35" s="118"/>
      <c r="F35" s="89"/>
      <c r="G35" s="132"/>
      <c r="H35" s="88"/>
      <c r="I35" s="89"/>
      <c r="J35" s="132"/>
      <c r="K35" s="88"/>
      <c r="L35" s="89"/>
      <c r="M35" s="132"/>
      <c r="N35" s="88"/>
      <c r="O35" s="89"/>
      <c r="P35" s="132"/>
      <c r="Q35" s="147"/>
      <c r="R35" s="91"/>
      <c r="S35" s="91"/>
      <c r="T35" s="84"/>
    </row>
    <row r="36" spans="1:19" s="134" customFormat="1" ht="11.25">
      <c r="A36" s="135" t="s">
        <v>69</v>
      </c>
      <c r="B36" s="118">
        <v>0</v>
      </c>
      <c r="C36" s="89">
        <v>0</v>
      </c>
      <c r="D36" s="132">
        <v>0</v>
      </c>
      <c r="E36" s="118">
        <v>0</v>
      </c>
      <c r="F36" s="89">
        <v>0</v>
      </c>
      <c r="G36" s="132">
        <v>0</v>
      </c>
      <c r="H36" s="118">
        <v>0</v>
      </c>
      <c r="I36" s="89">
        <v>0</v>
      </c>
      <c r="J36" s="132">
        <v>0</v>
      </c>
      <c r="K36" s="118">
        <v>0</v>
      </c>
      <c r="L36" s="89">
        <v>0</v>
      </c>
      <c r="M36" s="132">
        <v>0</v>
      </c>
      <c r="N36" s="118">
        <v>15</v>
      </c>
      <c r="O36" s="89">
        <v>0</v>
      </c>
      <c r="P36" s="132">
        <v>15</v>
      </c>
      <c r="Q36" s="147">
        <f t="shared" si="0"/>
        <v>15</v>
      </c>
      <c r="R36" s="91">
        <f t="shared" si="1"/>
        <v>0</v>
      </c>
      <c r="S36" s="91">
        <f t="shared" si="2"/>
        <v>15</v>
      </c>
    </row>
    <row r="37" spans="1:19" s="134" customFormat="1" ht="11.25">
      <c r="A37" s="135" t="s">
        <v>102</v>
      </c>
      <c r="B37" s="118">
        <v>0</v>
      </c>
      <c r="C37" s="89">
        <v>0</v>
      </c>
      <c r="D37" s="132">
        <v>0</v>
      </c>
      <c r="E37" s="118">
        <v>0</v>
      </c>
      <c r="F37" s="89">
        <v>0</v>
      </c>
      <c r="G37" s="132">
        <v>0</v>
      </c>
      <c r="H37" s="118">
        <v>0</v>
      </c>
      <c r="I37" s="89">
        <v>0</v>
      </c>
      <c r="J37" s="132">
        <v>0</v>
      </c>
      <c r="K37" s="118">
        <v>0</v>
      </c>
      <c r="L37" s="89">
        <v>0</v>
      </c>
      <c r="M37" s="132">
        <v>0</v>
      </c>
      <c r="N37" s="118">
        <v>4</v>
      </c>
      <c r="O37" s="89">
        <v>1</v>
      </c>
      <c r="P37" s="132">
        <v>5</v>
      </c>
      <c r="Q37" s="147">
        <f t="shared" si="0"/>
        <v>4</v>
      </c>
      <c r="R37" s="91">
        <f t="shared" si="1"/>
        <v>1</v>
      </c>
      <c r="S37" s="91">
        <f t="shared" si="2"/>
        <v>5</v>
      </c>
    </row>
    <row r="38" spans="1:19" s="134" customFormat="1" ht="11.25">
      <c r="A38" s="135" t="s">
        <v>93</v>
      </c>
      <c r="B38" s="118">
        <v>0</v>
      </c>
      <c r="C38" s="89">
        <v>0</v>
      </c>
      <c r="D38" s="132">
        <v>0</v>
      </c>
      <c r="E38" s="118">
        <v>7</v>
      </c>
      <c r="F38" s="89">
        <v>0</v>
      </c>
      <c r="G38" s="132">
        <v>7</v>
      </c>
      <c r="H38" s="118">
        <v>0</v>
      </c>
      <c r="I38" s="89">
        <v>0</v>
      </c>
      <c r="J38" s="132">
        <v>0</v>
      </c>
      <c r="K38" s="118">
        <v>2</v>
      </c>
      <c r="L38" s="89">
        <v>6</v>
      </c>
      <c r="M38" s="132">
        <v>8</v>
      </c>
      <c r="N38" s="118">
        <v>2</v>
      </c>
      <c r="O38" s="89">
        <v>0</v>
      </c>
      <c r="P38" s="132">
        <v>2</v>
      </c>
      <c r="Q38" s="147">
        <f t="shared" si="0"/>
        <v>11</v>
      </c>
      <c r="R38" s="91">
        <f t="shared" si="1"/>
        <v>6</v>
      </c>
      <c r="S38" s="91">
        <f t="shared" si="2"/>
        <v>17</v>
      </c>
    </row>
    <row r="39" spans="1:19" s="134" customFormat="1" ht="11.25">
      <c r="A39" s="135" t="s">
        <v>94</v>
      </c>
      <c r="B39" s="118">
        <v>0</v>
      </c>
      <c r="C39" s="89">
        <v>0</v>
      </c>
      <c r="D39" s="132">
        <v>0</v>
      </c>
      <c r="E39" s="118">
        <v>7</v>
      </c>
      <c r="F39" s="89">
        <v>1</v>
      </c>
      <c r="G39" s="132">
        <v>8</v>
      </c>
      <c r="H39" s="118">
        <v>0</v>
      </c>
      <c r="I39" s="89">
        <v>0</v>
      </c>
      <c r="J39" s="132">
        <v>0</v>
      </c>
      <c r="K39" s="118">
        <v>0</v>
      </c>
      <c r="L39" s="89">
        <v>0</v>
      </c>
      <c r="M39" s="132">
        <v>0</v>
      </c>
      <c r="N39" s="118">
        <v>0</v>
      </c>
      <c r="O39" s="89">
        <v>0</v>
      </c>
      <c r="P39" s="132">
        <v>0</v>
      </c>
      <c r="Q39" s="147">
        <f t="shared" si="0"/>
        <v>7</v>
      </c>
      <c r="R39" s="91">
        <f t="shared" si="1"/>
        <v>1</v>
      </c>
      <c r="S39" s="91">
        <f t="shared" si="2"/>
        <v>8</v>
      </c>
    </row>
    <row r="40" spans="1:19" s="134" customFormat="1" ht="11.25">
      <c r="A40" s="135" t="s">
        <v>95</v>
      </c>
      <c r="B40" s="118">
        <v>0</v>
      </c>
      <c r="C40" s="89">
        <v>0</v>
      </c>
      <c r="D40" s="132">
        <v>0</v>
      </c>
      <c r="E40" s="118">
        <v>12</v>
      </c>
      <c r="F40" s="89">
        <v>2</v>
      </c>
      <c r="G40" s="132">
        <v>14</v>
      </c>
      <c r="H40" s="118">
        <v>0</v>
      </c>
      <c r="I40" s="89">
        <v>0</v>
      </c>
      <c r="J40" s="132">
        <v>0</v>
      </c>
      <c r="K40" s="118">
        <v>0</v>
      </c>
      <c r="L40" s="89">
        <v>0</v>
      </c>
      <c r="M40" s="132">
        <v>0</v>
      </c>
      <c r="N40" s="118">
        <v>0</v>
      </c>
      <c r="O40" s="89">
        <v>0</v>
      </c>
      <c r="P40" s="132">
        <v>0</v>
      </c>
      <c r="Q40" s="147">
        <f t="shared" si="0"/>
        <v>12</v>
      </c>
      <c r="R40" s="91">
        <f t="shared" si="1"/>
        <v>2</v>
      </c>
      <c r="S40" s="91">
        <f t="shared" si="2"/>
        <v>14</v>
      </c>
    </row>
    <row r="41" spans="1:19" s="134" customFormat="1" ht="11.25">
      <c r="A41" s="135" t="s">
        <v>73</v>
      </c>
      <c r="B41" s="118">
        <v>0</v>
      </c>
      <c r="C41" s="89">
        <v>0</v>
      </c>
      <c r="D41" s="132">
        <v>0</v>
      </c>
      <c r="E41" s="118">
        <v>0</v>
      </c>
      <c r="F41" s="89">
        <v>0</v>
      </c>
      <c r="G41" s="132">
        <v>0</v>
      </c>
      <c r="H41" s="118">
        <v>0</v>
      </c>
      <c r="I41" s="89">
        <v>0</v>
      </c>
      <c r="J41" s="132">
        <v>0</v>
      </c>
      <c r="K41" s="118">
        <v>0</v>
      </c>
      <c r="L41" s="89">
        <v>0</v>
      </c>
      <c r="M41" s="132">
        <v>0</v>
      </c>
      <c r="N41" s="118">
        <v>16</v>
      </c>
      <c r="O41" s="89">
        <v>3</v>
      </c>
      <c r="P41" s="132">
        <v>19</v>
      </c>
      <c r="Q41" s="147">
        <f t="shared" si="0"/>
        <v>16</v>
      </c>
      <c r="R41" s="91">
        <f t="shared" si="1"/>
        <v>3</v>
      </c>
      <c r="S41" s="91">
        <f t="shared" si="2"/>
        <v>19</v>
      </c>
    </row>
    <row r="42" spans="1:19" s="134" customFormat="1" ht="11.25">
      <c r="A42" s="135" t="s">
        <v>96</v>
      </c>
      <c r="B42" s="118">
        <v>0</v>
      </c>
      <c r="C42" s="89">
        <v>0</v>
      </c>
      <c r="D42" s="132">
        <v>0</v>
      </c>
      <c r="E42" s="118">
        <v>0</v>
      </c>
      <c r="F42" s="89">
        <v>0</v>
      </c>
      <c r="G42" s="132">
        <v>0</v>
      </c>
      <c r="H42" s="118">
        <v>0</v>
      </c>
      <c r="I42" s="89">
        <v>0</v>
      </c>
      <c r="J42" s="132">
        <v>0</v>
      </c>
      <c r="K42" s="118">
        <v>0</v>
      </c>
      <c r="L42" s="89">
        <v>7</v>
      </c>
      <c r="M42" s="132">
        <v>7</v>
      </c>
      <c r="N42" s="118">
        <v>0</v>
      </c>
      <c r="O42" s="89">
        <v>0</v>
      </c>
      <c r="P42" s="132">
        <v>0</v>
      </c>
      <c r="Q42" s="147">
        <f t="shared" si="0"/>
        <v>0</v>
      </c>
      <c r="R42" s="91">
        <f t="shared" si="1"/>
        <v>7</v>
      </c>
      <c r="S42" s="91">
        <f t="shared" si="2"/>
        <v>7</v>
      </c>
    </row>
    <row r="43" spans="1:19" s="134" customFormat="1" ht="11.25">
      <c r="A43" s="135" t="s">
        <v>97</v>
      </c>
      <c r="B43" s="118">
        <v>0</v>
      </c>
      <c r="C43" s="89">
        <v>0</v>
      </c>
      <c r="D43" s="132">
        <v>0</v>
      </c>
      <c r="E43" s="118">
        <v>0</v>
      </c>
      <c r="F43" s="89">
        <v>0</v>
      </c>
      <c r="G43" s="132">
        <v>0</v>
      </c>
      <c r="H43" s="118">
        <v>0</v>
      </c>
      <c r="I43" s="89">
        <v>0</v>
      </c>
      <c r="J43" s="132">
        <v>0</v>
      </c>
      <c r="K43" s="118">
        <v>7</v>
      </c>
      <c r="L43" s="89">
        <v>0</v>
      </c>
      <c r="M43" s="132">
        <v>7</v>
      </c>
      <c r="N43" s="118">
        <v>0</v>
      </c>
      <c r="O43" s="89">
        <v>0</v>
      </c>
      <c r="P43" s="132">
        <v>0</v>
      </c>
      <c r="Q43" s="147">
        <f t="shared" si="0"/>
        <v>7</v>
      </c>
      <c r="R43" s="91">
        <f t="shared" si="1"/>
        <v>0</v>
      </c>
      <c r="S43" s="91">
        <f t="shared" si="2"/>
        <v>7</v>
      </c>
    </row>
    <row r="44" spans="1:19" s="134" customFormat="1" ht="11.25">
      <c r="A44" s="135" t="s">
        <v>98</v>
      </c>
      <c r="B44" s="118">
        <v>0</v>
      </c>
      <c r="C44" s="89">
        <v>0</v>
      </c>
      <c r="D44" s="132">
        <v>0</v>
      </c>
      <c r="E44" s="118">
        <v>5</v>
      </c>
      <c r="F44" s="89">
        <v>9</v>
      </c>
      <c r="G44" s="132">
        <v>14</v>
      </c>
      <c r="H44" s="118">
        <v>0</v>
      </c>
      <c r="I44" s="89">
        <v>0</v>
      </c>
      <c r="J44" s="132">
        <v>0</v>
      </c>
      <c r="K44" s="118">
        <v>0</v>
      </c>
      <c r="L44" s="89">
        <v>0</v>
      </c>
      <c r="M44" s="132">
        <v>0</v>
      </c>
      <c r="N44" s="118">
        <v>0</v>
      </c>
      <c r="O44" s="89">
        <v>0</v>
      </c>
      <c r="P44" s="132">
        <v>0</v>
      </c>
      <c r="Q44" s="147">
        <f t="shared" si="0"/>
        <v>5</v>
      </c>
      <c r="R44" s="91">
        <f t="shared" si="1"/>
        <v>9</v>
      </c>
      <c r="S44" s="91">
        <f t="shared" si="2"/>
        <v>14</v>
      </c>
    </row>
    <row r="45" spans="1:19" s="134" customFormat="1" ht="11.25">
      <c r="A45" s="135" t="s">
        <v>99</v>
      </c>
      <c r="B45" s="118">
        <v>0</v>
      </c>
      <c r="C45" s="89">
        <v>0</v>
      </c>
      <c r="D45" s="132">
        <v>0</v>
      </c>
      <c r="E45" s="118">
        <v>0</v>
      </c>
      <c r="F45" s="89">
        <v>0</v>
      </c>
      <c r="G45" s="132">
        <v>0</v>
      </c>
      <c r="H45" s="118">
        <v>0</v>
      </c>
      <c r="I45" s="89">
        <v>0</v>
      </c>
      <c r="J45" s="132">
        <v>0</v>
      </c>
      <c r="K45" s="118">
        <v>0</v>
      </c>
      <c r="L45" s="89">
        <v>0</v>
      </c>
      <c r="M45" s="132">
        <v>0</v>
      </c>
      <c r="N45" s="118">
        <v>2</v>
      </c>
      <c r="O45" s="89">
        <v>1</v>
      </c>
      <c r="P45" s="132">
        <v>3</v>
      </c>
      <c r="Q45" s="147">
        <f t="shared" si="0"/>
        <v>2</v>
      </c>
      <c r="R45" s="91">
        <f t="shared" si="1"/>
        <v>1</v>
      </c>
      <c r="S45" s="91">
        <f t="shared" si="2"/>
        <v>3</v>
      </c>
    </row>
    <row r="46" spans="1:19" s="134" customFormat="1" ht="11.25">
      <c r="A46" s="135" t="s">
        <v>100</v>
      </c>
      <c r="B46" s="118">
        <v>0</v>
      </c>
      <c r="C46" s="89">
        <v>0</v>
      </c>
      <c r="D46" s="132">
        <v>0</v>
      </c>
      <c r="E46" s="118">
        <v>5</v>
      </c>
      <c r="F46" s="89">
        <v>0</v>
      </c>
      <c r="G46" s="132">
        <v>5</v>
      </c>
      <c r="H46" s="118">
        <v>0</v>
      </c>
      <c r="I46" s="89">
        <v>0</v>
      </c>
      <c r="J46" s="132">
        <v>0</v>
      </c>
      <c r="K46" s="118">
        <v>7</v>
      </c>
      <c r="L46" s="89">
        <v>0</v>
      </c>
      <c r="M46" s="132">
        <v>7</v>
      </c>
      <c r="N46" s="118">
        <v>0</v>
      </c>
      <c r="O46" s="89">
        <v>0</v>
      </c>
      <c r="P46" s="132">
        <v>0</v>
      </c>
      <c r="Q46" s="147">
        <f t="shared" si="0"/>
        <v>12</v>
      </c>
      <c r="R46" s="91">
        <f t="shared" si="1"/>
        <v>0</v>
      </c>
      <c r="S46" s="91">
        <f t="shared" si="2"/>
        <v>12</v>
      </c>
    </row>
    <row r="47" spans="1:20" s="134" customFormat="1" ht="12">
      <c r="A47" s="99" t="s">
        <v>12</v>
      </c>
      <c r="B47" s="100">
        <f>SUM(B12:B46)</f>
        <v>596</v>
      </c>
      <c r="C47" s="101">
        <f aca="true" t="shared" si="3" ref="C47:P47">SUM(C12:C46)</f>
        <v>326</v>
      </c>
      <c r="D47" s="136">
        <f t="shared" si="3"/>
        <v>922</v>
      </c>
      <c r="E47" s="101">
        <f>SUM(E12:E46)</f>
        <v>1414</v>
      </c>
      <c r="F47" s="101">
        <f t="shared" si="3"/>
        <v>830</v>
      </c>
      <c r="G47" s="136">
        <f t="shared" si="3"/>
        <v>2244</v>
      </c>
      <c r="H47" s="101">
        <f t="shared" si="3"/>
        <v>78</v>
      </c>
      <c r="I47" s="101">
        <f t="shared" si="3"/>
        <v>25</v>
      </c>
      <c r="J47" s="136">
        <f t="shared" si="3"/>
        <v>103</v>
      </c>
      <c r="K47" s="101">
        <f t="shared" si="3"/>
        <v>331</v>
      </c>
      <c r="L47" s="101">
        <f t="shared" si="3"/>
        <v>163</v>
      </c>
      <c r="M47" s="136">
        <f t="shared" si="3"/>
        <v>494</v>
      </c>
      <c r="N47" s="101">
        <f t="shared" si="3"/>
        <v>51</v>
      </c>
      <c r="O47" s="101">
        <f>SUM(O12:O46)</f>
        <v>10</v>
      </c>
      <c r="P47" s="136">
        <f t="shared" si="3"/>
        <v>61</v>
      </c>
      <c r="Q47" s="101">
        <f t="shared" si="0"/>
        <v>2470</v>
      </c>
      <c r="R47" s="101">
        <f t="shared" si="1"/>
        <v>1354</v>
      </c>
      <c r="S47" s="101">
        <f t="shared" si="2"/>
        <v>3824</v>
      </c>
      <c r="T47" s="99"/>
    </row>
    <row r="48" spans="2:20" s="99" customFormat="1" ht="12">
      <c r="B48" s="118"/>
      <c r="C48" s="89"/>
      <c r="D48" s="132"/>
      <c r="E48" s="118"/>
      <c r="F48" s="89"/>
      <c r="G48" s="132"/>
      <c r="H48" s="88"/>
      <c r="I48" s="89"/>
      <c r="J48" s="132"/>
      <c r="K48" s="88"/>
      <c r="L48" s="89"/>
      <c r="M48" s="132"/>
      <c r="N48" s="88"/>
      <c r="O48" s="89"/>
      <c r="P48" s="132"/>
      <c r="Q48" s="147"/>
      <c r="R48" s="91"/>
      <c r="S48" s="91"/>
      <c r="T48" s="84"/>
    </row>
    <row r="49" spans="1:20" s="154" customFormat="1" ht="12">
      <c r="A49" s="97" t="s">
        <v>112</v>
      </c>
      <c r="B49" s="151"/>
      <c r="C49" s="152"/>
      <c r="D49" s="137"/>
      <c r="E49" s="151"/>
      <c r="F49" s="152"/>
      <c r="G49" s="137"/>
      <c r="H49" s="153"/>
      <c r="I49" s="152"/>
      <c r="J49" s="137"/>
      <c r="K49" s="153"/>
      <c r="L49" s="152"/>
      <c r="M49" s="137"/>
      <c r="N49" s="153"/>
      <c r="O49" s="152"/>
      <c r="P49" s="137"/>
      <c r="Q49" s="140"/>
      <c r="R49" s="141"/>
      <c r="S49" s="141"/>
      <c r="T49" s="97"/>
    </row>
    <row r="50" spans="1:20" s="154" customFormat="1" ht="12">
      <c r="A50" s="97" t="s">
        <v>108</v>
      </c>
      <c r="B50" s="118"/>
      <c r="C50" s="89"/>
      <c r="D50" s="132"/>
      <c r="E50" s="118"/>
      <c r="F50" s="89"/>
      <c r="G50" s="132"/>
      <c r="H50" s="88"/>
      <c r="I50" s="89"/>
      <c r="J50" s="132"/>
      <c r="K50" s="88"/>
      <c r="L50" s="89"/>
      <c r="M50" s="132"/>
      <c r="N50" s="88"/>
      <c r="O50" s="89"/>
      <c r="P50" s="132"/>
      <c r="Q50" s="147"/>
      <c r="R50" s="91"/>
      <c r="S50" s="91"/>
      <c r="T50" s="84"/>
    </row>
    <row r="51" spans="1:20" ht="11.25">
      <c r="A51" s="135" t="s">
        <v>88</v>
      </c>
      <c r="B51" s="118">
        <v>22</v>
      </c>
      <c r="C51" s="89">
        <v>0</v>
      </c>
      <c r="D51" s="132">
        <v>22</v>
      </c>
      <c r="E51" s="118">
        <v>20</v>
      </c>
      <c r="F51" s="89">
        <v>0</v>
      </c>
      <c r="G51" s="132">
        <v>20</v>
      </c>
      <c r="H51" s="88">
        <v>0</v>
      </c>
      <c r="I51" s="89">
        <v>0</v>
      </c>
      <c r="J51" s="132">
        <v>0</v>
      </c>
      <c r="K51" s="88">
        <v>0</v>
      </c>
      <c r="L51" s="89">
        <v>0</v>
      </c>
      <c r="M51" s="132">
        <v>0</v>
      </c>
      <c r="N51" s="88">
        <v>0</v>
      </c>
      <c r="O51" s="89">
        <v>0</v>
      </c>
      <c r="P51" s="132">
        <v>0</v>
      </c>
      <c r="Q51" s="147">
        <f aca="true" t="shared" si="4" ref="Q51:Q94">SUM(N51,K51,H51,E51,B51)</f>
        <v>42</v>
      </c>
      <c r="R51" s="91">
        <f aca="true" t="shared" si="5" ref="R51:R94">SUM(O51,L51,I51,F51,C51)</f>
        <v>0</v>
      </c>
      <c r="S51" s="91">
        <f aca="true" t="shared" si="6" ref="S51:S94">SUM(P51,,J51,G51,M51,D51)</f>
        <v>42</v>
      </c>
      <c r="T51" s="84"/>
    </row>
    <row r="52" spans="1:20" ht="11.25">
      <c r="A52" s="135" t="s">
        <v>67</v>
      </c>
      <c r="B52" s="118">
        <v>10</v>
      </c>
      <c r="C52" s="89">
        <v>12</v>
      </c>
      <c r="D52" s="132">
        <v>22</v>
      </c>
      <c r="E52" s="118">
        <v>38</v>
      </c>
      <c r="F52" s="89">
        <v>14</v>
      </c>
      <c r="G52" s="132">
        <v>52</v>
      </c>
      <c r="H52" s="88">
        <v>0</v>
      </c>
      <c r="I52" s="89">
        <v>0</v>
      </c>
      <c r="J52" s="132">
        <v>0</v>
      </c>
      <c r="K52" s="88">
        <v>0</v>
      </c>
      <c r="L52" s="89">
        <v>0</v>
      </c>
      <c r="M52" s="132">
        <v>0</v>
      </c>
      <c r="N52" s="88">
        <v>0</v>
      </c>
      <c r="O52" s="89">
        <v>0</v>
      </c>
      <c r="P52" s="132">
        <v>0</v>
      </c>
      <c r="Q52" s="147">
        <f t="shared" si="4"/>
        <v>48</v>
      </c>
      <c r="R52" s="91">
        <f t="shared" si="5"/>
        <v>26</v>
      </c>
      <c r="S52" s="91">
        <f t="shared" si="6"/>
        <v>74</v>
      </c>
      <c r="T52" s="84"/>
    </row>
    <row r="53" spans="1:20" ht="11.25">
      <c r="A53" s="135" t="s">
        <v>150</v>
      </c>
      <c r="B53" s="118">
        <v>13</v>
      </c>
      <c r="C53" s="89">
        <v>1</v>
      </c>
      <c r="D53" s="132">
        <v>14</v>
      </c>
      <c r="E53" s="118">
        <v>17</v>
      </c>
      <c r="F53" s="89">
        <v>0</v>
      </c>
      <c r="G53" s="132">
        <v>17</v>
      </c>
      <c r="H53" s="88">
        <v>0</v>
      </c>
      <c r="I53" s="89">
        <v>0</v>
      </c>
      <c r="J53" s="132">
        <v>0</v>
      </c>
      <c r="K53" s="88">
        <v>5</v>
      </c>
      <c r="L53" s="89">
        <v>0</v>
      </c>
      <c r="M53" s="132">
        <v>5</v>
      </c>
      <c r="N53" s="88">
        <v>0</v>
      </c>
      <c r="O53" s="89">
        <v>0</v>
      </c>
      <c r="P53" s="132">
        <v>0</v>
      </c>
      <c r="Q53" s="147">
        <f t="shared" si="4"/>
        <v>35</v>
      </c>
      <c r="R53" s="91">
        <f t="shared" si="5"/>
        <v>1</v>
      </c>
      <c r="S53" s="91">
        <f t="shared" si="6"/>
        <v>36</v>
      </c>
      <c r="T53" s="84"/>
    </row>
    <row r="54" spans="1:20" ht="11.25">
      <c r="A54" s="135" t="s">
        <v>68</v>
      </c>
      <c r="B54" s="118">
        <v>48</v>
      </c>
      <c r="C54" s="89">
        <v>53</v>
      </c>
      <c r="D54" s="132">
        <v>101</v>
      </c>
      <c r="E54" s="118">
        <v>130</v>
      </c>
      <c r="F54" s="89">
        <v>90</v>
      </c>
      <c r="G54" s="132">
        <v>220</v>
      </c>
      <c r="H54" s="88">
        <v>20</v>
      </c>
      <c r="I54" s="89">
        <v>2</v>
      </c>
      <c r="J54" s="132">
        <v>22</v>
      </c>
      <c r="K54" s="88">
        <v>38</v>
      </c>
      <c r="L54" s="89">
        <v>22</v>
      </c>
      <c r="M54" s="132">
        <v>60</v>
      </c>
      <c r="N54" s="88">
        <v>0</v>
      </c>
      <c r="O54" s="89">
        <v>0</v>
      </c>
      <c r="P54" s="132">
        <v>0</v>
      </c>
      <c r="Q54" s="147">
        <f t="shared" si="4"/>
        <v>236</v>
      </c>
      <c r="R54" s="91">
        <f t="shared" si="5"/>
        <v>167</v>
      </c>
      <c r="S54" s="91">
        <f t="shared" si="6"/>
        <v>403</v>
      </c>
      <c r="T54" s="84"/>
    </row>
    <row r="55" spans="1:20" ht="11.25">
      <c r="A55" s="135" t="s">
        <v>69</v>
      </c>
      <c r="B55" s="118">
        <v>43</v>
      </c>
      <c r="C55" s="89">
        <v>1</v>
      </c>
      <c r="D55" s="132">
        <v>44</v>
      </c>
      <c r="E55" s="118">
        <v>143</v>
      </c>
      <c r="F55" s="89">
        <v>3</v>
      </c>
      <c r="G55" s="132">
        <v>146</v>
      </c>
      <c r="H55" s="88">
        <v>14</v>
      </c>
      <c r="I55" s="89">
        <v>1</v>
      </c>
      <c r="J55" s="132">
        <v>15</v>
      </c>
      <c r="K55" s="88">
        <v>52</v>
      </c>
      <c r="L55" s="89">
        <v>0</v>
      </c>
      <c r="M55" s="132">
        <v>52</v>
      </c>
      <c r="N55" s="88">
        <v>0</v>
      </c>
      <c r="O55" s="89">
        <v>0</v>
      </c>
      <c r="P55" s="132">
        <v>0</v>
      </c>
      <c r="Q55" s="147">
        <f t="shared" si="4"/>
        <v>252</v>
      </c>
      <c r="R55" s="91">
        <f t="shared" si="5"/>
        <v>5</v>
      </c>
      <c r="S55" s="91">
        <f t="shared" si="6"/>
        <v>257</v>
      </c>
      <c r="T55" s="84"/>
    </row>
    <row r="56" spans="1:20" ht="11.25">
      <c r="A56" s="135" t="s">
        <v>70</v>
      </c>
      <c r="B56" s="118">
        <v>44</v>
      </c>
      <c r="C56" s="89">
        <v>5</v>
      </c>
      <c r="D56" s="132">
        <v>49</v>
      </c>
      <c r="E56" s="118">
        <v>70</v>
      </c>
      <c r="F56" s="89">
        <v>6</v>
      </c>
      <c r="G56" s="132">
        <v>76</v>
      </c>
      <c r="H56" s="88">
        <v>0</v>
      </c>
      <c r="I56" s="89">
        <v>0</v>
      </c>
      <c r="J56" s="132">
        <v>0</v>
      </c>
      <c r="K56" s="88">
        <v>0</v>
      </c>
      <c r="L56" s="89">
        <v>0</v>
      </c>
      <c r="M56" s="132">
        <v>0</v>
      </c>
      <c r="N56" s="88">
        <v>0</v>
      </c>
      <c r="O56" s="89">
        <v>0</v>
      </c>
      <c r="P56" s="132">
        <v>0</v>
      </c>
      <c r="Q56" s="147">
        <f t="shared" si="4"/>
        <v>114</v>
      </c>
      <c r="R56" s="91">
        <f t="shared" si="5"/>
        <v>11</v>
      </c>
      <c r="S56" s="91">
        <f t="shared" si="6"/>
        <v>125</v>
      </c>
      <c r="T56" s="84"/>
    </row>
    <row r="57" spans="1:20" ht="11.25">
      <c r="A57" s="135" t="s">
        <v>86</v>
      </c>
      <c r="B57" s="118">
        <v>3</v>
      </c>
      <c r="C57" s="89">
        <v>47</v>
      </c>
      <c r="D57" s="132">
        <v>50</v>
      </c>
      <c r="E57" s="118">
        <v>9</v>
      </c>
      <c r="F57" s="89">
        <v>91</v>
      </c>
      <c r="G57" s="132">
        <v>100</v>
      </c>
      <c r="H57" s="88">
        <v>0</v>
      </c>
      <c r="I57" s="89">
        <v>0</v>
      </c>
      <c r="J57" s="132">
        <v>0</v>
      </c>
      <c r="K57" s="88">
        <v>6</v>
      </c>
      <c r="L57" s="89">
        <v>10</v>
      </c>
      <c r="M57" s="132">
        <v>16</v>
      </c>
      <c r="N57" s="88">
        <v>0</v>
      </c>
      <c r="O57" s="89">
        <v>0</v>
      </c>
      <c r="P57" s="132">
        <v>0</v>
      </c>
      <c r="Q57" s="147">
        <f t="shared" si="4"/>
        <v>18</v>
      </c>
      <c r="R57" s="91">
        <f t="shared" si="5"/>
        <v>148</v>
      </c>
      <c r="S57" s="91">
        <f t="shared" si="6"/>
        <v>166</v>
      </c>
      <c r="T57" s="84"/>
    </row>
    <row r="58" spans="1:20" ht="22.5">
      <c r="A58" s="143" t="s">
        <v>71</v>
      </c>
      <c r="B58" s="118">
        <v>15</v>
      </c>
      <c r="C58" s="89">
        <v>82</v>
      </c>
      <c r="D58" s="132">
        <v>97</v>
      </c>
      <c r="E58" s="118">
        <v>44</v>
      </c>
      <c r="F58" s="89">
        <v>278</v>
      </c>
      <c r="G58" s="132">
        <v>322</v>
      </c>
      <c r="H58" s="88">
        <v>3</v>
      </c>
      <c r="I58" s="89">
        <v>11</v>
      </c>
      <c r="J58" s="132">
        <v>14</v>
      </c>
      <c r="K58" s="88">
        <v>8</v>
      </c>
      <c r="L58" s="89">
        <v>77</v>
      </c>
      <c r="M58" s="132">
        <v>85</v>
      </c>
      <c r="N58" s="88">
        <v>0</v>
      </c>
      <c r="O58" s="89">
        <v>0</v>
      </c>
      <c r="P58" s="132">
        <v>0</v>
      </c>
      <c r="Q58" s="147">
        <f t="shared" si="4"/>
        <v>70</v>
      </c>
      <c r="R58" s="91">
        <f t="shared" si="5"/>
        <v>448</v>
      </c>
      <c r="S58" s="91">
        <f t="shared" si="6"/>
        <v>518</v>
      </c>
      <c r="T58" s="84"/>
    </row>
    <row r="59" spans="1:20" ht="11.25">
      <c r="A59" s="135" t="s">
        <v>72</v>
      </c>
      <c r="B59" s="118">
        <v>0</v>
      </c>
      <c r="C59" s="89">
        <v>0</v>
      </c>
      <c r="D59" s="132">
        <v>0</v>
      </c>
      <c r="E59" s="118">
        <v>22</v>
      </c>
      <c r="F59" s="89">
        <v>0</v>
      </c>
      <c r="G59" s="132">
        <v>22</v>
      </c>
      <c r="H59" s="88">
        <v>0</v>
      </c>
      <c r="I59" s="89">
        <v>0</v>
      </c>
      <c r="J59" s="132">
        <v>0</v>
      </c>
      <c r="K59" s="88">
        <v>3</v>
      </c>
      <c r="L59" s="89">
        <v>0</v>
      </c>
      <c r="M59" s="132">
        <v>3</v>
      </c>
      <c r="N59" s="88">
        <v>0</v>
      </c>
      <c r="O59" s="89">
        <v>0</v>
      </c>
      <c r="P59" s="132">
        <v>0</v>
      </c>
      <c r="Q59" s="147">
        <f t="shared" si="4"/>
        <v>25</v>
      </c>
      <c r="R59" s="91">
        <f t="shared" si="5"/>
        <v>0</v>
      </c>
      <c r="S59" s="91">
        <f t="shared" si="6"/>
        <v>25</v>
      </c>
      <c r="T59" s="84"/>
    </row>
    <row r="60" spans="1:20" ht="11.25">
      <c r="A60" s="135" t="s">
        <v>73</v>
      </c>
      <c r="B60" s="118">
        <v>0</v>
      </c>
      <c r="C60" s="89">
        <v>0</v>
      </c>
      <c r="D60" s="132">
        <v>0</v>
      </c>
      <c r="E60" s="118">
        <v>103</v>
      </c>
      <c r="F60" s="89">
        <v>23</v>
      </c>
      <c r="G60" s="132">
        <v>126</v>
      </c>
      <c r="H60" s="88">
        <v>0</v>
      </c>
      <c r="I60" s="89">
        <v>0</v>
      </c>
      <c r="J60" s="132">
        <v>0</v>
      </c>
      <c r="K60" s="88">
        <v>10</v>
      </c>
      <c r="L60" s="89">
        <v>0</v>
      </c>
      <c r="M60" s="132">
        <v>10</v>
      </c>
      <c r="N60" s="88">
        <v>0</v>
      </c>
      <c r="O60" s="89">
        <v>0</v>
      </c>
      <c r="P60" s="132">
        <v>0</v>
      </c>
      <c r="Q60" s="147">
        <f t="shared" si="4"/>
        <v>113</v>
      </c>
      <c r="R60" s="91">
        <f t="shared" si="5"/>
        <v>23</v>
      </c>
      <c r="S60" s="91">
        <f t="shared" si="6"/>
        <v>136</v>
      </c>
      <c r="T60" s="84"/>
    </row>
    <row r="61" spans="1:20" ht="11.25">
      <c r="A61" s="135" t="s">
        <v>184</v>
      </c>
      <c r="B61" s="118">
        <v>4</v>
      </c>
      <c r="C61" s="89">
        <v>4</v>
      </c>
      <c r="D61" s="132">
        <v>8</v>
      </c>
      <c r="E61" s="118">
        <v>10</v>
      </c>
      <c r="F61" s="89">
        <v>8</v>
      </c>
      <c r="G61" s="132">
        <v>18</v>
      </c>
      <c r="H61" s="88">
        <v>1</v>
      </c>
      <c r="I61" s="89">
        <v>0</v>
      </c>
      <c r="J61" s="132">
        <v>1</v>
      </c>
      <c r="K61" s="88">
        <v>1</v>
      </c>
      <c r="L61" s="89">
        <v>2</v>
      </c>
      <c r="M61" s="132">
        <v>3</v>
      </c>
      <c r="N61" s="88">
        <v>0</v>
      </c>
      <c r="O61" s="89">
        <v>0</v>
      </c>
      <c r="P61" s="132">
        <v>0</v>
      </c>
      <c r="Q61" s="147">
        <f t="shared" si="4"/>
        <v>16</v>
      </c>
      <c r="R61" s="91">
        <f t="shared" si="5"/>
        <v>14</v>
      </c>
      <c r="S61" s="91">
        <f t="shared" si="6"/>
        <v>30</v>
      </c>
      <c r="T61" s="84"/>
    </row>
    <row r="62" spans="1:20" ht="11.25">
      <c r="A62" s="135" t="s">
        <v>74</v>
      </c>
      <c r="B62" s="118">
        <v>53</v>
      </c>
      <c r="C62" s="118">
        <v>0</v>
      </c>
      <c r="D62" s="132">
        <v>53</v>
      </c>
      <c r="E62" s="118">
        <v>79</v>
      </c>
      <c r="F62" s="89">
        <v>1</v>
      </c>
      <c r="G62" s="132">
        <v>80</v>
      </c>
      <c r="H62" s="88">
        <v>5</v>
      </c>
      <c r="I62" s="89">
        <v>0</v>
      </c>
      <c r="J62" s="132">
        <v>5</v>
      </c>
      <c r="K62" s="88">
        <v>37</v>
      </c>
      <c r="L62" s="89">
        <v>0</v>
      </c>
      <c r="M62" s="132">
        <v>37</v>
      </c>
      <c r="N62" s="88">
        <v>8</v>
      </c>
      <c r="O62" s="89">
        <v>0</v>
      </c>
      <c r="P62" s="132">
        <v>8</v>
      </c>
      <c r="Q62" s="147">
        <f t="shared" si="4"/>
        <v>182</v>
      </c>
      <c r="R62" s="91">
        <f t="shared" si="5"/>
        <v>1</v>
      </c>
      <c r="S62" s="91">
        <f t="shared" si="6"/>
        <v>183</v>
      </c>
      <c r="T62" s="84"/>
    </row>
    <row r="63" spans="1:20" ht="11.25">
      <c r="A63" s="135" t="s">
        <v>75</v>
      </c>
      <c r="B63" s="118">
        <v>0</v>
      </c>
      <c r="C63" s="89">
        <v>0</v>
      </c>
      <c r="D63" s="132">
        <v>0</v>
      </c>
      <c r="E63" s="118">
        <v>2</v>
      </c>
      <c r="F63" s="89">
        <v>7</v>
      </c>
      <c r="G63" s="132">
        <v>9</v>
      </c>
      <c r="H63" s="88">
        <v>0</v>
      </c>
      <c r="I63" s="89">
        <v>0</v>
      </c>
      <c r="J63" s="132">
        <v>0</v>
      </c>
      <c r="K63" s="88">
        <v>0</v>
      </c>
      <c r="L63" s="89">
        <v>0</v>
      </c>
      <c r="M63" s="132">
        <v>0</v>
      </c>
      <c r="N63" s="88">
        <v>0</v>
      </c>
      <c r="O63" s="89">
        <v>0</v>
      </c>
      <c r="P63" s="132">
        <v>0</v>
      </c>
      <c r="Q63" s="147">
        <f t="shared" si="4"/>
        <v>2</v>
      </c>
      <c r="R63" s="91">
        <f t="shared" si="5"/>
        <v>7</v>
      </c>
      <c r="S63" s="91">
        <f t="shared" si="6"/>
        <v>9</v>
      </c>
      <c r="T63" s="84"/>
    </row>
    <row r="64" spans="1:20" ht="22.5">
      <c r="A64" s="143" t="s">
        <v>77</v>
      </c>
      <c r="B64" s="118">
        <v>0</v>
      </c>
      <c r="C64" s="89">
        <v>0</v>
      </c>
      <c r="D64" s="132">
        <v>0</v>
      </c>
      <c r="E64" s="118">
        <v>7</v>
      </c>
      <c r="F64" s="89">
        <v>30</v>
      </c>
      <c r="G64" s="132">
        <v>37</v>
      </c>
      <c r="H64" s="88">
        <v>1</v>
      </c>
      <c r="I64" s="89">
        <v>3</v>
      </c>
      <c r="J64" s="132">
        <v>4</v>
      </c>
      <c r="K64" s="88">
        <v>3</v>
      </c>
      <c r="L64" s="89">
        <v>1</v>
      </c>
      <c r="M64" s="132">
        <v>4</v>
      </c>
      <c r="N64" s="88">
        <v>0</v>
      </c>
      <c r="O64" s="89">
        <v>0</v>
      </c>
      <c r="P64" s="132">
        <v>0</v>
      </c>
      <c r="Q64" s="147">
        <f t="shared" si="4"/>
        <v>11</v>
      </c>
      <c r="R64" s="91">
        <f t="shared" si="5"/>
        <v>34</v>
      </c>
      <c r="S64" s="91">
        <f t="shared" si="6"/>
        <v>45</v>
      </c>
      <c r="T64" s="84"/>
    </row>
    <row r="65" spans="1:20" ht="11.25">
      <c r="A65" s="143" t="s">
        <v>76</v>
      </c>
      <c r="B65" s="118">
        <v>5</v>
      </c>
      <c r="C65" s="89">
        <v>1</v>
      </c>
      <c r="D65" s="132">
        <v>6</v>
      </c>
      <c r="E65" s="118">
        <v>46</v>
      </c>
      <c r="F65" s="89">
        <v>5</v>
      </c>
      <c r="G65" s="132">
        <v>51</v>
      </c>
      <c r="H65" s="88">
        <v>3</v>
      </c>
      <c r="I65" s="89">
        <v>0</v>
      </c>
      <c r="J65" s="132">
        <v>3</v>
      </c>
      <c r="K65" s="88">
        <v>0</v>
      </c>
      <c r="L65" s="89">
        <v>0</v>
      </c>
      <c r="M65" s="132">
        <v>0</v>
      </c>
      <c r="N65" s="88">
        <v>0</v>
      </c>
      <c r="O65" s="89">
        <v>0</v>
      </c>
      <c r="P65" s="132">
        <v>0</v>
      </c>
      <c r="Q65" s="147">
        <f t="shared" si="4"/>
        <v>54</v>
      </c>
      <c r="R65" s="91">
        <f t="shared" si="5"/>
        <v>6</v>
      </c>
      <c r="S65" s="91">
        <f t="shared" si="6"/>
        <v>60</v>
      </c>
      <c r="T65" s="84"/>
    </row>
    <row r="66" spans="1:20" ht="11.25">
      <c r="A66" s="135" t="s">
        <v>78</v>
      </c>
      <c r="B66" s="118">
        <v>0</v>
      </c>
      <c r="C66" s="89">
        <v>0</v>
      </c>
      <c r="D66" s="132">
        <v>0</v>
      </c>
      <c r="E66" s="118">
        <v>21</v>
      </c>
      <c r="F66" s="89">
        <v>0</v>
      </c>
      <c r="G66" s="132">
        <v>21</v>
      </c>
      <c r="H66" s="88">
        <v>0</v>
      </c>
      <c r="I66" s="89">
        <v>0</v>
      </c>
      <c r="J66" s="132">
        <v>0</v>
      </c>
      <c r="K66" s="88">
        <v>0</v>
      </c>
      <c r="L66" s="89">
        <v>0</v>
      </c>
      <c r="M66" s="132">
        <v>0</v>
      </c>
      <c r="N66" s="88">
        <v>0</v>
      </c>
      <c r="O66" s="89">
        <v>0</v>
      </c>
      <c r="P66" s="132">
        <v>0</v>
      </c>
      <c r="Q66" s="147">
        <f t="shared" si="4"/>
        <v>21</v>
      </c>
      <c r="R66" s="91">
        <f t="shared" si="5"/>
        <v>0</v>
      </c>
      <c r="S66" s="91">
        <f t="shared" si="6"/>
        <v>21</v>
      </c>
      <c r="T66" s="84"/>
    </row>
    <row r="67" spans="1:20" ht="11.25">
      <c r="A67" s="135" t="s">
        <v>79</v>
      </c>
      <c r="B67" s="118">
        <v>0</v>
      </c>
      <c r="C67" s="89">
        <v>0</v>
      </c>
      <c r="D67" s="132">
        <v>0</v>
      </c>
      <c r="E67" s="118">
        <v>25</v>
      </c>
      <c r="F67" s="89">
        <v>0</v>
      </c>
      <c r="G67" s="132">
        <v>25</v>
      </c>
      <c r="H67" s="88">
        <v>0</v>
      </c>
      <c r="I67" s="89">
        <v>0</v>
      </c>
      <c r="J67" s="132">
        <v>0</v>
      </c>
      <c r="K67" s="88">
        <v>30</v>
      </c>
      <c r="L67" s="89">
        <v>0</v>
      </c>
      <c r="M67" s="132">
        <v>30</v>
      </c>
      <c r="N67" s="88">
        <v>0</v>
      </c>
      <c r="O67" s="89">
        <v>0</v>
      </c>
      <c r="P67" s="132">
        <v>0</v>
      </c>
      <c r="Q67" s="147">
        <f t="shared" si="4"/>
        <v>55</v>
      </c>
      <c r="R67" s="91">
        <f t="shared" si="5"/>
        <v>0</v>
      </c>
      <c r="S67" s="91">
        <f t="shared" si="6"/>
        <v>55</v>
      </c>
      <c r="T67" s="84"/>
    </row>
    <row r="68" spans="1:20" ht="11.25">
      <c r="A68" s="135" t="s">
        <v>80</v>
      </c>
      <c r="B68" s="118">
        <v>0</v>
      </c>
      <c r="C68" s="89">
        <v>0</v>
      </c>
      <c r="D68" s="132">
        <v>0</v>
      </c>
      <c r="E68" s="118">
        <v>14</v>
      </c>
      <c r="F68" s="89">
        <v>4</v>
      </c>
      <c r="G68" s="132">
        <v>18</v>
      </c>
      <c r="H68" s="88">
        <v>0</v>
      </c>
      <c r="I68" s="89">
        <v>0</v>
      </c>
      <c r="J68" s="132">
        <v>0</v>
      </c>
      <c r="K68" s="88">
        <v>0</v>
      </c>
      <c r="L68" s="89">
        <v>0</v>
      </c>
      <c r="M68" s="132">
        <v>0</v>
      </c>
      <c r="N68" s="88">
        <v>0</v>
      </c>
      <c r="O68" s="89">
        <v>0</v>
      </c>
      <c r="P68" s="132">
        <v>0</v>
      </c>
      <c r="Q68" s="147">
        <f t="shared" si="4"/>
        <v>14</v>
      </c>
      <c r="R68" s="91">
        <f t="shared" si="5"/>
        <v>4</v>
      </c>
      <c r="S68" s="91">
        <f t="shared" si="6"/>
        <v>18</v>
      </c>
      <c r="T68" s="84"/>
    </row>
    <row r="69" spans="1:20" ht="11.25">
      <c r="A69" s="135" t="s">
        <v>81</v>
      </c>
      <c r="B69" s="118">
        <v>52</v>
      </c>
      <c r="C69" s="89">
        <v>16</v>
      </c>
      <c r="D69" s="132">
        <v>68</v>
      </c>
      <c r="E69" s="118">
        <v>64</v>
      </c>
      <c r="F69" s="89">
        <v>22</v>
      </c>
      <c r="G69" s="132">
        <v>86</v>
      </c>
      <c r="H69" s="88">
        <v>0</v>
      </c>
      <c r="I69" s="89">
        <v>0</v>
      </c>
      <c r="J69" s="132">
        <v>0</v>
      </c>
      <c r="K69" s="88">
        <v>31</v>
      </c>
      <c r="L69" s="89">
        <v>7</v>
      </c>
      <c r="M69" s="132">
        <v>38</v>
      </c>
      <c r="N69" s="88">
        <v>0</v>
      </c>
      <c r="O69" s="89">
        <v>0</v>
      </c>
      <c r="P69" s="132">
        <v>0</v>
      </c>
      <c r="Q69" s="147">
        <f t="shared" si="4"/>
        <v>147</v>
      </c>
      <c r="R69" s="91">
        <f t="shared" si="5"/>
        <v>45</v>
      </c>
      <c r="S69" s="91">
        <f t="shared" si="6"/>
        <v>192</v>
      </c>
      <c r="T69" s="84"/>
    </row>
    <row r="70" spans="1:20" ht="11.25">
      <c r="A70" s="135" t="s">
        <v>82</v>
      </c>
      <c r="B70" s="118">
        <v>0</v>
      </c>
      <c r="C70" s="89">
        <v>0</v>
      </c>
      <c r="D70" s="132">
        <v>0</v>
      </c>
      <c r="E70" s="118">
        <v>6</v>
      </c>
      <c r="F70" s="89">
        <v>0</v>
      </c>
      <c r="G70" s="132">
        <v>6</v>
      </c>
      <c r="H70" s="88">
        <v>0</v>
      </c>
      <c r="I70" s="89">
        <v>0</v>
      </c>
      <c r="J70" s="132">
        <v>0</v>
      </c>
      <c r="K70" s="88">
        <v>0</v>
      </c>
      <c r="L70" s="89">
        <v>0</v>
      </c>
      <c r="M70" s="132">
        <v>0</v>
      </c>
      <c r="N70" s="88">
        <v>0</v>
      </c>
      <c r="O70" s="89">
        <v>0</v>
      </c>
      <c r="P70" s="132">
        <v>0</v>
      </c>
      <c r="Q70" s="147">
        <f t="shared" si="4"/>
        <v>6</v>
      </c>
      <c r="R70" s="91">
        <f t="shared" si="5"/>
        <v>0</v>
      </c>
      <c r="S70" s="91">
        <f t="shared" si="6"/>
        <v>6</v>
      </c>
      <c r="T70" s="84"/>
    </row>
    <row r="71" spans="1:20" ht="11.25">
      <c r="A71" s="135" t="s">
        <v>83</v>
      </c>
      <c r="B71" s="118">
        <v>63</v>
      </c>
      <c r="C71" s="89">
        <v>9</v>
      </c>
      <c r="D71" s="132">
        <v>72</v>
      </c>
      <c r="E71" s="118">
        <v>150</v>
      </c>
      <c r="F71" s="89">
        <v>16</v>
      </c>
      <c r="G71" s="132">
        <v>166</v>
      </c>
      <c r="H71" s="88">
        <v>5</v>
      </c>
      <c r="I71" s="89">
        <v>1</v>
      </c>
      <c r="J71" s="132">
        <v>6</v>
      </c>
      <c r="K71" s="88">
        <v>14</v>
      </c>
      <c r="L71" s="89">
        <v>7</v>
      </c>
      <c r="M71" s="132">
        <v>21</v>
      </c>
      <c r="N71" s="88">
        <v>0</v>
      </c>
      <c r="O71" s="89">
        <v>0</v>
      </c>
      <c r="P71" s="132">
        <v>0</v>
      </c>
      <c r="Q71" s="147">
        <f t="shared" si="4"/>
        <v>232</v>
      </c>
      <c r="R71" s="91">
        <f t="shared" si="5"/>
        <v>33</v>
      </c>
      <c r="S71" s="91">
        <f t="shared" si="6"/>
        <v>265</v>
      </c>
      <c r="T71" s="84"/>
    </row>
    <row r="72" spans="1:20" ht="11.25">
      <c r="A72" s="135" t="s">
        <v>89</v>
      </c>
      <c r="B72" s="118">
        <v>0</v>
      </c>
      <c r="C72" s="89">
        <v>0</v>
      </c>
      <c r="D72" s="132">
        <v>0</v>
      </c>
      <c r="E72" s="118">
        <v>0</v>
      </c>
      <c r="F72" s="89">
        <v>0</v>
      </c>
      <c r="G72" s="132">
        <v>0</v>
      </c>
      <c r="H72" s="88">
        <v>0</v>
      </c>
      <c r="I72" s="89">
        <v>0</v>
      </c>
      <c r="J72" s="132">
        <v>0</v>
      </c>
      <c r="K72" s="88">
        <v>0</v>
      </c>
      <c r="L72" s="89">
        <v>7</v>
      </c>
      <c r="M72" s="132">
        <v>7</v>
      </c>
      <c r="N72" s="88">
        <v>0</v>
      </c>
      <c r="O72" s="89">
        <v>0</v>
      </c>
      <c r="P72" s="132">
        <v>0</v>
      </c>
      <c r="Q72" s="147">
        <f t="shared" si="4"/>
        <v>0</v>
      </c>
      <c r="R72" s="91">
        <f t="shared" si="5"/>
        <v>7</v>
      </c>
      <c r="S72" s="91">
        <f t="shared" si="6"/>
        <v>7</v>
      </c>
      <c r="T72" s="84"/>
    </row>
    <row r="73" spans="1:20" ht="11.25">
      <c r="A73" s="135" t="s">
        <v>84</v>
      </c>
      <c r="B73" s="118">
        <v>11</v>
      </c>
      <c r="C73" s="89">
        <v>1</v>
      </c>
      <c r="D73" s="132">
        <v>12</v>
      </c>
      <c r="E73" s="118">
        <v>151</v>
      </c>
      <c r="F73" s="89">
        <v>2</v>
      </c>
      <c r="G73" s="132">
        <v>153</v>
      </c>
      <c r="H73" s="88">
        <v>21</v>
      </c>
      <c r="I73" s="89">
        <v>1</v>
      </c>
      <c r="J73" s="132">
        <v>22</v>
      </c>
      <c r="K73" s="88">
        <v>32</v>
      </c>
      <c r="L73" s="89">
        <v>0</v>
      </c>
      <c r="M73" s="132">
        <v>32</v>
      </c>
      <c r="N73" s="88">
        <v>0</v>
      </c>
      <c r="O73" s="89">
        <v>0</v>
      </c>
      <c r="P73" s="132">
        <v>0</v>
      </c>
      <c r="Q73" s="147">
        <f t="shared" si="4"/>
        <v>215</v>
      </c>
      <c r="R73" s="91">
        <f t="shared" si="5"/>
        <v>4</v>
      </c>
      <c r="S73" s="91">
        <f t="shared" si="6"/>
        <v>219</v>
      </c>
      <c r="T73" s="84"/>
    </row>
    <row r="74" spans="1:20" ht="11.25">
      <c r="A74" s="135" t="s">
        <v>85</v>
      </c>
      <c r="B74" s="118">
        <v>19</v>
      </c>
      <c r="C74" s="89">
        <v>29</v>
      </c>
      <c r="D74" s="132">
        <v>48</v>
      </c>
      <c r="E74" s="118">
        <v>65</v>
      </c>
      <c r="F74" s="89">
        <v>89</v>
      </c>
      <c r="G74" s="132">
        <v>154</v>
      </c>
      <c r="H74" s="118">
        <v>0</v>
      </c>
      <c r="I74" s="89">
        <v>0</v>
      </c>
      <c r="J74" s="132">
        <v>0</v>
      </c>
      <c r="K74" s="118">
        <v>11</v>
      </c>
      <c r="L74" s="89">
        <v>17</v>
      </c>
      <c r="M74" s="132">
        <v>28</v>
      </c>
      <c r="N74" s="118">
        <v>9</v>
      </c>
      <c r="O74" s="89">
        <v>4</v>
      </c>
      <c r="P74" s="132">
        <v>13</v>
      </c>
      <c r="Q74" s="147">
        <f t="shared" si="4"/>
        <v>104</v>
      </c>
      <c r="R74" s="91">
        <f t="shared" si="5"/>
        <v>139</v>
      </c>
      <c r="S74" s="91">
        <f t="shared" si="6"/>
        <v>243</v>
      </c>
      <c r="T74" s="134"/>
    </row>
    <row r="75" spans="1:19" s="134" customFormat="1" ht="11.25">
      <c r="A75" s="135" t="s">
        <v>87</v>
      </c>
      <c r="B75" s="118">
        <v>0</v>
      </c>
      <c r="C75" s="89">
        <v>0</v>
      </c>
      <c r="D75" s="132">
        <v>0</v>
      </c>
      <c r="E75" s="118">
        <v>15</v>
      </c>
      <c r="F75" s="89">
        <v>0</v>
      </c>
      <c r="G75" s="132">
        <v>15</v>
      </c>
      <c r="H75" s="118">
        <v>0</v>
      </c>
      <c r="I75" s="89">
        <v>0</v>
      </c>
      <c r="J75" s="132">
        <v>0</v>
      </c>
      <c r="K75" s="118">
        <v>0</v>
      </c>
      <c r="L75" s="89">
        <v>0</v>
      </c>
      <c r="M75" s="132">
        <v>0</v>
      </c>
      <c r="N75" s="118">
        <v>0</v>
      </c>
      <c r="O75" s="89">
        <v>0</v>
      </c>
      <c r="P75" s="132">
        <v>0</v>
      </c>
      <c r="Q75" s="147">
        <f t="shared" si="4"/>
        <v>15</v>
      </c>
      <c r="R75" s="91">
        <f t="shared" si="5"/>
        <v>0</v>
      </c>
      <c r="S75" s="91">
        <f t="shared" si="6"/>
        <v>15</v>
      </c>
    </row>
    <row r="76" spans="1:19" s="134" customFormat="1" ht="12">
      <c r="A76" s="133" t="s">
        <v>109</v>
      </c>
      <c r="B76" s="118"/>
      <c r="C76" s="89"/>
      <c r="D76" s="132"/>
      <c r="E76" s="118"/>
      <c r="F76" s="89"/>
      <c r="G76" s="132"/>
      <c r="H76" s="118"/>
      <c r="I76" s="89"/>
      <c r="J76" s="132"/>
      <c r="K76" s="118"/>
      <c r="L76" s="89"/>
      <c r="M76" s="132"/>
      <c r="N76" s="118"/>
      <c r="O76" s="89"/>
      <c r="P76" s="132"/>
      <c r="Q76" s="147"/>
      <c r="R76" s="91"/>
      <c r="S76" s="91"/>
    </row>
    <row r="77" spans="1:19" s="134" customFormat="1" ht="12" customHeight="1">
      <c r="A77" s="135" t="s">
        <v>185</v>
      </c>
      <c r="B77" s="118">
        <v>0</v>
      </c>
      <c r="C77" s="89">
        <v>0</v>
      </c>
      <c r="D77" s="132">
        <v>0</v>
      </c>
      <c r="E77" s="118">
        <v>1</v>
      </c>
      <c r="F77" s="89">
        <v>1</v>
      </c>
      <c r="G77" s="132">
        <v>2</v>
      </c>
      <c r="H77" s="118">
        <v>0</v>
      </c>
      <c r="I77" s="89">
        <v>0</v>
      </c>
      <c r="J77" s="132">
        <v>0</v>
      </c>
      <c r="K77" s="118">
        <v>0</v>
      </c>
      <c r="L77" s="89">
        <v>0</v>
      </c>
      <c r="M77" s="132">
        <v>0</v>
      </c>
      <c r="N77" s="118">
        <v>0</v>
      </c>
      <c r="O77" s="89">
        <v>0</v>
      </c>
      <c r="P77" s="132">
        <v>0</v>
      </c>
      <c r="Q77" s="147">
        <f t="shared" si="4"/>
        <v>1</v>
      </c>
      <c r="R77" s="91">
        <f t="shared" si="5"/>
        <v>1</v>
      </c>
      <c r="S77" s="91">
        <f t="shared" si="6"/>
        <v>2</v>
      </c>
    </row>
    <row r="78" spans="1:19" s="134" customFormat="1" ht="12" customHeight="1">
      <c r="A78" s="135" t="s">
        <v>150</v>
      </c>
      <c r="B78" s="118">
        <v>0</v>
      </c>
      <c r="C78" s="89">
        <v>0</v>
      </c>
      <c r="D78" s="132">
        <v>0</v>
      </c>
      <c r="E78" s="118">
        <v>2</v>
      </c>
      <c r="F78" s="89">
        <v>0</v>
      </c>
      <c r="G78" s="132">
        <v>2</v>
      </c>
      <c r="H78" s="118">
        <v>0</v>
      </c>
      <c r="I78" s="89">
        <v>0</v>
      </c>
      <c r="J78" s="132">
        <v>0</v>
      </c>
      <c r="K78" s="118">
        <v>0</v>
      </c>
      <c r="L78" s="89">
        <v>0</v>
      </c>
      <c r="M78" s="132">
        <v>0</v>
      </c>
      <c r="N78" s="118">
        <v>0</v>
      </c>
      <c r="O78" s="89">
        <v>0</v>
      </c>
      <c r="P78" s="132">
        <v>0</v>
      </c>
      <c r="Q78" s="147">
        <f t="shared" si="4"/>
        <v>2</v>
      </c>
      <c r="R78" s="91">
        <f t="shared" si="5"/>
        <v>0</v>
      </c>
      <c r="S78" s="91">
        <f t="shared" si="6"/>
        <v>2</v>
      </c>
    </row>
    <row r="79" spans="1:19" s="134" customFormat="1" ht="12" customHeight="1">
      <c r="A79" s="135" t="s">
        <v>101</v>
      </c>
      <c r="B79" s="118">
        <v>0</v>
      </c>
      <c r="C79" s="89">
        <v>0</v>
      </c>
      <c r="D79" s="132">
        <v>0</v>
      </c>
      <c r="E79" s="118">
        <v>0</v>
      </c>
      <c r="F79" s="89">
        <v>0</v>
      </c>
      <c r="G79" s="132">
        <v>0</v>
      </c>
      <c r="H79" s="118">
        <v>0</v>
      </c>
      <c r="I79" s="89">
        <v>0</v>
      </c>
      <c r="J79" s="132">
        <v>0</v>
      </c>
      <c r="K79" s="118">
        <v>7</v>
      </c>
      <c r="L79" s="89">
        <v>4</v>
      </c>
      <c r="M79" s="132">
        <v>11</v>
      </c>
      <c r="N79" s="118">
        <v>0</v>
      </c>
      <c r="O79" s="89">
        <v>1</v>
      </c>
      <c r="P79" s="132">
        <v>1</v>
      </c>
      <c r="Q79" s="147">
        <f t="shared" si="4"/>
        <v>7</v>
      </c>
      <c r="R79" s="91">
        <f t="shared" si="5"/>
        <v>5</v>
      </c>
      <c r="S79" s="91">
        <f t="shared" si="6"/>
        <v>12</v>
      </c>
    </row>
    <row r="80" spans="1:19" s="134" customFormat="1" ht="11.25">
      <c r="A80" s="135" t="s">
        <v>68</v>
      </c>
      <c r="B80" s="118">
        <v>0</v>
      </c>
      <c r="C80" s="89">
        <v>0</v>
      </c>
      <c r="D80" s="132">
        <v>0</v>
      </c>
      <c r="E80" s="118">
        <v>0</v>
      </c>
      <c r="F80" s="89">
        <v>0</v>
      </c>
      <c r="G80" s="132">
        <v>0</v>
      </c>
      <c r="H80" s="118">
        <v>0</v>
      </c>
      <c r="I80" s="89">
        <v>0</v>
      </c>
      <c r="J80" s="132">
        <v>0</v>
      </c>
      <c r="K80" s="118">
        <v>0</v>
      </c>
      <c r="L80" s="89">
        <v>0</v>
      </c>
      <c r="M80" s="132">
        <v>0</v>
      </c>
      <c r="N80" s="118">
        <v>2</v>
      </c>
      <c r="O80" s="89">
        <v>0</v>
      </c>
      <c r="P80" s="132">
        <v>2</v>
      </c>
      <c r="Q80" s="147">
        <f t="shared" si="4"/>
        <v>2</v>
      </c>
      <c r="R80" s="91">
        <f t="shared" si="5"/>
        <v>0</v>
      </c>
      <c r="S80" s="91">
        <f t="shared" si="6"/>
        <v>2</v>
      </c>
    </row>
    <row r="81" spans="1:19" s="134" customFormat="1" ht="11.25">
      <c r="A81" s="135" t="s">
        <v>69</v>
      </c>
      <c r="B81" s="118">
        <v>0</v>
      </c>
      <c r="C81" s="89">
        <v>0</v>
      </c>
      <c r="D81" s="132">
        <v>0</v>
      </c>
      <c r="E81" s="118">
        <v>0</v>
      </c>
      <c r="F81" s="89">
        <v>0</v>
      </c>
      <c r="G81" s="132">
        <v>0</v>
      </c>
      <c r="H81" s="118">
        <v>0</v>
      </c>
      <c r="I81" s="89">
        <v>0</v>
      </c>
      <c r="J81" s="132">
        <v>0</v>
      </c>
      <c r="K81" s="118">
        <v>6</v>
      </c>
      <c r="L81" s="89">
        <v>0</v>
      </c>
      <c r="M81" s="132">
        <v>6</v>
      </c>
      <c r="N81" s="118">
        <v>7</v>
      </c>
      <c r="O81" s="89">
        <v>2</v>
      </c>
      <c r="P81" s="132">
        <v>9</v>
      </c>
      <c r="Q81" s="147">
        <f t="shared" si="4"/>
        <v>13</v>
      </c>
      <c r="R81" s="91">
        <f t="shared" si="5"/>
        <v>2</v>
      </c>
      <c r="S81" s="91">
        <f t="shared" si="6"/>
        <v>15</v>
      </c>
    </row>
    <row r="82" spans="1:19" s="134" customFormat="1" ht="11.25">
      <c r="A82" s="135" t="s">
        <v>102</v>
      </c>
      <c r="B82" s="118">
        <v>0</v>
      </c>
      <c r="C82" s="89">
        <v>0</v>
      </c>
      <c r="D82" s="132">
        <v>0</v>
      </c>
      <c r="E82" s="118">
        <v>0</v>
      </c>
      <c r="F82" s="89">
        <v>0</v>
      </c>
      <c r="G82" s="132">
        <v>0</v>
      </c>
      <c r="H82" s="118">
        <v>0</v>
      </c>
      <c r="I82" s="89">
        <v>0</v>
      </c>
      <c r="J82" s="132">
        <v>0</v>
      </c>
      <c r="K82" s="118">
        <v>0</v>
      </c>
      <c r="L82" s="89">
        <v>0</v>
      </c>
      <c r="M82" s="132">
        <v>0</v>
      </c>
      <c r="N82" s="118">
        <v>3</v>
      </c>
      <c r="O82" s="89">
        <v>3</v>
      </c>
      <c r="P82" s="132">
        <v>6</v>
      </c>
      <c r="Q82" s="147">
        <f t="shared" si="4"/>
        <v>3</v>
      </c>
      <c r="R82" s="91">
        <f t="shared" si="5"/>
        <v>3</v>
      </c>
      <c r="S82" s="91">
        <f t="shared" si="6"/>
        <v>6</v>
      </c>
    </row>
    <row r="83" spans="1:19" s="134" customFormat="1" ht="11.25">
      <c r="A83" s="143" t="s">
        <v>70</v>
      </c>
      <c r="B83" s="118">
        <v>0</v>
      </c>
      <c r="C83" s="89">
        <v>0</v>
      </c>
      <c r="D83" s="132">
        <v>0</v>
      </c>
      <c r="E83" s="118">
        <v>1</v>
      </c>
      <c r="F83" s="89">
        <v>0</v>
      </c>
      <c r="G83" s="132">
        <v>1</v>
      </c>
      <c r="H83" s="118">
        <v>0</v>
      </c>
      <c r="I83" s="89">
        <v>0</v>
      </c>
      <c r="J83" s="132">
        <v>0</v>
      </c>
      <c r="K83" s="118">
        <v>0</v>
      </c>
      <c r="L83" s="89">
        <v>0</v>
      </c>
      <c r="M83" s="132">
        <v>0</v>
      </c>
      <c r="N83" s="118">
        <v>0</v>
      </c>
      <c r="O83" s="89">
        <v>0</v>
      </c>
      <c r="P83" s="132">
        <v>0</v>
      </c>
      <c r="Q83" s="147">
        <f t="shared" si="4"/>
        <v>1</v>
      </c>
      <c r="R83" s="91">
        <f t="shared" si="5"/>
        <v>0</v>
      </c>
      <c r="S83" s="91">
        <f t="shared" si="6"/>
        <v>1</v>
      </c>
    </row>
    <row r="84" spans="1:19" s="134" customFormat="1" ht="11.25">
      <c r="A84" s="135" t="s">
        <v>93</v>
      </c>
      <c r="B84" s="118">
        <v>0</v>
      </c>
      <c r="C84" s="89">
        <v>0</v>
      </c>
      <c r="D84" s="132">
        <v>0</v>
      </c>
      <c r="E84" s="118">
        <v>7</v>
      </c>
      <c r="F84" s="89">
        <v>1</v>
      </c>
      <c r="G84" s="132">
        <v>8</v>
      </c>
      <c r="H84" s="118">
        <v>0</v>
      </c>
      <c r="I84" s="89">
        <v>0</v>
      </c>
      <c r="J84" s="132">
        <v>0</v>
      </c>
      <c r="K84" s="118">
        <v>2</v>
      </c>
      <c r="L84" s="89">
        <v>0</v>
      </c>
      <c r="M84" s="132">
        <v>2</v>
      </c>
      <c r="N84" s="118">
        <v>3</v>
      </c>
      <c r="O84" s="89">
        <v>2</v>
      </c>
      <c r="P84" s="132">
        <v>5</v>
      </c>
      <c r="Q84" s="147">
        <f t="shared" si="4"/>
        <v>12</v>
      </c>
      <c r="R84" s="91">
        <f t="shared" si="5"/>
        <v>3</v>
      </c>
      <c r="S84" s="91">
        <f t="shared" si="6"/>
        <v>15</v>
      </c>
    </row>
    <row r="85" spans="1:19" s="134" customFormat="1" ht="11.25">
      <c r="A85" s="135" t="s">
        <v>103</v>
      </c>
      <c r="B85" s="118">
        <v>0</v>
      </c>
      <c r="C85" s="89">
        <v>0</v>
      </c>
      <c r="D85" s="132">
        <v>0</v>
      </c>
      <c r="E85" s="118">
        <v>0</v>
      </c>
      <c r="F85" s="89">
        <v>0</v>
      </c>
      <c r="G85" s="132">
        <v>0</v>
      </c>
      <c r="H85" s="118">
        <v>0</v>
      </c>
      <c r="I85" s="89">
        <v>0</v>
      </c>
      <c r="J85" s="132">
        <v>0</v>
      </c>
      <c r="K85" s="118">
        <v>0</v>
      </c>
      <c r="L85" s="89">
        <v>0</v>
      </c>
      <c r="M85" s="132">
        <v>0</v>
      </c>
      <c r="N85" s="118">
        <v>2</v>
      </c>
      <c r="O85" s="89">
        <v>2</v>
      </c>
      <c r="P85" s="132">
        <v>4</v>
      </c>
      <c r="Q85" s="147">
        <f t="shared" si="4"/>
        <v>2</v>
      </c>
      <c r="R85" s="91">
        <f t="shared" si="5"/>
        <v>2</v>
      </c>
      <c r="S85" s="91">
        <f t="shared" si="6"/>
        <v>4</v>
      </c>
    </row>
    <row r="86" spans="1:19" s="134" customFormat="1" ht="11.25">
      <c r="A86" s="135" t="s">
        <v>94</v>
      </c>
      <c r="B86" s="118">
        <v>0</v>
      </c>
      <c r="C86" s="89">
        <v>0</v>
      </c>
      <c r="D86" s="132">
        <v>0</v>
      </c>
      <c r="E86" s="118">
        <v>9</v>
      </c>
      <c r="F86" s="89">
        <v>0</v>
      </c>
      <c r="G86" s="132">
        <v>9</v>
      </c>
      <c r="H86" s="118">
        <v>0</v>
      </c>
      <c r="I86" s="89">
        <v>0</v>
      </c>
      <c r="J86" s="132">
        <v>0</v>
      </c>
      <c r="K86" s="118">
        <v>0</v>
      </c>
      <c r="L86" s="89">
        <v>0</v>
      </c>
      <c r="M86" s="132">
        <v>0</v>
      </c>
      <c r="N86" s="118">
        <v>0</v>
      </c>
      <c r="O86" s="89">
        <v>0</v>
      </c>
      <c r="P86" s="132">
        <v>0</v>
      </c>
      <c r="Q86" s="147">
        <f t="shared" si="4"/>
        <v>9</v>
      </c>
      <c r="R86" s="91">
        <f t="shared" si="5"/>
        <v>0</v>
      </c>
      <c r="S86" s="91">
        <f t="shared" si="6"/>
        <v>9</v>
      </c>
    </row>
    <row r="87" spans="1:19" s="134" customFormat="1" ht="11.25">
      <c r="A87" s="135" t="s">
        <v>126</v>
      </c>
      <c r="B87" s="118">
        <v>0</v>
      </c>
      <c r="C87" s="89">
        <v>0</v>
      </c>
      <c r="D87" s="132">
        <v>0</v>
      </c>
      <c r="E87" s="118">
        <v>1</v>
      </c>
      <c r="F87" s="89">
        <v>0</v>
      </c>
      <c r="G87" s="132">
        <v>1</v>
      </c>
      <c r="H87" s="118">
        <v>0</v>
      </c>
      <c r="I87" s="89">
        <v>0</v>
      </c>
      <c r="J87" s="132">
        <v>0</v>
      </c>
      <c r="K87" s="118">
        <v>0</v>
      </c>
      <c r="L87" s="89">
        <v>0</v>
      </c>
      <c r="M87" s="132">
        <v>0</v>
      </c>
      <c r="N87" s="118">
        <v>0</v>
      </c>
      <c r="O87" s="89">
        <v>0</v>
      </c>
      <c r="P87" s="132">
        <v>0</v>
      </c>
      <c r="Q87" s="147">
        <f t="shared" si="4"/>
        <v>1</v>
      </c>
      <c r="R87" s="91">
        <f t="shared" si="5"/>
        <v>0</v>
      </c>
      <c r="S87" s="91">
        <f t="shared" si="6"/>
        <v>1</v>
      </c>
    </row>
    <row r="88" spans="1:19" s="134" customFormat="1" ht="22.5">
      <c r="A88" s="143" t="s">
        <v>71</v>
      </c>
      <c r="B88" s="118">
        <v>0</v>
      </c>
      <c r="C88" s="89">
        <v>0</v>
      </c>
      <c r="D88" s="132">
        <v>0</v>
      </c>
      <c r="E88" s="118">
        <v>4</v>
      </c>
      <c r="F88" s="89">
        <v>14</v>
      </c>
      <c r="G88" s="132">
        <v>18</v>
      </c>
      <c r="H88" s="118">
        <v>0</v>
      </c>
      <c r="I88" s="89">
        <v>0</v>
      </c>
      <c r="J88" s="132">
        <v>0</v>
      </c>
      <c r="K88" s="118">
        <v>1</v>
      </c>
      <c r="L88" s="89">
        <v>5</v>
      </c>
      <c r="M88" s="132">
        <v>6</v>
      </c>
      <c r="N88" s="118">
        <v>0</v>
      </c>
      <c r="O88" s="89">
        <v>0</v>
      </c>
      <c r="P88" s="132">
        <v>0</v>
      </c>
      <c r="Q88" s="147">
        <f t="shared" si="4"/>
        <v>5</v>
      </c>
      <c r="R88" s="91">
        <f t="shared" si="5"/>
        <v>19</v>
      </c>
      <c r="S88" s="91">
        <f t="shared" si="6"/>
        <v>24</v>
      </c>
    </row>
    <row r="89" spans="1:19" s="134" customFormat="1" ht="11.25">
      <c r="A89" s="135" t="s">
        <v>95</v>
      </c>
      <c r="B89" s="118">
        <v>0</v>
      </c>
      <c r="C89" s="89">
        <v>0</v>
      </c>
      <c r="D89" s="132">
        <v>0</v>
      </c>
      <c r="E89" s="118">
        <v>15</v>
      </c>
      <c r="F89" s="89">
        <v>2</v>
      </c>
      <c r="G89" s="132">
        <v>17</v>
      </c>
      <c r="H89" s="118">
        <v>0</v>
      </c>
      <c r="I89" s="89">
        <v>0</v>
      </c>
      <c r="J89" s="132">
        <v>0</v>
      </c>
      <c r="K89" s="118">
        <v>0</v>
      </c>
      <c r="L89" s="89">
        <v>0</v>
      </c>
      <c r="M89" s="132">
        <v>0</v>
      </c>
      <c r="N89" s="118">
        <v>0</v>
      </c>
      <c r="O89" s="89">
        <v>0</v>
      </c>
      <c r="P89" s="132">
        <v>0</v>
      </c>
      <c r="Q89" s="147">
        <f t="shared" si="4"/>
        <v>15</v>
      </c>
      <c r="R89" s="91">
        <f t="shared" si="5"/>
        <v>2</v>
      </c>
      <c r="S89" s="91">
        <f t="shared" si="6"/>
        <v>17</v>
      </c>
    </row>
    <row r="90" spans="1:19" s="134" customFormat="1" ht="11.25">
      <c r="A90" s="135" t="s">
        <v>73</v>
      </c>
      <c r="B90" s="118">
        <v>0</v>
      </c>
      <c r="C90" s="89">
        <v>0</v>
      </c>
      <c r="D90" s="132">
        <v>0</v>
      </c>
      <c r="E90" s="118">
        <v>0</v>
      </c>
      <c r="F90" s="89">
        <v>0</v>
      </c>
      <c r="G90" s="132">
        <v>0</v>
      </c>
      <c r="H90" s="118">
        <v>0</v>
      </c>
      <c r="I90" s="89">
        <v>0</v>
      </c>
      <c r="J90" s="132">
        <v>0</v>
      </c>
      <c r="K90" s="118">
        <v>0</v>
      </c>
      <c r="L90" s="89">
        <v>0</v>
      </c>
      <c r="M90" s="132">
        <v>0</v>
      </c>
      <c r="N90" s="118">
        <v>2</v>
      </c>
      <c r="O90" s="89">
        <v>0</v>
      </c>
      <c r="P90" s="132">
        <v>2</v>
      </c>
      <c r="Q90" s="147">
        <f t="shared" si="4"/>
        <v>2</v>
      </c>
      <c r="R90" s="91">
        <f t="shared" si="5"/>
        <v>0</v>
      </c>
      <c r="S90" s="91">
        <f t="shared" si="6"/>
        <v>2</v>
      </c>
    </row>
    <row r="91" spans="1:19" s="134" customFormat="1" ht="11.25">
      <c r="A91" s="135" t="s">
        <v>184</v>
      </c>
      <c r="B91" s="118">
        <v>0</v>
      </c>
      <c r="C91" s="89">
        <v>0</v>
      </c>
      <c r="D91" s="132">
        <v>0</v>
      </c>
      <c r="E91" s="118">
        <v>0</v>
      </c>
      <c r="F91" s="89">
        <v>0</v>
      </c>
      <c r="G91" s="132">
        <v>0</v>
      </c>
      <c r="H91" s="118">
        <v>0</v>
      </c>
      <c r="I91" s="89">
        <v>0</v>
      </c>
      <c r="J91" s="132">
        <v>0</v>
      </c>
      <c r="K91" s="118">
        <v>0</v>
      </c>
      <c r="L91" s="89">
        <v>1</v>
      </c>
      <c r="M91" s="132">
        <v>1</v>
      </c>
      <c r="N91" s="118">
        <v>2</v>
      </c>
      <c r="O91" s="89">
        <v>0</v>
      </c>
      <c r="P91" s="132">
        <v>2</v>
      </c>
      <c r="Q91" s="147">
        <f t="shared" si="4"/>
        <v>2</v>
      </c>
      <c r="R91" s="91">
        <f t="shared" si="5"/>
        <v>1</v>
      </c>
      <c r="S91" s="91">
        <f t="shared" si="6"/>
        <v>3</v>
      </c>
    </row>
    <row r="92" spans="1:19" s="134" customFormat="1" ht="11.25">
      <c r="A92" s="135" t="s">
        <v>98</v>
      </c>
      <c r="B92" s="118">
        <v>0</v>
      </c>
      <c r="C92" s="89">
        <v>0</v>
      </c>
      <c r="D92" s="132">
        <v>0</v>
      </c>
      <c r="E92" s="118">
        <v>0</v>
      </c>
      <c r="F92" s="89">
        <v>3</v>
      </c>
      <c r="G92" s="132">
        <v>3</v>
      </c>
      <c r="H92" s="118">
        <v>0</v>
      </c>
      <c r="I92" s="89">
        <v>0</v>
      </c>
      <c r="J92" s="132">
        <v>0</v>
      </c>
      <c r="K92" s="118">
        <v>0</v>
      </c>
      <c r="L92" s="89">
        <v>7</v>
      </c>
      <c r="M92" s="132">
        <v>7</v>
      </c>
      <c r="N92" s="118">
        <v>0</v>
      </c>
      <c r="O92" s="89">
        <v>0</v>
      </c>
      <c r="P92" s="132">
        <v>0</v>
      </c>
      <c r="Q92" s="147">
        <f t="shared" si="4"/>
        <v>0</v>
      </c>
      <c r="R92" s="91">
        <f t="shared" si="5"/>
        <v>10</v>
      </c>
      <c r="S92" s="91">
        <f t="shared" si="6"/>
        <v>10</v>
      </c>
    </row>
    <row r="93" spans="1:19" s="134" customFormat="1" ht="11.25">
      <c r="A93" s="135" t="s">
        <v>99</v>
      </c>
      <c r="B93" s="118">
        <v>0</v>
      </c>
      <c r="C93" s="89">
        <v>0</v>
      </c>
      <c r="D93" s="132">
        <v>0</v>
      </c>
      <c r="E93" s="118">
        <v>0</v>
      </c>
      <c r="F93" s="89">
        <v>0</v>
      </c>
      <c r="G93" s="132">
        <v>0</v>
      </c>
      <c r="H93" s="118">
        <v>0</v>
      </c>
      <c r="I93" s="89">
        <v>0</v>
      </c>
      <c r="J93" s="132">
        <v>0</v>
      </c>
      <c r="K93" s="118">
        <v>0</v>
      </c>
      <c r="L93" s="89">
        <v>0</v>
      </c>
      <c r="M93" s="138">
        <v>0</v>
      </c>
      <c r="N93" s="89">
        <v>5</v>
      </c>
      <c r="O93" s="89">
        <v>1</v>
      </c>
      <c r="P93" s="132">
        <v>6</v>
      </c>
      <c r="Q93" s="147">
        <f t="shared" si="4"/>
        <v>5</v>
      </c>
      <c r="R93" s="91">
        <f t="shared" si="5"/>
        <v>1</v>
      </c>
      <c r="S93" s="91">
        <f t="shared" si="6"/>
        <v>6</v>
      </c>
    </row>
    <row r="94" spans="1:19" s="134" customFormat="1" ht="11.25">
      <c r="A94" s="135" t="s">
        <v>100</v>
      </c>
      <c r="B94" s="118">
        <v>0</v>
      </c>
      <c r="C94" s="89">
        <v>0</v>
      </c>
      <c r="D94" s="132">
        <v>0</v>
      </c>
      <c r="E94" s="298">
        <v>6</v>
      </c>
      <c r="F94" s="299">
        <v>0</v>
      </c>
      <c r="G94" s="300">
        <v>6</v>
      </c>
      <c r="H94" s="89">
        <v>0</v>
      </c>
      <c r="I94" s="89">
        <v>0</v>
      </c>
      <c r="J94" s="132">
        <v>0</v>
      </c>
      <c r="K94" s="298">
        <v>4</v>
      </c>
      <c r="L94" s="299">
        <v>0</v>
      </c>
      <c r="M94" s="300">
        <v>4</v>
      </c>
      <c r="N94" s="298">
        <v>0</v>
      </c>
      <c r="O94" s="299">
        <v>0</v>
      </c>
      <c r="P94" s="300">
        <v>0</v>
      </c>
      <c r="Q94" s="91">
        <f t="shared" si="4"/>
        <v>10</v>
      </c>
      <c r="R94" s="91">
        <f t="shared" si="5"/>
        <v>0</v>
      </c>
      <c r="S94" s="91">
        <f t="shared" si="6"/>
        <v>10</v>
      </c>
    </row>
    <row r="95" spans="1:20" s="134" customFormat="1" ht="12">
      <c r="A95" s="99" t="s">
        <v>12</v>
      </c>
      <c r="B95" s="100">
        <f>SUM(B51:B94)</f>
        <v>405</v>
      </c>
      <c r="C95" s="101">
        <f aca="true" t="shared" si="7" ref="C95:S95">SUM(C51:C94)</f>
        <v>261</v>
      </c>
      <c r="D95" s="136">
        <f t="shared" si="7"/>
        <v>666</v>
      </c>
      <c r="E95" s="101">
        <f>SUM(E51:E94)</f>
        <v>1297</v>
      </c>
      <c r="F95" s="101">
        <f t="shared" si="7"/>
        <v>710</v>
      </c>
      <c r="G95" s="136">
        <f t="shared" si="7"/>
        <v>2007</v>
      </c>
      <c r="H95" s="101">
        <f t="shared" si="7"/>
        <v>73</v>
      </c>
      <c r="I95" s="101">
        <f t="shared" si="7"/>
        <v>19</v>
      </c>
      <c r="J95" s="136">
        <f t="shared" si="7"/>
        <v>92</v>
      </c>
      <c r="K95" s="101">
        <f t="shared" si="7"/>
        <v>301</v>
      </c>
      <c r="L95" s="101">
        <f t="shared" si="7"/>
        <v>167</v>
      </c>
      <c r="M95" s="136">
        <f t="shared" si="7"/>
        <v>468</v>
      </c>
      <c r="N95" s="101">
        <f t="shared" si="7"/>
        <v>43</v>
      </c>
      <c r="O95" s="101">
        <f t="shared" si="7"/>
        <v>15</v>
      </c>
      <c r="P95" s="136">
        <f t="shared" si="7"/>
        <v>58</v>
      </c>
      <c r="Q95" s="101">
        <f t="shared" si="7"/>
        <v>2119</v>
      </c>
      <c r="R95" s="101">
        <f t="shared" si="7"/>
        <v>1172</v>
      </c>
      <c r="S95" s="101">
        <f t="shared" si="7"/>
        <v>3291</v>
      </c>
      <c r="T95" s="84"/>
    </row>
    <row r="96" spans="1:20" s="155" customFormat="1" ht="12">
      <c r="A96" s="135"/>
      <c r="B96" s="118"/>
      <c r="C96" s="89"/>
      <c r="D96" s="132"/>
      <c r="E96" s="118"/>
      <c r="F96" s="89"/>
      <c r="G96" s="132"/>
      <c r="H96" s="88"/>
      <c r="I96" s="89"/>
      <c r="J96" s="132"/>
      <c r="K96" s="88"/>
      <c r="L96" s="89"/>
      <c r="M96" s="132"/>
      <c r="N96" s="88"/>
      <c r="O96" s="89"/>
      <c r="P96" s="132"/>
      <c r="Q96" s="147"/>
      <c r="R96" s="91"/>
      <c r="S96" s="91"/>
      <c r="T96" s="84"/>
    </row>
    <row r="97" spans="1:20" s="155" customFormat="1" ht="12">
      <c r="A97" s="97" t="s">
        <v>113</v>
      </c>
      <c r="B97" s="118"/>
      <c r="C97" s="89"/>
      <c r="D97" s="132"/>
      <c r="E97" s="118"/>
      <c r="F97" s="89"/>
      <c r="G97" s="132"/>
      <c r="H97" s="88"/>
      <c r="I97" s="89"/>
      <c r="J97" s="132"/>
      <c r="K97" s="88"/>
      <c r="L97" s="89"/>
      <c r="M97" s="132"/>
      <c r="N97" s="88"/>
      <c r="O97" s="89"/>
      <c r="P97" s="132"/>
      <c r="Q97" s="147"/>
      <c r="R97" s="91"/>
      <c r="S97" s="91"/>
      <c r="T97" s="84"/>
    </row>
    <row r="98" spans="1:20" ht="12">
      <c r="A98" s="97" t="s">
        <v>108</v>
      </c>
      <c r="B98" s="118"/>
      <c r="C98" s="89"/>
      <c r="D98" s="132"/>
      <c r="E98" s="118"/>
      <c r="F98" s="89"/>
      <c r="G98" s="132"/>
      <c r="H98" s="88"/>
      <c r="I98" s="89"/>
      <c r="J98" s="132"/>
      <c r="K98" s="88"/>
      <c r="L98" s="89"/>
      <c r="M98" s="132"/>
      <c r="N98" s="88"/>
      <c r="O98" s="89"/>
      <c r="P98" s="132"/>
      <c r="Q98" s="147"/>
      <c r="R98" s="91"/>
      <c r="S98" s="91"/>
      <c r="T98" s="84"/>
    </row>
    <row r="99" spans="1:19" s="84" customFormat="1" ht="11.25">
      <c r="A99" s="135" t="s">
        <v>88</v>
      </c>
      <c r="B99" s="118">
        <v>3</v>
      </c>
      <c r="C99" s="89">
        <v>0</v>
      </c>
      <c r="D99" s="132">
        <v>3</v>
      </c>
      <c r="E99" s="118">
        <v>3</v>
      </c>
      <c r="F99" s="89">
        <v>0</v>
      </c>
      <c r="G99" s="132">
        <v>3</v>
      </c>
      <c r="H99" s="88">
        <v>0</v>
      </c>
      <c r="I99" s="89">
        <v>0</v>
      </c>
      <c r="J99" s="132">
        <v>0</v>
      </c>
      <c r="K99" s="88">
        <v>0</v>
      </c>
      <c r="L99" s="89">
        <v>0</v>
      </c>
      <c r="M99" s="132">
        <v>0</v>
      </c>
      <c r="N99" s="88">
        <v>0</v>
      </c>
      <c r="O99" s="89">
        <v>0</v>
      </c>
      <c r="P99" s="132">
        <v>0</v>
      </c>
      <c r="Q99" s="147">
        <f aca="true" t="shared" si="8" ref="Q99:Q132">SUM(N99,K99,H99,E99,B99)</f>
        <v>6</v>
      </c>
      <c r="R99" s="91">
        <f aca="true" t="shared" si="9" ref="R99:R132">SUM(O99,L99,I99,F99,C99)</f>
        <v>0</v>
      </c>
      <c r="S99" s="91">
        <f aca="true" t="shared" si="10" ref="S99:S132">SUM(P99,,J99,G99,M99,D99)</f>
        <v>6</v>
      </c>
    </row>
    <row r="100" spans="1:19" s="84" customFormat="1" ht="11.25">
      <c r="A100" s="135" t="s">
        <v>67</v>
      </c>
      <c r="B100" s="118">
        <v>5</v>
      </c>
      <c r="C100" s="89">
        <v>0</v>
      </c>
      <c r="D100" s="132">
        <v>5</v>
      </c>
      <c r="E100" s="118">
        <v>4</v>
      </c>
      <c r="F100" s="89">
        <v>4</v>
      </c>
      <c r="G100" s="132">
        <v>8</v>
      </c>
      <c r="H100" s="88">
        <v>0</v>
      </c>
      <c r="I100" s="89">
        <v>0</v>
      </c>
      <c r="J100" s="132">
        <v>0</v>
      </c>
      <c r="K100" s="88">
        <v>0</v>
      </c>
      <c r="L100" s="89">
        <v>0</v>
      </c>
      <c r="M100" s="132">
        <v>0</v>
      </c>
      <c r="N100" s="88">
        <v>0</v>
      </c>
      <c r="O100" s="89">
        <v>0</v>
      </c>
      <c r="P100" s="132">
        <v>0</v>
      </c>
      <c r="Q100" s="147">
        <f t="shared" si="8"/>
        <v>9</v>
      </c>
      <c r="R100" s="91">
        <f t="shared" si="9"/>
        <v>4</v>
      </c>
      <c r="S100" s="91">
        <f t="shared" si="10"/>
        <v>13</v>
      </c>
    </row>
    <row r="101" spans="1:19" s="84" customFormat="1" ht="11.25">
      <c r="A101" s="135" t="s">
        <v>68</v>
      </c>
      <c r="B101" s="118">
        <v>15</v>
      </c>
      <c r="C101" s="89">
        <v>16</v>
      </c>
      <c r="D101" s="132">
        <v>31</v>
      </c>
      <c r="E101" s="118">
        <v>31</v>
      </c>
      <c r="F101" s="89">
        <v>20</v>
      </c>
      <c r="G101" s="132">
        <v>51</v>
      </c>
      <c r="H101" s="88">
        <v>8</v>
      </c>
      <c r="I101" s="89">
        <v>0</v>
      </c>
      <c r="J101" s="132">
        <v>8</v>
      </c>
      <c r="K101" s="88">
        <v>3</v>
      </c>
      <c r="L101" s="89">
        <v>8</v>
      </c>
      <c r="M101" s="132">
        <v>11</v>
      </c>
      <c r="N101" s="88">
        <v>0</v>
      </c>
      <c r="O101" s="89">
        <v>0</v>
      </c>
      <c r="P101" s="132">
        <v>0</v>
      </c>
      <c r="Q101" s="147">
        <f t="shared" si="8"/>
        <v>57</v>
      </c>
      <c r="R101" s="91">
        <f t="shared" si="9"/>
        <v>44</v>
      </c>
      <c r="S101" s="91">
        <f t="shared" si="10"/>
        <v>101</v>
      </c>
    </row>
    <row r="102" spans="1:19" s="84" customFormat="1" ht="11.25">
      <c r="A102" s="135" t="s">
        <v>69</v>
      </c>
      <c r="B102" s="118">
        <v>12</v>
      </c>
      <c r="C102" s="89">
        <v>1</v>
      </c>
      <c r="D102" s="132">
        <v>13</v>
      </c>
      <c r="E102" s="118">
        <v>25</v>
      </c>
      <c r="F102" s="89">
        <v>0</v>
      </c>
      <c r="G102" s="132">
        <v>25</v>
      </c>
      <c r="H102" s="88">
        <v>1</v>
      </c>
      <c r="I102" s="89">
        <v>0</v>
      </c>
      <c r="J102" s="132">
        <v>1</v>
      </c>
      <c r="K102" s="88">
        <v>7</v>
      </c>
      <c r="L102" s="89">
        <v>0</v>
      </c>
      <c r="M102" s="132">
        <v>7</v>
      </c>
      <c r="N102" s="88">
        <v>0</v>
      </c>
      <c r="O102" s="89">
        <v>0</v>
      </c>
      <c r="P102" s="132">
        <v>0</v>
      </c>
      <c r="Q102" s="147">
        <f t="shared" si="8"/>
        <v>45</v>
      </c>
      <c r="R102" s="91">
        <f t="shared" si="9"/>
        <v>1</v>
      </c>
      <c r="S102" s="91">
        <f t="shared" si="10"/>
        <v>46</v>
      </c>
    </row>
    <row r="103" spans="1:19" s="84" customFormat="1" ht="11.25">
      <c r="A103" s="135" t="s">
        <v>70</v>
      </c>
      <c r="B103" s="118">
        <v>11</v>
      </c>
      <c r="C103" s="89">
        <v>0</v>
      </c>
      <c r="D103" s="132">
        <v>11</v>
      </c>
      <c r="E103" s="118">
        <v>19</v>
      </c>
      <c r="F103" s="89">
        <v>2</v>
      </c>
      <c r="G103" s="132">
        <v>21</v>
      </c>
      <c r="H103" s="88">
        <v>0</v>
      </c>
      <c r="I103" s="89">
        <v>0</v>
      </c>
      <c r="J103" s="132">
        <v>0</v>
      </c>
      <c r="K103" s="88">
        <v>0</v>
      </c>
      <c r="L103" s="89">
        <v>0</v>
      </c>
      <c r="M103" s="132">
        <v>0</v>
      </c>
      <c r="N103" s="88">
        <v>0</v>
      </c>
      <c r="O103" s="89">
        <v>0</v>
      </c>
      <c r="P103" s="132">
        <v>0</v>
      </c>
      <c r="Q103" s="147">
        <f t="shared" si="8"/>
        <v>30</v>
      </c>
      <c r="R103" s="91">
        <f t="shared" si="9"/>
        <v>2</v>
      </c>
      <c r="S103" s="91">
        <f t="shared" si="10"/>
        <v>32</v>
      </c>
    </row>
    <row r="104" spans="1:19" s="84" customFormat="1" ht="11.25">
      <c r="A104" s="135" t="s">
        <v>86</v>
      </c>
      <c r="B104" s="118">
        <v>2</v>
      </c>
      <c r="C104" s="89">
        <v>6</v>
      </c>
      <c r="D104" s="132">
        <v>8</v>
      </c>
      <c r="E104" s="118">
        <v>2</v>
      </c>
      <c r="F104" s="89">
        <v>32</v>
      </c>
      <c r="G104" s="132">
        <v>34</v>
      </c>
      <c r="H104" s="88">
        <v>0</v>
      </c>
      <c r="I104" s="89">
        <v>0</v>
      </c>
      <c r="J104" s="132">
        <v>0</v>
      </c>
      <c r="K104" s="88">
        <v>0</v>
      </c>
      <c r="L104" s="89">
        <v>6</v>
      </c>
      <c r="M104" s="132">
        <v>6</v>
      </c>
      <c r="N104" s="88">
        <v>0</v>
      </c>
      <c r="O104" s="89">
        <v>0</v>
      </c>
      <c r="P104" s="132">
        <v>0</v>
      </c>
      <c r="Q104" s="147">
        <f t="shared" si="8"/>
        <v>4</v>
      </c>
      <c r="R104" s="91">
        <f t="shared" si="9"/>
        <v>44</v>
      </c>
      <c r="S104" s="91">
        <f t="shared" si="10"/>
        <v>48</v>
      </c>
    </row>
    <row r="105" spans="1:19" s="84" customFormat="1" ht="22.5">
      <c r="A105" s="143" t="s">
        <v>71</v>
      </c>
      <c r="B105" s="118">
        <v>1</v>
      </c>
      <c r="C105" s="89">
        <v>22</v>
      </c>
      <c r="D105" s="132">
        <v>23</v>
      </c>
      <c r="E105" s="118">
        <v>4</v>
      </c>
      <c r="F105" s="89">
        <v>51</v>
      </c>
      <c r="G105" s="132">
        <v>55</v>
      </c>
      <c r="H105" s="88">
        <v>0</v>
      </c>
      <c r="I105" s="89">
        <v>0</v>
      </c>
      <c r="J105" s="132">
        <v>0</v>
      </c>
      <c r="K105" s="88">
        <v>0</v>
      </c>
      <c r="L105" s="89">
        <v>8</v>
      </c>
      <c r="M105" s="132">
        <v>8</v>
      </c>
      <c r="N105" s="88">
        <v>0</v>
      </c>
      <c r="O105" s="89">
        <v>0</v>
      </c>
      <c r="P105" s="132">
        <v>0</v>
      </c>
      <c r="Q105" s="147">
        <f t="shared" si="8"/>
        <v>5</v>
      </c>
      <c r="R105" s="91">
        <f t="shared" si="9"/>
        <v>81</v>
      </c>
      <c r="S105" s="91">
        <f t="shared" si="10"/>
        <v>86</v>
      </c>
    </row>
    <row r="106" spans="1:19" s="84" customFormat="1" ht="11.25">
      <c r="A106" s="135" t="s">
        <v>72</v>
      </c>
      <c r="B106" s="118">
        <v>0</v>
      </c>
      <c r="C106" s="89">
        <v>0</v>
      </c>
      <c r="D106" s="132">
        <v>0</v>
      </c>
      <c r="E106" s="118">
        <v>3</v>
      </c>
      <c r="F106" s="89">
        <v>0</v>
      </c>
      <c r="G106" s="132">
        <v>3</v>
      </c>
      <c r="H106" s="88">
        <v>0</v>
      </c>
      <c r="I106" s="89">
        <v>0</v>
      </c>
      <c r="J106" s="132">
        <v>0</v>
      </c>
      <c r="K106" s="88">
        <v>1</v>
      </c>
      <c r="L106" s="89">
        <v>0</v>
      </c>
      <c r="M106" s="132">
        <v>1</v>
      </c>
      <c r="N106" s="88">
        <v>0</v>
      </c>
      <c r="O106" s="89">
        <v>0</v>
      </c>
      <c r="P106" s="132">
        <v>0</v>
      </c>
      <c r="Q106" s="147">
        <f t="shared" si="8"/>
        <v>4</v>
      </c>
      <c r="R106" s="91">
        <f t="shared" si="9"/>
        <v>0</v>
      </c>
      <c r="S106" s="91">
        <f t="shared" si="10"/>
        <v>4</v>
      </c>
    </row>
    <row r="107" spans="1:19" s="84" customFormat="1" ht="11.25">
      <c r="A107" s="135" t="s">
        <v>73</v>
      </c>
      <c r="B107" s="118">
        <v>0</v>
      </c>
      <c r="C107" s="89">
        <v>0</v>
      </c>
      <c r="D107" s="132">
        <v>0</v>
      </c>
      <c r="E107" s="118">
        <v>14</v>
      </c>
      <c r="F107" s="89">
        <v>3</v>
      </c>
      <c r="G107" s="132">
        <v>17</v>
      </c>
      <c r="H107" s="88">
        <v>0</v>
      </c>
      <c r="I107" s="89">
        <v>0</v>
      </c>
      <c r="J107" s="132">
        <v>0</v>
      </c>
      <c r="K107" s="88">
        <v>3</v>
      </c>
      <c r="L107" s="89">
        <v>0</v>
      </c>
      <c r="M107" s="132">
        <v>3</v>
      </c>
      <c r="N107" s="88">
        <v>0</v>
      </c>
      <c r="O107" s="89">
        <v>0</v>
      </c>
      <c r="P107" s="132">
        <v>0</v>
      </c>
      <c r="Q107" s="147">
        <f t="shared" si="8"/>
        <v>17</v>
      </c>
      <c r="R107" s="91">
        <f t="shared" si="9"/>
        <v>3</v>
      </c>
      <c r="S107" s="91">
        <f t="shared" si="10"/>
        <v>20</v>
      </c>
    </row>
    <row r="108" spans="1:19" s="84" customFormat="1" ht="11.25">
      <c r="A108" s="135" t="s">
        <v>74</v>
      </c>
      <c r="B108" s="118">
        <v>9</v>
      </c>
      <c r="C108" s="89">
        <v>0</v>
      </c>
      <c r="D108" s="132">
        <v>9</v>
      </c>
      <c r="E108" s="118">
        <v>18</v>
      </c>
      <c r="F108" s="89">
        <v>0</v>
      </c>
      <c r="G108" s="132">
        <v>18</v>
      </c>
      <c r="H108" s="88">
        <v>0</v>
      </c>
      <c r="I108" s="89">
        <v>0</v>
      </c>
      <c r="J108" s="132">
        <v>0</v>
      </c>
      <c r="K108" s="88">
        <v>9</v>
      </c>
      <c r="L108" s="89">
        <v>0</v>
      </c>
      <c r="M108" s="132">
        <v>9</v>
      </c>
      <c r="N108" s="88">
        <v>0</v>
      </c>
      <c r="O108" s="89">
        <v>0</v>
      </c>
      <c r="P108" s="132">
        <v>0</v>
      </c>
      <c r="Q108" s="147">
        <f t="shared" si="8"/>
        <v>36</v>
      </c>
      <c r="R108" s="91">
        <f t="shared" si="9"/>
        <v>0</v>
      </c>
      <c r="S108" s="91">
        <f t="shared" si="10"/>
        <v>36</v>
      </c>
    </row>
    <row r="109" spans="1:20" s="84" customFormat="1" ht="11.25">
      <c r="A109" s="135" t="s">
        <v>75</v>
      </c>
      <c r="B109" s="118">
        <v>0</v>
      </c>
      <c r="C109" s="84">
        <v>0</v>
      </c>
      <c r="D109" s="132">
        <v>0</v>
      </c>
      <c r="E109" s="118">
        <v>0</v>
      </c>
      <c r="F109" s="89">
        <v>1</v>
      </c>
      <c r="G109" s="132">
        <v>1</v>
      </c>
      <c r="H109" s="88">
        <v>0</v>
      </c>
      <c r="I109" s="89">
        <v>0</v>
      </c>
      <c r="J109" s="138">
        <v>0</v>
      </c>
      <c r="K109" s="118">
        <v>0</v>
      </c>
      <c r="L109" s="89">
        <v>0</v>
      </c>
      <c r="M109" s="132">
        <v>0</v>
      </c>
      <c r="N109" s="88">
        <v>0</v>
      </c>
      <c r="O109" s="89">
        <v>0</v>
      </c>
      <c r="P109" s="132">
        <v>0</v>
      </c>
      <c r="Q109" s="147">
        <f t="shared" si="8"/>
        <v>0</v>
      </c>
      <c r="R109" s="91">
        <f t="shared" si="9"/>
        <v>1</v>
      </c>
      <c r="S109" s="91">
        <f t="shared" si="10"/>
        <v>1</v>
      </c>
      <c r="T109" s="139"/>
    </row>
    <row r="110" spans="1:20" ht="22.5">
      <c r="A110" s="143" t="s">
        <v>77</v>
      </c>
      <c r="B110" s="118">
        <v>0</v>
      </c>
      <c r="C110" s="89">
        <v>0</v>
      </c>
      <c r="D110" s="132">
        <v>0</v>
      </c>
      <c r="E110" s="118">
        <v>1</v>
      </c>
      <c r="F110" s="89">
        <v>8</v>
      </c>
      <c r="G110" s="132">
        <v>9</v>
      </c>
      <c r="H110" s="118">
        <v>0</v>
      </c>
      <c r="I110" s="89">
        <v>0</v>
      </c>
      <c r="J110" s="132">
        <v>0</v>
      </c>
      <c r="K110" s="118">
        <v>2</v>
      </c>
      <c r="L110" s="89">
        <v>1</v>
      </c>
      <c r="M110" s="132">
        <v>3</v>
      </c>
      <c r="N110" s="118">
        <v>0</v>
      </c>
      <c r="O110" s="89">
        <v>0</v>
      </c>
      <c r="P110" s="132">
        <v>0</v>
      </c>
      <c r="Q110" s="147">
        <f t="shared" si="8"/>
        <v>3</v>
      </c>
      <c r="R110" s="91">
        <f t="shared" si="9"/>
        <v>9</v>
      </c>
      <c r="S110" s="91">
        <f t="shared" si="10"/>
        <v>12</v>
      </c>
      <c r="T110" s="134"/>
    </row>
    <row r="111" spans="1:20" s="134" customFormat="1" ht="11.25">
      <c r="A111" s="135" t="s">
        <v>76</v>
      </c>
      <c r="B111" s="118">
        <v>0</v>
      </c>
      <c r="C111" s="89">
        <v>0</v>
      </c>
      <c r="D111" s="132">
        <v>0</v>
      </c>
      <c r="E111" s="118">
        <v>13</v>
      </c>
      <c r="F111" s="89">
        <v>0</v>
      </c>
      <c r="G111" s="132">
        <v>13</v>
      </c>
      <c r="H111" s="118">
        <v>1</v>
      </c>
      <c r="I111" s="89">
        <v>0</v>
      </c>
      <c r="J111" s="132">
        <v>1</v>
      </c>
      <c r="K111" s="118">
        <v>0</v>
      </c>
      <c r="L111" s="89">
        <v>0</v>
      </c>
      <c r="M111" s="132">
        <v>0</v>
      </c>
      <c r="N111" s="118">
        <v>0</v>
      </c>
      <c r="O111" s="89">
        <v>0</v>
      </c>
      <c r="P111" s="132">
        <v>0</v>
      </c>
      <c r="Q111" s="147">
        <f t="shared" si="8"/>
        <v>14</v>
      </c>
      <c r="R111" s="91">
        <f t="shared" si="9"/>
        <v>0</v>
      </c>
      <c r="S111" s="91">
        <f t="shared" si="10"/>
        <v>14</v>
      </c>
      <c r="T111" s="84"/>
    </row>
    <row r="112" spans="1:19" s="84" customFormat="1" ht="11.25">
      <c r="A112" s="143" t="s">
        <v>78</v>
      </c>
      <c r="B112" s="118">
        <v>0</v>
      </c>
      <c r="C112" s="89">
        <v>0</v>
      </c>
      <c r="D112" s="132">
        <v>0</v>
      </c>
      <c r="E112" s="118">
        <v>2</v>
      </c>
      <c r="F112" s="89">
        <v>0</v>
      </c>
      <c r="G112" s="132">
        <v>2</v>
      </c>
      <c r="H112" s="118">
        <v>0</v>
      </c>
      <c r="I112" s="89">
        <v>0</v>
      </c>
      <c r="J112" s="132">
        <v>0</v>
      </c>
      <c r="K112" s="118">
        <v>0</v>
      </c>
      <c r="L112" s="89">
        <v>0</v>
      </c>
      <c r="M112" s="132">
        <v>0</v>
      </c>
      <c r="N112" s="118">
        <v>0</v>
      </c>
      <c r="O112" s="89">
        <v>0</v>
      </c>
      <c r="P112" s="132">
        <v>0</v>
      </c>
      <c r="Q112" s="147">
        <f t="shared" si="8"/>
        <v>2</v>
      </c>
      <c r="R112" s="91">
        <f t="shared" si="9"/>
        <v>0</v>
      </c>
      <c r="S112" s="91">
        <f t="shared" si="10"/>
        <v>2</v>
      </c>
    </row>
    <row r="113" spans="1:20" s="84" customFormat="1" ht="11.25">
      <c r="A113" s="135" t="s">
        <v>79</v>
      </c>
      <c r="B113" s="118">
        <v>0</v>
      </c>
      <c r="C113" s="89">
        <v>0</v>
      </c>
      <c r="D113" s="132">
        <v>0</v>
      </c>
      <c r="E113" s="118">
        <v>8</v>
      </c>
      <c r="F113" s="89">
        <v>0</v>
      </c>
      <c r="G113" s="132">
        <v>8</v>
      </c>
      <c r="H113" s="118">
        <v>0</v>
      </c>
      <c r="I113" s="89">
        <v>0</v>
      </c>
      <c r="J113" s="132">
        <v>0</v>
      </c>
      <c r="K113" s="118">
        <v>4</v>
      </c>
      <c r="L113" s="89">
        <v>0</v>
      </c>
      <c r="M113" s="132">
        <v>4</v>
      </c>
      <c r="N113" s="118">
        <v>0</v>
      </c>
      <c r="O113" s="89">
        <v>0</v>
      </c>
      <c r="P113" s="132">
        <v>0</v>
      </c>
      <c r="Q113" s="147">
        <f t="shared" si="8"/>
        <v>12</v>
      </c>
      <c r="R113" s="91">
        <f t="shared" si="9"/>
        <v>0</v>
      </c>
      <c r="S113" s="91">
        <f t="shared" si="10"/>
        <v>12</v>
      </c>
      <c r="T113" s="139"/>
    </row>
    <row r="114" spans="1:19" ht="11.25">
      <c r="A114" s="143" t="s">
        <v>80</v>
      </c>
      <c r="B114" s="147">
        <v>0</v>
      </c>
      <c r="C114" s="148">
        <v>0</v>
      </c>
      <c r="D114" s="91">
        <v>0</v>
      </c>
      <c r="E114" s="147">
        <v>3</v>
      </c>
      <c r="F114" s="148">
        <v>2</v>
      </c>
      <c r="G114" s="91">
        <v>5</v>
      </c>
      <c r="H114" s="147">
        <v>0</v>
      </c>
      <c r="I114" s="148">
        <v>0</v>
      </c>
      <c r="J114" s="91">
        <v>0</v>
      </c>
      <c r="K114" s="147">
        <v>0</v>
      </c>
      <c r="L114" s="148">
        <v>0</v>
      </c>
      <c r="M114" s="91">
        <v>0</v>
      </c>
      <c r="N114" s="147">
        <v>0</v>
      </c>
      <c r="O114" s="148">
        <v>0</v>
      </c>
      <c r="P114" s="91">
        <v>0</v>
      </c>
      <c r="Q114" s="147">
        <f t="shared" si="8"/>
        <v>3</v>
      </c>
      <c r="R114" s="91">
        <f t="shared" si="9"/>
        <v>2</v>
      </c>
      <c r="S114" s="91">
        <f t="shared" si="10"/>
        <v>5</v>
      </c>
    </row>
    <row r="115" spans="1:19" ht="11.25">
      <c r="A115" s="135" t="s">
        <v>81</v>
      </c>
      <c r="B115" s="147">
        <v>4</v>
      </c>
      <c r="C115" s="148">
        <v>2</v>
      </c>
      <c r="D115" s="91">
        <v>6</v>
      </c>
      <c r="E115" s="147">
        <v>15</v>
      </c>
      <c r="F115" s="148">
        <v>6</v>
      </c>
      <c r="G115" s="91">
        <v>21</v>
      </c>
      <c r="H115" s="147">
        <v>0</v>
      </c>
      <c r="I115" s="148">
        <v>0</v>
      </c>
      <c r="J115" s="91">
        <v>0</v>
      </c>
      <c r="K115" s="147">
        <v>10</v>
      </c>
      <c r="L115" s="148">
        <v>2</v>
      </c>
      <c r="M115" s="91">
        <v>12</v>
      </c>
      <c r="N115" s="147">
        <v>0</v>
      </c>
      <c r="O115" s="148">
        <v>0</v>
      </c>
      <c r="P115" s="91">
        <v>0</v>
      </c>
      <c r="Q115" s="147">
        <f t="shared" si="8"/>
        <v>29</v>
      </c>
      <c r="R115" s="91">
        <f t="shared" si="9"/>
        <v>10</v>
      </c>
      <c r="S115" s="91">
        <f t="shared" si="10"/>
        <v>39</v>
      </c>
    </row>
    <row r="116" spans="1:19" ht="11.25">
      <c r="A116" s="143" t="s">
        <v>82</v>
      </c>
      <c r="B116" s="147">
        <v>0</v>
      </c>
      <c r="C116" s="148">
        <v>0</v>
      </c>
      <c r="D116" s="91">
        <v>0</v>
      </c>
      <c r="E116" s="147">
        <v>1</v>
      </c>
      <c r="F116" s="148">
        <v>0</v>
      </c>
      <c r="G116" s="91">
        <v>1</v>
      </c>
      <c r="H116" s="147">
        <v>0</v>
      </c>
      <c r="I116" s="148">
        <v>0</v>
      </c>
      <c r="J116" s="91">
        <v>0</v>
      </c>
      <c r="K116" s="147">
        <v>0</v>
      </c>
      <c r="L116" s="148">
        <v>0</v>
      </c>
      <c r="M116" s="91">
        <v>0</v>
      </c>
      <c r="N116" s="147">
        <v>0</v>
      </c>
      <c r="O116" s="148">
        <v>0</v>
      </c>
      <c r="P116" s="91">
        <v>0</v>
      </c>
      <c r="Q116" s="147">
        <f t="shared" si="8"/>
        <v>1</v>
      </c>
      <c r="R116" s="91">
        <f t="shared" si="9"/>
        <v>0</v>
      </c>
      <c r="S116" s="91">
        <f t="shared" si="10"/>
        <v>1</v>
      </c>
    </row>
    <row r="117" spans="1:19" ht="11.25">
      <c r="A117" s="135" t="s">
        <v>83</v>
      </c>
      <c r="B117" s="147">
        <v>11</v>
      </c>
      <c r="C117" s="148">
        <v>5</v>
      </c>
      <c r="D117" s="91">
        <v>16</v>
      </c>
      <c r="E117" s="147">
        <v>29</v>
      </c>
      <c r="F117" s="148">
        <v>6</v>
      </c>
      <c r="G117" s="91">
        <v>35</v>
      </c>
      <c r="H117" s="147">
        <v>1</v>
      </c>
      <c r="I117" s="148">
        <v>0</v>
      </c>
      <c r="J117" s="91">
        <v>1</v>
      </c>
      <c r="K117" s="147">
        <v>5</v>
      </c>
      <c r="L117" s="148">
        <v>0</v>
      </c>
      <c r="M117" s="91">
        <v>5</v>
      </c>
      <c r="N117" s="147">
        <v>0</v>
      </c>
      <c r="O117" s="148">
        <v>0</v>
      </c>
      <c r="P117" s="91">
        <v>0</v>
      </c>
      <c r="Q117" s="147">
        <f t="shared" si="8"/>
        <v>46</v>
      </c>
      <c r="R117" s="91">
        <f t="shared" si="9"/>
        <v>11</v>
      </c>
      <c r="S117" s="91">
        <f t="shared" si="10"/>
        <v>57</v>
      </c>
    </row>
    <row r="118" spans="1:19" ht="11.25">
      <c r="A118" s="135" t="s">
        <v>89</v>
      </c>
      <c r="B118" s="147">
        <v>0</v>
      </c>
      <c r="C118" s="148">
        <v>0</v>
      </c>
      <c r="D118" s="91">
        <v>0</v>
      </c>
      <c r="E118" s="147">
        <v>0</v>
      </c>
      <c r="F118" s="148">
        <v>0</v>
      </c>
      <c r="G118" s="91">
        <v>0</v>
      </c>
      <c r="H118" s="147">
        <v>0</v>
      </c>
      <c r="I118" s="148">
        <v>0</v>
      </c>
      <c r="J118" s="91">
        <v>0</v>
      </c>
      <c r="K118" s="147">
        <v>0</v>
      </c>
      <c r="L118" s="148">
        <v>1</v>
      </c>
      <c r="M118" s="91">
        <v>1</v>
      </c>
      <c r="N118" s="147">
        <v>0</v>
      </c>
      <c r="O118" s="148">
        <v>0</v>
      </c>
      <c r="P118" s="91">
        <v>0</v>
      </c>
      <c r="Q118" s="147">
        <f t="shared" si="8"/>
        <v>0</v>
      </c>
      <c r="R118" s="91">
        <f t="shared" si="9"/>
        <v>1</v>
      </c>
      <c r="S118" s="91">
        <f t="shared" si="10"/>
        <v>1</v>
      </c>
    </row>
    <row r="119" spans="1:19" s="134" customFormat="1" ht="11.25">
      <c r="A119" s="135" t="s">
        <v>84</v>
      </c>
      <c r="B119" s="147">
        <v>8</v>
      </c>
      <c r="C119" s="148">
        <v>1</v>
      </c>
      <c r="D119" s="91">
        <v>9</v>
      </c>
      <c r="E119" s="147">
        <v>36</v>
      </c>
      <c r="F119" s="148">
        <v>1</v>
      </c>
      <c r="G119" s="91">
        <v>37</v>
      </c>
      <c r="H119" s="147">
        <v>1</v>
      </c>
      <c r="I119" s="148">
        <v>0</v>
      </c>
      <c r="J119" s="91">
        <v>1</v>
      </c>
      <c r="K119" s="147">
        <v>6</v>
      </c>
      <c r="L119" s="148">
        <v>0</v>
      </c>
      <c r="M119" s="91">
        <v>6</v>
      </c>
      <c r="N119" s="147">
        <v>0</v>
      </c>
      <c r="O119" s="148">
        <v>0</v>
      </c>
      <c r="P119" s="91">
        <v>0</v>
      </c>
      <c r="Q119" s="147">
        <f t="shared" si="8"/>
        <v>51</v>
      </c>
      <c r="R119" s="91">
        <f t="shared" si="9"/>
        <v>2</v>
      </c>
      <c r="S119" s="91">
        <f t="shared" si="10"/>
        <v>53</v>
      </c>
    </row>
    <row r="120" spans="1:19" s="134" customFormat="1" ht="11.25">
      <c r="A120" s="135" t="s">
        <v>85</v>
      </c>
      <c r="B120" s="147">
        <v>2</v>
      </c>
      <c r="C120" s="148">
        <v>4</v>
      </c>
      <c r="D120" s="91">
        <v>6</v>
      </c>
      <c r="E120" s="147">
        <v>11</v>
      </c>
      <c r="F120" s="148">
        <v>16</v>
      </c>
      <c r="G120" s="91">
        <v>27</v>
      </c>
      <c r="H120" s="147">
        <v>0</v>
      </c>
      <c r="I120" s="148">
        <v>0</v>
      </c>
      <c r="J120" s="91">
        <v>0</v>
      </c>
      <c r="K120" s="147">
        <v>0</v>
      </c>
      <c r="L120" s="148">
        <v>0</v>
      </c>
      <c r="M120" s="91">
        <v>0</v>
      </c>
      <c r="N120" s="147">
        <v>0</v>
      </c>
      <c r="O120" s="148">
        <v>0</v>
      </c>
      <c r="P120" s="91">
        <v>0</v>
      </c>
      <c r="Q120" s="147">
        <f t="shared" si="8"/>
        <v>13</v>
      </c>
      <c r="R120" s="91">
        <f t="shared" si="9"/>
        <v>20</v>
      </c>
      <c r="S120" s="91">
        <f t="shared" si="10"/>
        <v>33</v>
      </c>
    </row>
    <row r="121" spans="1:19" s="134" customFormat="1" ht="11.25">
      <c r="A121" s="135" t="s">
        <v>87</v>
      </c>
      <c r="B121" s="147">
        <v>0</v>
      </c>
      <c r="C121" s="148">
        <v>0</v>
      </c>
      <c r="D121" s="91">
        <v>0</v>
      </c>
      <c r="E121" s="147">
        <v>2</v>
      </c>
      <c r="F121" s="148">
        <v>0</v>
      </c>
      <c r="G121" s="91">
        <v>2</v>
      </c>
      <c r="H121" s="147">
        <v>0</v>
      </c>
      <c r="I121" s="148">
        <v>0</v>
      </c>
      <c r="J121" s="91">
        <v>0</v>
      </c>
      <c r="K121" s="147">
        <v>0</v>
      </c>
      <c r="L121" s="148">
        <v>0</v>
      </c>
      <c r="M121" s="91">
        <v>0</v>
      </c>
      <c r="N121" s="147">
        <v>0</v>
      </c>
      <c r="O121" s="148">
        <v>0</v>
      </c>
      <c r="P121" s="91">
        <v>0</v>
      </c>
      <c r="Q121" s="147">
        <f t="shared" si="8"/>
        <v>2</v>
      </c>
      <c r="R121" s="91">
        <f t="shared" si="9"/>
        <v>0</v>
      </c>
      <c r="S121" s="91">
        <f t="shared" si="10"/>
        <v>2</v>
      </c>
    </row>
    <row r="122" spans="1:19" s="134" customFormat="1" ht="12">
      <c r="A122" s="133" t="s">
        <v>109</v>
      </c>
      <c r="B122" s="118"/>
      <c r="C122" s="89"/>
      <c r="D122" s="132"/>
      <c r="E122" s="118"/>
      <c r="F122" s="89"/>
      <c r="G122" s="132"/>
      <c r="H122" s="118"/>
      <c r="I122" s="89"/>
      <c r="J122" s="132"/>
      <c r="K122" s="118"/>
      <c r="L122" s="89"/>
      <c r="M122" s="132"/>
      <c r="N122" s="118"/>
      <c r="O122" s="89"/>
      <c r="P122" s="132"/>
      <c r="Q122" s="147"/>
      <c r="R122" s="91"/>
      <c r="S122" s="91"/>
    </row>
    <row r="123" spans="1:19" s="134" customFormat="1" ht="11.25">
      <c r="A123" s="135" t="s">
        <v>130</v>
      </c>
      <c r="B123" s="118">
        <v>0</v>
      </c>
      <c r="C123" s="89">
        <v>0</v>
      </c>
      <c r="D123" s="132">
        <v>0</v>
      </c>
      <c r="E123" s="118">
        <v>1</v>
      </c>
      <c r="F123" s="89">
        <v>0</v>
      </c>
      <c r="G123" s="132">
        <v>1</v>
      </c>
      <c r="H123" s="118">
        <v>0</v>
      </c>
      <c r="I123" s="89">
        <v>0</v>
      </c>
      <c r="J123" s="132">
        <v>0</v>
      </c>
      <c r="K123" s="118">
        <v>0</v>
      </c>
      <c r="L123" s="89">
        <v>0</v>
      </c>
      <c r="M123" s="132">
        <v>0</v>
      </c>
      <c r="N123" s="118">
        <v>0</v>
      </c>
      <c r="O123" s="89">
        <v>0</v>
      </c>
      <c r="P123" s="132">
        <v>0</v>
      </c>
      <c r="Q123" s="147">
        <f t="shared" si="8"/>
        <v>1</v>
      </c>
      <c r="R123" s="91">
        <f t="shared" si="9"/>
        <v>0</v>
      </c>
      <c r="S123" s="91">
        <f t="shared" si="10"/>
        <v>1</v>
      </c>
    </row>
    <row r="124" spans="1:19" s="134" customFormat="1" ht="11.25">
      <c r="A124" s="135" t="s">
        <v>101</v>
      </c>
      <c r="B124" s="118">
        <v>0</v>
      </c>
      <c r="C124" s="89">
        <v>0</v>
      </c>
      <c r="D124" s="132">
        <v>0</v>
      </c>
      <c r="E124" s="118">
        <v>0</v>
      </c>
      <c r="F124" s="89">
        <v>0</v>
      </c>
      <c r="G124" s="132">
        <v>0</v>
      </c>
      <c r="H124" s="118">
        <v>0</v>
      </c>
      <c r="I124" s="89">
        <v>0</v>
      </c>
      <c r="J124" s="132">
        <v>0</v>
      </c>
      <c r="K124" s="118">
        <v>1</v>
      </c>
      <c r="L124" s="89">
        <v>0</v>
      </c>
      <c r="M124" s="132">
        <v>1</v>
      </c>
      <c r="N124" s="118">
        <v>0</v>
      </c>
      <c r="O124" s="89">
        <v>0</v>
      </c>
      <c r="P124" s="132">
        <v>0</v>
      </c>
      <c r="Q124" s="147">
        <f t="shared" si="8"/>
        <v>1</v>
      </c>
      <c r="R124" s="91">
        <f t="shared" si="9"/>
        <v>0</v>
      </c>
      <c r="S124" s="91">
        <f t="shared" si="10"/>
        <v>1</v>
      </c>
    </row>
    <row r="125" spans="1:19" s="134" customFormat="1" ht="11.25">
      <c r="A125" s="143" t="s">
        <v>69</v>
      </c>
      <c r="B125" s="118">
        <v>0</v>
      </c>
      <c r="C125" s="89">
        <v>0</v>
      </c>
      <c r="D125" s="132">
        <v>0</v>
      </c>
      <c r="E125" s="118">
        <v>0</v>
      </c>
      <c r="F125" s="89">
        <v>0</v>
      </c>
      <c r="G125" s="132">
        <v>0</v>
      </c>
      <c r="H125" s="118">
        <v>0</v>
      </c>
      <c r="I125" s="89">
        <v>0</v>
      </c>
      <c r="J125" s="132">
        <v>0</v>
      </c>
      <c r="K125" s="118">
        <v>1</v>
      </c>
      <c r="L125" s="89">
        <v>0</v>
      </c>
      <c r="M125" s="132">
        <v>1</v>
      </c>
      <c r="N125" s="118">
        <v>0</v>
      </c>
      <c r="O125" s="89">
        <v>0</v>
      </c>
      <c r="P125" s="132">
        <v>0</v>
      </c>
      <c r="Q125" s="147">
        <f t="shared" si="8"/>
        <v>1</v>
      </c>
      <c r="R125" s="91">
        <f t="shared" si="9"/>
        <v>0</v>
      </c>
      <c r="S125" s="91">
        <f t="shared" si="10"/>
        <v>1</v>
      </c>
    </row>
    <row r="126" spans="1:19" s="134" customFormat="1" ht="12" customHeight="1">
      <c r="A126" s="143" t="s">
        <v>70</v>
      </c>
      <c r="B126" s="118">
        <v>0</v>
      </c>
      <c r="C126" s="89">
        <v>0</v>
      </c>
      <c r="D126" s="132">
        <v>0</v>
      </c>
      <c r="E126" s="118">
        <v>2</v>
      </c>
      <c r="F126" s="89">
        <v>0</v>
      </c>
      <c r="G126" s="132">
        <v>2</v>
      </c>
      <c r="H126" s="118">
        <v>0</v>
      </c>
      <c r="I126" s="89">
        <v>0</v>
      </c>
      <c r="J126" s="132">
        <v>0</v>
      </c>
      <c r="K126" s="118">
        <v>0</v>
      </c>
      <c r="L126" s="89">
        <v>0</v>
      </c>
      <c r="M126" s="132">
        <v>0</v>
      </c>
      <c r="N126" s="118">
        <v>0</v>
      </c>
      <c r="O126" s="89">
        <v>0</v>
      </c>
      <c r="P126" s="132">
        <v>0</v>
      </c>
      <c r="Q126" s="147">
        <f t="shared" si="8"/>
        <v>2</v>
      </c>
      <c r="R126" s="91">
        <f t="shared" si="9"/>
        <v>0</v>
      </c>
      <c r="S126" s="91">
        <f t="shared" si="10"/>
        <v>2</v>
      </c>
    </row>
    <row r="127" spans="1:19" s="134" customFormat="1" ht="11.25">
      <c r="A127" s="135" t="s">
        <v>103</v>
      </c>
      <c r="B127" s="118">
        <v>0</v>
      </c>
      <c r="C127" s="89">
        <v>0</v>
      </c>
      <c r="D127" s="132">
        <v>0</v>
      </c>
      <c r="E127" s="118">
        <v>2</v>
      </c>
      <c r="F127" s="89">
        <v>0</v>
      </c>
      <c r="G127" s="132">
        <v>2</v>
      </c>
      <c r="H127" s="118">
        <v>0</v>
      </c>
      <c r="I127" s="89">
        <v>0</v>
      </c>
      <c r="J127" s="132">
        <v>0</v>
      </c>
      <c r="K127" s="118">
        <v>1</v>
      </c>
      <c r="L127" s="89">
        <v>0</v>
      </c>
      <c r="M127" s="132">
        <v>1</v>
      </c>
      <c r="N127" s="118">
        <v>0</v>
      </c>
      <c r="O127" s="89">
        <v>1</v>
      </c>
      <c r="P127" s="132">
        <v>1</v>
      </c>
      <c r="Q127" s="147">
        <f t="shared" si="8"/>
        <v>3</v>
      </c>
      <c r="R127" s="91">
        <f t="shared" si="9"/>
        <v>1</v>
      </c>
      <c r="S127" s="91">
        <f t="shared" si="10"/>
        <v>4</v>
      </c>
    </row>
    <row r="128" spans="1:19" s="134" customFormat="1" ht="22.5">
      <c r="A128" s="143" t="s">
        <v>71</v>
      </c>
      <c r="B128" s="118">
        <v>0</v>
      </c>
      <c r="C128" s="89">
        <v>0</v>
      </c>
      <c r="D128" s="132">
        <v>0</v>
      </c>
      <c r="E128" s="118">
        <v>0</v>
      </c>
      <c r="F128" s="89">
        <v>0</v>
      </c>
      <c r="G128" s="132">
        <v>0</v>
      </c>
      <c r="H128" s="118">
        <v>0</v>
      </c>
      <c r="I128" s="89">
        <v>0</v>
      </c>
      <c r="J128" s="132">
        <v>0</v>
      </c>
      <c r="K128" s="118">
        <v>1</v>
      </c>
      <c r="L128" s="89">
        <v>1</v>
      </c>
      <c r="M128" s="132">
        <v>2</v>
      </c>
      <c r="N128" s="118">
        <v>0</v>
      </c>
      <c r="O128" s="89">
        <v>0</v>
      </c>
      <c r="P128" s="132">
        <v>0</v>
      </c>
      <c r="Q128" s="147">
        <f t="shared" si="8"/>
        <v>1</v>
      </c>
      <c r="R128" s="91">
        <f t="shared" si="9"/>
        <v>1</v>
      </c>
      <c r="S128" s="91">
        <f t="shared" si="10"/>
        <v>2</v>
      </c>
    </row>
    <row r="129" spans="1:19" s="134" customFormat="1" ht="11.25">
      <c r="A129" s="143" t="s">
        <v>74</v>
      </c>
      <c r="B129" s="118">
        <v>0</v>
      </c>
      <c r="C129" s="89">
        <v>0</v>
      </c>
      <c r="D129" s="132">
        <v>0</v>
      </c>
      <c r="E129" s="118">
        <v>0</v>
      </c>
      <c r="F129" s="89">
        <v>0</v>
      </c>
      <c r="G129" s="132">
        <v>0</v>
      </c>
      <c r="H129" s="118">
        <v>0</v>
      </c>
      <c r="I129" s="89">
        <v>0</v>
      </c>
      <c r="J129" s="138">
        <v>0</v>
      </c>
      <c r="K129" s="118">
        <v>1</v>
      </c>
      <c r="L129" s="89">
        <v>0</v>
      </c>
      <c r="M129" s="132">
        <v>1</v>
      </c>
      <c r="N129" s="118">
        <v>0</v>
      </c>
      <c r="O129" s="89">
        <v>0</v>
      </c>
      <c r="P129" s="132">
        <v>0</v>
      </c>
      <c r="Q129" s="147">
        <f t="shared" si="8"/>
        <v>1</v>
      </c>
      <c r="R129" s="91">
        <f t="shared" si="9"/>
        <v>0</v>
      </c>
      <c r="S129" s="91">
        <f t="shared" si="10"/>
        <v>1</v>
      </c>
    </row>
    <row r="130" spans="1:19" s="134" customFormat="1" ht="11.25">
      <c r="A130" s="135" t="s">
        <v>99</v>
      </c>
      <c r="B130" s="118">
        <v>0</v>
      </c>
      <c r="C130" s="89">
        <v>0</v>
      </c>
      <c r="D130" s="132">
        <v>0</v>
      </c>
      <c r="E130" s="118">
        <v>0</v>
      </c>
      <c r="F130" s="89">
        <v>0</v>
      </c>
      <c r="G130" s="132">
        <v>0</v>
      </c>
      <c r="H130" s="118">
        <v>0</v>
      </c>
      <c r="I130" s="89">
        <v>0</v>
      </c>
      <c r="J130" s="138">
        <v>0</v>
      </c>
      <c r="K130" s="118">
        <v>0</v>
      </c>
      <c r="L130" s="89">
        <v>0</v>
      </c>
      <c r="M130" s="132">
        <v>0</v>
      </c>
      <c r="N130" s="118">
        <v>4</v>
      </c>
      <c r="O130" s="89">
        <v>0</v>
      </c>
      <c r="P130" s="132">
        <v>4</v>
      </c>
      <c r="Q130" s="147">
        <f t="shared" si="8"/>
        <v>4</v>
      </c>
      <c r="R130" s="91">
        <f t="shared" si="9"/>
        <v>0</v>
      </c>
      <c r="S130" s="91">
        <f t="shared" si="10"/>
        <v>4</v>
      </c>
    </row>
    <row r="131" spans="1:19" s="99" customFormat="1" ht="12">
      <c r="A131" s="143" t="s">
        <v>186</v>
      </c>
      <c r="B131" s="118">
        <v>0</v>
      </c>
      <c r="C131" s="89">
        <v>0</v>
      </c>
      <c r="D131" s="132">
        <v>0</v>
      </c>
      <c r="E131" s="118">
        <v>0</v>
      </c>
      <c r="F131" s="89">
        <v>0</v>
      </c>
      <c r="G131" s="138">
        <v>0</v>
      </c>
      <c r="H131" s="89">
        <v>0</v>
      </c>
      <c r="I131" s="89">
        <v>0</v>
      </c>
      <c r="J131" s="132">
        <v>0</v>
      </c>
      <c r="K131" s="118">
        <v>1</v>
      </c>
      <c r="L131" s="89">
        <v>0</v>
      </c>
      <c r="M131" s="138">
        <v>1</v>
      </c>
      <c r="N131" s="118">
        <v>0</v>
      </c>
      <c r="O131" s="89">
        <v>0</v>
      </c>
      <c r="P131" s="138">
        <v>0</v>
      </c>
      <c r="Q131" s="147">
        <f t="shared" si="8"/>
        <v>1</v>
      </c>
      <c r="R131" s="91">
        <f t="shared" si="9"/>
        <v>0</v>
      </c>
      <c r="S131" s="91">
        <f t="shared" si="10"/>
        <v>1</v>
      </c>
    </row>
    <row r="132" spans="1:19" s="99" customFormat="1" ht="12">
      <c r="A132" s="143" t="s">
        <v>100</v>
      </c>
      <c r="B132" s="118">
        <v>0</v>
      </c>
      <c r="C132" s="89">
        <v>0</v>
      </c>
      <c r="D132" s="132">
        <v>0</v>
      </c>
      <c r="E132" s="298">
        <v>0</v>
      </c>
      <c r="F132" s="299">
        <v>0</v>
      </c>
      <c r="G132" s="300">
        <v>0</v>
      </c>
      <c r="H132" s="89">
        <v>0</v>
      </c>
      <c r="I132" s="89">
        <v>0</v>
      </c>
      <c r="J132" s="132">
        <v>0</v>
      </c>
      <c r="K132" s="298">
        <v>1</v>
      </c>
      <c r="L132" s="299">
        <v>0</v>
      </c>
      <c r="M132" s="300">
        <v>1</v>
      </c>
      <c r="N132" s="89">
        <v>0</v>
      </c>
      <c r="O132" s="89">
        <v>0</v>
      </c>
      <c r="P132" s="138">
        <v>0</v>
      </c>
      <c r="Q132" s="91">
        <f t="shared" si="8"/>
        <v>1</v>
      </c>
      <c r="R132" s="91">
        <f t="shared" si="9"/>
        <v>0</v>
      </c>
      <c r="S132" s="91">
        <f t="shared" si="10"/>
        <v>1</v>
      </c>
    </row>
    <row r="133" spans="1:19" ht="12">
      <c r="A133" s="99" t="s">
        <v>12</v>
      </c>
      <c r="B133" s="100">
        <f>SUM(B99:B132)</f>
        <v>83</v>
      </c>
      <c r="C133" s="101">
        <f aca="true" t="shared" si="11" ref="C133:S133">SUM(C99:C132)</f>
        <v>57</v>
      </c>
      <c r="D133" s="136">
        <f t="shared" si="11"/>
        <v>140</v>
      </c>
      <c r="E133" s="101">
        <f t="shared" si="11"/>
        <v>249</v>
      </c>
      <c r="F133" s="101">
        <f t="shared" si="11"/>
        <v>152</v>
      </c>
      <c r="G133" s="136">
        <f t="shared" si="11"/>
        <v>401</v>
      </c>
      <c r="H133" s="101">
        <f t="shared" si="11"/>
        <v>12</v>
      </c>
      <c r="I133" s="101">
        <f t="shared" si="11"/>
        <v>0</v>
      </c>
      <c r="J133" s="136">
        <f t="shared" si="11"/>
        <v>12</v>
      </c>
      <c r="K133" s="101">
        <f t="shared" si="11"/>
        <v>57</v>
      </c>
      <c r="L133" s="101">
        <f t="shared" si="11"/>
        <v>27</v>
      </c>
      <c r="M133" s="136">
        <f t="shared" si="11"/>
        <v>84</v>
      </c>
      <c r="N133" s="101">
        <f t="shared" si="11"/>
        <v>4</v>
      </c>
      <c r="O133" s="101">
        <f t="shared" si="11"/>
        <v>1</v>
      </c>
      <c r="P133" s="136">
        <f t="shared" si="11"/>
        <v>5</v>
      </c>
      <c r="Q133" s="101">
        <f t="shared" si="11"/>
        <v>405</v>
      </c>
      <c r="R133" s="101">
        <f t="shared" si="11"/>
        <v>237</v>
      </c>
      <c r="S133" s="101">
        <f t="shared" si="11"/>
        <v>642</v>
      </c>
    </row>
    <row r="134" spans="1:19" ht="11.25">
      <c r="A134" s="135"/>
      <c r="B134" s="147"/>
      <c r="C134" s="148"/>
      <c r="D134" s="91"/>
      <c r="E134" s="147"/>
      <c r="F134" s="148"/>
      <c r="G134" s="91"/>
      <c r="H134" s="147"/>
      <c r="I134" s="148"/>
      <c r="J134" s="91"/>
      <c r="K134" s="147"/>
      <c r="L134" s="148"/>
      <c r="M134" s="91"/>
      <c r="N134" s="147"/>
      <c r="O134" s="148"/>
      <c r="P134" s="91"/>
      <c r="Q134" s="147"/>
      <c r="R134" s="91"/>
      <c r="S134" s="91"/>
    </row>
    <row r="135" spans="1:19" ht="11.25">
      <c r="A135" s="287" t="s">
        <v>153</v>
      </c>
      <c r="B135" s="147">
        <v>0</v>
      </c>
      <c r="C135" s="148">
        <v>0</v>
      </c>
      <c r="D135" s="91">
        <v>0</v>
      </c>
      <c r="E135" s="147">
        <v>0</v>
      </c>
      <c r="F135" s="148">
        <v>1</v>
      </c>
      <c r="G135" s="91">
        <v>1</v>
      </c>
      <c r="H135" s="147">
        <v>0</v>
      </c>
      <c r="I135" s="148">
        <v>0</v>
      </c>
      <c r="J135" s="91">
        <v>0</v>
      </c>
      <c r="K135" s="147">
        <v>0</v>
      </c>
      <c r="L135" s="148">
        <v>0</v>
      </c>
      <c r="M135" s="91">
        <v>0</v>
      </c>
      <c r="N135" s="147">
        <v>0</v>
      </c>
      <c r="O135" s="148">
        <v>0</v>
      </c>
      <c r="P135" s="91">
        <v>0</v>
      </c>
      <c r="Q135" s="147">
        <f>SUM(N135,K135,H135,E135,B135)</f>
        <v>0</v>
      </c>
      <c r="R135" s="91">
        <f>SUM(O135,L135,I135,F135,C135)</f>
        <v>1</v>
      </c>
      <c r="S135" s="91">
        <f>SUM(P135,,J135,G135,M135,D135)</f>
        <v>1</v>
      </c>
    </row>
    <row r="136" spans="1:19" ht="11.25">
      <c r="A136" s="287" t="s">
        <v>187</v>
      </c>
      <c r="B136" s="147">
        <v>1</v>
      </c>
      <c r="C136" s="148">
        <v>0</v>
      </c>
      <c r="D136" s="91">
        <v>1</v>
      </c>
      <c r="E136" s="147">
        <v>0</v>
      </c>
      <c r="F136" s="148">
        <v>0</v>
      </c>
      <c r="G136" s="91">
        <v>0</v>
      </c>
      <c r="H136" s="147">
        <v>0</v>
      </c>
      <c r="I136" s="148">
        <v>0</v>
      </c>
      <c r="J136" s="91">
        <v>0</v>
      </c>
      <c r="K136" s="147">
        <v>0</v>
      </c>
      <c r="L136" s="148">
        <v>0</v>
      </c>
      <c r="M136" s="91">
        <v>0</v>
      </c>
      <c r="N136" s="147">
        <v>0</v>
      </c>
      <c r="O136" s="148">
        <v>0</v>
      </c>
      <c r="P136" s="91">
        <v>0</v>
      </c>
      <c r="Q136" s="147">
        <f>SUM(N136,K136,H136,E136,B136)</f>
        <v>1</v>
      </c>
      <c r="R136" s="91">
        <f>SUM(O136,L136,I136,F136,C136)</f>
        <v>0</v>
      </c>
      <c r="S136" s="91">
        <f>SUM(P136,,J136,G136,M136,D136)</f>
        <v>1</v>
      </c>
    </row>
    <row r="137" spans="1:19" s="154" customFormat="1" ht="12">
      <c r="A137" s="135" t="s">
        <v>90</v>
      </c>
      <c r="B137" s="147">
        <v>499</v>
      </c>
      <c r="C137" s="148">
        <v>103</v>
      </c>
      <c r="D137" s="91">
        <v>602</v>
      </c>
      <c r="E137" s="147">
        <v>657</v>
      </c>
      <c r="F137" s="148">
        <v>132</v>
      </c>
      <c r="G137" s="91">
        <v>789</v>
      </c>
      <c r="H137" s="147">
        <v>36</v>
      </c>
      <c r="I137" s="148">
        <v>5</v>
      </c>
      <c r="J137" s="91">
        <v>41</v>
      </c>
      <c r="K137" s="147">
        <v>38</v>
      </c>
      <c r="L137" s="148">
        <v>7</v>
      </c>
      <c r="M137" s="91">
        <v>45</v>
      </c>
      <c r="N137" s="147">
        <v>0</v>
      </c>
      <c r="O137" s="148">
        <v>0</v>
      </c>
      <c r="P137" s="91">
        <v>0</v>
      </c>
      <c r="Q137" s="147">
        <f aca="true" t="shared" si="12" ref="Q137:R139">SUM(N137,K137,H137,E137,B137)</f>
        <v>1230</v>
      </c>
      <c r="R137" s="91">
        <f t="shared" si="12"/>
        <v>247</v>
      </c>
      <c r="S137" s="91">
        <f>SUM(P137,,J137,G137,M137,D137)</f>
        <v>1477</v>
      </c>
    </row>
    <row r="138" spans="1:19" s="154" customFormat="1" ht="12">
      <c r="A138" s="135" t="s">
        <v>91</v>
      </c>
      <c r="B138" s="147">
        <v>360</v>
      </c>
      <c r="C138" s="148">
        <v>81</v>
      </c>
      <c r="D138" s="91">
        <v>441</v>
      </c>
      <c r="E138" s="147">
        <v>457</v>
      </c>
      <c r="F138" s="148">
        <v>110</v>
      </c>
      <c r="G138" s="91">
        <v>567</v>
      </c>
      <c r="H138" s="147">
        <v>52</v>
      </c>
      <c r="I138" s="148">
        <v>11</v>
      </c>
      <c r="J138" s="91">
        <v>63</v>
      </c>
      <c r="K138" s="147">
        <v>21</v>
      </c>
      <c r="L138" s="148">
        <v>3</v>
      </c>
      <c r="M138" s="91">
        <v>24</v>
      </c>
      <c r="N138" s="147">
        <v>0</v>
      </c>
      <c r="O138" s="148">
        <v>0</v>
      </c>
      <c r="P138" s="91">
        <v>0</v>
      </c>
      <c r="Q138" s="147">
        <f t="shared" si="12"/>
        <v>890</v>
      </c>
      <c r="R138" s="91">
        <f t="shared" si="12"/>
        <v>205</v>
      </c>
      <c r="S138" s="91">
        <f>SUM(P138,,J138,G138,M138,D138)</f>
        <v>1095</v>
      </c>
    </row>
    <row r="139" spans="1:19" s="97" customFormat="1" ht="12">
      <c r="A139" s="135" t="s">
        <v>92</v>
      </c>
      <c r="B139" s="147">
        <v>162</v>
      </c>
      <c r="C139" s="148">
        <v>23</v>
      </c>
      <c r="D139" s="91">
        <v>185</v>
      </c>
      <c r="E139" s="147">
        <v>317</v>
      </c>
      <c r="F139" s="148">
        <v>87</v>
      </c>
      <c r="G139" s="91">
        <v>404</v>
      </c>
      <c r="H139" s="147">
        <v>34</v>
      </c>
      <c r="I139" s="148">
        <v>5</v>
      </c>
      <c r="J139" s="91">
        <v>39</v>
      </c>
      <c r="K139" s="147">
        <v>0</v>
      </c>
      <c r="L139" s="148">
        <v>0</v>
      </c>
      <c r="M139" s="91">
        <v>0</v>
      </c>
      <c r="N139" s="147">
        <v>0</v>
      </c>
      <c r="O139" s="148">
        <v>0</v>
      </c>
      <c r="P139" s="91">
        <v>0</v>
      </c>
      <c r="Q139" s="147">
        <f t="shared" si="12"/>
        <v>513</v>
      </c>
      <c r="R139" s="91">
        <f t="shared" si="12"/>
        <v>115</v>
      </c>
      <c r="S139" s="91">
        <f>SUM(P139,,J139,G139,M139,D139)</f>
        <v>628</v>
      </c>
    </row>
    <row r="140" spans="1:20" s="97" customFormat="1" ht="12">
      <c r="A140" s="99" t="s">
        <v>12</v>
      </c>
      <c r="B140" s="100">
        <f aca="true" t="shared" si="13" ref="B140:S140">SUM(B135:B139)</f>
        <v>1022</v>
      </c>
      <c r="C140" s="101">
        <f t="shared" si="13"/>
        <v>207</v>
      </c>
      <c r="D140" s="136">
        <f t="shared" si="13"/>
        <v>1229</v>
      </c>
      <c r="E140" s="101">
        <f t="shared" si="13"/>
        <v>1431</v>
      </c>
      <c r="F140" s="101">
        <f t="shared" si="13"/>
        <v>330</v>
      </c>
      <c r="G140" s="136">
        <f t="shared" si="13"/>
        <v>1761</v>
      </c>
      <c r="H140" s="101">
        <f t="shared" si="13"/>
        <v>122</v>
      </c>
      <c r="I140" s="101">
        <f t="shared" si="13"/>
        <v>21</v>
      </c>
      <c r="J140" s="136">
        <f t="shared" si="13"/>
        <v>143</v>
      </c>
      <c r="K140" s="101">
        <f t="shared" si="13"/>
        <v>59</v>
      </c>
      <c r="L140" s="101">
        <f t="shared" si="13"/>
        <v>10</v>
      </c>
      <c r="M140" s="136">
        <f t="shared" si="13"/>
        <v>69</v>
      </c>
      <c r="N140" s="101">
        <f t="shared" si="13"/>
        <v>0</v>
      </c>
      <c r="O140" s="101">
        <f t="shared" si="13"/>
        <v>0</v>
      </c>
      <c r="P140" s="136">
        <f t="shared" si="13"/>
        <v>0</v>
      </c>
      <c r="Q140" s="101">
        <f t="shared" si="13"/>
        <v>2634</v>
      </c>
      <c r="R140" s="101">
        <f t="shared" si="13"/>
        <v>568</v>
      </c>
      <c r="S140" s="101">
        <f t="shared" si="13"/>
        <v>3202</v>
      </c>
      <c r="T140" s="148"/>
    </row>
    <row r="141" spans="1:19" ht="12">
      <c r="A141" s="99"/>
      <c r="B141" s="140"/>
      <c r="C141" s="141"/>
      <c r="D141" s="141"/>
      <c r="E141" s="140"/>
      <c r="F141" s="141"/>
      <c r="G141" s="141"/>
      <c r="H141" s="140"/>
      <c r="I141" s="141"/>
      <c r="J141" s="141"/>
      <c r="K141" s="140"/>
      <c r="L141" s="141"/>
      <c r="M141" s="141"/>
      <c r="N141" s="140"/>
      <c r="O141" s="141"/>
      <c r="P141" s="141"/>
      <c r="Q141" s="140"/>
      <c r="R141" s="141"/>
      <c r="S141" s="141"/>
    </row>
    <row r="142" spans="1:19" ht="12">
      <c r="A142" s="99" t="s">
        <v>14</v>
      </c>
      <c r="B142" s="140">
        <f aca="true" t="shared" si="14" ref="B142:P142">SUM(B140,B133,B95,B47,B8)</f>
        <v>2352</v>
      </c>
      <c r="C142" s="141">
        <f t="shared" si="14"/>
        <v>1001</v>
      </c>
      <c r="D142" s="141">
        <f t="shared" si="14"/>
        <v>3353</v>
      </c>
      <c r="E142" s="140">
        <f t="shared" si="14"/>
        <v>4926</v>
      </c>
      <c r="F142" s="141">
        <f t="shared" si="14"/>
        <v>2342</v>
      </c>
      <c r="G142" s="141">
        <f t="shared" si="14"/>
        <v>7268</v>
      </c>
      <c r="H142" s="140">
        <f t="shared" si="14"/>
        <v>313</v>
      </c>
      <c r="I142" s="141">
        <f t="shared" si="14"/>
        <v>76</v>
      </c>
      <c r="J142" s="141">
        <f t="shared" si="14"/>
        <v>389</v>
      </c>
      <c r="K142" s="140">
        <f t="shared" si="14"/>
        <v>870</v>
      </c>
      <c r="L142" s="141">
        <f t="shared" si="14"/>
        <v>415</v>
      </c>
      <c r="M142" s="141">
        <f t="shared" si="14"/>
        <v>1285</v>
      </c>
      <c r="N142" s="140">
        <f t="shared" si="14"/>
        <v>116</v>
      </c>
      <c r="O142" s="141">
        <f t="shared" si="14"/>
        <v>29</v>
      </c>
      <c r="P142" s="141">
        <f t="shared" si="14"/>
        <v>145</v>
      </c>
      <c r="Q142" s="140">
        <f>SUM(N142,K142,H142,E142,B142)</f>
        <v>8577</v>
      </c>
      <c r="R142" s="141">
        <f>SUM(O142,L142,I142,F142,C142)</f>
        <v>3863</v>
      </c>
      <c r="S142" s="141">
        <f>SUM(P142,,J142,G142,M142,D142)</f>
        <v>12440</v>
      </c>
    </row>
    <row r="143" spans="2:19" ht="11.25"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91"/>
    </row>
    <row r="144" spans="1:19" ht="12.75">
      <c r="A144" s="205" t="s">
        <v>152</v>
      </c>
      <c r="B144" s="162"/>
      <c r="C144" s="162"/>
      <c r="D144" s="266"/>
      <c r="E144" s="162"/>
      <c r="F144" s="162"/>
      <c r="S144" s="139"/>
    </row>
    <row r="145" spans="3:18" ht="5.25" customHeight="1">
      <c r="C145" s="84"/>
      <c r="D145" s="139"/>
      <c r="F145" s="84"/>
      <c r="G145" s="139"/>
      <c r="I145" s="84"/>
      <c r="J145" s="139"/>
      <c r="L145" s="84"/>
      <c r="M145" s="139"/>
      <c r="O145" s="84"/>
      <c r="P145" s="139"/>
      <c r="R145" s="84"/>
    </row>
    <row r="146" spans="1:18" ht="11.25">
      <c r="A146" s="205" t="s">
        <v>31</v>
      </c>
      <c r="C146" s="84"/>
      <c r="D146" s="139"/>
      <c r="F146" s="84"/>
      <c r="G146" s="139"/>
      <c r="I146" s="84"/>
      <c r="J146" s="139"/>
      <c r="L146" s="84"/>
      <c r="M146" s="139"/>
      <c r="O146" s="84"/>
      <c r="P146" s="139"/>
      <c r="R146" s="84"/>
    </row>
    <row r="147" spans="1:18" ht="11.25">
      <c r="A147" s="205" t="s">
        <v>177</v>
      </c>
      <c r="C147" s="84"/>
      <c r="D147" s="139"/>
      <c r="F147" s="84"/>
      <c r="G147" s="139"/>
      <c r="I147" s="84"/>
      <c r="J147" s="139"/>
      <c r="L147" s="84"/>
      <c r="M147" s="139"/>
      <c r="O147" s="84"/>
      <c r="P147" s="139"/>
      <c r="R147" s="84"/>
    </row>
    <row r="148" spans="1:18" ht="11.25">
      <c r="A148" s="205" t="s">
        <v>178</v>
      </c>
      <c r="C148" s="84"/>
      <c r="D148" s="139"/>
      <c r="F148" s="84"/>
      <c r="G148" s="139"/>
      <c r="I148" s="84"/>
      <c r="J148" s="139"/>
      <c r="L148" s="84"/>
      <c r="M148" s="139"/>
      <c r="O148" s="84"/>
      <c r="P148" s="139"/>
      <c r="R148" s="84"/>
    </row>
    <row r="149" spans="1:18" ht="11.25">
      <c r="A149" s="205" t="s">
        <v>179</v>
      </c>
      <c r="C149" s="84"/>
      <c r="D149" s="139"/>
      <c r="F149" s="84"/>
      <c r="G149" s="139"/>
      <c r="I149" s="84"/>
      <c r="J149" s="139"/>
      <c r="L149" s="84"/>
      <c r="M149" s="139"/>
      <c r="O149" s="84"/>
      <c r="P149" s="139"/>
      <c r="R149" s="84"/>
    </row>
    <row r="150" spans="1:18" ht="11.25">
      <c r="A150" s="297" t="s">
        <v>180</v>
      </c>
      <c r="C150" s="84"/>
      <c r="D150" s="139"/>
      <c r="F150" s="84"/>
      <c r="G150" s="139"/>
      <c r="I150" s="84"/>
      <c r="J150" s="139"/>
      <c r="L150" s="84"/>
      <c r="M150" s="139"/>
      <c r="O150" s="84"/>
      <c r="P150" s="139"/>
      <c r="R150" s="84"/>
    </row>
    <row r="151" spans="3:18" ht="11.25">
      <c r="C151" s="84"/>
      <c r="D151" s="139"/>
      <c r="F151" s="84"/>
      <c r="G151" s="139"/>
      <c r="I151" s="84"/>
      <c r="J151" s="139"/>
      <c r="L151" s="84"/>
      <c r="M151" s="139"/>
      <c r="O151" s="84"/>
      <c r="P151" s="139"/>
      <c r="R151" s="84"/>
    </row>
    <row r="152" spans="3:18" ht="11.25">
      <c r="C152" s="84"/>
      <c r="D152" s="139"/>
      <c r="F152" s="84"/>
      <c r="G152" s="139"/>
      <c r="I152" s="84"/>
      <c r="J152" s="139"/>
      <c r="L152" s="84"/>
      <c r="M152" s="139"/>
      <c r="O152" s="84"/>
      <c r="P152" s="139"/>
      <c r="R152" s="84"/>
    </row>
    <row r="153" spans="3:18" ht="11.25">
      <c r="C153" s="84"/>
      <c r="D153" s="139"/>
      <c r="F153" s="84"/>
      <c r="G153" s="139"/>
      <c r="I153" s="84"/>
      <c r="J153" s="139"/>
      <c r="L153" s="84"/>
      <c r="M153" s="139"/>
      <c r="O153" s="84"/>
      <c r="P153" s="139"/>
      <c r="R153" s="84"/>
    </row>
    <row r="154" spans="3:18" ht="11.25">
      <c r="C154" s="84"/>
      <c r="D154" s="139"/>
      <c r="F154" s="84"/>
      <c r="G154" s="139"/>
      <c r="I154" s="84"/>
      <c r="J154" s="139"/>
      <c r="L154" s="84"/>
      <c r="M154" s="139"/>
      <c r="O154" s="84"/>
      <c r="P154" s="139"/>
      <c r="R154" s="84"/>
    </row>
    <row r="155" spans="3:18" ht="11.25">
      <c r="C155" s="84"/>
      <c r="D155" s="139"/>
      <c r="F155" s="84"/>
      <c r="G155" s="139"/>
      <c r="I155" s="84"/>
      <c r="J155" s="139"/>
      <c r="L155" s="84"/>
      <c r="M155" s="139"/>
      <c r="O155" s="84"/>
      <c r="P155" s="139"/>
      <c r="R155" s="84"/>
    </row>
    <row r="156" spans="3:18" ht="11.25">
      <c r="C156" s="84"/>
      <c r="D156" s="139"/>
      <c r="F156" s="84"/>
      <c r="G156" s="139"/>
      <c r="I156" s="84"/>
      <c r="J156" s="139"/>
      <c r="L156" s="84"/>
      <c r="M156" s="139"/>
      <c r="O156" s="84"/>
      <c r="P156" s="139"/>
      <c r="R156" s="84"/>
    </row>
    <row r="157" spans="3:18" ht="11.25">
      <c r="C157" s="84"/>
      <c r="D157" s="139"/>
      <c r="F157" s="84"/>
      <c r="G157" s="139"/>
      <c r="I157" s="84"/>
      <c r="J157" s="139"/>
      <c r="L157" s="84"/>
      <c r="M157" s="139"/>
      <c r="O157" s="84"/>
      <c r="P157" s="139"/>
      <c r="R157" s="84"/>
    </row>
    <row r="158" spans="3:18" ht="11.25">
      <c r="C158" s="84"/>
      <c r="D158" s="139"/>
      <c r="F158" s="84"/>
      <c r="G158" s="139"/>
      <c r="I158" s="84"/>
      <c r="J158" s="139"/>
      <c r="L158" s="84"/>
      <c r="M158" s="139"/>
      <c r="O158" s="84"/>
      <c r="P158" s="139"/>
      <c r="R158" s="84"/>
    </row>
    <row r="159" spans="3:18" ht="11.25">
      <c r="C159" s="84"/>
      <c r="D159" s="139"/>
      <c r="F159" s="84"/>
      <c r="G159" s="139"/>
      <c r="I159" s="84"/>
      <c r="J159" s="139"/>
      <c r="L159" s="84"/>
      <c r="M159" s="139"/>
      <c r="O159" s="84"/>
      <c r="P159" s="139"/>
      <c r="R159" s="84"/>
    </row>
    <row r="160" spans="3:18" ht="11.25">
      <c r="C160" s="84"/>
      <c r="D160" s="139"/>
      <c r="F160" s="84"/>
      <c r="G160" s="139"/>
      <c r="I160" s="84"/>
      <c r="J160" s="139"/>
      <c r="L160" s="84"/>
      <c r="M160" s="139"/>
      <c r="O160" s="84"/>
      <c r="P160" s="139"/>
      <c r="R160" s="84"/>
    </row>
    <row r="161" spans="3:18" ht="11.25">
      <c r="C161" s="84"/>
      <c r="D161" s="139"/>
      <c r="F161" s="84"/>
      <c r="G161" s="139"/>
      <c r="I161" s="84"/>
      <c r="J161" s="139"/>
      <c r="L161" s="84"/>
      <c r="M161" s="139"/>
      <c r="O161" s="84"/>
      <c r="P161" s="139"/>
      <c r="R161" s="84"/>
    </row>
    <row r="162" spans="3:18" ht="11.25">
      <c r="C162" s="84"/>
      <c r="D162" s="139"/>
      <c r="F162" s="84"/>
      <c r="G162" s="139"/>
      <c r="I162" s="84"/>
      <c r="J162" s="139"/>
      <c r="L162" s="84"/>
      <c r="M162" s="139"/>
      <c r="O162" s="84"/>
      <c r="P162" s="139"/>
      <c r="R162" s="84"/>
    </row>
    <row r="163" spans="3:18" ht="11.25">
      <c r="C163" s="84"/>
      <c r="D163" s="139"/>
      <c r="F163" s="84"/>
      <c r="G163" s="139"/>
      <c r="I163" s="84"/>
      <c r="J163" s="139"/>
      <c r="L163" s="84"/>
      <c r="M163" s="139"/>
      <c r="O163" s="84"/>
      <c r="P163" s="139"/>
      <c r="R163" s="84"/>
    </row>
    <row r="164" spans="3:18" ht="11.25">
      <c r="C164" s="84"/>
      <c r="D164" s="139"/>
      <c r="F164" s="84"/>
      <c r="G164" s="139"/>
      <c r="I164" s="84"/>
      <c r="J164" s="139"/>
      <c r="L164" s="84"/>
      <c r="M164" s="139"/>
      <c r="O164" s="84"/>
      <c r="P164" s="139"/>
      <c r="R164" s="84"/>
    </row>
    <row r="165" spans="3:18" ht="11.25">
      <c r="C165" s="84"/>
      <c r="D165" s="139"/>
      <c r="F165" s="84"/>
      <c r="G165" s="139"/>
      <c r="I165" s="84"/>
      <c r="J165" s="139"/>
      <c r="L165" s="84"/>
      <c r="M165" s="139"/>
      <c r="O165" s="84"/>
      <c r="P165" s="139"/>
      <c r="R165" s="84"/>
    </row>
    <row r="166" spans="3:18" ht="11.25">
      <c r="C166" s="84"/>
      <c r="D166" s="139"/>
      <c r="F166" s="84"/>
      <c r="G166" s="139"/>
      <c r="I166" s="84"/>
      <c r="J166" s="139"/>
      <c r="L166" s="84"/>
      <c r="M166" s="139"/>
      <c r="O166" s="84"/>
      <c r="P166" s="139"/>
      <c r="R166" s="84"/>
    </row>
    <row r="167" spans="3:18" ht="11.25">
      <c r="C167" s="84"/>
      <c r="D167" s="139"/>
      <c r="F167" s="84"/>
      <c r="G167" s="139"/>
      <c r="I167" s="84"/>
      <c r="J167" s="139"/>
      <c r="L167" s="84"/>
      <c r="M167" s="139"/>
      <c r="O167" s="84"/>
      <c r="P167" s="139"/>
      <c r="R167" s="84"/>
    </row>
    <row r="168" spans="3:18" ht="11.25">
      <c r="C168" s="84"/>
      <c r="D168" s="139"/>
      <c r="F168" s="84"/>
      <c r="G168" s="139"/>
      <c r="I168" s="84"/>
      <c r="J168" s="139"/>
      <c r="L168" s="84"/>
      <c r="M168" s="139"/>
      <c r="O168" s="84"/>
      <c r="P168" s="139"/>
      <c r="R168" s="84"/>
    </row>
    <row r="169" spans="3:18" ht="11.25">
      <c r="C169" s="84"/>
      <c r="D169" s="139"/>
      <c r="F169" s="84"/>
      <c r="G169" s="139"/>
      <c r="I169" s="84"/>
      <c r="J169" s="139"/>
      <c r="L169" s="84"/>
      <c r="M169" s="139"/>
      <c r="O169" s="84"/>
      <c r="P169" s="139"/>
      <c r="R169" s="84"/>
    </row>
    <row r="170" spans="3:18" ht="11.25">
      <c r="C170" s="84"/>
      <c r="D170" s="139"/>
      <c r="F170" s="84"/>
      <c r="G170" s="139"/>
      <c r="I170" s="84"/>
      <c r="J170" s="139"/>
      <c r="L170" s="84"/>
      <c r="M170" s="139"/>
      <c r="O170" s="84"/>
      <c r="P170" s="139"/>
      <c r="R170" s="84"/>
    </row>
    <row r="171" spans="3:18" ht="11.25">
      <c r="C171" s="84"/>
      <c r="D171" s="139"/>
      <c r="F171" s="84"/>
      <c r="G171" s="139"/>
      <c r="I171" s="84"/>
      <c r="J171" s="139"/>
      <c r="L171" s="84"/>
      <c r="M171" s="139"/>
      <c r="O171" s="84"/>
      <c r="P171" s="139"/>
      <c r="R171" s="84"/>
    </row>
    <row r="172" spans="3:18" ht="11.25">
      <c r="C172" s="84"/>
      <c r="D172" s="139"/>
      <c r="F172" s="84"/>
      <c r="G172" s="139"/>
      <c r="I172" s="84"/>
      <c r="J172" s="139"/>
      <c r="L172" s="84"/>
      <c r="M172" s="139"/>
      <c r="O172" s="84"/>
      <c r="P172" s="139"/>
      <c r="R172" s="84"/>
    </row>
    <row r="173" spans="3:18" ht="11.25">
      <c r="C173" s="84"/>
      <c r="D173" s="139"/>
      <c r="F173" s="84"/>
      <c r="G173" s="139"/>
      <c r="I173" s="84"/>
      <c r="J173" s="139"/>
      <c r="L173" s="84"/>
      <c r="M173" s="139"/>
      <c r="O173" s="84"/>
      <c r="P173" s="139"/>
      <c r="R173" s="84"/>
    </row>
    <row r="174" spans="3:18" ht="11.25">
      <c r="C174" s="84"/>
      <c r="D174" s="139"/>
      <c r="F174" s="84"/>
      <c r="G174" s="139"/>
      <c r="I174" s="84"/>
      <c r="J174" s="139"/>
      <c r="L174" s="84"/>
      <c r="M174" s="139"/>
      <c r="O174" s="84"/>
      <c r="P174" s="139"/>
      <c r="R174" s="84"/>
    </row>
    <row r="175" spans="3:18" ht="11.25">
      <c r="C175" s="84"/>
      <c r="D175" s="139"/>
      <c r="F175" s="84"/>
      <c r="G175" s="139"/>
      <c r="I175" s="84"/>
      <c r="J175" s="139"/>
      <c r="L175" s="84"/>
      <c r="M175" s="139"/>
      <c r="O175" s="84"/>
      <c r="P175" s="139"/>
      <c r="R175" s="84"/>
    </row>
    <row r="176" spans="3:18" ht="11.25">
      <c r="C176" s="84"/>
      <c r="D176" s="139"/>
      <c r="F176" s="84"/>
      <c r="G176" s="139"/>
      <c r="I176" s="84"/>
      <c r="J176" s="139"/>
      <c r="L176" s="84"/>
      <c r="M176" s="139"/>
      <c r="O176" s="84"/>
      <c r="P176" s="139"/>
      <c r="R176" s="84"/>
    </row>
    <row r="177" spans="3:18" ht="11.25">
      <c r="C177" s="84"/>
      <c r="D177" s="139"/>
      <c r="F177" s="84"/>
      <c r="G177" s="139"/>
      <c r="I177" s="84"/>
      <c r="J177" s="139"/>
      <c r="L177" s="84"/>
      <c r="M177" s="139"/>
      <c r="O177" s="84"/>
      <c r="P177" s="139"/>
      <c r="R177" s="84"/>
    </row>
    <row r="178" spans="3:18" ht="11.25">
      <c r="C178" s="84"/>
      <c r="D178" s="139"/>
      <c r="F178" s="84"/>
      <c r="G178" s="139"/>
      <c r="I178" s="84"/>
      <c r="J178" s="139"/>
      <c r="L178" s="84"/>
      <c r="M178" s="139"/>
      <c r="O178" s="84"/>
      <c r="P178" s="139"/>
      <c r="R178" s="84"/>
    </row>
    <row r="179" spans="3:18" ht="11.25">
      <c r="C179" s="84"/>
      <c r="D179" s="139"/>
      <c r="F179" s="84"/>
      <c r="G179" s="139"/>
      <c r="I179" s="84"/>
      <c r="J179" s="139"/>
      <c r="L179" s="84"/>
      <c r="M179" s="139"/>
      <c r="O179" s="84"/>
      <c r="P179" s="139"/>
      <c r="R179" s="84"/>
    </row>
    <row r="180" spans="3:18" ht="11.25">
      <c r="C180" s="84"/>
      <c r="D180" s="139"/>
      <c r="F180" s="84"/>
      <c r="G180" s="139"/>
      <c r="I180" s="84"/>
      <c r="J180" s="139"/>
      <c r="L180" s="84"/>
      <c r="M180" s="139"/>
      <c r="O180" s="84"/>
      <c r="P180" s="139"/>
      <c r="R180" s="84"/>
    </row>
    <row r="181" spans="3:18" ht="11.25">
      <c r="C181" s="84"/>
      <c r="D181" s="139"/>
      <c r="F181" s="84"/>
      <c r="G181" s="139"/>
      <c r="I181" s="84"/>
      <c r="J181" s="139"/>
      <c r="L181" s="84"/>
      <c r="M181" s="139"/>
      <c r="O181" s="84"/>
      <c r="P181" s="139"/>
      <c r="R181" s="84"/>
    </row>
    <row r="182" spans="3:18" ht="11.25">
      <c r="C182" s="84"/>
      <c r="D182" s="139"/>
      <c r="F182" s="84"/>
      <c r="G182" s="139"/>
      <c r="I182" s="84"/>
      <c r="J182" s="139"/>
      <c r="L182" s="84"/>
      <c r="M182" s="139"/>
      <c r="O182" s="84"/>
      <c r="P182" s="139"/>
      <c r="R182" s="84"/>
    </row>
    <row r="183" spans="3:18" ht="11.25">
      <c r="C183" s="84"/>
      <c r="D183" s="139"/>
      <c r="F183" s="84"/>
      <c r="G183" s="139"/>
      <c r="I183" s="84"/>
      <c r="J183" s="139"/>
      <c r="L183" s="84"/>
      <c r="M183" s="139"/>
      <c r="O183" s="84"/>
      <c r="P183" s="139"/>
      <c r="R183" s="84"/>
    </row>
    <row r="184" spans="6:18" ht="11.25">
      <c r="F184" s="84"/>
      <c r="G184" s="139"/>
      <c r="I184" s="84"/>
      <c r="J184" s="139"/>
      <c r="L184" s="84"/>
      <c r="M184" s="139"/>
      <c r="O184" s="84"/>
      <c r="P184" s="139"/>
      <c r="R184" s="84"/>
    </row>
  </sheetData>
  <sheetProtection/>
  <mergeCells count="8">
    <mergeCell ref="H5:J5"/>
    <mergeCell ref="E5:G5"/>
    <mergeCell ref="B5:D5"/>
    <mergeCell ref="A2:T2"/>
    <mergeCell ref="A3:T3"/>
    <mergeCell ref="Q5:S5"/>
    <mergeCell ref="N5:P5"/>
    <mergeCell ref="K5:M5"/>
  </mergeCell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landscape" paperSize="9" scale="8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PageLayoutView="0" workbookViewId="0" topLeftCell="A1">
      <selection activeCell="A65" sqref="A65"/>
    </sheetView>
  </sheetViews>
  <sheetFormatPr defaultColWidth="9.140625" defaultRowHeight="12.75"/>
  <cols>
    <col min="1" max="1" width="27.28125" style="159" customWidth="1"/>
    <col min="2" max="3" width="9.00390625" style="161" customWidth="1"/>
    <col min="4" max="4" width="9.00390625" style="159" customWidth="1"/>
    <col min="5" max="6" width="9.00390625" style="161" customWidth="1"/>
    <col min="7" max="7" width="9.00390625" style="159" customWidth="1"/>
    <col min="8" max="9" width="9.00390625" style="161" customWidth="1"/>
    <col min="10" max="10" width="9.00390625" style="159" customWidth="1"/>
    <col min="11" max="16384" width="8.8515625" style="161" customWidth="1"/>
  </cols>
  <sheetData>
    <row r="1" ht="12.75">
      <c r="A1" s="108" t="s">
        <v>160</v>
      </c>
    </row>
    <row r="3" spans="1:10" ht="12.75">
      <c r="A3" s="306" t="s">
        <v>27</v>
      </c>
      <c r="B3" s="306"/>
      <c r="C3" s="306"/>
      <c r="D3" s="306"/>
      <c r="E3" s="306"/>
      <c r="F3" s="306"/>
      <c r="G3" s="306"/>
      <c r="H3" s="306"/>
      <c r="I3" s="306"/>
      <c r="J3" s="306"/>
    </row>
    <row r="4" ht="13.5" thickBot="1"/>
    <row r="5" spans="1:10" s="84" customFormat="1" ht="11.25">
      <c r="A5" s="144"/>
      <c r="B5" s="202" t="s">
        <v>28</v>
      </c>
      <c r="C5" s="203"/>
      <c r="D5" s="203"/>
      <c r="E5" s="202" t="s">
        <v>28</v>
      </c>
      <c r="F5" s="203"/>
      <c r="G5" s="203"/>
      <c r="H5" s="202" t="s">
        <v>12</v>
      </c>
      <c r="I5" s="203"/>
      <c r="J5" s="203"/>
    </row>
    <row r="6" spans="1:10" s="139" customFormat="1" ht="11.25">
      <c r="A6" s="84"/>
      <c r="B6" s="195" t="s">
        <v>29</v>
      </c>
      <c r="C6" s="208"/>
      <c r="D6" s="208"/>
      <c r="E6" s="307" t="s">
        <v>30</v>
      </c>
      <c r="F6" s="308"/>
      <c r="G6" s="309"/>
      <c r="H6" s="195"/>
      <c r="I6" s="208"/>
      <c r="J6" s="208"/>
    </row>
    <row r="7" spans="1:10" s="139" customFormat="1" ht="11.25">
      <c r="A7" s="209"/>
      <c r="B7" s="145" t="s">
        <v>0</v>
      </c>
      <c r="C7" s="146" t="s">
        <v>1</v>
      </c>
      <c r="D7" s="146" t="s">
        <v>13</v>
      </c>
      <c r="E7" s="145" t="s">
        <v>0</v>
      </c>
      <c r="F7" s="146" t="s">
        <v>1</v>
      </c>
      <c r="G7" s="146" t="s">
        <v>13</v>
      </c>
      <c r="H7" s="145" t="s">
        <v>0</v>
      </c>
      <c r="I7" s="146" t="s">
        <v>1</v>
      </c>
      <c r="J7" s="146" t="s">
        <v>13</v>
      </c>
    </row>
    <row r="8" spans="1:10" s="84" customFormat="1" ht="12.75">
      <c r="A8" s="210" t="s">
        <v>2</v>
      </c>
      <c r="B8" s="211"/>
      <c r="C8" s="212"/>
      <c r="D8" s="212"/>
      <c r="E8" s="211"/>
      <c r="F8" s="212"/>
      <c r="G8" s="212"/>
      <c r="H8" s="211"/>
      <c r="I8" s="212"/>
      <c r="J8" s="212"/>
    </row>
    <row r="9" spans="1:10" ht="12.75">
      <c r="A9" s="59" t="s">
        <v>16</v>
      </c>
      <c r="B9" s="213">
        <v>865</v>
      </c>
      <c r="C9" s="214">
        <v>448</v>
      </c>
      <c r="D9" s="214">
        <v>1313</v>
      </c>
      <c r="E9" s="213">
        <v>111</v>
      </c>
      <c r="F9" s="214">
        <v>62</v>
      </c>
      <c r="G9" s="214">
        <v>173</v>
      </c>
      <c r="H9" s="215">
        <f>SUM(E9,B9)</f>
        <v>976</v>
      </c>
      <c r="I9" s="59">
        <f aca="true" t="shared" si="0" ref="I9:J13">SUM(F9,C9)</f>
        <v>510</v>
      </c>
      <c r="J9" s="59">
        <f t="shared" si="0"/>
        <v>1486</v>
      </c>
    </row>
    <row r="10" spans="1:10" ht="12.75">
      <c r="A10" s="59" t="s">
        <v>17</v>
      </c>
      <c r="B10" s="213">
        <v>2031</v>
      </c>
      <c r="C10" s="214">
        <v>1008</v>
      </c>
      <c r="D10" s="214">
        <v>3039</v>
      </c>
      <c r="E10" s="213">
        <v>248</v>
      </c>
      <c r="F10" s="216">
        <v>155</v>
      </c>
      <c r="G10" s="214">
        <v>403</v>
      </c>
      <c r="H10" s="215">
        <f>SUM(E10,B10)</f>
        <v>2279</v>
      </c>
      <c r="I10" s="217">
        <f t="shared" si="0"/>
        <v>1163</v>
      </c>
      <c r="J10" s="59">
        <f t="shared" si="0"/>
        <v>3442</v>
      </c>
    </row>
    <row r="11" spans="1:10" ht="12.75">
      <c r="A11" s="59" t="s">
        <v>18</v>
      </c>
      <c r="B11" s="213">
        <v>0</v>
      </c>
      <c r="C11" s="216">
        <v>0</v>
      </c>
      <c r="D11" s="59">
        <v>0</v>
      </c>
      <c r="E11" s="213">
        <v>0</v>
      </c>
      <c r="F11" s="216">
        <v>0</v>
      </c>
      <c r="G11" s="214">
        <v>0</v>
      </c>
      <c r="H11" s="215">
        <f>SUM(E11,B11)</f>
        <v>0</v>
      </c>
      <c r="I11" s="217">
        <f t="shared" si="0"/>
        <v>0</v>
      </c>
      <c r="J11" s="59">
        <f t="shared" si="0"/>
        <v>0</v>
      </c>
    </row>
    <row r="12" spans="1:10" ht="12.75">
      <c r="A12" s="59" t="s">
        <v>19</v>
      </c>
      <c r="B12" s="213">
        <v>408</v>
      </c>
      <c r="C12" s="217">
        <v>215</v>
      </c>
      <c r="D12" s="214">
        <v>623</v>
      </c>
      <c r="E12" s="213">
        <v>167</v>
      </c>
      <c r="F12" s="216">
        <v>78</v>
      </c>
      <c r="G12" s="214">
        <v>245</v>
      </c>
      <c r="H12" s="215">
        <f>SUM(E12,B12)</f>
        <v>575</v>
      </c>
      <c r="I12" s="217">
        <f t="shared" si="0"/>
        <v>293</v>
      </c>
      <c r="J12" s="59">
        <f t="shared" si="0"/>
        <v>868</v>
      </c>
    </row>
    <row r="13" spans="1:10" s="22" customFormat="1" ht="12.75">
      <c r="A13" s="218" t="s">
        <v>12</v>
      </c>
      <c r="B13" s="40">
        <v>3304</v>
      </c>
      <c r="C13" s="41">
        <v>1671</v>
      </c>
      <c r="D13" s="41">
        <v>4975</v>
      </c>
      <c r="E13" s="40">
        <v>526</v>
      </c>
      <c r="F13" s="41">
        <v>295</v>
      </c>
      <c r="G13" s="41">
        <v>821</v>
      </c>
      <c r="H13" s="40">
        <f>SUM(E13,B13)</f>
        <v>3830</v>
      </c>
      <c r="I13" s="41">
        <f t="shared" si="0"/>
        <v>1966</v>
      </c>
      <c r="J13" s="41">
        <f t="shared" si="0"/>
        <v>5796</v>
      </c>
    </row>
    <row r="14" spans="1:10" s="22" customFormat="1" ht="12.75">
      <c r="A14" s="107" t="s">
        <v>6</v>
      </c>
      <c r="B14" s="42"/>
      <c r="C14" s="43"/>
      <c r="D14" s="43"/>
      <c r="E14" s="42"/>
      <c r="F14" s="43"/>
      <c r="G14" s="43"/>
      <c r="H14" s="42"/>
      <c r="I14" s="43"/>
      <c r="J14" s="43"/>
    </row>
    <row r="15" spans="1:10" ht="12.75">
      <c r="A15" s="59" t="s">
        <v>16</v>
      </c>
      <c r="B15" s="213">
        <v>314</v>
      </c>
      <c r="C15" s="217">
        <v>134</v>
      </c>
      <c r="D15" s="214">
        <v>448</v>
      </c>
      <c r="E15" s="213">
        <v>22</v>
      </c>
      <c r="F15" s="214">
        <v>15</v>
      </c>
      <c r="G15" s="214">
        <v>37</v>
      </c>
      <c r="H15" s="215">
        <f aca="true" t="shared" si="1" ref="H15:J19">SUM(E15,B15)</f>
        <v>336</v>
      </c>
      <c r="I15" s="59">
        <f t="shared" si="1"/>
        <v>149</v>
      </c>
      <c r="J15" s="59">
        <f t="shared" si="1"/>
        <v>485</v>
      </c>
    </row>
    <row r="16" spans="1:10" ht="12.75">
      <c r="A16" s="59" t="s">
        <v>17</v>
      </c>
      <c r="B16" s="213">
        <v>524</v>
      </c>
      <c r="C16" s="216">
        <v>357</v>
      </c>
      <c r="D16" s="214">
        <v>881</v>
      </c>
      <c r="E16" s="213">
        <v>43</v>
      </c>
      <c r="F16" s="216">
        <v>33</v>
      </c>
      <c r="G16" s="214">
        <v>76</v>
      </c>
      <c r="H16" s="215">
        <f t="shared" si="1"/>
        <v>567</v>
      </c>
      <c r="I16" s="217">
        <f t="shared" si="1"/>
        <v>390</v>
      </c>
      <c r="J16" s="59">
        <f t="shared" si="1"/>
        <v>957</v>
      </c>
    </row>
    <row r="17" spans="1:10" ht="12.75">
      <c r="A17" s="59" t="s">
        <v>18</v>
      </c>
      <c r="B17" s="213">
        <v>0</v>
      </c>
      <c r="C17" s="216">
        <v>0</v>
      </c>
      <c r="D17" s="59">
        <v>0</v>
      </c>
      <c r="E17" s="213">
        <v>0</v>
      </c>
      <c r="F17" s="216">
        <v>0</v>
      </c>
      <c r="G17" s="214">
        <v>0</v>
      </c>
      <c r="H17" s="215">
        <f t="shared" si="1"/>
        <v>0</v>
      </c>
      <c r="I17" s="217">
        <f t="shared" si="1"/>
        <v>0</v>
      </c>
      <c r="J17" s="59">
        <f t="shared" si="1"/>
        <v>0</v>
      </c>
    </row>
    <row r="18" spans="1:10" ht="12.75">
      <c r="A18" s="59" t="s">
        <v>19</v>
      </c>
      <c r="B18" s="213">
        <v>201</v>
      </c>
      <c r="C18" s="216">
        <v>94</v>
      </c>
      <c r="D18" s="214">
        <v>295</v>
      </c>
      <c r="E18" s="213">
        <v>24</v>
      </c>
      <c r="F18" s="216">
        <v>10</v>
      </c>
      <c r="G18" s="214">
        <v>34</v>
      </c>
      <c r="H18" s="215">
        <f t="shared" si="1"/>
        <v>225</v>
      </c>
      <c r="I18" s="217">
        <f t="shared" si="1"/>
        <v>104</v>
      </c>
      <c r="J18" s="59">
        <f t="shared" si="1"/>
        <v>329</v>
      </c>
    </row>
    <row r="19" spans="1:10" s="22" customFormat="1" ht="12.75">
      <c r="A19" s="218" t="s">
        <v>12</v>
      </c>
      <c r="B19" s="40">
        <v>1039</v>
      </c>
      <c r="C19" s="41">
        <v>585</v>
      </c>
      <c r="D19" s="41">
        <v>1624</v>
      </c>
      <c r="E19" s="40">
        <v>89</v>
      </c>
      <c r="F19" s="41">
        <v>58</v>
      </c>
      <c r="G19" s="41">
        <v>147</v>
      </c>
      <c r="H19" s="40">
        <f t="shared" si="1"/>
        <v>1128</v>
      </c>
      <c r="I19" s="41">
        <f t="shared" si="1"/>
        <v>643</v>
      </c>
      <c r="J19" s="41">
        <f t="shared" si="1"/>
        <v>1771</v>
      </c>
    </row>
    <row r="20" spans="1:10" s="22" customFormat="1" ht="12.75">
      <c r="A20" s="107" t="s">
        <v>7</v>
      </c>
      <c r="B20" s="42"/>
      <c r="C20" s="43"/>
      <c r="D20" s="43"/>
      <c r="E20" s="42"/>
      <c r="F20" s="43"/>
      <c r="G20" s="43"/>
      <c r="H20" s="42"/>
      <c r="I20" s="43"/>
      <c r="J20" s="43"/>
    </row>
    <row r="21" spans="1:10" ht="12.75">
      <c r="A21" s="59" t="s">
        <v>16</v>
      </c>
      <c r="B21" s="213">
        <v>50</v>
      </c>
      <c r="C21" s="214">
        <v>40</v>
      </c>
      <c r="D21" s="214">
        <v>90</v>
      </c>
      <c r="E21" s="213">
        <v>12</v>
      </c>
      <c r="F21" s="214">
        <v>6</v>
      </c>
      <c r="G21" s="214">
        <v>18</v>
      </c>
      <c r="H21" s="215">
        <f aca="true" t="shared" si="2" ref="H21:J25">SUM(E21,B21)</f>
        <v>62</v>
      </c>
      <c r="I21" s="59">
        <f t="shared" si="2"/>
        <v>46</v>
      </c>
      <c r="J21" s="59">
        <f t="shared" si="2"/>
        <v>108</v>
      </c>
    </row>
    <row r="22" spans="1:10" ht="12.75">
      <c r="A22" s="59" t="s">
        <v>17</v>
      </c>
      <c r="B22" s="213">
        <v>194</v>
      </c>
      <c r="C22" s="216">
        <v>131</v>
      </c>
      <c r="D22" s="214">
        <v>325</v>
      </c>
      <c r="E22" s="213">
        <v>24</v>
      </c>
      <c r="F22" s="216">
        <v>24</v>
      </c>
      <c r="G22" s="214">
        <v>48</v>
      </c>
      <c r="H22" s="215">
        <f t="shared" si="2"/>
        <v>218</v>
      </c>
      <c r="I22" s="217">
        <f t="shared" si="2"/>
        <v>155</v>
      </c>
      <c r="J22" s="59">
        <f t="shared" si="2"/>
        <v>373</v>
      </c>
    </row>
    <row r="23" spans="1:10" ht="12.75">
      <c r="A23" s="59" t="s">
        <v>19</v>
      </c>
      <c r="B23" s="213">
        <v>0</v>
      </c>
      <c r="C23" s="216">
        <v>0</v>
      </c>
      <c r="D23" s="59">
        <v>0</v>
      </c>
      <c r="E23" s="213">
        <v>0</v>
      </c>
      <c r="F23" s="216">
        <v>0</v>
      </c>
      <c r="G23" s="214">
        <v>0</v>
      </c>
      <c r="H23" s="215">
        <f t="shared" si="2"/>
        <v>0</v>
      </c>
      <c r="I23" s="217">
        <f t="shared" si="2"/>
        <v>0</v>
      </c>
      <c r="J23" s="59">
        <f t="shared" si="2"/>
        <v>0</v>
      </c>
    </row>
    <row r="24" spans="1:10" ht="12.75">
      <c r="A24" s="59" t="s">
        <v>20</v>
      </c>
      <c r="B24" s="213">
        <v>142</v>
      </c>
      <c r="C24" s="216">
        <v>36</v>
      </c>
      <c r="D24" s="214">
        <v>178</v>
      </c>
      <c r="E24" s="213">
        <v>23</v>
      </c>
      <c r="F24" s="216">
        <v>7</v>
      </c>
      <c r="G24" s="214">
        <v>30</v>
      </c>
      <c r="H24" s="215">
        <f t="shared" si="2"/>
        <v>165</v>
      </c>
      <c r="I24" s="217">
        <f t="shared" si="2"/>
        <v>43</v>
      </c>
      <c r="J24" s="59">
        <f t="shared" si="2"/>
        <v>208</v>
      </c>
    </row>
    <row r="25" spans="1:10" s="22" customFormat="1" ht="12.75">
      <c r="A25" s="218" t="s">
        <v>12</v>
      </c>
      <c r="B25" s="40">
        <v>386</v>
      </c>
      <c r="C25" s="41">
        <v>207</v>
      </c>
      <c r="D25" s="41">
        <v>593</v>
      </c>
      <c r="E25" s="40">
        <v>59</v>
      </c>
      <c r="F25" s="41">
        <v>37</v>
      </c>
      <c r="G25" s="41">
        <v>96</v>
      </c>
      <c r="H25" s="40">
        <f t="shared" si="2"/>
        <v>445</v>
      </c>
      <c r="I25" s="41">
        <f t="shared" si="2"/>
        <v>244</v>
      </c>
      <c r="J25" s="41">
        <f t="shared" si="2"/>
        <v>689</v>
      </c>
    </row>
    <row r="26" spans="1:10" s="22" customFormat="1" ht="12.75">
      <c r="A26" s="107" t="s">
        <v>8</v>
      </c>
      <c r="B26" s="42"/>
      <c r="C26" s="43"/>
      <c r="D26" s="43"/>
      <c r="E26" s="42"/>
      <c r="F26" s="43"/>
      <c r="G26" s="43"/>
      <c r="H26" s="42"/>
      <c r="I26" s="43"/>
      <c r="J26" s="43"/>
    </row>
    <row r="27" spans="1:10" ht="12.75">
      <c r="A27" s="59" t="s">
        <v>16</v>
      </c>
      <c r="B27" s="213">
        <v>823</v>
      </c>
      <c r="C27" s="214">
        <v>362</v>
      </c>
      <c r="D27" s="214">
        <v>1185</v>
      </c>
      <c r="E27" s="213">
        <v>65</v>
      </c>
      <c r="F27" s="214">
        <v>46</v>
      </c>
      <c r="G27" s="214">
        <v>111</v>
      </c>
      <c r="H27" s="215">
        <f aca="true" t="shared" si="3" ref="H27:J31">SUM(E27,B27)</f>
        <v>888</v>
      </c>
      <c r="I27" s="59">
        <f t="shared" si="3"/>
        <v>408</v>
      </c>
      <c r="J27" s="59">
        <f t="shared" si="3"/>
        <v>1296</v>
      </c>
    </row>
    <row r="28" spans="1:10" ht="12.75">
      <c r="A28" s="59" t="s">
        <v>17</v>
      </c>
      <c r="B28" s="213">
        <v>1647</v>
      </c>
      <c r="C28" s="216">
        <v>898</v>
      </c>
      <c r="D28" s="214">
        <v>2545</v>
      </c>
      <c r="E28" s="213">
        <v>99</v>
      </c>
      <c r="F28" s="216">
        <v>59</v>
      </c>
      <c r="G28" s="214">
        <v>158</v>
      </c>
      <c r="H28" s="215">
        <f t="shared" si="3"/>
        <v>1746</v>
      </c>
      <c r="I28" s="217">
        <f t="shared" si="3"/>
        <v>957</v>
      </c>
      <c r="J28" s="59">
        <f t="shared" si="3"/>
        <v>2703</v>
      </c>
    </row>
    <row r="29" spans="1:10" ht="12.75">
      <c r="A29" s="59" t="s">
        <v>18</v>
      </c>
      <c r="B29" s="213">
        <v>0</v>
      </c>
      <c r="C29" s="216">
        <v>0</v>
      </c>
      <c r="D29" s="59">
        <v>0</v>
      </c>
      <c r="E29" s="213">
        <v>0</v>
      </c>
      <c r="F29" s="216">
        <v>0</v>
      </c>
      <c r="G29" s="214">
        <v>0</v>
      </c>
      <c r="H29" s="215">
        <f t="shared" si="3"/>
        <v>0</v>
      </c>
      <c r="I29" s="217">
        <f t="shared" si="3"/>
        <v>0</v>
      </c>
      <c r="J29" s="59">
        <f t="shared" si="3"/>
        <v>0</v>
      </c>
    </row>
    <row r="30" spans="1:10" ht="12.75">
      <c r="A30" s="59" t="s">
        <v>19</v>
      </c>
      <c r="B30" s="213">
        <v>0</v>
      </c>
      <c r="C30" s="216">
        <v>0</v>
      </c>
      <c r="D30" s="214">
        <v>0</v>
      </c>
      <c r="E30" s="213">
        <v>0</v>
      </c>
      <c r="F30" s="216">
        <v>0</v>
      </c>
      <c r="G30" s="214">
        <v>0</v>
      </c>
      <c r="H30" s="215">
        <f t="shared" si="3"/>
        <v>0</v>
      </c>
      <c r="I30" s="217">
        <f t="shared" si="3"/>
        <v>0</v>
      </c>
      <c r="J30" s="59">
        <f t="shared" si="3"/>
        <v>0</v>
      </c>
    </row>
    <row r="31" spans="1:10" s="22" customFormat="1" ht="12.75">
      <c r="A31" s="218" t="s">
        <v>12</v>
      </c>
      <c r="B31" s="40">
        <v>2470</v>
      </c>
      <c r="C31" s="41">
        <v>1260</v>
      </c>
      <c r="D31" s="41">
        <v>3730</v>
      </c>
      <c r="E31" s="40">
        <v>164</v>
      </c>
      <c r="F31" s="41">
        <v>105</v>
      </c>
      <c r="G31" s="41">
        <v>269</v>
      </c>
      <c r="H31" s="40">
        <f t="shared" si="3"/>
        <v>2634</v>
      </c>
      <c r="I31" s="41">
        <f t="shared" si="3"/>
        <v>1365</v>
      </c>
      <c r="J31" s="41">
        <f t="shared" si="3"/>
        <v>3999</v>
      </c>
    </row>
    <row r="32" spans="1:10" s="22" customFormat="1" ht="12.75">
      <c r="A32" s="107" t="s">
        <v>9</v>
      </c>
      <c r="B32" s="42"/>
      <c r="C32" s="43"/>
      <c r="D32" s="43"/>
      <c r="E32" s="42"/>
      <c r="F32" s="43"/>
      <c r="G32" s="43"/>
      <c r="H32" s="42"/>
      <c r="I32" s="43"/>
      <c r="J32" s="43"/>
    </row>
    <row r="33" spans="1:10" ht="12.75">
      <c r="A33" s="59" t="s">
        <v>16</v>
      </c>
      <c r="B33" s="213">
        <v>847</v>
      </c>
      <c r="C33" s="214">
        <v>366</v>
      </c>
      <c r="D33" s="214">
        <v>1213</v>
      </c>
      <c r="E33" s="213">
        <v>73</v>
      </c>
      <c r="F33" s="214">
        <v>27</v>
      </c>
      <c r="G33" s="214">
        <v>100</v>
      </c>
      <c r="H33" s="215">
        <f aca="true" t="shared" si="4" ref="H33:J37">SUM(E33,B33)</f>
        <v>920</v>
      </c>
      <c r="I33" s="59">
        <f t="shared" si="4"/>
        <v>393</v>
      </c>
      <c r="J33" s="59">
        <f t="shared" si="4"/>
        <v>1313</v>
      </c>
    </row>
    <row r="34" spans="1:10" ht="12.75">
      <c r="A34" s="59" t="s">
        <v>17</v>
      </c>
      <c r="B34" s="213">
        <v>1677</v>
      </c>
      <c r="C34" s="216">
        <v>843</v>
      </c>
      <c r="D34" s="214">
        <v>2520</v>
      </c>
      <c r="E34" s="213">
        <v>156</v>
      </c>
      <c r="F34" s="216">
        <v>109</v>
      </c>
      <c r="G34" s="214">
        <v>265</v>
      </c>
      <c r="H34" s="215">
        <f t="shared" si="4"/>
        <v>1833</v>
      </c>
      <c r="I34" s="217">
        <f t="shared" si="4"/>
        <v>952</v>
      </c>
      <c r="J34" s="59">
        <f t="shared" si="4"/>
        <v>2785</v>
      </c>
    </row>
    <row r="35" spans="1:10" ht="12.75">
      <c r="A35" s="59" t="s">
        <v>18</v>
      </c>
      <c r="B35" s="213">
        <v>132</v>
      </c>
      <c r="C35" s="216">
        <v>30</v>
      </c>
      <c r="D35" s="214">
        <v>162</v>
      </c>
      <c r="E35" s="213">
        <v>6</v>
      </c>
      <c r="F35" s="216">
        <v>2</v>
      </c>
      <c r="G35" s="214">
        <v>8</v>
      </c>
      <c r="H35" s="215">
        <f t="shared" si="4"/>
        <v>138</v>
      </c>
      <c r="I35" s="217">
        <f t="shared" si="4"/>
        <v>32</v>
      </c>
      <c r="J35" s="59">
        <f t="shared" si="4"/>
        <v>170</v>
      </c>
    </row>
    <row r="36" spans="1:10" ht="12.75">
      <c r="A36" s="59" t="s">
        <v>19</v>
      </c>
      <c r="B36" s="213">
        <v>152</v>
      </c>
      <c r="C36" s="216">
        <v>95</v>
      </c>
      <c r="D36" s="214">
        <v>247</v>
      </c>
      <c r="E36" s="213">
        <v>64</v>
      </c>
      <c r="F36" s="216">
        <v>45</v>
      </c>
      <c r="G36" s="214">
        <v>109</v>
      </c>
      <c r="H36" s="215">
        <f t="shared" si="4"/>
        <v>216</v>
      </c>
      <c r="I36" s="217">
        <f t="shared" si="4"/>
        <v>140</v>
      </c>
      <c r="J36" s="59">
        <f t="shared" si="4"/>
        <v>356</v>
      </c>
    </row>
    <row r="37" spans="1:10" s="22" customFormat="1" ht="12.75">
      <c r="A37" s="218" t="s">
        <v>12</v>
      </c>
      <c r="B37" s="40">
        <v>2808</v>
      </c>
      <c r="C37" s="41">
        <v>1334</v>
      </c>
      <c r="D37" s="41">
        <v>4142</v>
      </c>
      <c r="E37" s="40">
        <v>299</v>
      </c>
      <c r="F37" s="41">
        <v>183</v>
      </c>
      <c r="G37" s="41">
        <v>482</v>
      </c>
      <c r="H37" s="40">
        <f t="shared" si="4"/>
        <v>3107</v>
      </c>
      <c r="I37" s="41">
        <f t="shared" si="4"/>
        <v>1517</v>
      </c>
      <c r="J37" s="41">
        <f t="shared" si="4"/>
        <v>4624</v>
      </c>
    </row>
    <row r="38" spans="1:10" s="22" customFormat="1" ht="12.75">
      <c r="A38" s="107" t="s">
        <v>10</v>
      </c>
      <c r="B38" s="42"/>
      <c r="C38" s="43"/>
      <c r="D38" s="43"/>
      <c r="E38" s="42"/>
      <c r="F38" s="43"/>
      <c r="G38" s="43"/>
      <c r="H38" s="42"/>
      <c r="I38" s="43"/>
      <c r="J38" s="43"/>
    </row>
    <row r="39" spans="1:10" ht="12.75">
      <c r="A39" s="59" t="s">
        <v>16</v>
      </c>
      <c r="B39" s="213">
        <v>526</v>
      </c>
      <c r="C39" s="214">
        <v>234</v>
      </c>
      <c r="D39" s="214">
        <v>760</v>
      </c>
      <c r="E39" s="213">
        <v>74</v>
      </c>
      <c r="F39" s="214">
        <v>38</v>
      </c>
      <c r="G39" s="214">
        <v>112</v>
      </c>
      <c r="H39" s="215">
        <f aca="true" t="shared" si="5" ref="H39:J43">SUM(E39,B39)</f>
        <v>600</v>
      </c>
      <c r="I39" s="59">
        <f t="shared" si="5"/>
        <v>272</v>
      </c>
      <c r="J39" s="59">
        <f t="shared" si="5"/>
        <v>872</v>
      </c>
    </row>
    <row r="40" spans="1:10" ht="12.75">
      <c r="A40" s="59" t="s">
        <v>17</v>
      </c>
      <c r="B40" s="213">
        <v>1321</v>
      </c>
      <c r="C40" s="216">
        <v>639</v>
      </c>
      <c r="D40" s="214">
        <v>1960</v>
      </c>
      <c r="E40" s="213">
        <v>296</v>
      </c>
      <c r="F40" s="216">
        <v>91</v>
      </c>
      <c r="G40" s="214">
        <v>387</v>
      </c>
      <c r="H40" s="215">
        <f t="shared" si="5"/>
        <v>1617</v>
      </c>
      <c r="I40" s="217">
        <f t="shared" si="5"/>
        <v>730</v>
      </c>
      <c r="J40" s="59">
        <f t="shared" si="5"/>
        <v>2347</v>
      </c>
    </row>
    <row r="41" spans="1:10" ht="12.75">
      <c r="A41" s="59" t="s">
        <v>18</v>
      </c>
      <c r="B41" s="213">
        <v>233</v>
      </c>
      <c r="C41" s="216">
        <v>71</v>
      </c>
      <c r="D41" s="214">
        <v>304</v>
      </c>
      <c r="E41" s="213">
        <v>32</v>
      </c>
      <c r="F41" s="216">
        <v>10</v>
      </c>
      <c r="G41" s="214">
        <v>42</v>
      </c>
      <c r="H41" s="215">
        <f t="shared" si="5"/>
        <v>265</v>
      </c>
      <c r="I41" s="217">
        <f t="shared" si="5"/>
        <v>81</v>
      </c>
      <c r="J41" s="59">
        <f t="shared" si="5"/>
        <v>346</v>
      </c>
    </row>
    <row r="42" spans="1:10" ht="12.75">
      <c r="A42" s="59" t="s">
        <v>19</v>
      </c>
      <c r="B42" s="213">
        <v>72</v>
      </c>
      <c r="C42" s="216">
        <v>3</v>
      </c>
      <c r="D42" s="214">
        <v>75</v>
      </c>
      <c r="E42" s="213">
        <v>25</v>
      </c>
      <c r="F42" s="216">
        <v>0</v>
      </c>
      <c r="G42" s="214">
        <v>25</v>
      </c>
      <c r="H42" s="215">
        <f t="shared" si="5"/>
        <v>97</v>
      </c>
      <c r="I42" s="217">
        <f t="shared" si="5"/>
        <v>3</v>
      </c>
      <c r="J42" s="59">
        <f t="shared" si="5"/>
        <v>100</v>
      </c>
    </row>
    <row r="43" spans="1:10" s="219" customFormat="1" ht="12.75">
      <c r="A43" s="218" t="s">
        <v>12</v>
      </c>
      <c r="B43" s="40">
        <v>2152</v>
      </c>
      <c r="C43" s="41">
        <v>947</v>
      </c>
      <c r="D43" s="41">
        <v>3099</v>
      </c>
      <c r="E43" s="40">
        <v>427</v>
      </c>
      <c r="F43" s="41">
        <v>139</v>
      </c>
      <c r="G43" s="41">
        <v>566</v>
      </c>
      <c r="H43" s="40">
        <f t="shared" si="5"/>
        <v>2579</v>
      </c>
      <c r="I43" s="41">
        <f t="shared" si="5"/>
        <v>1086</v>
      </c>
      <c r="J43" s="41">
        <f t="shared" si="5"/>
        <v>3665</v>
      </c>
    </row>
    <row r="44" spans="1:10" s="159" customFormat="1" ht="12.75">
      <c r="A44" s="220" t="s">
        <v>15</v>
      </c>
      <c r="B44" s="44"/>
      <c r="C44" s="45"/>
      <c r="D44" s="45"/>
      <c r="E44" s="44"/>
      <c r="F44" s="45"/>
      <c r="G44" s="45"/>
      <c r="H44" s="46"/>
      <c r="I44" s="47"/>
      <c r="J44" s="47"/>
    </row>
    <row r="45" spans="1:10" ht="12.75">
      <c r="A45" s="59" t="s">
        <v>16</v>
      </c>
      <c r="B45" s="48">
        <f aca="true" t="shared" si="6" ref="B45:J45">SUM(B9,B15,B21,B27,B33,B39)</f>
        <v>3425</v>
      </c>
      <c r="C45" s="49">
        <f t="shared" si="6"/>
        <v>1584</v>
      </c>
      <c r="D45" s="49">
        <f t="shared" si="6"/>
        <v>5009</v>
      </c>
      <c r="E45" s="48">
        <f t="shared" si="6"/>
        <v>357</v>
      </c>
      <c r="F45" s="49">
        <f t="shared" si="6"/>
        <v>194</v>
      </c>
      <c r="G45" s="49">
        <f t="shared" si="6"/>
        <v>551</v>
      </c>
      <c r="H45" s="50">
        <f t="shared" si="6"/>
        <v>3782</v>
      </c>
      <c r="I45" s="51">
        <f t="shared" si="6"/>
        <v>1778</v>
      </c>
      <c r="J45" s="51">
        <f t="shared" si="6"/>
        <v>5560</v>
      </c>
    </row>
    <row r="46" spans="1:10" ht="12.75">
      <c r="A46" s="52" t="s">
        <v>17</v>
      </c>
      <c r="B46" s="48">
        <f aca="true" t="shared" si="7" ref="B46:J46">SUM(B10,B16,B22,B28,B34,B40)</f>
        <v>7394</v>
      </c>
      <c r="C46" s="49">
        <f t="shared" si="7"/>
        <v>3876</v>
      </c>
      <c r="D46" s="49">
        <f t="shared" si="7"/>
        <v>11270</v>
      </c>
      <c r="E46" s="48">
        <f t="shared" si="7"/>
        <v>866</v>
      </c>
      <c r="F46" s="53">
        <f t="shared" si="7"/>
        <v>471</v>
      </c>
      <c r="G46" s="49">
        <f t="shared" si="7"/>
        <v>1337</v>
      </c>
      <c r="H46" s="50">
        <f t="shared" si="7"/>
        <v>8260</v>
      </c>
      <c r="I46" s="54">
        <f t="shared" si="7"/>
        <v>4347</v>
      </c>
      <c r="J46" s="51">
        <f t="shared" si="7"/>
        <v>12607</v>
      </c>
    </row>
    <row r="47" spans="1:10" ht="12.75">
      <c r="A47" s="52" t="s">
        <v>18</v>
      </c>
      <c r="B47" s="48">
        <f aca="true" t="shared" si="8" ref="B47:J47">SUM(B11,B17,B29,B35,B41)</f>
        <v>365</v>
      </c>
      <c r="C47" s="49">
        <f t="shared" si="8"/>
        <v>101</v>
      </c>
      <c r="D47" s="49">
        <f t="shared" si="8"/>
        <v>466</v>
      </c>
      <c r="E47" s="48">
        <f t="shared" si="8"/>
        <v>38</v>
      </c>
      <c r="F47" s="53">
        <f t="shared" si="8"/>
        <v>12</v>
      </c>
      <c r="G47" s="49">
        <f t="shared" si="8"/>
        <v>50</v>
      </c>
      <c r="H47" s="50">
        <f t="shared" si="8"/>
        <v>403</v>
      </c>
      <c r="I47" s="54">
        <f t="shared" si="8"/>
        <v>113</v>
      </c>
      <c r="J47" s="51">
        <f t="shared" si="8"/>
        <v>516</v>
      </c>
    </row>
    <row r="48" spans="1:10" ht="12.75">
      <c r="A48" s="52" t="s">
        <v>19</v>
      </c>
      <c r="B48" s="48">
        <f aca="true" t="shared" si="9" ref="B48:J48">SUM(B12,B18,B23,B30,B36,B42)</f>
        <v>833</v>
      </c>
      <c r="C48" s="49">
        <f t="shared" si="9"/>
        <v>407</v>
      </c>
      <c r="D48" s="49">
        <f t="shared" si="9"/>
        <v>1240</v>
      </c>
      <c r="E48" s="48">
        <f t="shared" si="9"/>
        <v>280</v>
      </c>
      <c r="F48" s="53">
        <f t="shared" si="9"/>
        <v>133</v>
      </c>
      <c r="G48" s="49">
        <f t="shared" si="9"/>
        <v>413</v>
      </c>
      <c r="H48" s="50">
        <f t="shared" si="9"/>
        <v>1113</v>
      </c>
      <c r="I48" s="54">
        <f t="shared" si="9"/>
        <v>540</v>
      </c>
      <c r="J48" s="51">
        <f t="shared" si="9"/>
        <v>1653</v>
      </c>
    </row>
    <row r="49" spans="1:10" ht="12.75">
      <c r="A49" s="52" t="s">
        <v>20</v>
      </c>
      <c r="B49" s="48">
        <f aca="true" t="shared" si="10" ref="B49:J49">SUM(B24)</f>
        <v>142</v>
      </c>
      <c r="C49" s="53">
        <f t="shared" si="10"/>
        <v>36</v>
      </c>
      <c r="D49" s="49">
        <f t="shared" si="10"/>
        <v>178</v>
      </c>
      <c r="E49" s="48">
        <f t="shared" si="10"/>
        <v>23</v>
      </c>
      <c r="F49" s="53">
        <f t="shared" si="10"/>
        <v>7</v>
      </c>
      <c r="G49" s="49">
        <f t="shared" si="10"/>
        <v>30</v>
      </c>
      <c r="H49" s="50">
        <f t="shared" si="10"/>
        <v>165</v>
      </c>
      <c r="I49" s="54">
        <f t="shared" si="10"/>
        <v>43</v>
      </c>
      <c r="J49" s="51">
        <f t="shared" si="10"/>
        <v>208</v>
      </c>
    </row>
    <row r="50" spans="1:10" s="22" customFormat="1" ht="12.75">
      <c r="A50" s="218" t="s">
        <v>12</v>
      </c>
      <c r="B50" s="221">
        <f aca="true" t="shared" si="11" ref="B50:J50">SUM(B45:B49)</f>
        <v>12159</v>
      </c>
      <c r="C50" s="222">
        <f t="shared" si="11"/>
        <v>6004</v>
      </c>
      <c r="D50" s="222">
        <f t="shared" si="11"/>
        <v>18163</v>
      </c>
      <c r="E50" s="221">
        <f t="shared" si="11"/>
        <v>1564</v>
      </c>
      <c r="F50" s="222">
        <f t="shared" si="11"/>
        <v>817</v>
      </c>
      <c r="G50" s="222">
        <f t="shared" si="11"/>
        <v>2381</v>
      </c>
      <c r="H50" s="221">
        <f t="shared" si="11"/>
        <v>13723</v>
      </c>
      <c r="I50" s="222">
        <f t="shared" si="11"/>
        <v>6821</v>
      </c>
      <c r="J50" s="222">
        <f t="shared" si="11"/>
        <v>20544</v>
      </c>
    </row>
    <row r="51" spans="2:10" ht="12.75">
      <c r="B51" s="217"/>
      <c r="C51" s="217"/>
      <c r="D51" s="217"/>
      <c r="E51" s="217"/>
      <c r="F51" s="217"/>
      <c r="G51" s="217"/>
      <c r="H51" s="217"/>
      <c r="I51" s="217"/>
      <c r="J51" s="217"/>
    </row>
    <row r="52" ht="12.75">
      <c r="A52" s="205" t="s">
        <v>31</v>
      </c>
    </row>
    <row r="53" spans="1:10" s="162" customFormat="1" ht="12.75">
      <c r="A53" s="205" t="s">
        <v>177</v>
      </c>
      <c r="D53" s="266"/>
      <c r="G53" s="266"/>
      <c r="J53" s="266"/>
    </row>
    <row r="54" spans="1:10" s="162" customFormat="1" ht="12.75">
      <c r="A54" s="205" t="s">
        <v>178</v>
      </c>
      <c r="D54" s="266"/>
      <c r="G54" s="266"/>
      <c r="J54" s="266"/>
    </row>
    <row r="55" spans="1:10" s="162" customFormat="1" ht="12.75">
      <c r="A55" s="205" t="s">
        <v>179</v>
      </c>
      <c r="D55" s="266"/>
      <c r="G55" s="266"/>
      <c r="J55" s="266"/>
    </row>
    <row r="56" spans="1:10" s="162" customFormat="1" ht="12.75">
      <c r="A56" s="297" t="s">
        <v>180</v>
      </c>
      <c r="D56" s="266"/>
      <c r="G56" s="266"/>
      <c r="J56" s="266"/>
    </row>
    <row r="71" spans="8:9" ht="12.75">
      <c r="H71" s="159"/>
      <c r="I71" s="159"/>
    </row>
    <row r="77" spans="8:9" ht="12.75">
      <c r="H77" s="159"/>
      <c r="I77" s="159"/>
    </row>
    <row r="83" spans="8:9" ht="12.75">
      <c r="H83" s="159"/>
      <c r="I83" s="159"/>
    </row>
    <row r="89" spans="8:9" ht="12.75">
      <c r="H89" s="159"/>
      <c r="I89" s="159"/>
    </row>
    <row r="90" spans="8:9" ht="12.75">
      <c r="H90" s="159"/>
      <c r="I90" s="159"/>
    </row>
  </sheetData>
  <sheetProtection/>
  <mergeCells count="2">
    <mergeCell ref="A3:J3"/>
    <mergeCell ref="E6:G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7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zoomScalePageLayoutView="0" workbookViewId="0" topLeftCell="A1">
      <selection activeCell="AM34" sqref="AM34"/>
    </sheetView>
  </sheetViews>
  <sheetFormatPr defaultColWidth="9.140625" defaultRowHeight="12.75"/>
  <cols>
    <col min="1" max="1" width="27.28125" style="159" customWidth="1"/>
    <col min="2" max="3" width="7.28125" style="161" customWidth="1"/>
    <col min="4" max="4" width="7.28125" style="159" customWidth="1"/>
    <col min="5" max="6" width="7.28125" style="161" customWidth="1"/>
    <col min="7" max="7" width="7.28125" style="159" customWidth="1"/>
    <col min="8" max="9" width="7.28125" style="161" customWidth="1"/>
    <col min="10" max="10" width="7.28125" style="159" customWidth="1"/>
    <col min="11" max="12" width="7.28125" style="161" customWidth="1"/>
    <col min="13" max="13" width="7.28125" style="159" customWidth="1"/>
    <col min="14" max="15" width="7.28125" style="161" customWidth="1"/>
    <col min="16" max="16" width="7.28125" style="159" customWidth="1"/>
    <col min="17" max="18" width="7.28125" style="161" customWidth="1"/>
    <col min="19" max="22" width="7.28125" style="159" customWidth="1"/>
    <col min="23" max="24" width="7.28125" style="161" customWidth="1"/>
    <col min="25" max="25" width="7.28125" style="159" customWidth="1"/>
    <col min="26" max="27" width="7.28125" style="161" customWidth="1"/>
    <col min="28" max="28" width="7.28125" style="159" customWidth="1"/>
    <col min="29" max="30" width="7.28125" style="161" customWidth="1"/>
    <col min="31" max="34" width="7.28125" style="159" customWidth="1"/>
    <col min="35" max="36" width="7.28125" style="161" customWidth="1"/>
    <col min="37" max="38" width="7.28125" style="159" customWidth="1"/>
    <col min="39" max="40" width="7.8515625" style="161" customWidth="1"/>
    <col min="41" max="41" width="7.8515625" style="159" customWidth="1"/>
    <col min="42" max="16384" width="8.8515625" style="161" customWidth="1"/>
  </cols>
  <sheetData>
    <row r="1" ht="12.75">
      <c r="A1" s="108" t="s">
        <v>160</v>
      </c>
    </row>
    <row r="3" spans="1:41" ht="12.75">
      <c r="A3" s="306" t="s">
        <v>32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</row>
    <row r="4" spans="1:41" ht="12.75">
      <c r="A4" s="306" t="s">
        <v>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</row>
    <row r="5" ht="13.5" thickBot="1"/>
    <row r="6" spans="1:41" s="84" customFormat="1" ht="11.25">
      <c r="A6" s="183"/>
      <c r="B6" s="223" t="s">
        <v>34</v>
      </c>
      <c r="C6" s="224"/>
      <c r="D6" s="225"/>
      <c r="E6" s="223" t="s">
        <v>35</v>
      </c>
      <c r="F6" s="224"/>
      <c r="G6" s="225"/>
      <c r="H6" s="223" t="s">
        <v>36</v>
      </c>
      <c r="I6" s="224"/>
      <c r="J6" s="225"/>
      <c r="K6" s="223" t="s">
        <v>37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224"/>
      <c r="AM6" s="186"/>
      <c r="AN6" s="183"/>
      <c r="AO6" s="183"/>
    </row>
    <row r="7" spans="1:41" s="139" customFormat="1" ht="11.25">
      <c r="A7" s="84"/>
      <c r="B7" s="193"/>
      <c r="C7" s="226"/>
      <c r="D7" s="194"/>
      <c r="E7" s="193"/>
      <c r="F7" s="226"/>
      <c r="G7" s="194"/>
      <c r="H7" s="193"/>
      <c r="I7" s="226"/>
      <c r="J7" s="194"/>
      <c r="K7" s="195" t="s">
        <v>38</v>
      </c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196"/>
      <c r="AL7" s="192"/>
      <c r="AM7" s="164"/>
      <c r="AN7" s="84"/>
      <c r="AO7" s="84"/>
    </row>
    <row r="8" spans="1:41" s="139" customFormat="1" ht="11.25" customHeight="1">
      <c r="A8" s="84"/>
      <c r="B8" s="188" t="s">
        <v>61</v>
      </c>
      <c r="C8" s="227"/>
      <c r="D8" s="189"/>
      <c r="E8" s="188" t="s">
        <v>62</v>
      </c>
      <c r="F8" s="227"/>
      <c r="G8" s="189"/>
      <c r="H8" s="310" t="s">
        <v>39</v>
      </c>
      <c r="I8" s="311"/>
      <c r="J8" s="312"/>
      <c r="K8" s="228" t="s">
        <v>40</v>
      </c>
      <c r="L8" s="229"/>
      <c r="M8" s="230"/>
      <c r="N8" s="228" t="s">
        <v>25</v>
      </c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30"/>
      <c r="Z8" s="228" t="s">
        <v>26</v>
      </c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318" t="s">
        <v>153</v>
      </c>
      <c r="AM8" s="231" t="s">
        <v>12</v>
      </c>
      <c r="AN8" s="231"/>
      <c r="AO8" s="231"/>
    </row>
    <row r="9" spans="1:41" s="139" customFormat="1" ht="11.25">
      <c r="A9" s="84"/>
      <c r="B9" s="195" t="s">
        <v>41</v>
      </c>
      <c r="C9" s="208"/>
      <c r="D9" s="196"/>
      <c r="E9" s="195" t="s">
        <v>42</v>
      </c>
      <c r="F9" s="208"/>
      <c r="G9" s="196"/>
      <c r="H9" s="313"/>
      <c r="I9" s="314"/>
      <c r="J9" s="315"/>
      <c r="K9" s="233"/>
      <c r="L9" s="234"/>
      <c r="M9" s="150"/>
      <c r="N9" s="228" t="s">
        <v>21</v>
      </c>
      <c r="O9" s="229"/>
      <c r="P9" s="230"/>
      <c r="Q9" s="228" t="s">
        <v>22</v>
      </c>
      <c r="R9" s="229"/>
      <c r="S9" s="230"/>
      <c r="T9" s="228" t="s">
        <v>129</v>
      </c>
      <c r="U9" s="229"/>
      <c r="V9" s="230"/>
      <c r="W9" s="228" t="s">
        <v>23</v>
      </c>
      <c r="X9" s="229"/>
      <c r="Y9" s="230"/>
      <c r="Z9" s="228" t="s">
        <v>21</v>
      </c>
      <c r="AA9" s="229"/>
      <c r="AB9" s="230"/>
      <c r="AC9" s="228" t="s">
        <v>22</v>
      </c>
      <c r="AD9" s="229"/>
      <c r="AE9" s="230"/>
      <c r="AF9" s="228" t="s">
        <v>129</v>
      </c>
      <c r="AG9" s="229"/>
      <c r="AH9" s="230"/>
      <c r="AI9" s="316" t="s">
        <v>23</v>
      </c>
      <c r="AJ9" s="317"/>
      <c r="AK9" s="317"/>
      <c r="AL9" s="319"/>
      <c r="AM9" s="236"/>
      <c r="AN9" s="235"/>
      <c r="AO9" s="236"/>
    </row>
    <row r="10" spans="1:41" s="139" customFormat="1" ht="11.25">
      <c r="A10" s="209"/>
      <c r="B10" s="145" t="s">
        <v>0</v>
      </c>
      <c r="C10" s="146" t="s">
        <v>1</v>
      </c>
      <c r="D10" s="146" t="s">
        <v>13</v>
      </c>
      <c r="E10" s="145" t="s">
        <v>0</v>
      </c>
      <c r="F10" s="146" t="s">
        <v>1</v>
      </c>
      <c r="G10" s="146" t="s">
        <v>13</v>
      </c>
      <c r="H10" s="145" t="s">
        <v>0</v>
      </c>
      <c r="I10" s="146" t="s">
        <v>1</v>
      </c>
      <c r="J10" s="146" t="s">
        <v>13</v>
      </c>
      <c r="K10" s="145" t="s">
        <v>0</v>
      </c>
      <c r="L10" s="146" t="s">
        <v>1</v>
      </c>
      <c r="M10" s="146" t="s">
        <v>13</v>
      </c>
      <c r="N10" s="145" t="s">
        <v>0</v>
      </c>
      <c r="O10" s="146" t="s">
        <v>1</v>
      </c>
      <c r="P10" s="146" t="s">
        <v>13</v>
      </c>
      <c r="Q10" s="145" t="s">
        <v>0</v>
      </c>
      <c r="R10" s="146" t="s">
        <v>1</v>
      </c>
      <c r="S10" s="146" t="s">
        <v>13</v>
      </c>
      <c r="T10" s="145" t="s">
        <v>0</v>
      </c>
      <c r="U10" s="146" t="s">
        <v>1</v>
      </c>
      <c r="V10" s="146" t="s">
        <v>13</v>
      </c>
      <c r="W10" s="145" t="s">
        <v>0</v>
      </c>
      <c r="X10" s="146" t="s">
        <v>1</v>
      </c>
      <c r="Y10" s="146" t="s">
        <v>13</v>
      </c>
      <c r="Z10" s="145" t="s">
        <v>0</v>
      </c>
      <c r="AA10" s="146" t="s">
        <v>1</v>
      </c>
      <c r="AB10" s="146" t="s">
        <v>13</v>
      </c>
      <c r="AC10" s="145" t="s">
        <v>0</v>
      </c>
      <c r="AD10" s="146" t="s">
        <v>1</v>
      </c>
      <c r="AE10" s="146" t="s">
        <v>13</v>
      </c>
      <c r="AF10" s="145" t="s">
        <v>0</v>
      </c>
      <c r="AG10" s="146" t="s">
        <v>1</v>
      </c>
      <c r="AH10" s="146" t="s">
        <v>13</v>
      </c>
      <c r="AI10" s="145" t="s">
        <v>0</v>
      </c>
      <c r="AJ10" s="146" t="s">
        <v>1</v>
      </c>
      <c r="AK10" s="146" t="s">
        <v>13</v>
      </c>
      <c r="AL10" s="301" t="s">
        <v>0</v>
      </c>
      <c r="AM10" s="146" t="s">
        <v>0</v>
      </c>
      <c r="AN10" s="146" t="s">
        <v>1</v>
      </c>
      <c r="AO10" s="146" t="s">
        <v>13</v>
      </c>
    </row>
    <row r="11" spans="1:41" s="84" customFormat="1" ht="12.75">
      <c r="A11" s="237" t="s">
        <v>2</v>
      </c>
      <c r="B11" s="211"/>
      <c r="C11" s="212"/>
      <c r="D11" s="212"/>
      <c r="E11" s="211"/>
      <c r="F11" s="212"/>
      <c r="G11" s="212"/>
      <c r="H11" s="211"/>
      <c r="I11" s="212"/>
      <c r="J11" s="212"/>
      <c r="K11" s="211"/>
      <c r="L11" s="212"/>
      <c r="M11" s="212"/>
      <c r="N11" s="211"/>
      <c r="O11" s="212"/>
      <c r="P11" s="212"/>
      <c r="Q11" s="211"/>
      <c r="R11" s="212"/>
      <c r="S11" s="212"/>
      <c r="T11" s="211"/>
      <c r="U11" s="212"/>
      <c r="V11" s="212"/>
      <c r="W11" s="211"/>
      <c r="X11" s="212"/>
      <c r="Y11" s="212"/>
      <c r="Z11" s="211"/>
      <c r="AA11" s="212"/>
      <c r="AB11" s="212"/>
      <c r="AC11" s="211"/>
      <c r="AD11" s="212"/>
      <c r="AE11" s="212"/>
      <c r="AF11" s="211"/>
      <c r="AG11" s="212"/>
      <c r="AH11" s="212"/>
      <c r="AI11" s="211"/>
      <c r="AJ11" s="212"/>
      <c r="AK11" s="212"/>
      <c r="AL11" s="302"/>
      <c r="AM11" s="211"/>
      <c r="AN11" s="212"/>
      <c r="AO11" s="212"/>
    </row>
    <row r="12" spans="1:41" ht="12.75">
      <c r="A12" s="159" t="s">
        <v>16</v>
      </c>
      <c r="B12" s="213">
        <v>257</v>
      </c>
      <c r="C12" s="214">
        <v>132</v>
      </c>
      <c r="D12" s="214">
        <v>389</v>
      </c>
      <c r="E12" s="213">
        <v>187</v>
      </c>
      <c r="F12" s="214">
        <v>100</v>
      </c>
      <c r="G12" s="214">
        <v>287</v>
      </c>
      <c r="H12" s="213">
        <v>378</v>
      </c>
      <c r="I12" s="214">
        <v>243</v>
      </c>
      <c r="J12" s="214">
        <v>621</v>
      </c>
      <c r="K12" s="213">
        <v>82</v>
      </c>
      <c r="L12" s="214">
        <v>22</v>
      </c>
      <c r="M12" s="214">
        <v>104</v>
      </c>
      <c r="N12" s="213">
        <v>0</v>
      </c>
      <c r="O12" s="214">
        <v>0</v>
      </c>
      <c r="P12" s="214">
        <v>0</v>
      </c>
      <c r="Q12" s="213">
        <v>21</v>
      </c>
      <c r="R12" s="214">
        <v>4</v>
      </c>
      <c r="S12" s="214">
        <v>25</v>
      </c>
      <c r="T12" s="213">
        <v>0</v>
      </c>
      <c r="U12" s="214">
        <v>0</v>
      </c>
      <c r="V12" s="214">
        <v>0</v>
      </c>
      <c r="W12" s="213">
        <v>32</v>
      </c>
      <c r="X12" s="214">
        <v>8</v>
      </c>
      <c r="Y12" s="214">
        <v>40</v>
      </c>
      <c r="Z12" s="213">
        <v>0</v>
      </c>
      <c r="AA12" s="214">
        <v>0</v>
      </c>
      <c r="AB12" s="214">
        <v>0</v>
      </c>
      <c r="AC12" s="213">
        <v>8</v>
      </c>
      <c r="AD12" s="214">
        <v>1</v>
      </c>
      <c r="AE12" s="214">
        <v>9</v>
      </c>
      <c r="AF12" s="213">
        <v>0</v>
      </c>
      <c r="AG12" s="214">
        <v>0</v>
      </c>
      <c r="AH12" s="214">
        <v>0</v>
      </c>
      <c r="AI12" s="213">
        <v>11</v>
      </c>
      <c r="AJ12" s="214">
        <v>0</v>
      </c>
      <c r="AK12" s="214">
        <v>11</v>
      </c>
      <c r="AL12" s="290">
        <v>0</v>
      </c>
      <c r="AM12" s="215">
        <f>SUM(AI12,AC12,Z12,W12,Q12,N12,K12,H12,E12,B12,T12,AF12,AL12)</f>
        <v>976</v>
      </c>
      <c r="AN12" s="59">
        <f>SUM(AJ12,AD12,AA12,X12,R12,O12,L12,I12,F12,C12,U12,AG12)</f>
        <v>510</v>
      </c>
      <c r="AO12" s="59">
        <f>SUM(AM12:AN12)</f>
        <v>1486</v>
      </c>
    </row>
    <row r="13" spans="1:41" ht="12.75">
      <c r="A13" s="159" t="s">
        <v>17</v>
      </c>
      <c r="B13" s="213">
        <v>707</v>
      </c>
      <c r="C13" s="216">
        <v>404</v>
      </c>
      <c r="D13" s="214">
        <v>1111</v>
      </c>
      <c r="E13" s="213">
        <v>205</v>
      </c>
      <c r="F13" s="216">
        <v>159</v>
      </c>
      <c r="G13" s="214">
        <v>364</v>
      </c>
      <c r="H13" s="213">
        <v>1020</v>
      </c>
      <c r="I13" s="216">
        <v>527</v>
      </c>
      <c r="J13" s="214">
        <v>1547</v>
      </c>
      <c r="K13" s="213">
        <v>145</v>
      </c>
      <c r="L13" s="214">
        <v>26</v>
      </c>
      <c r="M13" s="214">
        <v>171</v>
      </c>
      <c r="N13" s="213">
        <v>0</v>
      </c>
      <c r="O13" s="214">
        <v>0</v>
      </c>
      <c r="P13" s="214">
        <v>0</v>
      </c>
      <c r="Q13" s="213">
        <v>73</v>
      </c>
      <c r="R13" s="214">
        <v>11</v>
      </c>
      <c r="S13" s="214">
        <v>84</v>
      </c>
      <c r="T13" s="213">
        <v>0</v>
      </c>
      <c r="U13" s="214">
        <v>0</v>
      </c>
      <c r="V13" s="214">
        <v>0</v>
      </c>
      <c r="W13" s="213">
        <v>39</v>
      </c>
      <c r="X13" s="214">
        <v>14</v>
      </c>
      <c r="Y13" s="214">
        <v>53</v>
      </c>
      <c r="Z13" s="213">
        <v>0</v>
      </c>
      <c r="AA13" s="214">
        <v>0</v>
      </c>
      <c r="AB13" s="214">
        <v>0</v>
      </c>
      <c r="AC13" s="213">
        <v>47</v>
      </c>
      <c r="AD13" s="214">
        <v>5</v>
      </c>
      <c r="AE13" s="214">
        <v>52</v>
      </c>
      <c r="AF13" s="213">
        <v>0</v>
      </c>
      <c r="AG13" s="214">
        <v>0</v>
      </c>
      <c r="AH13" s="214">
        <v>0</v>
      </c>
      <c r="AI13" s="213">
        <v>43</v>
      </c>
      <c r="AJ13" s="214">
        <v>17</v>
      </c>
      <c r="AK13" s="214">
        <v>60</v>
      </c>
      <c r="AL13" s="290">
        <v>0</v>
      </c>
      <c r="AM13" s="215">
        <f>SUM(AI13,AC13,Z13,W13,Q13,N13,K13,H13,E13,B13,T13,AF13,AL13)</f>
        <v>2279</v>
      </c>
      <c r="AN13" s="217">
        <f>SUM(AJ13,AD13,AA13,X13,R13,O13,L13,I13,F13,C13,U13,AG13)</f>
        <v>1163</v>
      </c>
      <c r="AO13" s="59">
        <f>SUM(AM13:AN13)</f>
        <v>3442</v>
      </c>
    </row>
    <row r="14" spans="1:41" ht="12.75">
      <c r="A14" s="159" t="s">
        <v>18</v>
      </c>
      <c r="B14" s="213">
        <v>0</v>
      </c>
      <c r="C14" s="216">
        <v>0</v>
      </c>
      <c r="D14" s="214">
        <v>0</v>
      </c>
      <c r="E14" s="213">
        <v>0</v>
      </c>
      <c r="F14" s="216">
        <v>0</v>
      </c>
      <c r="G14" s="214">
        <v>0</v>
      </c>
      <c r="H14" s="213">
        <v>0</v>
      </c>
      <c r="I14" s="216">
        <v>0</v>
      </c>
      <c r="J14" s="214">
        <v>0</v>
      </c>
      <c r="K14" s="213">
        <v>0</v>
      </c>
      <c r="L14" s="214">
        <v>0</v>
      </c>
      <c r="M14" s="214">
        <v>0</v>
      </c>
      <c r="N14" s="213">
        <v>0</v>
      </c>
      <c r="O14" s="214">
        <v>0</v>
      </c>
      <c r="P14" s="214">
        <v>0</v>
      </c>
      <c r="Q14" s="213">
        <v>0</v>
      </c>
      <c r="R14" s="214">
        <v>0</v>
      </c>
      <c r="S14" s="214">
        <v>0</v>
      </c>
      <c r="T14" s="213">
        <v>0</v>
      </c>
      <c r="U14" s="214">
        <v>0</v>
      </c>
      <c r="V14" s="214">
        <v>0</v>
      </c>
      <c r="W14" s="213">
        <v>0</v>
      </c>
      <c r="X14" s="214">
        <v>0</v>
      </c>
      <c r="Y14" s="214">
        <v>0</v>
      </c>
      <c r="Z14" s="213">
        <v>0</v>
      </c>
      <c r="AA14" s="214">
        <v>0</v>
      </c>
      <c r="AB14" s="214">
        <v>0</v>
      </c>
      <c r="AC14" s="213">
        <v>0</v>
      </c>
      <c r="AD14" s="214">
        <v>0</v>
      </c>
      <c r="AE14" s="214">
        <v>0</v>
      </c>
      <c r="AF14" s="213">
        <v>0</v>
      </c>
      <c r="AG14" s="214">
        <v>0</v>
      </c>
      <c r="AH14" s="214">
        <v>0</v>
      </c>
      <c r="AI14" s="213">
        <v>0</v>
      </c>
      <c r="AJ14" s="214">
        <v>0</v>
      </c>
      <c r="AK14" s="214">
        <v>0</v>
      </c>
      <c r="AL14" s="290">
        <v>0</v>
      </c>
      <c r="AM14" s="215">
        <f>SUM(AI14,AC14,Z14,W14,Q14,N14,K14,H14,E14,B14,T14,AF14,AL14)</f>
        <v>0</v>
      </c>
      <c r="AN14" s="217">
        <f>SUM(AJ14,AD14,AA14,X14,R14,O14,L14,I14,F14,C14,U14,AG14)</f>
        <v>0</v>
      </c>
      <c r="AO14" s="59">
        <f>SUM(AM14:AN14)</f>
        <v>0</v>
      </c>
    </row>
    <row r="15" spans="1:41" ht="12.75">
      <c r="A15" s="159" t="s">
        <v>19</v>
      </c>
      <c r="B15" s="213">
        <v>100</v>
      </c>
      <c r="C15" s="216">
        <v>56</v>
      </c>
      <c r="D15" s="214">
        <v>156</v>
      </c>
      <c r="E15" s="213">
        <v>78</v>
      </c>
      <c r="F15" s="216">
        <v>33</v>
      </c>
      <c r="G15" s="214">
        <v>111</v>
      </c>
      <c r="H15" s="213">
        <v>397</v>
      </c>
      <c r="I15" s="216">
        <v>204</v>
      </c>
      <c r="J15" s="214">
        <v>601</v>
      </c>
      <c r="K15" s="238">
        <v>0</v>
      </c>
      <c r="L15" s="239">
        <v>0</v>
      </c>
      <c r="M15" s="239">
        <v>0</v>
      </c>
      <c r="N15" s="238">
        <v>0</v>
      </c>
      <c r="O15" s="239">
        <v>0</v>
      </c>
      <c r="P15" s="239">
        <v>0</v>
      </c>
      <c r="Q15" s="238">
        <v>0</v>
      </c>
      <c r="R15" s="239">
        <v>0</v>
      </c>
      <c r="S15" s="239">
        <v>0</v>
      </c>
      <c r="T15" s="238">
        <v>0</v>
      </c>
      <c r="U15" s="239">
        <v>0</v>
      </c>
      <c r="V15" s="239">
        <v>0</v>
      </c>
      <c r="W15" s="238">
        <v>0</v>
      </c>
      <c r="X15" s="239">
        <v>0</v>
      </c>
      <c r="Y15" s="239">
        <v>0</v>
      </c>
      <c r="Z15" s="238">
        <v>0</v>
      </c>
      <c r="AA15" s="239">
        <v>0</v>
      </c>
      <c r="AB15" s="239">
        <v>0</v>
      </c>
      <c r="AC15" s="238">
        <v>0</v>
      </c>
      <c r="AD15" s="239">
        <v>0</v>
      </c>
      <c r="AE15" s="239">
        <v>0</v>
      </c>
      <c r="AF15" s="238">
        <v>0</v>
      </c>
      <c r="AG15" s="239">
        <v>0</v>
      </c>
      <c r="AH15" s="239">
        <v>0</v>
      </c>
      <c r="AI15" s="238">
        <v>0</v>
      </c>
      <c r="AJ15" s="239">
        <v>0</v>
      </c>
      <c r="AK15" s="239">
        <v>0</v>
      </c>
      <c r="AL15" s="290">
        <v>0</v>
      </c>
      <c r="AM15" s="215">
        <f>SUM(AI15,AC15,Z15,W15,Q15,N15,K15,H15,E15,B15,T15,AF15,AL15)</f>
        <v>575</v>
      </c>
      <c r="AN15" s="217">
        <f>SUM(AJ15,AD15,AA15,X15,R15,O15,L15,I15,F15,C15,U15,AG15)</f>
        <v>293</v>
      </c>
      <c r="AO15" s="59">
        <f>SUM(AM15:AN15)</f>
        <v>868</v>
      </c>
    </row>
    <row r="16" spans="1:41" s="22" customFormat="1" ht="12.75">
      <c r="A16" s="22" t="s">
        <v>12</v>
      </c>
      <c r="B16" s="40">
        <v>1064</v>
      </c>
      <c r="C16" s="41">
        <v>592</v>
      </c>
      <c r="D16" s="41">
        <v>1656</v>
      </c>
      <c r="E16" s="40">
        <v>470</v>
      </c>
      <c r="F16" s="41">
        <v>292</v>
      </c>
      <c r="G16" s="41">
        <v>762</v>
      </c>
      <c r="H16" s="40">
        <v>1795</v>
      </c>
      <c r="I16" s="41">
        <v>974</v>
      </c>
      <c r="J16" s="41">
        <v>2769</v>
      </c>
      <c r="K16" s="240">
        <v>227</v>
      </c>
      <c r="L16" s="85">
        <v>48</v>
      </c>
      <c r="M16" s="218">
        <v>275</v>
      </c>
      <c r="N16" s="240">
        <v>0</v>
      </c>
      <c r="O16" s="218">
        <v>0</v>
      </c>
      <c r="P16" s="218">
        <v>0</v>
      </c>
      <c r="Q16" s="240">
        <v>94</v>
      </c>
      <c r="R16" s="218">
        <v>15</v>
      </c>
      <c r="S16" s="218">
        <v>109</v>
      </c>
      <c r="T16" s="240">
        <v>0</v>
      </c>
      <c r="U16" s="218">
        <v>0</v>
      </c>
      <c r="V16" s="218">
        <v>0</v>
      </c>
      <c r="W16" s="240">
        <v>71</v>
      </c>
      <c r="X16" s="218">
        <v>22</v>
      </c>
      <c r="Y16" s="218">
        <v>93</v>
      </c>
      <c r="Z16" s="240">
        <v>0</v>
      </c>
      <c r="AA16" s="218">
        <v>0</v>
      </c>
      <c r="AB16" s="218">
        <v>0</v>
      </c>
      <c r="AC16" s="240">
        <v>55</v>
      </c>
      <c r="AD16" s="218">
        <v>6</v>
      </c>
      <c r="AE16" s="218">
        <v>61</v>
      </c>
      <c r="AF16" s="240">
        <v>0</v>
      </c>
      <c r="AG16" s="218">
        <v>0</v>
      </c>
      <c r="AH16" s="218">
        <v>0</v>
      </c>
      <c r="AI16" s="240">
        <v>54</v>
      </c>
      <c r="AJ16" s="218">
        <v>17</v>
      </c>
      <c r="AK16" s="218">
        <v>71</v>
      </c>
      <c r="AL16" s="291">
        <v>0</v>
      </c>
      <c r="AM16" s="40">
        <f>SUM(AI16,AC16,Z16,W16,Q16,N16,K16,H16,E16,B16,T16,AF16,AL16)</f>
        <v>3830</v>
      </c>
      <c r="AN16" s="41">
        <f>SUM(AJ16,AD16,AA16,X16,R16,O16,L16,I16,F16,C16,U16,AG16)</f>
        <v>1966</v>
      </c>
      <c r="AO16" s="41">
        <f>SUM(AM16:AN16)</f>
        <v>5796</v>
      </c>
    </row>
    <row r="17" spans="1:41" s="22" customFormat="1" ht="12.75">
      <c r="A17" s="108" t="s">
        <v>6</v>
      </c>
      <c r="B17" s="42"/>
      <c r="C17" s="43"/>
      <c r="D17" s="43"/>
      <c r="E17" s="42"/>
      <c r="F17" s="43"/>
      <c r="G17" s="43"/>
      <c r="H17" s="42"/>
      <c r="I17" s="43"/>
      <c r="J17" s="43"/>
      <c r="K17" s="42"/>
      <c r="L17" s="43"/>
      <c r="M17" s="43"/>
      <c r="N17" s="42"/>
      <c r="O17" s="43"/>
      <c r="P17" s="43"/>
      <c r="Q17" s="42"/>
      <c r="R17" s="43"/>
      <c r="S17" s="43"/>
      <c r="T17" s="42"/>
      <c r="U17" s="43"/>
      <c r="V17" s="43"/>
      <c r="W17" s="42"/>
      <c r="X17" s="43"/>
      <c r="Y17" s="43"/>
      <c r="Z17" s="42"/>
      <c r="AA17" s="43"/>
      <c r="AB17" s="43"/>
      <c r="AC17" s="42"/>
      <c r="AD17" s="43"/>
      <c r="AE17" s="43"/>
      <c r="AF17" s="42"/>
      <c r="AG17" s="43"/>
      <c r="AH17" s="43"/>
      <c r="AI17" s="42"/>
      <c r="AJ17" s="43"/>
      <c r="AK17" s="43"/>
      <c r="AL17" s="303"/>
      <c r="AM17" s="42"/>
      <c r="AN17" s="43"/>
      <c r="AO17" s="43"/>
    </row>
    <row r="18" spans="1:41" ht="12.75">
      <c r="A18" s="159" t="s">
        <v>16</v>
      </c>
      <c r="B18" s="213">
        <v>64</v>
      </c>
      <c r="C18" s="214">
        <v>26</v>
      </c>
      <c r="D18" s="214">
        <v>90</v>
      </c>
      <c r="E18" s="213">
        <v>43</v>
      </c>
      <c r="F18" s="214">
        <v>28</v>
      </c>
      <c r="G18" s="214">
        <v>71</v>
      </c>
      <c r="H18" s="213">
        <v>145</v>
      </c>
      <c r="I18" s="214">
        <v>82</v>
      </c>
      <c r="J18" s="214">
        <v>227</v>
      </c>
      <c r="K18" s="213">
        <v>42</v>
      </c>
      <c r="L18" s="214">
        <v>7</v>
      </c>
      <c r="M18" s="214">
        <v>49</v>
      </c>
      <c r="N18" s="213">
        <v>15</v>
      </c>
      <c r="O18" s="214">
        <v>1</v>
      </c>
      <c r="P18" s="214">
        <v>16</v>
      </c>
      <c r="Q18" s="213">
        <v>10</v>
      </c>
      <c r="R18" s="214">
        <v>2</v>
      </c>
      <c r="S18" s="214">
        <v>12</v>
      </c>
      <c r="T18" s="213">
        <v>0</v>
      </c>
      <c r="U18" s="214">
        <v>0</v>
      </c>
      <c r="V18" s="214">
        <v>0</v>
      </c>
      <c r="W18" s="213">
        <v>17</v>
      </c>
      <c r="X18" s="214">
        <v>3</v>
      </c>
      <c r="Y18" s="214">
        <v>20</v>
      </c>
      <c r="Z18" s="213">
        <v>0</v>
      </c>
      <c r="AA18" s="214">
        <v>0</v>
      </c>
      <c r="AB18" s="214">
        <v>0</v>
      </c>
      <c r="AC18" s="213">
        <v>0</v>
      </c>
      <c r="AD18" s="214">
        <v>0</v>
      </c>
      <c r="AE18" s="214">
        <v>0</v>
      </c>
      <c r="AF18" s="213">
        <v>0</v>
      </c>
      <c r="AG18" s="214">
        <v>0</v>
      </c>
      <c r="AH18" s="214">
        <v>0</v>
      </c>
      <c r="AI18" s="213">
        <v>0</v>
      </c>
      <c r="AJ18" s="214">
        <v>0</v>
      </c>
      <c r="AK18" s="214">
        <v>0</v>
      </c>
      <c r="AL18" s="290">
        <v>0</v>
      </c>
      <c r="AM18" s="215">
        <f>SUM(AI18,AC18,Z18,W18,Q18,N18,K18,H18,E18,B18,T18,AF18,AL18)</f>
        <v>336</v>
      </c>
      <c r="AN18" s="59">
        <f>SUM(AJ18,AD18,AA18,X18,R18,O18,L18,I18,F18,C18,U18,AG18)</f>
        <v>149</v>
      </c>
      <c r="AO18" s="59">
        <f>SUM(AM18:AN18)</f>
        <v>485</v>
      </c>
    </row>
    <row r="19" spans="1:41" ht="12.75">
      <c r="A19" s="159" t="s">
        <v>17</v>
      </c>
      <c r="B19" s="213">
        <v>245</v>
      </c>
      <c r="C19" s="216">
        <v>172</v>
      </c>
      <c r="D19" s="214">
        <v>417</v>
      </c>
      <c r="E19" s="213">
        <v>55</v>
      </c>
      <c r="F19" s="216">
        <v>30</v>
      </c>
      <c r="G19" s="214">
        <v>85</v>
      </c>
      <c r="H19" s="213">
        <v>227</v>
      </c>
      <c r="I19" s="216">
        <v>171</v>
      </c>
      <c r="J19" s="214">
        <v>398</v>
      </c>
      <c r="K19" s="213">
        <v>19</v>
      </c>
      <c r="L19" s="214">
        <v>6</v>
      </c>
      <c r="M19" s="214">
        <v>25</v>
      </c>
      <c r="N19" s="213">
        <v>0</v>
      </c>
      <c r="O19" s="214">
        <v>0</v>
      </c>
      <c r="P19" s="214">
        <v>0</v>
      </c>
      <c r="Q19" s="213">
        <v>0</v>
      </c>
      <c r="R19" s="214">
        <v>0</v>
      </c>
      <c r="S19" s="214">
        <v>0</v>
      </c>
      <c r="T19" s="213">
        <v>0</v>
      </c>
      <c r="U19" s="214">
        <v>0</v>
      </c>
      <c r="V19" s="214">
        <v>0</v>
      </c>
      <c r="W19" s="213">
        <v>10</v>
      </c>
      <c r="X19" s="214">
        <v>6</v>
      </c>
      <c r="Y19" s="214">
        <v>16</v>
      </c>
      <c r="Z19" s="213">
        <v>0</v>
      </c>
      <c r="AA19" s="214">
        <v>0</v>
      </c>
      <c r="AB19" s="214">
        <v>0</v>
      </c>
      <c r="AC19" s="213">
        <v>0</v>
      </c>
      <c r="AD19" s="214">
        <v>0</v>
      </c>
      <c r="AE19" s="214">
        <v>0</v>
      </c>
      <c r="AF19" s="213">
        <v>0</v>
      </c>
      <c r="AG19" s="214">
        <v>0</v>
      </c>
      <c r="AH19" s="214">
        <v>0</v>
      </c>
      <c r="AI19" s="213">
        <v>11</v>
      </c>
      <c r="AJ19" s="214">
        <v>5</v>
      </c>
      <c r="AK19" s="214">
        <v>16</v>
      </c>
      <c r="AL19" s="290">
        <v>0</v>
      </c>
      <c r="AM19" s="215">
        <f>SUM(AI19,AC19,Z19,W19,Q19,N19,K19,H19,E19,B19,T19,AF19,AL19)</f>
        <v>567</v>
      </c>
      <c r="AN19" s="217">
        <f>SUM(AJ19,AD19,AA19,X19,R19,O19,L19,I19,F19,C19,U19,AG19)</f>
        <v>390</v>
      </c>
      <c r="AO19" s="59">
        <f>SUM(AM19:AN19)</f>
        <v>957</v>
      </c>
    </row>
    <row r="20" spans="1:41" ht="12.75">
      <c r="A20" s="159" t="s">
        <v>18</v>
      </c>
      <c r="B20" s="213">
        <v>0</v>
      </c>
      <c r="C20" s="216">
        <v>0</v>
      </c>
      <c r="D20" s="214">
        <v>0</v>
      </c>
      <c r="E20" s="213">
        <v>0</v>
      </c>
      <c r="F20" s="216">
        <v>0</v>
      </c>
      <c r="G20" s="214">
        <v>0</v>
      </c>
      <c r="H20" s="213">
        <v>0</v>
      </c>
      <c r="I20" s="216">
        <v>0</v>
      </c>
      <c r="J20" s="214">
        <v>0</v>
      </c>
      <c r="K20" s="213">
        <v>0</v>
      </c>
      <c r="L20" s="214">
        <v>0</v>
      </c>
      <c r="M20" s="214">
        <v>0</v>
      </c>
      <c r="N20" s="213">
        <v>0</v>
      </c>
      <c r="O20" s="214">
        <v>0</v>
      </c>
      <c r="P20" s="214">
        <v>0</v>
      </c>
      <c r="Q20" s="213">
        <v>0</v>
      </c>
      <c r="R20" s="214">
        <v>0</v>
      </c>
      <c r="S20" s="214">
        <v>0</v>
      </c>
      <c r="T20" s="213">
        <v>0</v>
      </c>
      <c r="U20" s="214">
        <v>0</v>
      </c>
      <c r="V20" s="214">
        <v>0</v>
      </c>
      <c r="W20" s="213">
        <v>0</v>
      </c>
      <c r="X20" s="214">
        <v>0</v>
      </c>
      <c r="Y20" s="214">
        <v>0</v>
      </c>
      <c r="Z20" s="213">
        <v>0</v>
      </c>
      <c r="AA20" s="214">
        <v>0</v>
      </c>
      <c r="AB20" s="214">
        <v>0</v>
      </c>
      <c r="AC20" s="213">
        <v>0</v>
      </c>
      <c r="AD20" s="214">
        <v>0</v>
      </c>
      <c r="AE20" s="214">
        <v>0</v>
      </c>
      <c r="AF20" s="213">
        <v>0</v>
      </c>
      <c r="AG20" s="214">
        <v>0</v>
      </c>
      <c r="AH20" s="214">
        <v>0</v>
      </c>
      <c r="AI20" s="213">
        <v>0</v>
      </c>
      <c r="AJ20" s="214">
        <v>0</v>
      </c>
      <c r="AK20" s="214">
        <v>0</v>
      </c>
      <c r="AL20" s="290">
        <v>0</v>
      </c>
      <c r="AM20" s="215">
        <f>SUM(AI20,AC20,Z20,W20,Q20,N20,K20,H20,E20,B20,T20,AF20,AL20)</f>
        <v>0</v>
      </c>
      <c r="AN20" s="217">
        <f>SUM(AJ20,AD20,AA20,X20,R20,O20,L20,I20,F20,C20,U20,AG20)</f>
        <v>0</v>
      </c>
      <c r="AO20" s="59">
        <f>SUM(AM20:AN20)</f>
        <v>0</v>
      </c>
    </row>
    <row r="21" spans="1:41" ht="12.75">
      <c r="A21" s="159" t="s">
        <v>19</v>
      </c>
      <c r="B21" s="213">
        <v>0</v>
      </c>
      <c r="C21" s="216">
        <v>0</v>
      </c>
      <c r="D21" s="214">
        <v>0</v>
      </c>
      <c r="E21" s="213">
        <v>0</v>
      </c>
      <c r="F21" s="216">
        <v>0</v>
      </c>
      <c r="G21" s="214">
        <v>0</v>
      </c>
      <c r="H21" s="213">
        <v>225</v>
      </c>
      <c r="I21" s="216">
        <v>104</v>
      </c>
      <c r="J21" s="214">
        <v>329</v>
      </c>
      <c r="K21" s="238">
        <v>0</v>
      </c>
      <c r="L21" s="239">
        <v>0</v>
      </c>
      <c r="M21" s="239">
        <v>0</v>
      </c>
      <c r="N21" s="238">
        <v>0</v>
      </c>
      <c r="O21" s="239">
        <v>0</v>
      </c>
      <c r="P21" s="239">
        <v>0</v>
      </c>
      <c r="Q21" s="238">
        <v>0</v>
      </c>
      <c r="R21" s="239">
        <v>0</v>
      </c>
      <c r="S21" s="239">
        <v>0</v>
      </c>
      <c r="T21" s="238">
        <v>0</v>
      </c>
      <c r="U21" s="239">
        <v>0</v>
      </c>
      <c r="V21" s="239">
        <v>0</v>
      </c>
      <c r="W21" s="238">
        <v>0</v>
      </c>
      <c r="X21" s="239">
        <v>0</v>
      </c>
      <c r="Y21" s="239">
        <v>0</v>
      </c>
      <c r="Z21" s="238">
        <v>0</v>
      </c>
      <c r="AA21" s="239">
        <v>0</v>
      </c>
      <c r="AB21" s="239">
        <v>0</v>
      </c>
      <c r="AC21" s="238">
        <v>0</v>
      </c>
      <c r="AD21" s="239">
        <v>0</v>
      </c>
      <c r="AE21" s="239">
        <v>0</v>
      </c>
      <c r="AF21" s="238">
        <v>0</v>
      </c>
      <c r="AG21" s="239">
        <v>0</v>
      </c>
      <c r="AH21" s="239">
        <v>0</v>
      </c>
      <c r="AI21" s="238">
        <v>0</v>
      </c>
      <c r="AJ21" s="239">
        <v>0</v>
      </c>
      <c r="AK21" s="239">
        <v>0</v>
      </c>
      <c r="AL21" s="290">
        <v>0</v>
      </c>
      <c r="AM21" s="215">
        <f>SUM(AI21,AC21,Z21,W21,Q21,N21,K21,H21,E21,B21,T21,AF21,AL21)</f>
        <v>225</v>
      </c>
      <c r="AN21" s="217">
        <f>SUM(AJ21,AD21,AA21,X21,R21,O21,L21,I21,F21,C21,U21,AG21)</f>
        <v>104</v>
      </c>
      <c r="AO21" s="59">
        <f>SUM(AM21:AN21)</f>
        <v>329</v>
      </c>
    </row>
    <row r="22" spans="1:41" s="22" customFormat="1" ht="12.75">
      <c r="A22" s="22" t="s">
        <v>12</v>
      </c>
      <c r="B22" s="40">
        <v>309</v>
      </c>
      <c r="C22" s="41">
        <v>198</v>
      </c>
      <c r="D22" s="41">
        <v>507</v>
      </c>
      <c r="E22" s="40">
        <v>98</v>
      </c>
      <c r="F22" s="41">
        <v>58</v>
      </c>
      <c r="G22" s="41">
        <v>156</v>
      </c>
      <c r="H22" s="40">
        <v>597</v>
      </c>
      <c r="I22" s="41">
        <v>357</v>
      </c>
      <c r="J22" s="41">
        <v>954</v>
      </c>
      <c r="K22" s="240">
        <v>61</v>
      </c>
      <c r="L22" s="85">
        <v>13</v>
      </c>
      <c r="M22" s="218">
        <v>74</v>
      </c>
      <c r="N22" s="240">
        <v>15</v>
      </c>
      <c r="O22" s="218">
        <v>1</v>
      </c>
      <c r="P22" s="218">
        <v>16</v>
      </c>
      <c r="Q22" s="240">
        <v>10</v>
      </c>
      <c r="R22" s="218">
        <v>2</v>
      </c>
      <c r="S22" s="218">
        <v>12</v>
      </c>
      <c r="T22" s="240">
        <v>0</v>
      </c>
      <c r="U22" s="218">
        <v>0</v>
      </c>
      <c r="V22" s="218">
        <v>0</v>
      </c>
      <c r="W22" s="240">
        <v>27</v>
      </c>
      <c r="X22" s="218">
        <v>9</v>
      </c>
      <c r="Y22" s="218">
        <v>36</v>
      </c>
      <c r="Z22" s="240">
        <v>0</v>
      </c>
      <c r="AA22" s="218">
        <v>0</v>
      </c>
      <c r="AB22" s="218">
        <v>0</v>
      </c>
      <c r="AC22" s="240">
        <v>0</v>
      </c>
      <c r="AD22" s="218">
        <v>0</v>
      </c>
      <c r="AE22" s="218">
        <v>0</v>
      </c>
      <c r="AF22" s="240">
        <v>0</v>
      </c>
      <c r="AG22" s="218">
        <v>0</v>
      </c>
      <c r="AH22" s="218">
        <v>0</v>
      </c>
      <c r="AI22" s="240">
        <v>11</v>
      </c>
      <c r="AJ22" s="218">
        <v>5</v>
      </c>
      <c r="AK22" s="218">
        <v>16</v>
      </c>
      <c r="AL22" s="291">
        <v>0</v>
      </c>
      <c r="AM22" s="40">
        <f>SUM(AI22,AC22,Z22,W22,Q22,N22,K22,H22,E22,B22,T22,AF22,AL22)</f>
        <v>1128</v>
      </c>
      <c r="AN22" s="41">
        <f>SUM(AJ22,AD22,AA22,X22,R22,O22,L22,I22,F22,C22,U22,AG22)</f>
        <v>643</v>
      </c>
      <c r="AO22" s="41">
        <f>SUM(AM22:AN22)</f>
        <v>1771</v>
      </c>
    </row>
    <row r="23" spans="1:41" s="22" customFormat="1" ht="12.75">
      <c r="A23" s="108" t="s">
        <v>7</v>
      </c>
      <c r="B23" s="42"/>
      <c r="C23" s="43"/>
      <c r="D23" s="43"/>
      <c r="E23" s="42"/>
      <c r="F23" s="43"/>
      <c r="G23" s="43"/>
      <c r="H23" s="42"/>
      <c r="I23" s="43"/>
      <c r="J23" s="43"/>
      <c r="K23" s="42"/>
      <c r="L23" s="43"/>
      <c r="M23" s="43"/>
      <c r="N23" s="42"/>
      <c r="O23" s="43"/>
      <c r="P23" s="43"/>
      <c r="Q23" s="42"/>
      <c r="R23" s="43"/>
      <c r="S23" s="43"/>
      <c r="T23" s="42"/>
      <c r="U23" s="43"/>
      <c r="V23" s="43"/>
      <c r="W23" s="42"/>
      <c r="X23" s="43"/>
      <c r="Y23" s="43"/>
      <c r="Z23" s="42"/>
      <c r="AA23" s="43"/>
      <c r="AB23" s="43"/>
      <c r="AC23" s="42"/>
      <c r="AD23" s="43"/>
      <c r="AE23" s="43"/>
      <c r="AF23" s="42"/>
      <c r="AG23" s="43"/>
      <c r="AH23" s="43"/>
      <c r="AI23" s="42"/>
      <c r="AJ23" s="43"/>
      <c r="AK23" s="43"/>
      <c r="AL23" s="303"/>
      <c r="AM23" s="42"/>
      <c r="AN23" s="43"/>
      <c r="AO23" s="43"/>
    </row>
    <row r="24" spans="1:41" ht="12.75">
      <c r="A24" s="159" t="s">
        <v>16</v>
      </c>
      <c r="B24" s="213">
        <v>47</v>
      </c>
      <c r="C24" s="214">
        <v>35</v>
      </c>
      <c r="D24" s="214">
        <v>82</v>
      </c>
      <c r="E24" s="213">
        <v>15</v>
      </c>
      <c r="F24" s="214">
        <v>11</v>
      </c>
      <c r="G24" s="214">
        <v>26</v>
      </c>
      <c r="H24" s="213">
        <v>0</v>
      </c>
      <c r="I24" s="214">
        <v>0</v>
      </c>
      <c r="J24" s="214">
        <v>0</v>
      </c>
      <c r="K24" s="213">
        <v>0</v>
      </c>
      <c r="L24" s="214">
        <v>0</v>
      </c>
      <c r="M24" s="214">
        <v>0</v>
      </c>
      <c r="N24" s="213">
        <v>0</v>
      </c>
      <c r="O24" s="214">
        <v>0</v>
      </c>
      <c r="P24" s="214">
        <v>0</v>
      </c>
      <c r="Q24" s="213">
        <v>0</v>
      </c>
      <c r="R24" s="214">
        <v>0</v>
      </c>
      <c r="S24" s="214">
        <v>0</v>
      </c>
      <c r="T24" s="213">
        <v>0</v>
      </c>
      <c r="U24" s="214">
        <v>0</v>
      </c>
      <c r="V24" s="214">
        <v>0</v>
      </c>
      <c r="W24" s="213">
        <v>0</v>
      </c>
      <c r="X24" s="214">
        <v>0</v>
      </c>
      <c r="Y24" s="214">
        <v>0</v>
      </c>
      <c r="Z24" s="213">
        <v>0</v>
      </c>
      <c r="AA24" s="214">
        <v>0</v>
      </c>
      <c r="AB24" s="214">
        <v>0</v>
      </c>
      <c r="AC24" s="213">
        <v>0</v>
      </c>
      <c r="AD24" s="214">
        <v>0</v>
      </c>
      <c r="AE24" s="214">
        <v>0</v>
      </c>
      <c r="AF24" s="213">
        <v>0</v>
      </c>
      <c r="AG24" s="214">
        <v>0</v>
      </c>
      <c r="AH24" s="214">
        <v>0</v>
      </c>
      <c r="AI24" s="213">
        <v>0</v>
      </c>
      <c r="AJ24" s="214">
        <v>0</v>
      </c>
      <c r="AK24" s="214">
        <v>0</v>
      </c>
      <c r="AL24" s="290">
        <v>0</v>
      </c>
      <c r="AM24" s="215">
        <f>SUM(AI24,AC24,Z24,W24,Q24,N24,K24,H24,E24,B24,T24,AF24,AL24)</f>
        <v>62</v>
      </c>
      <c r="AN24" s="59">
        <f>SUM(AJ24,AD24,AA24,X24,R24,O24,L24,I24,F24,C24,U24,AG24)</f>
        <v>46</v>
      </c>
      <c r="AO24" s="59">
        <f>SUM(AM24:AN24)</f>
        <v>108</v>
      </c>
    </row>
    <row r="25" spans="1:41" ht="12.75">
      <c r="A25" s="159" t="s">
        <v>17</v>
      </c>
      <c r="B25" s="213">
        <v>64</v>
      </c>
      <c r="C25" s="216">
        <v>50</v>
      </c>
      <c r="D25" s="214">
        <v>114</v>
      </c>
      <c r="E25" s="213">
        <v>18</v>
      </c>
      <c r="F25" s="216">
        <v>20</v>
      </c>
      <c r="G25" s="214">
        <v>38</v>
      </c>
      <c r="H25" s="213">
        <v>53</v>
      </c>
      <c r="I25" s="216">
        <v>58</v>
      </c>
      <c r="J25" s="214">
        <v>111</v>
      </c>
      <c r="K25" s="213">
        <v>36</v>
      </c>
      <c r="L25" s="216">
        <v>12</v>
      </c>
      <c r="M25" s="214">
        <v>48</v>
      </c>
      <c r="N25" s="213">
        <v>9</v>
      </c>
      <c r="O25" s="216">
        <v>1</v>
      </c>
      <c r="P25" s="214">
        <v>10</v>
      </c>
      <c r="Q25" s="213">
        <v>5</v>
      </c>
      <c r="R25" s="216">
        <v>2</v>
      </c>
      <c r="S25" s="214">
        <v>7</v>
      </c>
      <c r="T25" s="213">
        <v>0</v>
      </c>
      <c r="U25" s="216">
        <v>0</v>
      </c>
      <c r="V25" s="214">
        <v>0</v>
      </c>
      <c r="W25" s="213">
        <v>8</v>
      </c>
      <c r="X25" s="216">
        <v>6</v>
      </c>
      <c r="Y25" s="214">
        <v>14</v>
      </c>
      <c r="Z25" s="213">
        <v>0</v>
      </c>
      <c r="AA25" s="214">
        <v>0</v>
      </c>
      <c r="AB25" s="214">
        <v>0</v>
      </c>
      <c r="AC25" s="213">
        <v>9</v>
      </c>
      <c r="AD25" s="214">
        <v>0</v>
      </c>
      <c r="AE25" s="214">
        <v>9</v>
      </c>
      <c r="AF25" s="213">
        <v>0</v>
      </c>
      <c r="AG25" s="214">
        <v>0</v>
      </c>
      <c r="AH25" s="214">
        <v>0</v>
      </c>
      <c r="AI25" s="213">
        <v>16</v>
      </c>
      <c r="AJ25" s="214">
        <v>6</v>
      </c>
      <c r="AK25" s="214">
        <v>22</v>
      </c>
      <c r="AL25" s="290">
        <v>0</v>
      </c>
      <c r="AM25" s="215">
        <f>SUM(AI25,AC25,Z25,W25,Q25,N25,K25,H25,E25,B25,T25,AF25,AL25)</f>
        <v>218</v>
      </c>
      <c r="AN25" s="217">
        <f>SUM(AJ25,AD25,AA25,X25,R25,O25,L25,I25,F25,C25,U25,AG25)</f>
        <v>155</v>
      </c>
      <c r="AO25" s="59">
        <f>SUM(AM25:AN25)</f>
        <v>373</v>
      </c>
    </row>
    <row r="26" spans="1:41" ht="12.75">
      <c r="A26" s="159" t="s">
        <v>19</v>
      </c>
      <c r="B26" s="213">
        <v>0</v>
      </c>
      <c r="C26" s="216">
        <v>0</v>
      </c>
      <c r="D26" s="214">
        <v>0</v>
      </c>
      <c r="E26" s="213">
        <v>0</v>
      </c>
      <c r="F26" s="216">
        <v>0</v>
      </c>
      <c r="G26" s="214">
        <v>0</v>
      </c>
      <c r="H26" s="213">
        <v>0</v>
      </c>
      <c r="I26" s="216">
        <v>0</v>
      </c>
      <c r="J26" s="214">
        <v>0</v>
      </c>
      <c r="K26" s="213">
        <v>0</v>
      </c>
      <c r="L26" s="214">
        <v>0</v>
      </c>
      <c r="M26" s="214">
        <v>0</v>
      </c>
      <c r="N26" s="213">
        <v>0</v>
      </c>
      <c r="O26" s="214">
        <v>0</v>
      </c>
      <c r="P26" s="214">
        <v>0</v>
      </c>
      <c r="Q26" s="213">
        <v>0</v>
      </c>
      <c r="R26" s="214">
        <v>0</v>
      </c>
      <c r="S26" s="214">
        <v>0</v>
      </c>
      <c r="T26" s="213">
        <v>0</v>
      </c>
      <c r="U26" s="214">
        <v>0</v>
      </c>
      <c r="V26" s="214">
        <v>0</v>
      </c>
      <c r="W26" s="213">
        <v>0</v>
      </c>
      <c r="X26" s="214">
        <v>0</v>
      </c>
      <c r="Y26" s="214">
        <v>0</v>
      </c>
      <c r="Z26" s="213">
        <v>0</v>
      </c>
      <c r="AA26" s="214">
        <v>0</v>
      </c>
      <c r="AB26" s="214">
        <v>0</v>
      </c>
      <c r="AC26" s="213">
        <v>0</v>
      </c>
      <c r="AD26" s="214">
        <v>0</v>
      </c>
      <c r="AE26" s="214">
        <v>0</v>
      </c>
      <c r="AF26" s="213">
        <v>0</v>
      </c>
      <c r="AG26" s="214">
        <v>0</v>
      </c>
      <c r="AH26" s="214">
        <v>0</v>
      </c>
      <c r="AI26" s="213">
        <v>0</v>
      </c>
      <c r="AJ26" s="214">
        <v>0</v>
      </c>
      <c r="AK26" s="214">
        <v>0</v>
      </c>
      <c r="AL26" s="290">
        <v>0</v>
      </c>
      <c r="AM26" s="215">
        <f>SUM(AI26,AC26,Z26,W26,Q26,N26,K26,H26,E26,B26,T26,AF26,AL26)</f>
        <v>0</v>
      </c>
      <c r="AN26" s="217">
        <f>SUM(AJ26,AD26,AA26,X26,R26,O26,L26,I26,F26,C26,U26,AG26)</f>
        <v>0</v>
      </c>
      <c r="AO26" s="59">
        <f>SUM(AM26:AN26)</f>
        <v>0</v>
      </c>
    </row>
    <row r="27" spans="1:41" ht="12.75">
      <c r="A27" s="159" t="s">
        <v>20</v>
      </c>
      <c r="B27" s="213">
        <v>19</v>
      </c>
      <c r="C27" s="216">
        <v>6</v>
      </c>
      <c r="D27" s="214">
        <v>25</v>
      </c>
      <c r="E27" s="213">
        <v>30</v>
      </c>
      <c r="F27" s="216">
        <v>8</v>
      </c>
      <c r="G27" s="214">
        <v>38</v>
      </c>
      <c r="H27" s="213">
        <v>116</v>
      </c>
      <c r="I27" s="216">
        <v>29</v>
      </c>
      <c r="J27" s="214">
        <v>145</v>
      </c>
      <c r="K27" s="213">
        <v>0</v>
      </c>
      <c r="L27" s="214">
        <v>0</v>
      </c>
      <c r="M27" s="214">
        <v>0</v>
      </c>
      <c r="N27" s="213">
        <v>0</v>
      </c>
      <c r="O27" s="214">
        <v>0</v>
      </c>
      <c r="P27" s="214">
        <v>0</v>
      </c>
      <c r="Q27" s="213">
        <v>0</v>
      </c>
      <c r="R27" s="214">
        <v>0</v>
      </c>
      <c r="S27" s="214">
        <v>0</v>
      </c>
      <c r="T27" s="213">
        <v>0</v>
      </c>
      <c r="U27" s="214">
        <v>0</v>
      </c>
      <c r="V27" s="214">
        <v>0</v>
      </c>
      <c r="W27" s="213">
        <v>0</v>
      </c>
      <c r="X27" s="214">
        <v>0</v>
      </c>
      <c r="Y27" s="214">
        <v>0</v>
      </c>
      <c r="Z27" s="238">
        <v>0</v>
      </c>
      <c r="AA27" s="239">
        <v>0</v>
      </c>
      <c r="AB27" s="239">
        <v>0</v>
      </c>
      <c r="AC27" s="238">
        <v>0</v>
      </c>
      <c r="AD27" s="239">
        <v>0</v>
      </c>
      <c r="AE27" s="239">
        <v>0</v>
      </c>
      <c r="AF27" s="238">
        <v>0</v>
      </c>
      <c r="AG27" s="239">
        <v>0</v>
      </c>
      <c r="AH27" s="239">
        <v>0</v>
      </c>
      <c r="AI27" s="238">
        <v>0</v>
      </c>
      <c r="AJ27" s="239">
        <v>0</v>
      </c>
      <c r="AK27" s="239">
        <v>0</v>
      </c>
      <c r="AL27" s="290">
        <v>0</v>
      </c>
      <c r="AM27" s="215">
        <f>SUM(AI27,AC27,Z27,W27,Q27,N27,K27,H27,E27,B27,T27,AF27,AL27)</f>
        <v>165</v>
      </c>
      <c r="AN27" s="217">
        <f>SUM(AJ27,AD27,AA27,X27,R27,O27,L27,I27,F27,C27,U27,AG27)</f>
        <v>43</v>
      </c>
      <c r="AO27" s="59">
        <f>SUM(AM27:AN27)</f>
        <v>208</v>
      </c>
    </row>
    <row r="28" spans="1:41" s="22" customFormat="1" ht="12.75">
      <c r="A28" s="22" t="s">
        <v>12</v>
      </c>
      <c r="B28" s="40">
        <v>130</v>
      </c>
      <c r="C28" s="41">
        <v>91</v>
      </c>
      <c r="D28" s="41">
        <v>221</v>
      </c>
      <c r="E28" s="40">
        <v>63</v>
      </c>
      <c r="F28" s="41">
        <v>39</v>
      </c>
      <c r="G28" s="41">
        <v>102</v>
      </c>
      <c r="H28" s="40">
        <v>169</v>
      </c>
      <c r="I28" s="41">
        <v>87</v>
      </c>
      <c r="J28" s="41">
        <v>256</v>
      </c>
      <c r="K28" s="40">
        <v>36</v>
      </c>
      <c r="L28" s="41">
        <v>12</v>
      </c>
      <c r="M28" s="41">
        <v>48</v>
      </c>
      <c r="N28" s="40">
        <v>9</v>
      </c>
      <c r="O28" s="41">
        <v>1</v>
      </c>
      <c r="P28" s="41">
        <v>10</v>
      </c>
      <c r="Q28" s="40">
        <v>5</v>
      </c>
      <c r="R28" s="41">
        <v>2</v>
      </c>
      <c r="S28" s="41">
        <v>7</v>
      </c>
      <c r="T28" s="40">
        <v>0</v>
      </c>
      <c r="U28" s="41">
        <v>0</v>
      </c>
      <c r="V28" s="41">
        <v>0</v>
      </c>
      <c r="W28" s="40">
        <v>8</v>
      </c>
      <c r="X28" s="41">
        <v>6</v>
      </c>
      <c r="Y28" s="41">
        <v>14</v>
      </c>
      <c r="Z28" s="240">
        <v>0</v>
      </c>
      <c r="AA28" s="218">
        <v>0</v>
      </c>
      <c r="AB28" s="218">
        <v>0</v>
      </c>
      <c r="AC28" s="240">
        <v>9</v>
      </c>
      <c r="AD28" s="218">
        <v>0</v>
      </c>
      <c r="AE28" s="218">
        <v>9</v>
      </c>
      <c r="AF28" s="240">
        <v>0</v>
      </c>
      <c r="AG28" s="218">
        <v>0</v>
      </c>
      <c r="AH28" s="218">
        <v>0</v>
      </c>
      <c r="AI28" s="240">
        <v>16</v>
      </c>
      <c r="AJ28" s="218">
        <v>6</v>
      </c>
      <c r="AK28" s="218">
        <v>22</v>
      </c>
      <c r="AL28" s="291">
        <v>0</v>
      </c>
      <c r="AM28" s="40">
        <f>SUM(AI28,AC28,Z28,W28,Q28,N28,K28,H28,E28,B28,T28,AF28,AL28)</f>
        <v>445</v>
      </c>
      <c r="AN28" s="41">
        <f>SUM(AJ28,AD28,AA28,X28,R28,O28,L28,I28,F28,C28,U28,AG28)</f>
        <v>244</v>
      </c>
      <c r="AO28" s="41">
        <f>SUM(AM28:AN28)</f>
        <v>689</v>
      </c>
    </row>
    <row r="29" spans="1:41" s="22" customFormat="1" ht="12.75">
      <c r="A29" s="108" t="s">
        <v>8</v>
      </c>
      <c r="B29" s="42"/>
      <c r="C29" s="43"/>
      <c r="D29" s="43"/>
      <c r="E29" s="42"/>
      <c r="F29" s="43"/>
      <c r="G29" s="43"/>
      <c r="H29" s="42"/>
      <c r="I29" s="43"/>
      <c r="J29" s="43"/>
      <c r="K29" s="42"/>
      <c r="L29" s="43"/>
      <c r="M29" s="43"/>
      <c r="N29" s="42"/>
      <c r="O29" s="43"/>
      <c r="P29" s="43"/>
      <c r="Q29" s="42"/>
      <c r="R29" s="43"/>
      <c r="S29" s="43"/>
      <c r="T29" s="42"/>
      <c r="U29" s="43"/>
      <c r="V29" s="43"/>
      <c r="W29" s="42"/>
      <c r="X29" s="43"/>
      <c r="Y29" s="43"/>
      <c r="Z29" s="42"/>
      <c r="AA29" s="43"/>
      <c r="AB29" s="43"/>
      <c r="AC29" s="42"/>
      <c r="AD29" s="43"/>
      <c r="AE29" s="43"/>
      <c r="AF29" s="42"/>
      <c r="AG29" s="43"/>
      <c r="AH29" s="43"/>
      <c r="AI29" s="42"/>
      <c r="AJ29" s="43"/>
      <c r="AK29" s="43"/>
      <c r="AL29" s="303"/>
      <c r="AM29" s="42"/>
      <c r="AN29" s="43"/>
      <c r="AO29" s="43"/>
    </row>
    <row r="30" spans="1:41" s="128" customFormat="1" ht="12.75">
      <c r="A30" s="116" t="s">
        <v>16</v>
      </c>
      <c r="B30" s="178">
        <v>99</v>
      </c>
      <c r="C30" s="111">
        <v>69</v>
      </c>
      <c r="D30" s="111">
        <v>168</v>
      </c>
      <c r="E30" s="178">
        <v>117</v>
      </c>
      <c r="F30" s="111">
        <v>66</v>
      </c>
      <c r="G30" s="111">
        <v>183</v>
      </c>
      <c r="H30" s="178">
        <v>332</v>
      </c>
      <c r="I30" s="111">
        <v>205</v>
      </c>
      <c r="J30" s="111">
        <v>537</v>
      </c>
      <c r="K30" s="285">
        <v>162</v>
      </c>
      <c r="L30" s="127">
        <v>31</v>
      </c>
      <c r="M30" s="127">
        <v>193</v>
      </c>
      <c r="N30" s="285">
        <v>27</v>
      </c>
      <c r="O30" s="127">
        <v>17</v>
      </c>
      <c r="P30" s="127">
        <v>44</v>
      </c>
      <c r="Q30" s="285">
        <v>44</v>
      </c>
      <c r="R30" s="127">
        <v>3</v>
      </c>
      <c r="S30" s="127">
        <v>47</v>
      </c>
      <c r="T30" s="285">
        <v>6</v>
      </c>
      <c r="U30" s="127">
        <v>5</v>
      </c>
      <c r="V30" s="127">
        <v>11</v>
      </c>
      <c r="W30" s="285">
        <v>38</v>
      </c>
      <c r="X30" s="127">
        <v>5</v>
      </c>
      <c r="Y30" s="127">
        <v>43</v>
      </c>
      <c r="Z30" s="178">
        <v>24</v>
      </c>
      <c r="AA30" s="111">
        <v>2</v>
      </c>
      <c r="AB30" s="111">
        <v>26</v>
      </c>
      <c r="AC30" s="178">
        <v>15</v>
      </c>
      <c r="AD30" s="111">
        <v>2</v>
      </c>
      <c r="AE30" s="111">
        <v>17</v>
      </c>
      <c r="AF30" s="178">
        <v>2</v>
      </c>
      <c r="AG30" s="111">
        <v>0</v>
      </c>
      <c r="AH30" s="111">
        <v>2</v>
      </c>
      <c r="AI30" s="178">
        <v>21</v>
      </c>
      <c r="AJ30" s="111">
        <v>3</v>
      </c>
      <c r="AK30" s="111">
        <v>24</v>
      </c>
      <c r="AL30" s="304">
        <v>1</v>
      </c>
      <c r="AM30" s="285">
        <f>SUM(AI30,AC30,Z30,W30,Q30,N30,K30,H30,E30,B30,T30,AF30,AL30)</f>
        <v>888</v>
      </c>
      <c r="AN30" s="127">
        <f>SUM(AJ30,AD30,AA30,X30,R30,O30,L30,I30,F30,C30,U30,AG30)</f>
        <v>408</v>
      </c>
      <c r="AO30" s="127">
        <f>SUM(AM30:AN30)</f>
        <v>1296</v>
      </c>
    </row>
    <row r="31" spans="1:41" ht="12.75">
      <c r="A31" s="159" t="s">
        <v>17</v>
      </c>
      <c r="B31" s="213">
        <v>423</v>
      </c>
      <c r="C31" s="216">
        <v>248</v>
      </c>
      <c r="D31" s="214">
        <v>671</v>
      </c>
      <c r="E31" s="213">
        <v>265</v>
      </c>
      <c r="F31" s="216">
        <v>180</v>
      </c>
      <c r="G31" s="214">
        <v>445</v>
      </c>
      <c r="H31" s="213">
        <v>734</v>
      </c>
      <c r="I31" s="216">
        <v>472</v>
      </c>
      <c r="J31" s="214">
        <v>1206</v>
      </c>
      <c r="K31" s="213">
        <v>150</v>
      </c>
      <c r="L31" s="216">
        <v>26</v>
      </c>
      <c r="M31" s="59">
        <v>176</v>
      </c>
      <c r="N31" s="213">
        <v>1</v>
      </c>
      <c r="O31" s="216">
        <v>0</v>
      </c>
      <c r="P31" s="214">
        <v>1</v>
      </c>
      <c r="Q31" s="213">
        <v>6</v>
      </c>
      <c r="R31" s="216">
        <v>5</v>
      </c>
      <c r="S31" s="214">
        <v>11</v>
      </c>
      <c r="T31" s="213">
        <v>0</v>
      </c>
      <c r="U31" s="216">
        <v>0</v>
      </c>
      <c r="V31" s="214">
        <v>0</v>
      </c>
      <c r="W31" s="213">
        <v>84</v>
      </c>
      <c r="X31" s="216">
        <v>14</v>
      </c>
      <c r="Y31" s="214">
        <v>98</v>
      </c>
      <c r="Z31" s="213">
        <v>0</v>
      </c>
      <c r="AA31" s="216">
        <v>0</v>
      </c>
      <c r="AB31" s="214">
        <v>0</v>
      </c>
      <c r="AC31" s="213">
        <v>9</v>
      </c>
      <c r="AD31" s="216">
        <v>1</v>
      </c>
      <c r="AE31" s="214">
        <v>10</v>
      </c>
      <c r="AF31" s="213">
        <v>0</v>
      </c>
      <c r="AG31" s="216">
        <v>0</v>
      </c>
      <c r="AH31" s="214">
        <v>0</v>
      </c>
      <c r="AI31" s="213">
        <v>74</v>
      </c>
      <c r="AJ31" s="216">
        <v>11</v>
      </c>
      <c r="AK31" s="214">
        <v>85</v>
      </c>
      <c r="AL31" s="290">
        <v>0</v>
      </c>
      <c r="AM31" s="215">
        <f>SUM(AI31,AC31,Z31,W31,Q31,N31,K31,H31,E31,B31,T31,AF31,AL31)</f>
        <v>1746</v>
      </c>
      <c r="AN31" s="217">
        <f>SUM(AJ31,AD31,AA31,X31,R31,O31,L31,I31,F31,C31,U31,AG31)</f>
        <v>957</v>
      </c>
      <c r="AO31" s="59">
        <f>SUM(AM31:AN31)</f>
        <v>2703</v>
      </c>
    </row>
    <row r="32" spans="1:41" ht="12.75">
      <c r="A32" s="159" t="s">
        <v>18</v>
      </c>
      <c r="B32" s="213">
        <v>0</v>
      </c>
      <c r="C32" s="216">
        <v>0</v>
      </c>
      <c r="D32" s="214">
        <v>0</v>
      </c>
      <c r="E32" s="213">
        <v>0</v>
      </c>
      <c r="F32" s="216">
        <v>0</v>
      </c>
      <c r="G32" s="214">
        <v>0</v>
      </c>
      <c r="H32" s="213">
        <v>0</v>
      </c>
      <c r="I32" s="216">
        <v>0</v>
      </c>
      <c r="J32" s="214">
        <v>0</v>
      </c>
      <c r="K32" s="213">
        <v>0</v>
      </c>
      <c r="L32" s="214">
        <v>0</v>
      </c>
      <c r="M32" s="59">
        <v>0</v>
      </c>
      <c r="N32" s="213">
        <v>0</v>
      </c>
      <c r="O32" s="214">
        <v>0</v>
      </c>
      <c r="P32" s="214">
        <v>0</v>
      </c>
      <c r="Q32" s="213">
        <v>0</v>
      </c>
      <c r="R32" s="214">
        <v>0</v>
      </c>
      <c r="S32" s="214">
        <v>0</v>
      </c>
      <c r="T32" s="213">
        <v>0</v>
      </c>
      <c r="U32" s="214">
        <v>0</v>
      </c>
      <c r="V32" s="214">
        <v>0</v>
      </c>
      <c r="W32" s="213">
        <v>0</v>
      </c>
      <c r="X32" s="214">
        <v>0</v>
      </c>
      <c r="Y32" s="214">
        <v>0</v>
      </c>
      <c r="Z32" s="213">
        <v>0</v>
      </c>
      <c r="AA32" s="214">
        <v>0</v>
      </c>
      <c r="AB32" s="214">
        <v>0</v>
      </c>
      <c r="AC32" s="213">
        <v>0</v>
      </c>
      <c r="AD32" s="214">
        <v>0</v>
      </c>
      <c r="AE32" s="214">
        <v>0</v>
      </c>
      <c r="AF32" s="213">
        <v>0</v>
      </c>
      <c r="AG32" s="214">
        <v>0</v>
      </c>
      <c r="AH32" s="214">
        <v>0</v>
      </c>
      <c r="AI32" s="213">
        <v>0</v>
      </c>
      <c r="AJ32" s="214">
        <v>0</v>
      </c>
      <c r="AK32" s="214">
        <v>0</v>
      </c>
      <c r="AL32" s="290">
        <v>0</v>
      </c>
      <c r="AM32" s="215">
        <f>SUM(AI32,AC32,Z32,W32,Q32,N32,K32,H32,E32,B32,T32,AF32,AL32)</f>
        <v>0</v>
      </c>
      <c r="AN32" s="217">
        <f>SUM(AJ32,AD32,AA32,X32,R32,O32,L32,I32,F32,C32,U32,AG32)</f>
        <v>0</v>
      </c>
      <c r="AO32" s="59">
        <f>SUM(AM32:AN32)</f>
        <v>0</v>
      </c>
    </row>
    <row r="33" spans="1:41" ht="12.75">
      <c r="A33" s="159" t="s">
        <v>19</v>
      </c>
      <c r="B33" s="213">
        <v>0</v>
      </c>
      <c r="C33" s="216">
        <v>0</v>
      </c>
      <c r="D33" s="214">
        <v>0</v>
      </c>
      <c r="E33" s="213">
        <v>0</v>
      </c>
      <c r="F33" s="216">
        <v>0</v>
      </c>
      <c r="G33" s="214">
        <v>0</v>
      </c>
      <c r="H33" s="213">
        <v>0</v>
      </c>
      <c r="I33" s="216">
        <v>0</v>
      </c>
      <c r="J33" s="214">
        <v>0</v>
      </c>
      <c r="K33" s="213">
        <v>0</v>
      </c>
      <c r="L33" s="214">
        <v>0</v>
      </c>
      <c r="M33" s="59">
        <v>0</v>
      </c>
      <c r="N33" s="213">
        <v>0</v>
      </c>
      <c r="O33" s="214">
        <v>0</v>
      </c>
      <c r="P33" s="214">
        <v>0</v>
      </c>
      <c r="Q33" s="213">
        <v>0</v>
      </c>
      <c r="R33" s="214">
        <v>0</v>
      </c>
      <c r="S33" s="214">
        <v>0</v>
      </c>
      <c r="T33" s="213">
        <v>0</v>
      </c>
      <c r="U33" s="214">
        <v>0</v>
      </c>
      <c r="V33" s="214">
        <v>0</v>
      </c>
      <c r="W33" s="213">
        <v>0</v>
      </c>
      <c r="X33" s="214">
        <v>0</v>
      </c>
      <c r="Y33" s="214">
        <v>0</v>
      </c>
      <c r="Z33" s="213">
        <v>0</v>
      </c>
      <c r="AA33" s="214">
        <v>0</v>
      </c>
      <c r="AB33" s="214">
        <v>0</v>
      </c>
      <c r="AC33" s="213">
        <v>0</v>
      </c>
      <c r="AD33" s="214">
        <v>0</v>
      </c>
      <c r="AE33" s="214">
        <v>0</v>
      </c>
      <c r="AF33" s="213">
        <v>0</v>
      </c>
      <c r="AG33" s="214">
        <v>0</v>
      </c>
      <c r="AH33" s="214">
        <v>0</v>
      </c>
      <c r="AI33" s="213">
        <v>0</v>
      </c>
      <c r="AJ33" s="214">
        <v>0</v>
      </c>
      <c r="AK33" s="214">
        <v>0</v>
      </c>
      <c r="AL33" s="290">
        <v>0</v>
      </c>
      <c r="AM33" s="215">
        <f>SUM(AI33,AC33,Z33,W33,Q33,N33,K33,H33,E33,B33,T33,AF33,AL33)</f>
        <v>0</v>
      </c>
      <c r="AN33" s="217">
        <f>SUM(AJ33,AD33,AA33,X33,R33,O33,L33,I33,F33,C33,U33,AG33)</f>
        <v>0</v>
      </c>
      <c r="AO33" s="59">
        <f>SUM(AM33:AN33)</f>
        <v>0</v>
      </c>
    </row>
    <row r="34" spans="1:41" s="22" customFormat="1" ht="12.75">
      <c r="A34" s="22" t="s">
        <v>12</v>
      </c>
      <c r="B34" s="40">
        <v>522</v>
      </c>
      <c r="C34" s="41">
        <v>317</v>
      </c>
      <c r="D34" s="41">
        <v>839</v>
      </c>
      <c r="E34" s="40">
        <v>382</v>
      </c>
      <c r="F34" s="41">
        <v>246</v>
      </c>
      <c r="G34" s="41">
        <v>628</v>
      </c>
      <c r="H34" s="40">
        <v>1066</v>
      </c>
      <c r="I34" s="41">
        <v>677</v>
      </c>
      <c r="J34" s="41">
        <v>1743</v>
      </c>
      <c r="K34" s="40">
        <v>312</v>
      </c>
      <c r="L34" s="41">
        <v>57</v>
      </c>
      <c r="M34" s="41">
        <v>369</v>
      </c>
      <c r="N34" s="40">
        <v>28</v>
      </c>
      <c r="O34" s="41">
        <v>17</v>
      </c>
      <c r="P34" s="41">
        <v>45</v>
      </c>
      <c r="Q34" s="40">
        <v>50</v>
      </c>
      <c r="R34" s="41">
        <v>8</v>
      </c>
      <c r="S34" s="41">
        <v>58</v>
      </c>
      <c r="T34" s="40">
        <v>6</v>
      </c>
      <c r="U34" s="41">
        <v>5</v>
      </c>
      <c r="V34" s="41">
        <v>11</v>
      </c>
      <c r="W34" s="40">
        <v>122</v>
      </c>
      <c r="X34" s="41">
        <v>19</v>
      </c>
      <c r="Y34" s="41">
        <v>141</v>
      </c>
      <c r="Z34" s="40">
        <v>24</v>
      </c>
      <c r="AA34" s="41">
        <v>2</v>
      </c>
      <c r="AB34" s="41">
        <v>26</v>
      </c>
      <c r="AC34" s="40">
        <v>24</v>
      </c>
      <c r="AD34" s="41">
        <v>3</v>
      </c>
      <c r="AE34" s="41">
        <v>27</v>
      </c>
      <c r="AF34" s="40">
        <v>2</v>
      </c>
      <c r="AG34" s="41">
        <v>0</v>
      </c>
      <c r="AH34" s="41">
        <v>2</v>
      </c>
      <c r="AI34" s="40">
        <v>95</v>
      </c>
      <c r="AJ34" s="41">
        <v>14</v>
      </c>
      <c r="AK34" s="41">
        <v>109</v>
      </c>
      <c r="AL34" s="305">
        <v>1</v>
      </c>
      <c r="AM34" s="40">
        <f>SUM(AI34,AC34,Z34,W34,Q34,N34,K34,H34,E34,B34,T34,AF34,AL34)</f>
        <v>2634</v>
      </c>
      <c r="AN34" s="41">
        <f>SUM(AJ34,AD34,AA34,X34,R34,O34,L34,I34,F34,C34,U34,AG34)</f>
        <v>1365</v>
      </c>
      <c r="AO34" s="41">
        <f>SUM(AM34:AN34)</f>
        <v>3999</v>
      </c>
    </row>
    <row r="35" spans="1:41" s="22" customFormat="1" ht="12.75">
      <c r="A35" s="108" t="s">
        <v>9</v>
      </c>
      <c r="B35" s="42"/>
      <c r="C35" s="43"/>
      <c r="D35" s="43"/>
      <c r="E35" s="42"/>
      <c r="F35" s="43"/>
      <c r="G35" s="43"/>
      <c r="H35" s="42"/>
      <c r="I35" s="43"/>
      <c r="J35" s="43"/>
      <c r="K35" s="42"/>
      <c r="L35" s="43"/>
      <c r="M35" s="43"/>
      <c r="N35" s="42"/>
      <c r="O35" s="43"/>
      <c r="P35" s="43"/>
      <c r="Q35" s="42"/>
      <c r="R35" s="43"/>
      <c r="S35" s="43"/>
      <c r="T35" s="42"/>
      <c r="U35" s="43"/>
      <c r="V35" s="43"/>
      <c r="W35" s="42"/>
      <c r="X35" s="43"/>
      <c r="Y35" s="43"/>
      <c r="Z35" s="42"/>
      <c r="AA35" s="43"/>
      <c r="AB35" s="43"/>
      <c r="AC35" s="42"/>
      <c r="AD35" s="43"/>
      <c r="AE35" s="43"/>
      <c r="AF35" s="42"/>
      <c r="AG35" s="43"/>
      <c r="AH35" s="43"/>
      <c r="AI35" s="42"/>
      <c r="AJ35" s="43"/>
      <c r="AK35" s="43"/>
      <c r="AL35" s="303"/>
      <c r="AM35" s="42"/>
      <c r="AN35" s="43"/>
      <c r="AO35" s="43"/>
    </row>
    <row r="36" spans="1:41" ht="12.75">
      <c r="A36" s="159" t="s">
        <v>16</v>
      </c>
      <c r="B36" s="213">
        <v>215</v>
      </c>
      <c r="C36" s="214">
        <v>105</v>
      </c>
      <c r="D36" s="214">
        <v>320</v>
      </c>
      <c r="E36" s="213">
        <v>175</v>
      </c>
      <c r="F36" s="214">
        <v>106</v>
      </c>
      <c r="G36" s="214">
        <v>281</v>
      </c>
      <c r="H36" s="213">
        <v>214</v>
      </c>
      <c r="I36" s="214">
        <v>123</v>
      </c>
      <c r="J36" s="214">
        <v>337</v>
      </c>
      <c r="K36" s="213">
        <v>148</v>
      </c>
      <c r="L36" s="214">
        <v>29</v>
      </c>
      <c r="M36" s="214">
        <v>177</v>
      </c>
      <c r="N36" s="213">
        <v>53</v>
      </c>
      <c r="O36" s="214">
        <v>11</v>
      </c>
      <c r="P36" s="214">
        <v>64</v>
      </c>
      <c r="Q36" s="213">
        <v>34</v>
      </c>
      <c r="R36" s="214">
        <v>2</v>
      </c>
      <c r="S36" s="214">
        <v>36</v>
      </c>
      <c r="T36" s="213">
        <v>0</v>
      </c>
      <c r="U36" s="214">
        <v>0</v>
      </c>
      <c r="V36" s="214">
        <v>0</v>
      </c>
      <c r="W36" s="213">
        <v>32</v>
      </c>
      <c r="X36" s="214">
        <v>10</v>
      </c>
      <c r="Y36" s="214">
        <v>42</v>
      </c>
      <c r="Z36" s="213">
        <v>19</v>
      </c>
      <c r="AA36" s="214">
        <v>4</v>
      </c>
      <c r="AB36" s="214">
        <v>23</v>
      </c>
      <c r="AC36" s="213">
        <v>19</v>
      </c>
      <c r="AD36" s="214">
        <v>0</v>
      </c>
      <c r="AE36" s="214">
        <v>19</v>
      </c>
      <c r="AF36" s="213">
        <v>0</v>
      </c>
      <c r="AG36" s="214">
        <v>0</v>
      </c>
      <c r="AH36" s="214">
        <v>0</v>
      </c>
      <c r="AI36" s="213">
        <v>11</v>
      </c>
      <c r="AJ36" s="214">
        <v>3</v>
      </c>
      <c r="AK36" s="214">
        <v>14</v>
      </c>
      <c r="AL36" s="290">
        <v>0</v>
      </c>
      <c r="AM36" s="215">
        <f>SUM(AI36,AC36,Z36,W36,Q36,N36,K36,H36,E36,B36,T36,AF36,AL36)</f>
        <v>920</v>
      </c>
      <c r="AN36" s="59">
        <f>SUM(AJ36,AD36,AA36,X36,R36,O36,L36,I36,F36,C36,U36,AG36)</f>
        <v>393</v>
      </c>
      <c r="AO36" s="59">
        <f>SUM(AM36:AN36)</f>
        <v>1313</v>
      </c>
    </row>
    <row r="37" spans="1:41" ht="12.75">
      <c r="A37" s="159" t="s">
        <v>17</v>
      </c>
      <c r="B37" s="213">
        <v>504</v>
      </c>
      <c r="C37" s="216">
        <v>288</v>
      </c>
      <c r="D37" s="214">
        <v>792</v>
      </c>
      <c r="E37" s="213">
        <v>233</v>
      </c>
      <c r="F37" s="216">
        <v>125</v>
      </c>
      <c r="G37" s="214">
        <v>358</v>
      </c>
      <c r="H37" s="213">
        <v>879</v>
      </c>
      <c r="I37" s="216">
        <v>466</v>
      </c>
      <c r="J37" s="214">
        <v>1345</v>
      </c>
      <c r="K37" s="213">
        <v>112</v>
      </c>
      <c r="L37" s="216">
        <v>29</v>
      </c>
      <c r="M37" s="214">
        <v>141</v>
      </c>
      <c r="N37" s="213">
        <v>15</v>
      </c>
      <c r="O37" s="216">
        <v>2</v>
      </c>
      <c r="P37" s="214">
        <v>17</v>
      </c>
      <c r="Q37" s="213">
        <v>14</v>
      </c>
      <c r="R37" s="216">
        <v>4</v>
      </c>
      <c r="S37" s="214">
        <v>18</v>
      </c>
      <c r="T37" s="213">
        <v>0</v>
      </c>
      <c r="U37" s="216">
        <v>0</v>
      </c>
      <c r="V37" s="214">
        <v>0</v>
      </c>
      <c r="W37" s="213">
        <v>39</v>
      </c>
      <c r="X37" s="216">
        <v>13</v>
      </c>
      <c r="Y37" s="214">
        <v>52</v>
      </c>
      <c r="Z37" s="213">
        <v>2</v>
      </c>
      <c r="AA37" s="216">
        <v>4</v>
      </c>
      <c r="AB37" s="214">
        <v>6</v>
      </c>
      <c r="AC37" s="213">
        <v>15</v>
      </c>
      <c r="AD37" s="216">
        <v>3</v>
      </c>
      <c r="AE37" s="214">
        <v>18</v>
      </c>
      <c r="AF37" s="213">
        <v>0</v>
      </c>
      <c r="AG37" s="216">
        <v>0</v>
      </c>
      <c r="AH37" s="214">
        <v>0</v>
      </c>
      <c r="AI37" s="213">
        <v>20</v>
      </c>
      <c r="AJ37" s="216">
        <v>18</v>
      </c>
      <c r="AK37" s="214">
        <v>38</v>
      </c>
      <c r="AL37" s="290">
        <v>0</v>
      </c>
      <c r="AM37" s="215">
        <f>SUM(AI37,AC37,Z37,W37,Q37,N37,K37,H37,E37,B37,T37,AF37,AL37)</f>
        <v>1833</v>
      </c>
      <c r="AN37" s="217">
        <f>SUM(AJ37,AD37,AA37,X37,R37,O37,L37,I37,F37,C37,U37,AG37)</f>
        <v>952</v>
      </c>
      <c r="AO37" s="59">
        <f>SUM(AM37:AN37)</f>
        <v>2785</v>
      </c>
    </row>
    <row r="38" spans="1:41" ht="12.75">
      <c r="A38" s="159" t="s">
        <v>18</v>
      </c>
      <c r="B38" s="213">
        <v>0</v>
      </c>
      <c r="C38" s="216">
        <v>0</v>
      </c>
      <c r="D38" s="214">
        <v>0</v>
      </c>
      <c r="E38" s="213">
        <v>0</v>
      </c>
      <c r="F38" s="216">
        <v>0</v>
      </c>
      <c r="G38" s="214">
        <v>0</v>
      </c>
      <c r="H38" s="213">
        <v>96</v>
      </c>
      <c r="I38" s="216">
        <v>32</v>
      </c>
      <c r="J38" s="214">
        <v>128</v>
      </c>
      <c r="K38" s="213">
        <v>10</v>
      </c>
      <c r="L38" s="216">
        <v>0</v>
      </c>
      <c r="M38" s="214">
        <v>10</v>
      </c>
      <c r="N38" s="213">
        <v>0</v>
      </c>
      <c r="O38" s="216">
        <v>0</v>
      </c>
      <c r="P38" s="214">
        <v>0</v>
      </c>
      <c r="Q38" s="213">
        <v>0</v>
      </c>
      <c r="R38" s="216">
        <v>0</v>
      </c>
      <c r="S38" s="214">
        <v>0</v>
      </c>
      <c r="T38" s="213">
        <v>0</v>
      </c>
      <c r="U38" s="216">
        <v>0</v>
      </c>
      <c r="V38" s="214">
        <v>0</v>
      </c>
      <c r="W38" s="213">
        <v>23</v>
      </c>
      <c r="X38" s="216">
        <v>0</v>
      </c>
      <c r="Y38" s="214">
        <v>23</v>
      </c>
      <c r="Z38" s="213">
        <v>0</v>
      </c>
      <c r="AA38" s="216">
        <v>0</v>
      </c>
      <c r="AB38" s="214">
        <v>0</v>
      </c>
      <c r="AC38" s="213">
        <v>0</v>
      </c>
      <c r="AD38" s="216">
        <v>0</v>
      </c>
      <c r="AE38" s="214">
        <v>0</v>
      </c>
      <c r="AF38" s="213">
        <v>0</v>
      </c>
      <c r="AG38" s="216">
        <v>0</v>
      </c>
      <c r="AH38" s="214">
        <v>0</v>
      </c>
      <c r="AI38" s="213">
        <v>9</v>
      </c>
      <c r="AJ38" s="216">
        <v>0</v>
      </c>
      <c r="AK38" s="214">
        <v>9</v>
      </c>
      <c r="AL38" s="290">
        <v>0</v>
      </c>
      <c r="AM38" s="215">
        <f>SUM(AI38,AC38,Z38,W38,Q38,N38,K38,H38,E38,B38,T38,AF38,AL38)</f>
        <v>138</v>
      </c>
      <c r="AN38" s="217">
        <f>SUM(AJ38,AD38,AA38,X38,R38,O38,L38,I38,F38,C38,U38,AG38)</f>
        <v>32</v>
      </c>
      <c r="AO38" s="59">
        <f>SUM(AM38:AN38)</f>
        <v>170</v>
      </c>
    </row>
    <row r="39" spans="1:41" ht="12.75">
      <c r="A39" s="159" t="s">
        <v>19</v>
      </c>
      <c r="B39" s="213">
        <v>30</v>
      </c>
      <c r="C39" s="216">
        <v>16</v>
      </c>
      <c r="D39" s="214">
        <v>46</v>
      </c>
      <c r="E39" s="213">
        <v>35</v>
      </c>
      <c r="F39" s="216">
        <v>20</v>
      </c>
      <c r="G39" s="214">
        <v>55</v>
      </c>
      <c r="H39" s="213">
        <v>92</v>
      </c>
      <c r="I39" s="216">
        <v>94</v>
      </c>
      <c r="J39" s="214">
        <v>186</v>
      </c>
      <c r="K39" s="213">
        <v>38</v>
      </c>
      <c r="L39" s="214">
        <v>7</v>
      </c>
      <c r="M39" s="214">
        <v>45</v>
      </c>
      <c r="N39" s="213">
        <v>21</v>
      </c>
      <c r="O39" s="214">
        <v>3</v>
      </c>
      <c r="P39" s="214">
        <v>24</v>
      </c>
      <c r="Q39" s="213">
        <v>0</v>
      </c>
      <c r="R39" s="214">
        <v>0</v>
      </c>
      <c r="S39" s="214">
        <v>0</v>
      </c>
      <c r="T39" s="213">
        <v>0</v>
      </c>
      <c r="U39" s="214">
        <v>0</v>
      </c>
      <c r="V39" s="214">
        <v>0</v>
      </c>
      <c r="W39" s="213">
        <v>0</v>
      </c>
      <c r="X39" s="214">
        <v>0</v>
      </c>
      <c r="Y39" s="214">
        <v>0</v>
      </c>
      <c r="Z39" s="213">
        <v>0</v>
      </c>
      <c r="AA39" s="214">
        <v>0</v>
      </c>
      <c r="AB39" s="214">
        <v>0</v>
      </c>
      <c r="AC39" s="213">
        <v>0</v>
      </c>
      <c r="AD39" s="214">
        <v>0</v>
      </c>
      <c r="AE39" s="214">
        <v>0</v>
      </c>
      <c r="AF39" s="213">
        <v>0</v>
      </c>
      <c r="AG39" s="214">
        <v>0</v>
      </c>
      <c r="AH39" s="214">
        <v>0</v>
      </c>
      <c r="AI39" s="213">
        <v>0</v>
      </c>
      <c r="AJ39" s="214">
        <v>0</v>
      </c>
      <c r="AK39" s="214">
        <v>0</v>
      </c>
      <c r="AL39" s="290">
        <v>0</v>
      </c>
      <c r="AM39" s="215">
        <f>SUM(AI39,AC39,Z39,W39,Q39,N39,K39,H39,E39,B39,T39,AF39,AL39)</f>
        <v>216</v>
      </c>
      <c r="AN39" s="217">
        <f>SUM(AJ39,AD39,AA39,X39,R39,O39,L39,I39,F39,C39,U39,AG39)</f>
        <v>140</v>
      </c>
      <c r="AO39" s="59">
        <f>SUM(AM39:AN39)</f>
        <v>356</v>
      </c>
    </row>
    <row r="40" spans="1:41" s="22" customFormat="1" ht="12.75">
      <c r="A40" s="22" t="s">
        <v>12</v>
      </c>
      <c r="B40" s="40">
        <v>749</v>
      </c>
      <c r="C40" s="41">
        <v>409</v>
      </c>
      <c r="D40" s="41">
        <v>1158</v>
      </c>
      <c r="E40" s="40">
        <v>443</v>
      </c>
      <c r="F40" s="41">
        <v>251</v>
      </c>
      <c r="G40" s="41">
        <v>694</v>
      </c>
      <c r="H40" s="40">
        <v>1281</v>
      </c>
      <c r="I40" s="41">
        <v>715</v>
      </c>
      <c r="J40" s="41">
        <v>1996</v>
      </c>
      <c r="K40" s="40">
        <v>308</v>
      </c>
      <c r="L40" s="41">
        <v>65</v>
      </c>
      <c r="M40" s="41">
        <v>373</v>
      </c>
      <c r="N40" s="40">
        <v>89</v>
      </c>
      <c r="O40" s="41">
        <v>16</v>
      </c>
      <c r="P40" s="41">
        <v>105</v>
      </c>
      <c r="Q40" s="40">
        <v>48</v>
      </c>
      <c r="R40" s="41">
        <v>6</v>
      </c>
      <c r="S40" s="41">
        <v>54</v>
      </c>
      <c r="T40" s="40">
        <v>0</v>
      </c>
      <c r="U40" s="41">
        <v>0</v>
      </c>
      <c r="V40" s="41">
        <v>0</v>
      </c>
      <c r="W40" s="40">
        <v>94</v>
      </c>
      <c r="X40" s="41">
        <v>23</v>
      </c>
      <c r="Y40" s="41">
        <v>117</v>
      </c>
      <c r="Z40" s="40">
        <v>21</v>
      </c>
      <c r="AA40" s="41">
        <v>8</v>
      </c>
      <c r="AB40" s="41">
        <v>29</v>
      </c>
      <c r="AC40" s="40">
        <v>34</v>
      </c>
      <c r="AD40" s="41">
        <v>3</v>
      </c>
      <c r="AE40" s="41">
        <v>37</v>
      </c>
      <c r="AF40" s="40">
        <v>0</v>
      </c>
      <c r="AG40" s="41">
        <v>0</v>
      </c>
      <c r="AH40" s="41">
        <v>0</v>
      </c>
      <c r="AI40" s="40">
        <v>40</v>
      </c>
      <c r="AJ40" s="41">
        <v>21</v>
      </c>
      <c r="AK40" s="41">
        <v>61</v>
      </c>
      <c r="AL40" s="305">
        <v>0</v>
      </c>
      <c r="AM40" s="40">
        <f>SUM(AI40,AC40,Z40,W40,Q40,N40,K40,H40,E40,B40,T40,AF40,AL40)</f>
        <v>3107</v>
      </c>
      <c r="AN40" s="41">
        <f>SUM(AJ40,AD40,AA40,X40,R40,O40,L40,I40,F40,C40,U40,AG40)</f>
        <v>1517</v>
      </c>
      <c r="AO40" s="41">
        <f>SUM(AM40:AN40)</f>
        <v>4624</v>
      </c>
    </row>
    <row r="41" spans="1:41" s="22" customFormat="1" ht="12.75">
      <c r="A41" s="108" t="s">
        <v>10</v>
      </c>
      <c r="B41" s="42"/>
      <c r="C41" s="43"/>
      <c r="D41" s="43"/>
      <c r="E41" s="42"/>
      <c r="F41" s="43"/>
      <c r="G41" s="43"/>
      <c r="H41" s="42"/>
      <c r="I41" s="43"/>
      <c r="J41" s="43"/>
      <c r="K41" s="42"/>
      <c r="L41" s="43"/>
      <c r="M41" s="43"/>
      <c r="N41" s="42"/>
      <c r="O41" s="43"/>
      <c r="P41" s="43"/>
      <c r="Q41" s="42"/>
      <c r="R41" s="43"/>
      <c r="S41" s="43"/>
      <c r="T41" s="42"/>
      <c r="U41" s="43"/>
      <c r="V41" s="43"/>
      <c r="W41" s="42"/>
      <c r="X41" s="43"/>
      <c r="Y41" s="43"/>
      <c r="Z41" s="42"/>
      <c r="AA41" s="43"/>
      <c r="AB41" s="43"/>
      <c r="AC41" s="42"/>
      <c r="AD41" s="43"/>
      <c r="AE41" s="43"/>
      <c r="AF41" s="42"/>
      <c r="AG41" s="43"/>
      <c r="AH41" s="43"/>
      <c r="AI41" s="42"/>
      <c r="AJ41" s="43"/>
      <c r="AK41" s="43"/>
      <c r="AL41" s="303"/>
      <c r="AM41" s="42"/>
      <c r="AN41" s="43"/>
      <c r="AO41" s="43"/>
    </row>
    <row r="42" spans="1:41" ht="12.75">
      <c r="A42" s="159" t="s">
        <v>16</v>
      </c>
      <c r="B42" s="213">
        <v>117</v>
      </c>
      <c r="C42" s="214">
        <v>53</v>
      </c>
      <c r="D42" s="214">
        <v>170</v>
      </c>
      <c r="E42" s="213">
        <v>94</v>
      </c>
      <c r="F42" s="214">
        <v>46</v>
      </c>
      <c r="G42" s="214">
        <v>140</v>
      </c>
      <c r="H42" s="213">
        <v>261</v>
      </c>
      <c r="I42" s="214">
        <v>141</v>
      </c>
      <c r="J42" s="214">
        <v>402</v>
      </c>
      <c r="K42" s="213">
        <v>65</v>
      </c>
      <c r="L42" s="214">
        <v>14</v>
      </c>
      <c r="M42" s="214">
        <v>79</v>
      </c>
      <c r="N42" s="213">
        <v>11</v>
      </c>
      <c r="O42" s="214">
        <v>6</v>
      </c>
      <c r="P42" s="214">
        <v>17</v>
      </c>
      <c r="Q42" s="213">
        <v>6</v>
      </c>
      <c r="R42" s="214">
        <v>3</v>
      </c>
      <c r="S42" s="214">
        <v>9</v>
      </c>
      <c r="T42" s="213">
        <v>0</v>
      </c>
      <c r="U42" s="214">
        <v>0</v>
      </c>
      <c r="V42" s="214">
        <v>0</v>
      </c>
      <c r="W42" s="213">
        <v>14</v>
      </c>
      <c r="X42" s="214">
        <v>1</v>
      </c>
      <c r="Y42" s="214">
        <v>15</v>
      </c>
      <c r="Z42" s="213">
        <v>12</v>
      </c>
      <c r="AA42" s="214">
        <v>2</v>
      </c>
      <c r="AB42" s="214">
        <v>14</v>
      </c>
      <c r="AC42" s="213">
        <v>13</v>
      </c>
      <c r="AD42" s="214">
        <v>2</v>
      </c>
      <c r="AE42" s="214">
        <v>15</v>
      </c>
      <c r="AF42" s="213">
        <v>0</v>
      </c>
      <c r="AG42" s="214">
        <v>0</v>
      </c>
      <c r="AH42" s="214">
        <v>0</v>
      </c>
      <c r="AI42" s="213">
        <v>7</v>
      </c>
      <c r="AJ42" s="214">
        <v>4</v>
      </c>
      <c r="AK42" s="214">
        <v>11</v>
      </c>
      <c r="AL42" s="290">
        <v>0</v>
      </c>
      <c r="AM42" s="215">
        <f>SUM(AI42,AC42,Z42,W42,Q42,N42,K42,H42,E42,B42,T42,AF42,AL42)</f>
        <v>600</v>
      </c>
      <c r="AN42" s="217">
        <f aca="true" t="shared" si="0" ref="AN42:AN53">SUM(AJ42,AD42,AA42,X42,R42,O42,L42,I42,F42,C42,U42,AG42)</f>
        <v>272</v>
      </c>
      <c r="AO42" s="59">
        <f>SUM(AM42:AN42)</f>
        <v>872</v>
      </c>
    </row>
    <row r="43" spans="1:41" ht="12.75">
      <c r="A43" s="159" t="s">
        <v>17</v>
      </c>
      <c r="B43" s="213">
        <v>389</v>
      </c>
      <c r="C43" s="216">
        <v>200</v>
      </c>
      <c r="D43" s="214">
        <v>589</v>
      </c>
      <c r="E43" s="213">
        <v>226</v>
      </c>
      <c r="F43" s="216">
        <v>129</v>
      </c>
      <c r="G43" s="214">
        <v>355</v>
      </c>
      <c r="H43" s="213">
        <v>582</v>
      </c>
      <c r="I43" s="216">
        <v>319</v>
      </c>
      <c r="J43" s="214">
        <v>901</v>
      </c>
      <c r="K43" s="213">
        <v>195</v>
      </c>
      <c r="L43" s="214">
        <v>33</v>
      </c>
      <c r="M43" s="214">
        <v>228</v>
      </c>
      <c r="N43" s="213">
        <v>20</v>
      </c>
      <c r="O43" s="214">
        <v>4</v>
      </c>
      <c r="P43" s="214">
        <v>24</v>
      </c>
      <c r="Q43" s="213">
        <v>49</v>
      </c>
      <c r="R43" s="214">
        <v>12</v>
      </c>
      <c r="S43" s="214">
        <v>61</v>
      </c>
      <c r="T43" s="213">
        <v>0</v>
      </c>
      <c r="U43" s="214">
        <v>0</v>
      </c>
      <c r="V43" s="214">
        <v>0</v>
      </c>
      <c r="W43" s="213">
        <v>85</v>
      </c>
      <c r="X43" s="214">
        <v>16</v>
      </c>
      <c r="Y43" s="214">
        <v>101</v>
      </c>
      <c r="Z43" s="213">
        <v>5</v>
      </c>
      <c r="AA43" s="214">
        <v>1</v>
      </c>
      <c r="AB43" s="214">
        <v>6</v>
      </c>
      <c r="AC43" s="213">
        <v>21</v>
      </c>
      <c r="AD43" s="214">
        <v>13</v>
      </c>
      <c r="AE43" s="214">
        <v>34</v>
      </c>
      <c r="AF43" s="213">
        <v>0</v>
      </c>
      <c r="AG43" s="214">
        <v>0</v>
      </c>
      <c r="AH43" s="214">
        <v>0</v>
      </c>
      <c r="AI43" s="213">
        <v>45</v>
      </c>
      <c r="AJ43" s="214">
        <v>3</v>
      </c>
      <c r="AK43" s="214">
        <v>48</v>
      </c>
      <c r="AL43" s="290">
        <v>0</v>
      </c>
      <c r="AM43" s="215">
        <f>SUM(AI43,AC43,Z43,W43,Q43,N43,K43,H43,E43,B43,T43,AF43,AL43)</f>
        <v>1617</v>
      </c>
      <c r="AN43" s="217">
        <f t="shared" si="0"/>
        <v>730</v>
      </c>
      <c r="AO43" s="59">
        <f>SUM(AM43:AN43)</f>
        <v>2347</v>
      </c>
    </row>
    <row r="44" spans="1:41" ht="12.75">
      <c r="A44" s="159" t="s">
        <v>18</v>
      </c>
      <c r="B44" s="213">
        <v>58</v>
      </c>
      <c r="C44" s="216">
        <v>16</v>
      </c>
      <c r="D44" s="214">
        <v>74</v>
      </c>
      <c r="E44" s="213">
        <v>32</v>
      </c>
      <c r="F44" s="216">
        <v>21</v>
      </c>
      <c r="G44" s="214">
        <v>53</v>
      </c>
      <c r="H44" s="213">
        <v>95</v>
      </c>
      <c r="I44" s="216">
        <v>23</v>
      </c>
      <c r="J44" s="214">
        <v>118</v>
      </c>
      <c r="K44" s="213">
        <v>26</v>
      </c>
      <c r="L44" s="214">
        <v>5</v>
      </c>
      <c r="M44" s="214">
        <v>31</v>
      </c>
      <c r="N44" s="213">
        <v>20</v>
      </c>
      <c r="O44" s="214">
        <v>8</v>
      </c>
      <c r="P44" s="214">
        <v>28</v>
      </c>
      <c r="Q44" s="213">
        <v>9</v>
      </c>
      <c r="R44" s="214">
        <v>3</v>
      </c>
      <c r="S44" s="214">
        <v>12</v>
      </c>
      <c r="T44" s="213">
        <v>0</v>
      </c>
      <c r="U44" s="214">
        <v>0</v>
      </c>
      <c r="V44" s="214">
        <v>0</v>
      </c>
      <c r="W44" s="213">
        <v>0</v>
      </c>
      <c r="X44" s="214">
        <v>0</v>
      </c>
      <c r="Y44" s="214">
        <v>0</v>
      </c>
      <c r="Z44" s="213">
        <v>11</v>
      </c>
      <c r="AA44" s="214">
        <v>5</v>
      </c>
      <c r="AB44" s="214">
        <v>16</v>
      </c>
      <c r="AC44" s="213">
        <v>14</v>
      </c>
      <c r="AD44" s="214">
        <v>0</v>
      </c>
      <c r="AE44" s="214">
        <v>14</v>
      </c>
      <c r="AF44" s="213">
        <v>0</v>
      </c>
      <c r="AG44" s="214">
        <v>0</v>
      </c>
      <c r="AH44" s="214">
        <v>0</v>
      </c>
      <c r="AI44" s="213">
        <v>0</v>
      </c>
      <c r="AJ44" s="214">
        <v>0</v>
      </c>
      <c r="AK44" s="214">
        <v>0</v>
      </c>
      <c r="AL44" s="290">
        <v>0</v>
      </c>
      <c r="AM44" s="215">
        <f>SUM(AI44,AC44,Z44,W44,Q44,N44,K44,H44,E44,B44,T44,AF44,AL44)</f>
        <v>265</v>
      </c>
      <c r="AN44" s="217">
        <f t="shared" si="0"/>
        <v>81</v>
      </c>
      <c r="AO44" s="59">
        <f>SUM(AM44:AN44)</f>
        <v>346</v>
      </c>
    </row>
    <row r="45" spans="1:41" ht="12.75">
      <c r="A45" s="159" t="s">
        <v>19</v>
      </c>
      <c r="B45" s="213">
        <v>0</v>
      </c>
      <c r="C45" s="216">
        <v>0</v>
      </c>
      <c r="D45" s="214">
        <v>0</v>
      </c>
      <c r="E45" s="213">
        <v>0</v>
      </c>
      <c r="F45" s="216">
        <v>0</v>
      </c>
      <c r="G45" s="214">
        <v>0</v>
      </c>
      <c r="H45" s="213">
        <v>97</v>
      </c>
      <c r="I45" s="216">
        <v>3</v>
      </c>
      <c r="J45" s="214">
        <v>100</v>
      </c>
      <c r="K45" s="213">
        <v>0</v>
      </c>
      <c r="L45" s="214">
        <v>0</v>
      </c>
      <c r="M45" s="214">
        <v>0</v>
      </c>
      <c r="N45" s="213">
        <v>0</v>
      </c>
      <c r="O45" s="214">
        <v>0</v>
      </c>
      <c r="P45" s="214">
        <v>0</v>
      </c>
      <c r="Q45" s="213">
        <v>0</v>
      </c>
      <c r="R45" s="214">
        <v>0</v>
      </c>
      <c r="S45" s="214">
        <v>0</v>
      </c>
      <c r="T45" s="213">
        <v>0</v>
      </c>
      <c r="U45" s="214">
        <v>0</v>
      </c>
      <c r="V45" s="214">
        <v>0</v>
      </c>
      <c r="W45" s="213">
        <v>0</v>
      </c>
      <c r="X45" s="214">
        <v>0</v>
      </c>
      <c r="Y45" s="214">
        <v>0</v>
      </c>
      <c r="Z45" s="213">
        <v>0</v>
      </c>
      <c r="AA45" s="214">
        <v>0</v>
      </c>
      <c r="AB45" s="214">
        <v>0</v>
      </c>
      <c r="AC45" s="213">
        <v>0</v>
      </c>
      <c r="AD45" s="214">
        <v>0</v>
      </c>
      <c r="AE45" s="214">
        <v>0</v>
      </c>
      <c r="AF45" s="213">
        <v>0</v>
      </c>
      <c r="AG45" s="214">
        <v>0</v>
      </c>
      <c r="AH45" s="214">
        <v>0</v>
      </c>
      <c r="AI45" s="213">
        <v>0</v>
      </c>
      <c r="AJ45" s="214">
        <v>0</v>
      </c>
      <c r="AK45" s="214">
        <v>0</v>
      </c>
      <c r="AL45" s="290">
        <v>0</v>
      </c>
      <c r="AM45" s="215">
        <f>SUM(AI45,AC45,Z45,W45,Q45,N45,K45,H45,E45,B45,T45,AF45,AL45)</f>
        <v>97</v>
      </c>
      <c r="AN45" s="217">
        <f t="shared" si="0"/>
        <v>3</v>
      </c>
      <c r="AO45" s="59">
        <f>SUM(AM45:AN45)</f>
        <v>100</v>
      </c>
    </row>
    <row r="46" spans="1:41" s="219" customFormat="1" ht="12.75">
      <c r="A46" s="22" t="s">
        <v>12</v>
      </c>
      <c r="B46" s="40">
        <v>564</v>
      </c>
      <c r="C46" s="41">
        <v>269</v>
      </c>
      <c r="D46" s="41">
        <v>833</v>
      </c>
      <c r="E46" s="40">
        <v>352</v>
      </c>
      <c r="F46" s="41">
        <v>196</v>
      </c>
      <c r="G46" s="41">
        <v>548</v>
      </c>
      <c r="H46" s="40">
        <v>1035</v>
      </c>
      <c r="I46" s="41">
        <v>486</v>
      </c>
      <c r="J46" s="41">
        <v>1521</v>
      </c>
      <c r="K46" s="242">
        <v>286</v>
      </c>
      <c r="L46" s="243">
        <v>52</v>
      </c>
      <c r="M46" s="241">
        <v>338</v>
      </c>
      <c r="N46" s="242">
        <v>51</v>
      </c>
      <c r="O46" s="243">
        <v>18</v>
      </c>
      <c r="P46" s="243">
        <v>69</v>
      </c>
      <c r="Q46" s="242">
        <v>64</v>
      </c>
      <c r="R46" s="243">
        <v>18</v>
      </c>
      <c r="S46" s="243">
        <v>82</v>
      </c>
      <c r="T46" s="242">
        <v>0</v>
      </c>
      <c r="U46" s="243">
        <v>0</v>
      </c>
      <c r="V46" s="243">
        <v>0</v>
      </c>
      <c r="W46" s="242">
        <v>99</v>
      </c>
      <c r="X46" s="243">
        <v>17</v>
      </c>
      <c r="Y46" s="243">
        <v>116</v>
      </c>
      <c r="Z46" s="242">
        <v>28</v>
      </c>
      <c r="AA46" s="243">
        <v>8</v>
      </c>
      <c r="AB46" s="243">
        <v>36</v>
      </c>
      <c r="AC46" s="242">
        <v>48</v>
      </c>
      <c r="AD46" s="243">
        <v>15</v>
      </c>
      <c r="AE46" s="243">
        <v>63</v>
      </c>
      <c r="AF46" s="242">
        <v>0</v>
      </c>
      <c r="AG46" s="243">
        <v>0</v>
      </c>
      <c r="AH46" s="243">
        <v>0</v>
      </c>
      <c r="AI46" s="242">
        <v>52</v>
      </c>
      <c r="AJ46" s="243">
        <v>7</v>
      </c>
      <c r="AK46" s="243">
        <v>59</v>
      </c>
      <c r="AL46" s="291">
        <v>0</v>
      </c>
      <c r="AM46" s="40">
        <f>SUM(AI46,AC46,Z46,W46,Q46,N46,K46,H46,E46,B46,T46,AF46,AL46)</f>
        <v>2579</v>
      </c>
      <c r="AN46" s="41">
        <f t="shared" si="0"/>
        <v>1086</v>
      </c>
      <c r="AO46" s="41">
        <f>SUM(AM46:AN46)</f>
        <v>3665</v>
      </c>
    </row>
    <row r="47" spans="1:41" s="159" customFormat="1" ht="12.75">
      <c r="A47" s="244" t="s">
        <v>15</v>
      </c>
      <c r="B47" s="44"/>
      <c r="C47" s="45"/>
      <c r="D47" s="45"/>
      <c r="E47" s="44"/>
      <c r="F47" s="45"/>
      <c r="G47" s="45"/>
      <c r="H47" s="44"/>
      <c r="I47" s="45"/>
      <c r="J47" s="45"/>
      <c r="K47" s="44"/>
      <c r="L47" s="45"/>
      <c r="M47" s="45"/>
      <c r="N47" s="44"/>
      <c r="O47" s="45"/>
      <c r="P47" s="45"/>
      <c r="Q47" s="44"/>
      <c r="R47" s="45"/>
      <c r="S47" s="45"/>
      <c r="T47" s="44"/>
      <c r="U47" s="45"/>
      <c r="V47" s="45"/>
      <c r="W47" s="44"/>
      <c r="X47" s="45"/>
      <c r="Y47" s="45"/>
      <c r="Z47" s="44"/>
      <c r="AA47" s="45"/>
      <c r="AB47" s="45"/>
      <c r="AC47" s="44"/>
      <c r="AD47" s="45"/>
      <c r="AE47" s="45"/>
      <c r="AF47" s="44"/>
      <c r="AG47" s="45"/>
      <c r="AH47" s="45"/>
      <c r="AI47" s="44"/>
      <c r="AJ47" s="45"/>
      <c r="AK47" s="45"/>
      <c r="AL47" s="292"/>
      <c r="AM47" s="46"/>
      <c r="AN47" s="47"/>
      <c r="AO47" s="47"/>
    </row>
    <row r="48" spans="1:41" ht="12.75">
      <c r="A48" s="159" t="s">
        <v>16</v>
      </c>
      <c r="B48" s="48">
        <f aca="true" t="shared" si="1" ref="B48:AK48">SUM(B12,B18,B24,B30,B36,B42)</f>
        <v>799</v>
      </c>
      <c r="C48" s="49">
        <f t="shared" si="1"/>
        <v>420</v>
      </c>
      <c r="D48" s="49">
        <f t="shared" si="1"/>
        <v>1219</v>
      </c>
      <c r="E48" s="48">
        <f t="shared" si="1"/>
        <v>631</v>
      </c>
      <c r="F48" s="49">
        <f t="shared" si="1"/>
        <v>357</v>
      </c>
      <c r="G48" s="49">
        <f t="shared" si="1"/>
        <v>988</v>
      </c>
      <c r="H48" s="48">
        <f t="shared" si="1"/>
        <v>1330</v>
      </c>
      <c r="I48" s="49">
        <f t="shared" si="1"/>
        <v>794</v>
      </c>
      <c r="J48" s="49">
        <f t="shared" si="1"/>
        <v>2124</v>
      </c>
      <c r="K48" s="48">
        <f t="shared" si="1"/>
        <v>499</v>
      </c>
      <c r="L48" s="49">
        <f t="shared" si="1"/>
        <v>103</v>
      </c>
      <c r="M48" s="49">
        <f t="shared" si="1"/>
        <v>602</v>
      </c>
      <c r="N48" s="48">
        <f t="shared" si="1"/>
        <v>106</v>
      </c>
      <c r="O48" s="49">
        <f t="shared" si="1"/>
        <v>35</v>
      </c>
      <c r="P48" s="49">
        <f t="shared" si="1"/>
        <v>141</v>
      </c>
      <c r="Q48" s="48">
        <f t="shared" si="1"/>
        <v>115</v>
      </c>
      <c r="R48" s="49">
        <f t="shared" si="1"/>
        <v>14</v>
      </c>
      <c r="S48" s="49">
        <f t="shared" si="1"/>
        <v>129</v>
      </c>
      <c r="T48" s="48">
        <f t="shared" si="1"/>
        <v>6</v>
      </c>
      <c r="U48" s="49">
        <f t="shared" si="1"/>
        <v>5</v>
      </c>
      <c r="V48" s="49">
        <f t="shared" si="1"/>
        <v>11</v>
      </c>
      <c r="W48" s="48">
        <f t="shared" si="1"/>
        <v>133</v>
      </c>
      <c r="X48" s="49">
        <f t="shared" si="1"/>
        <v>27</v>
      </c>
      <c r="Y48" s="49">
        <f t="shared" si="1"/>
        <v>160</v>
      </c>
      <c r="Z48" s="48">
        <f t="shared" si="1"/>
        <v>55</v>
      </c>
      <c r="AA48" s="49">
        <f t="shared" si="1"/>
        <v>8</v>
      </c>
      <c r="AB48" s="49">
        <f t="shared" si="1"/>
        <v>63</v>
      </c>
      <c r="AC48" s="48">
        <f t="shared" si="1"/>
        <v>55</v>
      </c>
      <c r="AD48" s="49">
        <f t="shared" si="1"/>
        <v>5</v>
      </c>
      <c r="AE48" s="49">
        <f t="shared" si="1"/>
        <v>60</v>
      </c>
      <c r="AF48" s="48">
        <f t="shared" si="1"/>
        <v>2</v>
      </c>
      <c r="AG48" s="49">
        <f t="shared" si="1"/>
        <v>0</v>
      </c>
      <c r="AH48" s="49">
        <f t="shared" si="1"/>
        <v>2</v>
      </c>
      <c r="AI48" s="48">
        <f t="shared" si="1"/>
        <v>50</v>
      </c>
      <c r="AJ48" s="49">
        <f t="shared" si="1"/>
        <v>10</v>
      </c>
      <c r="AK48" s="49">
        <f t="shared" si="1"/>
        <v>60</v>
      </c>
      <c r="AL48" s="293">
        <v>1</v>
      </c>
      <c r="AM48" s="50">
        <f aca="true" t="shared" si="2" ref="AM48:AM53">SUM(AI48,AC48,Z48,W48,Q48,N48,K48,H48,E48,B48,T48,AF48,AL48)</f>
        <v>3782</v>
      </c>
      <c r="AN48" s="54">
        <f>SUM(AN12,AN18,AN24,AN30,AN36,AN42)</f>
        <v>1778</v>
      </c>
      <c r="AO48" s="51">
        <f aca="true" t="shared" si="3" ref="AO48:AO53">SUM(AM48:AN48)</f>
        <v>5560</v>
      </c>
    </row>
    <row r="49" spans="1:41" ht="12.75">
      <c r="A49" s="60" t="s">
        <v>17</v>
      </c>
      <c r="B49" s="48">
        <f aca="true" t="shared" si="4" ref="B49:AK49">SUM(B13,B19,B25,B31,B37,B43)</f>
        <v>2332</v>
      </c>
      <c r="C49" s="53">
        <f t="shared" si="4"/>
        <v>1362</v>
      </c>
      <c r="D49" s="49">
        <f t="shared" si="4"/>
        <v>3694</v>
      </c>
      <c r="E49" s="48">
        <f t="shared" si="4"/>
        <v>1002</v>
      </c>
      <c r="F49" s="53">
        <f t="shared" si="4"/>
        <v>643</v>
      </c>
      <c r="G49" s="49">
        <f t="shared" si="4"/>
        <v>1645</v>
      </c>
      <c r="H49" s="48">
        <f t="shared" si="4"/>
        <v>3495</v>
      </c>
      <c r="I49" s="53">
        <f t="shared" si="4"/>
        <v>2013</v>
      </c>
      <c r="J49" s="49">
        <f t="shared" si="4"/>
        <v>5508</v>
      </c>
      <c r="K49" s="48">
        <f t="shared" si="4"/>
        <v>657</v>
      </c>
      <c r="L49" s="53">
        <f t="shared" si="4"/>
        <v>132</v>
      </c>
      <c r="M49" s="49">
        <f t="shared" si="4"/>
        <v>789</v>
      </c>
      <c r="N49" s="48">
        <f t="shared" si="4"/>
        <v>45</v>
      </c>
      <c r="O49" s="53">
        <f t="shared" si="4"/>
        <v>7</v>
      </c>
      <c r="P49" s="49">
        <f t="shared" si="4"/>
        <v>52</v>
      </c>
      <c r="Q49" s="48">
        <f t="shared" si="4"/>
        <v>147</v>
      </c>
      <c r="R49" s="53">
        <f t="shared" si="4"/>
        <v>34</v>
      </c>
      <c r="S49" s="49">
        <f t="shared" si="4"/>
        <v>181</v>
      </c>
      <c r="T49" s="48">
        <f t="shared" si="4"/>
        <v>0</v>
      </c>
      <c r="U49" s="53">
        <f t="shared" si="4"/>
        <v>0</v>
      </c>
      <c r="V49" s="49">
        <f t="shared" si="4"/>
        <v>0</v>
      </c>
      <c r="W49" s="48">
        <f t="shared" si="4"/>
        <v>265</v>
      </c>
      <c r="X49" s="53">
        <f t="shared" si="4"/>
        <v>69</v>
      </c>
      <c r="Y49" s="49">
        <f t="shared" si="4"/>
        <v>334</v>
      </c>
      <c r="Z49" s="48">
        <f t="shared" si="4"/>
        <v>7</v>
      </c>
      <c r="AA49" s="53">
        <f t="shared" si="4"/>
        <v>5</v>
      </c>
      <c r="AB49" s="49">
        <f t="shared" si="4"/>
        <v>12</v>
      </c>
      <c r="AC49" s="48">
        <f t="shared" si="4"/>
        <v>101</v>
      </c>
      <c r="AD49" s="53">
        <f t="shared" si="4"/>
        <v>22</v>
      </c>
      <c r="AE49" s="49">
        <f t="shared" si="4"/>
        <v>123</v>
      </c>
      <c r="AF49" s="48">
        <f t="shared" si="4"/>
        <v>0</v>
      </c>
      <c r="AG49" s="53">
        <f t="shared" si="4"/>
        <v>0</v>
      </c>
      <c r="AH49" s="49">
        <f t="shared" si="4"/>
        <v>0</v>
      </c>
      <c r="AI49" s="48">
        <f t="shared" si="4"/>
        <v>209</v>
      </c>
      <c r="AJ49" s="53">
        <f t="shared" si="4"/>
        <v>60</v>
      </c>
      <c r="AK49" s="49">
        <f t="shared" si="4"/>
        <v>269</v>
      </c>
      <c r="AL49" s="293">
        <v>0</v>
      </c>
      <c r="AM49" s="50">
        <f t="shared" si="2"/>
        <v>8260</v>
      </c>
      <c r="AN49" s="54">
        <f>SUM(AN13,AN19,AN25,AN31,AN37,AN43)</f>
        <v>4347</v>
      </c>
      <c r="AO49" s="51">
        <f t="shared" si="3"/>
        <v>12607</v>
      </c>
    </row>
    <row r="50" spans="1:41" ht="12.75">
      <c r="A50" s="60" t="s">
        <v>18</v>
      </c>
      <c r="B50" s="48">
        <f aca="true" t="shared" si="5" ref="B50:AK50">SUM(B14,B20,B32,B38,B44)</f>
        <v>58</v>
      </c>
      <c r="C50" s="53">
        <f t="shared" si="5"/>
        <v>16</v>
      </c>
      <c r="D50" s="49">
        <f t="shared" si="5"/>
        <v>74</v>
      </c>
      <c r="E50" s="48">
        <f t="shared" si="5"/>
        <v>32</v>
      </c>
      <c r="F50" s="53">
        <f t="shared" si="5"/>
        <v>21</v>
      </c>
      <c r="G50" s="49">
        <f t="shared" si="5"/>
        <v>53</v>
      </c>
      <c r="H50" s="48">
        <f t="shared" si="5"/>
        <v>191</v>
      </c>
      <c r="I50" s="53">
        <f t="shared" si="5"/>
        <v>55</v>
      </c>
      <c r="J50" s="49">
        <f t="shared" si="5"/>
        <v>246</v>
      </c>
      <c r="K50" s="48">
        <f t="shared" si="5"/>
        <v>36</v>
      </c>
      <c r="L50" s="53">
        <f t="shared" si="5"/>
        <v>5</v>
      </c>
      <c r="M50" s="49">
        <f t="shared" si="5"/>
        <v>41</v>
      </c>
      <c r="N50" s="48">
        <f t="shared" si="5"/>
        <v>20</v>
      </c>
      <c r="O50" s="53">
        <f t="shared" si="5"/>
        <v>8</v>
      </c>
      <c r="P50" s="49">
        <f t="shared" si="5"/>
        <v>28</v>
      </c>
      <c r="Q50" s="48">
        <f t="shared" si="5"/>
        <v>9</v>
      </c>
      <c r="R50" s="53">
        <f t="shared" si="5"/>
        <v>3</v>
      </c>
      <c r="S50" s="49">
        <f t="shared" si="5"/>
        <v>12</v>
      </c>
      <c r="T50" s="48">
        <f t="shared" si="5"/>
        <v>0</v>
      </c>
      <c r="U50" s="53">
        <f t="shared" si="5"/>
        <v>0</v>
      </c>
      <c r="V50" s="49">
        <f t="shared" si="5"/>
        <v>0</v>
      </c>
      <c r="W50" s="48">
        <f t="shared" si="5"/>
        <v>23</v>
      </c>
      <c r="X50" s="53">
        <f t="shared" si="5"/>
        <v>0</v>
      </c>
      <c r="Y50" s="49">
        <f t="shared" si="5"/>
        <v>23</v>
      </c>
      <c r="Z50" s="48">
        <f t="shared" si="5"/>
        <v>11</v>
      </c>
      <c r="AA50" s="53">
        <f t="shared" si="5"/>
        <v>5</v>
      </c>
      <c r="AB50" s="49">
        <f t="shared" si="5"/>
        <v>16</v>
      </c>
      <c r="AC50" s="48">
        <f t="shared" si="5"/>
        <v>14</v>
      </c>
      <c r="AD50" s="53">
        <f t="shared" si="5"/>
        <v>0</v>
      </c>
      <c r="AE50" s="49">
        <f t="shared" si="5"/>
        <v>14</v>
      </c>
      <c r="AF50" s="48">
        <f t="shared" si="5"/>
        <v>0</v>
      </c>
      <c r="AG50" s="53">
        <f t="shared" si="5"/>
        <v>0</v>
      </c>
      <c r="AH50" s="49">
        <f t="shared" si="5"/>
        <v>0</v>
      </c>
      <c r="AI50" s="48">
        <f t="shared" si="5"/>
        <v>9</v>
      </c>
      <c r="AJ50" s="53">
        <f t="shared" si="5"/>
        <v>0</v>
      </c>
      <c r="AK50" s="49">
        <f t="shared" si="5"/>
        <v>9</v>
      </c>
      <c r="AL50" s="293">
        <v>0</v>
      </c>
      <c r="AM50" s="50">
        <f t="shared" si="2"/>
        <v>403</v>
      </c>
      <c r="AN50" s="54">
        <f t="shared" si="0"/>
        <v>113</v>
      </c>
      <c r="AO50" s="51">
        <f t="shared" si="3"/>
        <v>516</v>
      </c>
    </row>
    <row r="51" spans="1:41" ht="12.75">
      <c r="A51" s="60" t="s">
        <v>19</v>
      </c>
      <c r="B51" s="48">
        <f aca="true" t="shared" si="6" ref="B51:AK51">SUM(B15,B21,B26,B33,B39,B45)</f>
        <v>130</v>
      </c>
      <c r="C51" s="53">
        <f t="shared" si="6"/>
        <v>72</v>
      </c>
      <c r="D51" s="49">
        <f t="shared" si="6"/>
        <v>202</v>
      </c>
      <c r="E51" s="48">
        <f t="shared" si="6"/>
        <v>113</v>
      </c>
      <c r="F51" s="53">
        <f t="shared" si="6"/>
        <v>53</v>
      </c>
      <c r="G51" s="49">
        <f t="shared" si="6"/>
        <v>166</v>
      </c>
      <c r="H51" s="48">
        <f t="shared" si="6"/>
        <v>811</v>
      </c>
      <c r="I51" s="53">
        <f t="shared" si="6"/>
        <v>405</v>
      </c>
      <c r="J51" s="49">
        <f t="shared" si="6"/>
        <v>1216</v>
      </c>
      <c r="K51" s="213">
        <f t="shared" si="6"/>
        <v>38</v>
      </c>
      <c r="L51" s="214">
        <f t="shared" si="6"/>
        <v>7</v>
      </c>
      <c r="M51" s="214">
        <f t="shared" si="6"/>
        <v>45</v>
      </c>
      <c r="N51" s="213">
        <f t="shared" si="6"/>
        <v>21</v>
      </c>
      <c r="O51" s="214">
        <f t="shared" si="6"/>
        <v>3</v>
      </c>
      <c r="P51" s="214">
        <f t="shared" si="6"/>
        <v>24</v>
      </c>
      <c r="Q51" s="213">
        <f t="shared" si="6"/>
        <v>0</v>
      </c>
      <c r="R51" s="214">
        <f t="shared" si="6"/>
        <v>0</v>
      </c>
      <c r="S51" s="214">
        <f t="shared" si="6"/>
        <v>0</v>
      </c>
      <c r="T51" s="213">
        <f t="shared" si="6"/>
        <v>0</v>
      </c>
      <c r="U51" s="214">
        <f t="shared" si="6"/>
        <v>0</v>
      </c>
      <c r="V51" s="214">
        <f t="shared" si="6"/>
        <v>0</v>
      </c>
      <c r="W51" s="213">
        <f t="shared" si="6"/>
        <v>0</v>
      </c>
      <c r="X51" s="214">
        <f t="shared" si="6"/>
        <v>0</v>
      </c>
      <c r="Y51" s="214">
        <f t="shared" si="6"/>
        <v>0</v>
      </c>
      <c r="Z51" s="213">
        <f t="shared" si="6"/>
        <v>0</v>
      </c>
      <c r="AA51" s="214">
        <f t="shared" si="6"/>
        <v>0</v>
      </c>
      <c r="AB51" s="214">
        <f t="shared" si="6"/>
        <v>0</v>
      </c>
      <c r="AC51" s="213">
        <f t="shared" si="6"/>
        <v>0</v>
      </c>
      <c r="AD51" s="214">
        <f t="shared" si="6"/>
        <v>0</v>
      </c>
      <c r="AE51" s="214">
        <f t="shared" si="6"/>
        <v>0</v>
      </c>
      <c r="AF51" s="213">
        <f t="shared" si="6"/>
        <v>0</v>
      </c>
      <c r="AG51" s="214">
        <f t="shared" si="6"/>
        <v>0</v>
      </c>
      <c r="AH51" s="214">
        <f t="shared" si="6"/>
        <v>0</v>
      </c>
      <c r="AI51" s="213">
        <f t="shared" si="6"/>
        <v>0</v>
      </c>
      <c r="AJ51" s="214">
        <f t="shared" si="6"/>
        <v>0</v>
      </c>
      <c r="AK51" s="214">
        <f t="shared" si="6"/>
        <v>0</v>
      </c>
      <c r="AL51" s="290">
        <v>0</v>
      </c>
      <c r="AM51" s="50">
        <f t="shared" si="2"/>
        <v>1113</v>
      </c>
      <c r="AN51" s="54">
        <f t="shared" si="0"/>
        <v>540</v>
      </c>
      <c r="AO51" s="51">
        <f t="shared" si="3"/>
        <v>1653</v>
      </c>
    </row>
    <row r="52" spans="1:41" ht="12.75">
      <c r="A52" s="60" t="s">
        <v>20</v>
      </c>
      <c r="B52" s="48">
        <f aca="true" t="shared" si="7" ref="B52:AK52">SUM(B27)</f>
        <v>19</v>
      </c>
      <c r="C52" s="53">
        <f t="shared" si="7"/>
        <v>6</v>
      </c>
      <c r="D52" s="49">
        <f t="shared" si="7"/>
        <v>25</v>
      </c>
      <c r="E52" s="48">
        <f t="shared" si="7"/>
        <v>30</v>
      </c>
      <c r="F52" s="53">
        <f t="shared" si="7"/>
        <v>8</v>
      </c>
      <c r="G52" s="49">
        <f t="shared" si="7"/>
        <v>38</v>
      </c>
      <c r="H52" s="48">
        <f t="shared" si="7"/>
        <v>116</v>
      </c>
      <c r="I52" s="53">
        <f t="shared" si="7"/>
        <v>29</v>
      </c>
      <c r="J52" s="49">
        <f t="shared" si="7"/>
        <v>145</v>
      </c>
      <c r="K52" s="213">
        <f t="shared" si="7"/>
        <v>0</v>
      </c>
      <c r="L52" s="214">
        <f t="shared" si="7"/>
        <v>0</v>
      </c>
      <c r="M52" s="214">
        <f t="shared" si="7"/>
        <v>0</v>
      </c>
      <c r="N52" s="213">
        <f t="shared" si="7"/>
        <v>0</v>
      </c>
      <c r="O52" s="214">
        <f t="shared" si="7"/>
        <v>0</v>
      </c>
      <c r="P52" s="214">
        <f t="shared" si="7"/>
        <v>0</v>
      </c>
      <c r="Q52" s="213">
        <f t="shared" si="7"/>
        <v>0</v>
      </c>
      <c r="R52" s="214">
        <f t="shared" si="7"/>
        <v>0</v>
      </c>
      <c r="S52" s="214">
        <f t="shared" si="7"/>
        <v>0</v>
      </c>
      <c r="T52" s="213">
        <f t="shared" si="7"/>
        <v>0</v>
      </c>
      <c r="U52" s="214">
        <f t="shared" si="7"/>
        <v>0</v>
      </c>
      <c r="V52" s="214">
        <f t="shared" si="7"/>
        <v>0</v>
      </c>
      <c r="W52" s="213">
        <f t="shared" si="7"/>
        <v>0</v>
      </c>
      <c r="X52" s="214">
        <f t="shared" si="7"/>
        <v>0</v>
      </c>
      <c r="Y52" s="214">
        <f t="shared" si="7"/>
        <v>0</v>
      </c>
      <c r="Z52" s="213">
        <f t="shared" si="7"/>
        <v>0</v>
      </c>
      <c r="AA52" s="214">
        <f t="shared" si="7"/>
        <v>0</v>
      </c>
      <c r="AB52" s="214">
        <f t="shared" si="7"/>
        <v>0</v>
      </c>
      <c r="AC52" s="213">
        <f t="shared" si="7"/>
        <v>0</v>
      </c>
      <c r="AD52" s="214">
        <f t="shared" si="7"/>
        <v>0</v>
      </c>
      <c r="AE52" s="214">
        <f t="shared" si="7"/>
        <v>0</v>
      </c>
      <c r="AF52" s="213">
        <f t="shared" si="7"/>
        <v>0</v>
      </c>
      <c r="AG52" s="214">
        <f t="shared" si="7"/>
        <v>0</v>
      </c>
      <c r="AH52" s="214">
        <f t="shared" si="7"/>
        <v>0</v>
      </c>
      <c r="AI52" s="213">
        <f t="shared" si="7"/>
        <v>0</v>
      </c>
      <c r="AJ52" s="214">
        <f t="shared" si="7"/>
        <v>0</v>
      </c>
      <c r="AK52" s="214">
        <f t="shared" si="7"/>
        <v>0</v>
      </c>
      <c r="AL52" s="290">
        <v>0</v>
      </c>
      <c r="AM52" s="50">
        <f t="shared" si="2"/>
        <v>165</v>
      </c>
      <c r="AN52" s="54">
        <f t="shared" si="0"/>
        <v>43</v>
      </c>
      <c r="AO52" s="51">
        <f t="shared" si="3"/>
        <v>208</v>
      </c>
    </row>
    <row r="53" spans="1:41" s="22" customFormat="1" ht="12.75">
      <c r="A53" s="22" t="s">
        <v>12</v>
      </c>
      <c r="B53" s="221">
        <f aca="true" t="shared" si="8" ref="B53:AK53">SUM(B48:B52)</f>
        <v>3338</v>
      </c>
      <c r="C53" s="222">
        <f t="shared" si="8"/>
        <v>1876</v>
      </c>
      <c r="D53" s="222">
        <f t="shared" si="8"/>
        <v>5214</v>
      </c>
      <c r="E53" s="221">
        <f t="shared" si="8"/>
        <v>1808</v>
      </c>
      <c r="F53" s="222">
        <f t="shared" si="8"/>
        <v>1082</v>
      </c>
      <c r="G53" s="222">
        <f t="shared" si="8"/>
        <v>2890</v>
      </c>
      <c r="H53" s="221">
        <f t="shared" si="8"/>
        <v>5943</v>
      </c>
      <c r="I53" s="222">
        <f t="shared" si="8"/>
        <v>3296</v>
      </c>
      <c r="J53" s="222">
        <f t="shared" si="8"/>
        <v>9239</v>
      </c>
      <c r="K53" s="221">
        <f t="shared" si="8"/>
        <v>1230</v>
      </c>
      <c r="L53" s="222">
        <f t="shared" si="8"/>
        <v>247</v>
      </c>
      <c r="M53" s="222">
        <f t="shared" si="8"/>
        <v>1477</v>
      </c>
      <c r="N53" s="221">
        <f t="shared" si="8"/>
        <v>192</v>
      </c>
      <c r="O53" s="222">
        <f t="shared" si="8"/>
        <v>53</v>
      </c>
      <c r="P53" s="222">
        <f t="shared" si="8"/>
        <v>245</v>
      </c>
      <c r="Q53" s="221">
        <f t="shared" si="8"/>
        <v>271</v>
      </c>
      <c r="R53" s="222">
        <f t="shared" si="8"/>
        <v>51</v>
      </c>
      <c r="S53" s="222">
        <f t="shared" si="8"/>
        <v>322</v>
      </c>
      <c r="T53" s="221">
        <f t="shared" si="8"/>
        <v>6</v>
      </c>
      <c r="U53" s="222">
        <f t="shared" si="8"/>
        <v>5</v>
      </c>
      <c r="V53" s="222">
        <f t="shared" si="8"/>
        <v>11</v>
      </c>
      <c r="W53" s="221">
        <f t="shared" si="8"/>
        <v>421</v>
      </c>
      <c r="X53" s="222">
        <f t="shared" si="8"/>
        <v>96</v>
      </c>
      <c r="Y53" s="222">
        <f t="shared" si="8"/>
        <v>517</v>
      </c>
      <c r="Z53" s="221">
        <f t="shared" si="8"/>
        <v>73</v>
      </c>
      <c r="AA53" s="222">
        <f t="shared" si="8"/>
        <v>18</v>
      </c>
      <c r="AB53" s="222">
        <f t="shared" si="8"/>
        <v>91</v>
      </c>
      <c r="AC53" s="221">
        <f t="shared" si="8"/>
        <v>170</v>
      </c>
      <c r="AD53" s="222">
        <f t="shared" si="8"/>
        <v>27</v>
      </c>
      <c r="AE53" s="222">
        <f t="shared" si="8"/>
        <v>197</v>
      </c>
      <c r="AF53" s="221">
        <f t="shared" si="8"/>
        <v>2</v>
      </c>
      <c r="AG53" s="222">
        <f t="shared" si="8"/>
        <v>0</v>
      </c>
      <c r="AH53" s="222">
        <f t="shared" si="8"/>
        <v>2</v>
      </c>
      <c r="AI53" s="221">
        <f t="shared" si="8"/>
        <v>268</v>
      </c>
      <c r="AJ53" s="222">
        <f t="shared" si="8"/>
        <v>70</v>
      </c>
      <c r="AK53" s="222">
        <f t="shared" si="8"/>
        <v>338</v>
      </c>
      <c r="AL53" s="291">
        <v>1</v>
      </c>
      <c r="AM53" s="221">
        <f t="shared" si="2"/>
        <v>13723</v>
      </c>
      <c r="AN53" s="222">
        <f t="shared" si="0"/>
        <v>6821</v>
      </c>
      <c r="AO53" s="222">
        <f t="shared" si="3"/>
        <v>20544</v>
      </c>
    </row>
    <row r="54" spans="2:41" s="22" customFormat="1" ht="12.75"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</row>
    <row r="55" spans="1:33" ht="12.75">
      <c r="A55" s="205" t="s">
        <v>152</v>
      </c>
      <c r="AF55" s="161"/>
      <c r="AG55" s="161"/>
    </row>
    <row r="56" spans="1:40" ht="15" customHeight="1">
      <c r="A56" s="205" t="s">
        <v>31</v>
      </c>
      <c r="M56" s="59"/>
      <c r="AJ56" s="288"/>
      <c r="AK56" s="289"/>
      <c r="AL56" s="289"/>
      <c r="AM56" s="289"/>
      <c r="AN56" s="289"/>
    </row>
    <row r="57" spans="1:38" ht="12.75">
      <c r="A57" s="205" t="s">
        <v>177</v>
      </c>
      <c r="B57" s="162"/>
      <c r="C57" s="162"/>
      <c r="D57" s="266"/>
      <c r="E57" s="162"/>
      <c r="F57" s="162"/>
      <c r="G57" s="266"/>
      <c r="H57" s="162"/>
      <c r="I57" s="162"/>
      <c r="AK57" s="59"/>
      <c r="AL57" s="59"/>
    </row>
    <row r="58" spans="1:9" ht="12.75">
      <c r="A58" s="205" t="s">
        <v>178</v>
      </c>
      <c r="B58" s="162"/>
      <c r="C58" s="162"/>
      <c r="D58" s="266"/>
      <c r="E58" s="162"/>
      <c r="F58" s="162"/>
      <c r="G58" s="266"/>
      <c r="H58" s="162"/>
      <c r="I58" s="162"/>
    </row>
    <row r="59" spans="1:9" ht="12.75">
      <c r="A59" s="205" t="s">
        <v>179</v>
      </c>
      <c r="B59" s="162"/>
      <c r="C59" s="162"/>
      <c r="D59" s="266"/>
      <c r="E59" s="162"/>
      <c r="F59" s="162"/>
      <c r="G59" s="266"/>
      <c r="H59" s="162"/>
      <c r="I59" s="162"/>
    </row>
    <row r="60" spans="1:9" ht="12.75">
      <c r="A60" s="297" t="s">
        <v>180</v>
      </c>
      <c r="B60" s="162"/>
      <c r="C60" s="162"/>
      <c r="D60" s="266"/>
      <c r="E60" s="162"/>
      <c r="F60" s="162"/>
      <c r="G60" s="266"/>
      <c r="H60" s="162"/>
      <c r="I60" s="162"/>
    </row>
  </sheetData>
  <sheetProtection/>
  <mergeCells count="5">
    <mergeCell ref="A3:AO3"/>
    <mergeCell ref="A4:AO4"/>
    <mergeCell ref="H8:J9"/>
    <mergeCell ref="AI9:AK9"/>
    <mergeCell ref="AL8:AL9"/>
  </mergeCells>
  <printOptions horizontalCentered="1"/>
  <pageMargins left="0.1968503937007874" right="0.1968503937007874" top="0.3937007874015748" bottom="0.3937007874015748" header="0.5118110236220472" footer="0.5118110236220472"/>
  <pageSetup fitToWidth="2" fitToHeight="1" horizontalDpi="600" verticalDpi="600" orientation="portrait" paperSize="9" scale="62" r:id="rId1"/>
  <headerFooter alignWithMargins="0">
    <oddFooter>&amp;R&amp;A</oddFooter>
  </headerFooter>
  <colBreaks count="3" manualBreakCount="3">
    <brk id="7" max="61" man="1"/>
    <brk id="16" max="65535" man="1"/>
    <brk id="28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zoomScalePageLayoutView="0" workbookViewId="0" topLeftCell="A1">
      <selection activeCell="A64" sqref="A64"/>
    </sheetView>
  </sheetViews>
  <sheetFormatPr defaultColWidth="9.140625" defaultRowHeight="12.75"/>
  <cols>
    <col min="1" max="1" width="27.28125" style="159" customWidth="1"/>
    <col min="2" max="5" width="8.421875" style="161" customWidth="1"/>
    <col min="6" max="7" width="9.28125" style="161" customWidth="1"/>
    <col min="8" max="11" width="8.421875" style="161" customWidth="1"/>
    <col min="12" max="13" width="8.8515625" style="161" customWidth="1"/>
    <col min="14" max="15" width="11.28125" style="161" customWidth="1"/>
    <col min="16" max="17" width="10.140625" style="161" customWidth="1"/>
    <col min="18" max="20" width="8.421875" style="161" customWidth="1"/>
    <col min="21" max="23" width="7.00390625" style="161" customWidth="1"/>
    <col min="24" max="24" width="9.28125" style="161" customWidth="1"/>
    <col min="25" max="25" width="18.140625" style="161" customWidth="1"/>
    <col min="26" max="27" width="13.421875" style="161" customWidth="1"/>
    <col min="28" max="28" width="10.57421875" style="161" customWidth="1"/>
    <col min="29" max="30" width="5.00390625" style="161" customWidth="1"/>
    <col min="31" max="31" width="10.57421875" style="161" customWidth="1"/>
    <col min="32" max="33" width="4.7109375" style="161" customWidth="1"/>
    <col min="34" max="34" width="10.28125" style="161" customWidth="1"/>
    <col min="35" max="35" width="19.00390625" style="161" customWidth="1"/>
    <col min="36" max="37" width="12.00390625" style="161" customWidth="1"/>
    <col min="38" max="38" width="10.57421875" style="161" customWidth="1"/>
    <col min="39" max="40" width="5.00390625" style="161" customWidth="1"/>
    <col min="41" max="41" width="10.57421875" style="161" customWidth="1"/>
    <col min="42" max="43" width="4.7109375" style="161" customWidth="1"/>
    <col min="44" max="44" width="10.28125" style="161" customWidth="1"/>
    <col min="45" max="45" width="17.57421875" style="161" customWidth="1"/>
    <col min="46" max="46" width="43.421875" style="161" customWidth="1"/>
    <col min="47" max="48" width="7.00390625" style="161" customWidth="1"/>
    <col min="49" max="49" width="9.28125" style="161" customWidth="1"/>
    <col min="50" max="16384" width="8.8515625" style="161" customWidth="1"/>
  </cols>
  <sheetData>
    <row r="1" ht="12.75">
      <c r="A1" s="108" t="s">
        <v>160</v>
      </c>
    </row>
    <row r="3" spans="1:20" ht="12.75">
      <c r="A3" s="306" t="s">
        <v>32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</row>
    <row r="4" spans="1:20" ht="12.75">
      <c r="A4" s="306" t="s">
        <v>43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</row>
    <row r="5" ht="13.5" thickBot="1"/>
    <row r="6" spans="1:20" s="139" customFormat="1" ht="11.25">
      <c r="A6" s="183"/>
      <c r="B6" s="184" t="s">
        <v>44</v>
      </c>
      <c r="C6" s="185"/>
      <c r="D6" s="184" t="s">
        <v>45</v>
      </c>
      <c r="E6" s="185"/>
      <c r="F6" s="184" t="s">
        <v>46</v>
      </c>
      <c r="G6" s="185"/>
      <c r="H6" s="184" t="s">
        <v>47</v>
      </c>
      <c r="I6" s="185"/>
      <c r="J6" s="184" t="s">
        <v>48</v>
      </c>
      <c r="K6" s="185"/>
      <c r="L6" s="184" t="s">
        <v>49</v>
      </c>
      <c r="M6" s="185"/>
      <c r="N6" s="184" t="s">
        <v>128</v>
      </c>
      <c r="O6" s="185"/>
      <c r="P6" s="184" t="s">
        <v>140</v>
      </c>
      <c r="Q6" s="185"/>
      <c r="R6" s="186"/>
      <c r="S6" s="187"/>
      <c r="T6" s="183"/>
    </row>
    <row r="7" spans="2:20" s="84" customFormat="1" ht="11.25">
      <c r="B7" s="321" t="s">
        <v>132</v>
      </c>
      <c r="C7" s="322"/>
      <c r="D7" s="321" t="s">
        <v>133</v>
      </c>
      <c r="E7" s="322"/>
      <c r="F7" s="321" t="s">
        <v>146</v>
      </c>
      <c r="G7" s="328"/>
      <c r="H7" s="321" t="s">
        <v>134</v>
      </c>
      <c r="I7" s="322"/>
      <c r="J7" s="321" t="s">
        <v>135</v>
      </c>
      <c r="K7" s="322"/>
      <c r="L7" s="321" t="s">
        <v>136</v>
      </c>
      <c r="M7" s="322"/>
      <c r="N7" s="321" t="s">
        <v>137</v>
      </c>
      <c r="O7" s="326"/>
      <c r="P7" s="330" t="s">
        <v>141</v>
      </c>
      <c r="Q7" s="326"/>
      <c r="R7" s="191" t="s">
        <v>14</v>
      </c>
      <c r="S7" s="192"/>
      <c r="T7" s="192"/>
    </row>
    <row r="8" spans="2:18" s="84" customFormat="1" ht="11.25">
      <c r="B8" s="323" t="s">
        <v>138</v>
      </c>
      <c r="C8" s="325"/>
      <c r="D8" s="323" t="s">
        <v>139</v>
      </c>
      <c r="E8" s="325"/>
      <c r="F8" s="323" t="s">
        <v>147</v>
      </c>
      <c r="G8" s="329"/>
      <c r="H8" s="323" t="s">
        <v>139</v>
      </c>
      <c r="I8" s="325"/>
      <c r="J8" s="323" t="s">
        <v>139</v>
      </c>
      <c r="K8" s="325"/>
      <c r="L8" s="323" t="s">
        <v>142</v>
      </c>
      <c r="M8" s="325"/>
      <c r="N8" s="323" t="s">
        <v>144</v>
      </c>
      <c r="O8" s="324"/>
      <c r="P8" s="327"/>
      <c r="Q8" s="324"/>
      <c r="R8" s="164"/>
    </row>
    <row r="9" spans="1:20" s="139" customFormat="1" ht="11.25">
      <c r="A9" s="84"/>
      <c r="B9" s="195"/>
      <c r="C9" s="256"/>
      <c r="D9" s="195"/>
      <c r="E9" s="196"/>
      <c r="F9" s="307" t="s">
        <v>148</v>
      </c>
      <c r="G9" s="309"/>
      <c r="H9" s="164"/>
      <c r="I9" s="84"/>
      <c r="J9" s="164"/>
      <c r="K9" s="84"/>
      <c r="L9" s="307" t="s">
        <v>143</v>
      </c>
      <c r="M9" s="309"/>
      <c r="N9" s="307" t="s">
        <v>145</v>
      </c>
      <c r="O9" s="309"/>
      <c r="P9" s="307"/>
      <c r="Q9" s="309"/>
      <c r="R9" s="164"/>
      <c r="S9" s="84"/>
      <c r="T9" s="84"/>
    </row>
    <row r="10" spans="1:20" s="198" customFormat="1" ht="11.25">
      <c r="A10" s="232"/>
      <c r="B10" s="190" t="s">
        <v>0</v>
      </c>
      <c r="C10" s="245" t="s">
        <v>1</v>
      </c>
      <c r="D10" s="190" t="s">
        <v>0</v>
      </c>
      <c r="E10" s="245" t="s">
        <v>1</v>
      </c>
      <c r="F10" s="190" t="s">
        <v>0</v>
      </c>
      <c r="G10" s="245" t="s">
        <v>1</v>
      </c>
      <c r="H10" s="190" t="s">
        <v>0</v>
      </c>
      <c r="I10" s="245" t="s">
        <v>1</v>
      </c>
      <c r="J10" s="190" t="s">
        <v>0</v>
      </c>
      <c r="K10" s="245" t="s">
        <v>1</v>
      </c>
      <c r="L10" s="190" t="s">
        <v>0</v>
      </c>
      <c r="M10" s="245" t="s">
        <v>1</v>
      </c>
      <c r="N10" s="190" t="s">
        <v>0</v>
      </c>
      <c r="O10" s="245" t="s">
        <v>1</v>
      </c>
      <c r="P10" s="190" t="s">
        <v>0</v>
      </c>
      <c r="Q10" s="245" t="s">
        <v>1</v>
      </c>
      <c r="R10" s="190" t="s">
        <v>0</v>
      </c>
      <c r="S10" s="245" t="s">
        <v>1</v>
      </c>
      <c r="T10" s="246" t="s">
        <v>13</v>
      </c>
    </row>
    <row r="11" spans="1:20" s="134" customFormat="1" ht="12.75">
      <c r="A11" s="237" t="s">
        <v>34</v>
      </c>
      <c r="B11" s="190"/>
      <c r="C11" s="245"/>
      <c r="D11" s="190"/>
      <c r="E11" s="245"/>
      <c r="F11" s="190"/>
      <c r="G11" s="245"/>
      <c r="H11" s="190"/>
      <c r="I11" s="245"/>
      <c r="J11" s="190"/>
      <c r="K11" s="245"/>
      <c r="L11" s="190"/>
      <c r="M11" s="245"/>
      <c r="N11" s="190"/>
      <c r="O11" s="245"/>
      <c r="P11" s="190"/>
      <c r="Q11" s="245"/>
      <c r="R11" s="190"/>
      <c r="S11" s="245"/>
      <c r="T11" s="247"/>
    </row>
    <row r="12" spans="1:20" ht="12.75">
      <c r="A12" s="248" t="s">
        <v>16</v>
      </c>
      <c r="B12" s="213">
        <v>0</v>
      </c>
      <c r="C12" s="214">
        <v>0</v>
      </c>
      <c r="D12" s="213">
        <v>488</v>
      </c>
      <c r="E12" s="214">
        <v>281</v>
      </c>
      <c r="F12" s="213">
        <v>0</v>
      </c>
      <c r="G12" s="214">
        <v>0</v>
      </c>
      <c r="H12" s="213">
        <v>196</v>
      </c>
      <c r="I12" s="214">
        <v>104</v>
      </c>
      <c r="J12" s="213">
        <v>1</v>
      </c>
      <c r="K12" s="214">
        <v>0</v>
      </c>
      <c r="L12" s="213">
        <v>6</v>
      </c>
      <c r="M12" s="214">
        <v>2</v>
      </c>
      <c r="N12" s="213">
        <v>108</v>
      </c>
      <c r="O12" s="214">
        <v>33</v>
      </c>
      <c r="P12" s="213">
        <v>0</v>
      </c>
      <c r="Q12" s="214">
        <v>0</v>
      </c>
      <c r="R12" s="215">
        <f aca="true" t="shared" si="0" ref="R12:S17">SUM(L12,J12,H12,F12,D12,B12,N12,P12)</f>
        <v>799</v>
      </c>
      <c r="S12" s="59">
        <f t="shared" si="0"/>
        <v>420</v>
      </c>
      <c r="T12" s="59">
        <f aca="true" t="shared" si="1" ref="T12:T17">SUM(R12:S12)</f>
        <v>1219</v>
      </c>
    </row>
    <row r="13" spans="1:20" ht="12.75">
      <c r="A13" s="248" t="s">
        <v>17</v>
      </c>
      <c r="B13" s="213">
        <v>0</v>
      </c>
      <c r="C13" s="214">
        <v>0</v>
      </c>
      <c r="D13" s="213">
        <v>1384</v>
      </c>
      <c r="E13" s="216">
        <v>906</v>
      </c>
      <c r="F13" s="213">
        <v>131</v>
      </c>
      <c r="G13" s="216">
        <v>50</v>
      </c>
      <c r="H13" s="213">
        <v>292</v>
      </c>
      <c r="I13" s="216">
        <v>197</v>
      </c>
      <c r="J13" s="213">
        <v>113</v>
      </c>
      <c r="K13" s="216">
        <v>92</v>
      </c>
      <c r="L13" s="213">
        <v>73</v>
      </c>
      <c r="M13" s="216">
        <v>37</v>
      </c>
      <c r="N13" s="213">
        <v>339</v>
      </c>
      <c r="O13" s="216">
        <v>80</v>
      </c>
      <c r="P13" s="213">
        <v>0</v>
      </c>
      <c r="Q13" s="216">
        <v>0</v>
      </c>
      <c r="R13" s="215">
        <f t="shared" si="0"/>
        <v>2332</v>
      </c>
      <c r="S13" s="217">
        <f t="shared" si="0"/>
        <v>1362</v>
      </c>
      <c r="T13" s="59">
        <f t="shared" si="1"/>
        <v>3694</v>
      </c>
    </row>
    <row r="14" spans="1:20" ht="12.75">
      <c r="A14" s="248" t="s">
        <v>18</v>
      </c>
      <c r="B14" s="213">
        <v>0</v>
      </c>
      <c r="C14" s="214">
        <v>0</v>
      </c>
      <c r="D14" s="213">
        <v>48</v>
      </c>
      <c r="E14" s="216">
        <v>14</v>
      </c>
      <c r="F14" s="213">
        <v>2</v>
      </c>
      <c r="G14" s="216">
        <v>0</v>
      </c>
      <c r="H14" s="213">
        <v>4</v>
      </c>
      <c r="I14" s="216">
        <v>1</v>
      </c>
      <c r="J14" s="213">
        <v>0</v>
      </c>
      <c r="K14" s="216">
        <v>0</v>
      </c>
      <c r="L14" s="213">
        <v>0</v>
      </c>
      <c r="M14" s="216">
        <v>0</v>
      </c>
      <c r="N14" s="213">
        <v>4</v>
      </c>
      <c r="O14" s="216">
        <v>1</v>
      </c>
      <c r="P14" s="213">
        <v>0</v>
      </c>
      <c r="Q14" s="216">
        <v>0</v>
      </c>
      <c r="R14" s="215">
        <f>SUM(L14,J14,H14,F14,D14,B14,N14,P14)</f>
        <v>58</v>
      </c>
      <c r="S14" s="217">
        <f>SUM(M14,K14,I14,G14,E14,C14,O14,Q14)</f>
        <v>16</v>
      </c>
      <c r="T14" s="59">
        <f>SUM(R14:S14)</f>
        <v>74</v>
      </c>
    </row>
    <row r="15" spans="1:20" ht="12.75">
      <c r="A15" s="248" t="s">
        <v>19</v>
      </c>
      <c r="B15" s="213">
        <v>0</v>
      </c>
      <c r="C15" s="214">
        <v>0</v>
      </c>
      <c r="D15" s="213">
        <v>109</v>
      </c>
      <c r="E15" s="216">
        <v>57</v>
      </c>
      <c r="F15" s="213">
        <v>1</v>
      </c>
      <c r="G15" s="216">
        <v>0</v>
      </c>
      <c r="H15" s="213">
        <v>17</v>
      </c>
      <c r="I15" s="216">
        <v>15</v>
      </c>
      <c r="J15" s="213">
        <v>0</v>
      </c>
      <c r="K15" s="216">
        <v>0</v>
      </c>
      <c r="L15" s="213">
        <v>0</v>
      </c>
      <c r="M15" s="216">
        <v>0</v>
      </c>
      <c r="N15" s="213">
        <v>3</v>
      </c>
      <c r="O15" s="216">
        <v>0</v>
      </c>
      <c r="P15" s="213">
        <v>0</v>
      </c>
      <c r="Q15" s="216">
        <v>0</v>
      </c>
      <c r="R15" s="215">
        <f t="shared" si="0"/>
        <v>130</v>
      </c>
      <c r="S15" s="217">
        <f t="shared" si="0"/>
        <v>72</v>
      </c>
      <c r="T15" s="59">
        <f t="shared" si="1"/>
        <v>202</v>
      </c>
    </row>
    <row r="16" spans="1:20" ht="12.75">
      <c r="A16" s="248" t="s">
        <v>20</v>
      </c>
      <c r="B16" s="213">
        <v>0</v>
      </c>
      <c r="C16" s="214">
        <v>0</v>
      </c>
      <c r="D16" s="213">
        <v>0</v>
      </c>
      <c r="E16" s="216">
        <v>0</v>
      </c>
      <c r="F16" s="213">
        <v>11</v>
      </c>
      <c r="G16" s="216">
        <v>2</v>
      </c>
      <c r="H16" s="213">
        <v>0</v>
      </c>
      <c r="I16" s="216">
        <v>0</v>
      </c>
      <c r="J16" s="213">
        <v>3</v>
      </c>
      <c r="K16" s="216">
        <v>4</v>
      </c>
      <c r="L16" s="213">
        <v>5</v>
      </c>
      <c r="M16" s="216">
        <v>0</v>
      </c>
      <c r="N16" s="213">
        <v>0</v>
      </c>
      <c r="O16" s="216">
        <v>0</v>
      </c>
      <c r="P16" s="213">
        <v>0</v>
      </c>
      <c r="Q16" s="216">
        <v>0</v>
      </c>
      <c r="R16" s="215">
        <f t="shared" si="0"/>
        <v>19</v>
      </c>
      <c r="S16" s="217">
        <f t="shared" si="0"/>
        <v>6</v>
      </c>
      <c r="T16" s="59">
        <f t="shared" si="1"/>
        <v>25</v>
      </c>
    </row>
    <row r="17" spans="1:20" s="22" customFormat="1" ht="12.75">
      <c r="A17" s="249" t="s">
        <v>12</v>
      </c>
      <c r="B17" s="40">
        <v>0</v>
      </c>
      <c r="C17" s="41">
        <v>0</v>
      </c>
      <c r="D17" s="40">
        <v>2029</v>
      </c>
      <c r="E17" s="41">
        <v>1258</v>
      </c>
      <c r="F17" s="40">
        <v>145</v>
      </c>
      <c r="G17" s="41">
        <v>52</v>
      </c>
      <c r="H17" s="40">
        <v>509</v>
      </c>
      <c r="I17" s="41">
        <v>317</v>
      </c>
      <c r="J17" s="40">
        <v>117</v>
      </c>
      <c r="K17" s="41">
        <v>96</v>
      </c>
      <c r="L17" s="40">
        <v>84</v>
      </c>
      <c r="M17" s="41">
        <v>39</v>
      </c>
      <c r="N17" s="40">
        <v>454</v>
      </c>
      <c r="O17" s="41">
        <v>114</v>
      </c>
      <c r="P17" s="40">
        <v>0</v>
      </c>
      <c r="Q17" s="41">
        <v>0</v>
      </c>
      <c r="R17" s="40">
        <f t="shared" si="0"/>
        <v>3338</v>
      </c>
      <c r="S17" s="41">
        <f t="shared" si="0"/>
        <v>1876</v>
      </c>
      <c r="T17" s="41">
        <f t="shared" si="1"/>
        <v>5214</v>
      </c>
    </row>
    <row r="18" spans="1:20" s="22" customFormat="1" ht="12.75">
      <c r="A18" s="250" t="s">
        <v>35</v>
      </c>
      <c r="B18" s="42"/>
      <c r="C18" s="43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3"/>
      <c r="R18" s="42"/>
      <c r="S18" s="43"/>
      <c r="T18" s="43"/>
    </row>
    <row r="19" spans="1:20" ht="12.75">
      <c r="A19" s="248" t="s">
        <v>16</v>
      </c>
      <c r="B19" s="213">
        <v>0</v>
      </c>
      <c r="C19" s="214">
        <v>0</v>
      </c>
      <c r="D19" s="213">
        <v>448</v>
      </c>
      <c r="E19" s="214">
        <v>306</v>
      </c>
      <c r="F19" s="213">
        <v>32</v>
      </c>
      <c r="G19" s="214">
        <v>6</v>
      </c>
      <c r="H19" s="213">
        <v>55</v>
      </c>
      <c r="I19" s="214">
        <v>19</v>
      </c>
      <c r="J19" s="213">
        <v>3</v>
      </c>
      <c r="K19" s="214">
        <v>3</v>
      </c>
      <c r="L19" s="213">
        <v>0</v>
      </c>
      <c r="M19" s="214">
        <v>0</v>
      </c>
      <c r="N19" s="213">
        <v>93</v>
      </c>
      <c r="O19" s="214">
        <v>23</v>
      </c>
      <c r="P19" s="213">
        <v>0</v>
      </c>
      <c r="Q19" s="214">
        <v>0</v>
      </c>
      <c r="R19" s="215">
        <f aca="true" t="shared" si="2" ref="R19:R24">SUM(L19,J19,H19,F19,D19,B19,N19,P19)</f>
        <v>631</v>
      </c>
      <c r="S19" s="59">
        <f aca="true" t="shared" si="3" ref="S19:S24">SUM(M19,K19,I19,G19,E19,C19,O19,Q19)</f>
        <v>357</v>
      </c>
      <c r="T19" s="59">
        <f aca="true" t="shared" si="4" ref="T19:T24">SUM(R19:S19)</f>
        <v>988</v>
      </c>
    </row>
    <row r="20" spans="1:20" ht="12.75">
      <c r="A20" s="248" t="s">
        <v>17</v>
      </c>
      <c r="B20" s="213">
        <v>0</v>
      </c>
      <c r="C20" s="214">
        <v>0</v>
      </c>
      <c r="D20" s="213">
        <v>729</v>
      </c>
      <c r="E20" s="216">
        <v>547</v>
      </c>
      <c r="F20" s="213">
        <v>78</v>
      </c>
      <c r="G20" s="216">
        <v>21</v>
      </c>
      <c r="H20" s="213">
        <v>62</v>
      </c>
      <c r="I20" s="216">
        <v>41</v>
      </c>
      <c r="J20" s="213">
        <v>4</v>
      </c>
      <c r="K20" s="216">
        <v>4</v>
      </c>
      <c r="L20" s="213">
        <v>23</v>
      </c>
      <c r="M20" s="216">
        <v>2</v>
      </c>
      <c r="N20" s="213">
        <v>106</v>
      </c>
      <c r="O20" s="216">
        <v>28</v>
      </c>
      <c r="P20" s="213">
        <v>0</v>
      </c>
      <c r="Q20" s="216">
        <v>0</v>
      </c>
      <c r="R20" s="215">
        <f t="shared" si="2"/>
        <v>1002</v>
      </c>
      <c r="S20" s="217">
        <f t="shared" si="3"/>
        <v>643</v>
      </c>
      <c r="T20" s="59">
        <f t="shared" si="4"/>
        <v>1645</v>
      </c>
    </row>
    <row r="21" spans="1:20" ht="12.75">
      <c r="A21" s="248" t="s">
        <v>18</v>
      </c>
      <c r="B21" s="213">
        <v>0</v>
      </c>
      <c r="C21" s="214">
        <v>0</v>
      </c>
      <c r="D21" s="213">
        <v>30</v>
      </c>
      <c r="E21" s="216">
        <v>20</v>
      </c>
      <c r="F21" s="213">
        <v>1</v>
      </c>
      <c r="G21" s="216">
        <v>1</v>
      </c>
      <c r="H21" s="213">
        <v>0</v>
      </c>
      <c r="I21" s="216">
        <v>0</v>
      </c>
      <c r="J21" s="213">
        <v>0</v>
      </c>
      <c r="K21" s="216">
        <v>0</v>
      </c>
      <c r="L21" s="213">
        <v>0</v>
      </c>
      <c r="M21" s="216">
        <v>0</v>
      </c>
      <c r="N21" s="213">
        <v>1</v>
      </c>
      <c r="O21" s="216">
        <v>0</v>
      </c>
      <c r="P21" s="213">
        <v>0</v>
      </c>
      <c r="Q21" s="216">
        <v>0</v>
      </c>
      <c r="R21" s="215">
        <f>SUM(L21,J21,H21,F21,D21,B21,N21,P21)</f>
        <v>32</v>
      </c>
      <c r="S21" s="217">
        <f>SUM(M21,K21,I21,G21,E21,C21,O21,Q21)</f>
        <v>21</v>
      </c>
      <c r="T21" s="59">
        <f>SUM(R21:S21)</f>
        <v>53</v>
      </c>
    </row>
    <row r="22" spans="1:20" ht="12.75">
      <c r="A22" s="248" t="s">
        <v>19</v>
      </c>
      <c r="B22" s="213">
        <v>0</v>
      </c>
      <c r="C22" s="214">
        <v>0</v>
      </c>
      <c r="D22" s="213">
        <v>85</v>
      </c>
      <c r="E22" s="216">
        <v>45</v>
      </c>
      <c r="F22" s="213">
        <v>5</v>
      </c>
      <c r="G22" s="216">
        <v>2</v>
      </c>
      <c r="H22" s="213">
        <v>1</v>
      </c>
      <c r="I22" s="216">
        <v>1</v>
      </c>
      <c r="J22" s="213">
        <v>0</v>
      </c>
      <c r="K22" s="216">
        <v>0</v>
      </c>
      <c r="L22" s="213">
        <v>3</v>
      </c>
      <c r="M22" s="216">
        <v>0</v>
      </c>
      <c r="N22" s="213">
        <v>19</v>
      </c>
      <c r="O22" s="216">
        <v>5</v>
      </c>
      <c r="P22" s="213">
        <v>0</v>
      </c>
      <c r="Q22" s="216">
        <v>0</v>
      </c>
      <c r="R22" s="215">
        <f t="shared" si="2"/>
        <v>113</v>
      </c>
      <c r="S22" s="217">
        <f t="shared" si="3"/>
        <v>53</v>
      </c>
      <c r="T22" s="59">
        <f t="shared" si="4"/>
        <v>166</v>
      </c>
    </row>
    <row r="23" spans="1:20" ht="12.75">
      <c r="A23" s="248" t="s">
        <v>20</v>
      </c>
      <c r="B23" s="213">
        <v>0</v>
      </c>
      <c r="C23" s="214">
        <v>0</v>
      </c>
      <c r="D23" s="213">
        <v>0</v>
      </c>
      <c r="E23" s="216">
        <v>0</v>
      </c>
      <c r="F23" s="213">
        <v>0</v>
      </c>
      <c r="G23" s="216">
        <v>0</v>
      </c>
      <c r="H23" s="213">
        <v>0</v>
      </c>
      <c r="I23" s="216">
        <v>0</v>
      </c>
      <c r="J23" s="213">
        <v>0</v>
      </c>
      <c r="K23" s="216">
        <v>0</v>
      </c>
      <c r="L23" s="213">
        <v>17</v>
      </c>
      <c r="M23" s="216">
        <v>8</v>
      </c>
      <c r="N23" s="213">
        <v>13</v>
      </c>
      <c r="O23" s="216">
        <v>0</v>
      </c>
      <c r="P23" s="213">
        <v>0</v>
      </c>
      <c r="Q23" s="216">
        <v>0</v>
      </c>
      <c r="R23" s="215">
        <f t="shared" si="2"/>
        <v>30</v>
      </c>
      <c r="S23" s="217">
        <f t="shared" si="3"/>
        <v>8</v>
      </c>
      <c r="T23" s="59">
        <f t="shared" si="4"/>
        <v>38</v>
      </c>
    </row>
    <row r="24" spans="1:25" s="22" customFormat="1" ht="12.75">
      <c r="A24" s="249" t="s">
        <v>12</v>
      </c>
      <c r="B24" s="40">
        <v>0</v>
      </c>
      <c r="C24" s="41">
        <v>0</v>
      </c>
      <c r="D24" s="40">
        <v>1292</v>
      </c>
      <c r="E24" s="41">
        <v>918</v>
      </c>
      <c r="F24" s="40">
        <v>116</v>
      </c>
      <c r="G24" s="41">
        <v>30</v>
      </c>
      <c r="H24" s="40">
        <v>118</v>
      </c>
      <c r="I24" s="41">
        <v>61</v>
      </c>
      <c r="J24" s="40">
        <v>7</v>
      </c>
      <c r="K24" s="41">
        <v>7</v>
      </c>
      <c r="L24" s="40">
        <v>43</v>
      </c>
      <c r="M24" s="41">
        <v>10</v>
      </c>
      <c r="N24" s="40">
        <v>232</v>
      </c>
      <c r="O24" s="41">
        <v>56</v>
      </c>
      <c r="P24" s="40">
        <v>0</v>
      </c>
      <c r="Q24" s="41">
        <v>0</v>
      </c>
      <c r="R24" s="40">
        <f t="shared" si="2"/>
        <v>1808</v>
      </c>
      <c r="S24" s="41">
        <f t="shared" si="3"/>
        <v>1082</v>
      </c>
      <c r="T24" s="41">
        <f t="shared" si="4"/>
        <v>2890</v>
      </c>
      <c r="Y24" s="218"/>
    </row>
    <row r="25" spans="1:20" s="22" customFormat="1" ht="12.75">
      <c r="A25" s="250" t="s">
        <v>36</v>
      </c>
      <c r="B25" s="42"/>
      <c r="C25" s="43"/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/>
      <c r="Q25" s="43"/>
      <c r="R25" s="42"/>
      <c r="S25" s="43"/>
      <c r="T25" s="43"/>
    </row>
    <row r="26" spans="1:20" ht="12.75">
      <c r="A26" s="248" t="s">
        <v>16</v>
      </c>
      <c r="B26" s="213">
        <v>256</v>
      </c>
      <c r="C26" s="214">
        <v>179</v>
      </c>
      <c r="D26" s="213">
        <v>0</v>
      </c>
      <c r="E26" s="214">
        <v>0</v>
      </c>
      <c r="F26" s="213">
        <v>150</v>
      </c>
      <c r="G26" s="214">
        <v>42</v>
      </c>
      <c r="H26" s="213">
        <v>39</v>
      </c>
      <c r="I26" s="214">
        <v>11</v>
      </c>
      <c r="J26" s="213">
        <v>0</v>
      </c>
      <c r="K26" s="214">
        <v>0</v>
      </c>
      <c r="L26" s="213">
        <v>2</v>
      </c>
      <c r="M26" s="214">
        <v>1</v>
      </c>
      <c r="N26" s="213">
        <v>212</v>
      </c>
      <c r="O26" s="214">
        <v>58</v>
      </c>
      <c r="P26" s="213">
        <v>671</v>
      </c>
      <c r="Q26" s="214">
        <v>503</v>
      </c>
      <c r="R26" s="215">
        <f aca="true" t="shared" si="5" ref="R26:R31">SUM(L26,J26,H26,F26,D26,B26,N26,P26)</f>
        <v>1330</v>
      </c>
      <c r="S26" s="59">
        <f aca="true" t="shared" si="6" ref="S26:S31">SUM(M26,K26,I26,G26,E26,C26,O26,Q26)</f>
        <v>794</v>
      </c>
      <c r="T26" s="59">
        <f aca="true" t="shared" si="7" ref="T26:T31">SUM(R26:S26)</f>
        <v>2124</v>
      </c>
    </row>
    <row r="27" spans="1:20" ht="12.75">
      <c r="A27" s="248" t="s">
        <v>17</v>
      </c>
      <c r="B27" s="213">
        <v>663</v>
      </c>
      <c r="C27" s="216">
        <v>484</v>
      </c>
      <c r="D27" s="213">
        <v>0</v>
      </c>
      <c r="E27" s="214">
        <v>0</v>
      </c>
      <c r="F27" s="213">
        <v>495</v>
      </c>
      <c r="G27" s="216">
        <v>109</v>
      </c>
      <c r="H27" s="213">
        <v>22</v>
      </c>
      <c r="I27" s="216">
        <v>11</v>
      </c>
      <c r="J27" s="213">
        <v>0</v>
      </c>
      <c r="K27" s="216">
        <v>0</v>
      </c>
      <c r="L27" s="213">
        <v>74</v>
      </c>
      <c r="M27" s="216">
        <v>26</v>
      </c>
      <c r="N27" s="213">
        <v>602</v>
      </c>
      <c r="O27" s="216">
        <v>150</v>
      </c>
      <c r="P27" s="213">
        <v>1639</v>
      </c>
      <c r="Q27" s="216">
        <v>1233</v>
      </c>
      <c r="R27" s="215">
        <f t="shared" si="5"/>
        <v>3495</v>
      </c>
      <c r="S27" s="217">
        <f t="shared" si="6"/>
        <v>2013</v>
      </c>
      <c r="T27" s="59">
        <f t="shared" si="7"/>
        <v>5508</v>
      </c>
    </row>
    <row r="28" spans="1:20" ht="12.75">
      <c r="A28" s="248" t="s">
        <v>18</v>
      </c>
      <c r="B28" s="213">
        <v>37</v>
      </c>
      <c r="C28" s="216">
        <v>9</v>
      </c>
      <c r="D28" s="213">
        <v>0</v>
      </c>
      <c r="E28" s="214">
        <v>0</v>
      </c>
      <c r="F28" s="213">
        <v>38</v>
      </c>
      <c r="G28" s="216">
        <v>3</v>
      </c>
      <c r="H28" s="213">
        <v>0</v>
      </c>
      <c r="I28" s="216">
        <v>0</v>
      </c>
      <c r="J28" s="213">
        <v>0</v>
      </c>
      <c r="K28" s="216">
        <v>0</v>
      </c>
      <c r="L28" s="213">
        <v>0</v>
      </c>
      <c r="M28" s="216">
        <v>0</v>
      </c>
      <c r="N28" s="213">
        <v>31</v>
      </c>
      <c r="O28" s="216">
        <v>3</v>
      </c>
      <c r="P28" s="213">
        <v>85</v>
      </c>
      <c r="Q28" s="216">
        <v>40</v>
      </c>
      <c r="R28" s="215">
        <f t="shared" si="5"/>
        <v>191</v>
      </c>
      <c r="S28" s="217">
        <f t="shared" si="6"/>
        <v>55</v>
      </c>
      <c r="T28" s="59">
        <f t="shared" si="7"/>
        <v>246</v>
      </c>
    </row>
    <row r="29" spans="1:20" ht="12.75">
      <c r="A29" s="248" t="s">
        <v>19</v>
      </c>
      <c r="B29" s="213">
        <v>178</v>
      </c>
      <c r="C29" s="216">
        <v>117</v>
      </c>
      <c r="D29" s="213">
        <v>0</v>
      </c>
      <c r="E29" s="214">
        <v>0</v>
      </c>
      <c r="F29" s="213">
        <v>84</v>
      </c>
      <c r="G29" s="216">
        <v>14</v>
      </c>
      <c r="H29" s="213">
        <v>4</v>
      </c>
      <c r="I29" s="216">
        <v>2</v>
      </c>
      <c r="J29" s="213">
        <v>0</v>
      </c>
      <c r="K29" s="216">
        <v>0</v>
      </c>
      <c r="L29" s="213">
        <v>4</v>
      </c>
      <c r="M29" s="216">
        <v>0</v>
      </c>
      <c r="N29" s="213">
        <v>62</v>
      </c>
      <c r="O29" s="216">
        <v>14</v>
      </c>
      <c r="P29" s="213">
        <v>479</v>
      </c>
      <c r="Q29" s="216">
        <v>258</v>
      </c>
      <c r="R29" s="215">
        <f t="shared" si="5"/>
        <v>811</v>
      </c>
      <c r="S29" s="217">
        <f t="shared" si="6"/>
        <v>405</v>
      </c>
      <c r="T29" s="59">
        <f t="shared" si="7"/>
        <v>1216</v>
      </c>
    </row>
    <row r="30" spans="1:23" ht="12.75">
      <c r="A30" s="248" t="s">
        <v>20</v>
      </c>
      <c r="B30" s="213">
        <v>4</v>
      </c>
      <c r="C30" s="216">
        <v>1</v>
      </c>
      <c r="D30" s="213">
        <v>0</v>
      </c>
      <c r="E30" s="214">
        <v>0</v>
      </c>
      <c r="F30" s="213">
        <v>9</v>
      </c>
      <c r="G30" s="216">
        <v>1</v>
      </c>
      <c r="H30" s="213">
        <v>0</v>
      </c>
      <c r="I30" s="216">
        <v>0</v>
      </c>
      <c r="J30" s="213">
        <v>0</v>
      </c>
      <c r="K30" s="216">
        <v>0</v>
      </c>
      <c r="L30" s="213">
        <v>46</v>
      </c>
      <c r="M30" s="216">
        <v>18</v>
      </c>
      <c r="N30" s="213">
        <v>37</v>
      </c>
      <c r="O30" s="216">
        <v>2</v>
      </c>
      <c r="P30" s="213">
        <v>20</v>
      </c>
      <c r="Q30" s="216">
        <v>7</v>
      </c>
      <c r="R30" s="215">
        <f t="shared" si="5"/>
        <v>116</v>
      </c>
      <c r="S30" s="217">
        <f t="shared" si="6"/>
        <v>29</v>
      </c>
      <c r="T30" s="59">
        <f t="shared" si="7"/>
        <v>145</v>
      </c>
      <c r="U30" s="217"/>
      <c r="V30" s="217"/>
      <c r="W30" s="217"/>
    </row>
    <row r="31" spans="1:23" s="22" customFormat="1" ht="12.75">
      <c r="A31" s="249" t="s">
        <v>12</v>
      </c>
      <c r="B31" s="40">
        <v>1138</v>
      </c>
      <c r="C31" s="41">
        <v>790</v>
      </c>
      <c r="D31" s="40">
        <v>0</v>
      </c>
      <c r="E31" s="41">
        <v>0</v>
      </c>
      <c r="F31" s="40">
        <v>776</v>
      </c>
      <c r="G31" s="41">
        <v>169</v>
      </c>
      <c r="H31" s="40">
        <v>65</v>
      </c>
      <c r="I31" s="41">
        <v>24</v>
      </c>
      <c r="J31" s="40">
        <v>0</v>
      </c>
      <c r="K31" s="41">
        <v>0</v>
      </c>
      <c r="L31" s="40">
        <v>126</v>
      </c>
      <c r="M31" s="41">
        <v>45</v>
      </c>
      <c r="N31" s="40">
        <v>944</v>
      </c>
      <c r="O31" s="41">
        <v>227</v>
      </c>
      <c r="P31" s="40">
        <v>2894</v>
      </c>
      <c r="Q31" s="41">
        <v>2041</v>
      </c>
      <c r="R31" s="40">
        <f t="shared" si="5"/>
        <v>5943</v>
      </c>
      <c r="S31" s="41">
        <f t="shared" si="6"/>
        <v>3296</v>
      </c>
      <c r="T31" s="41">
        <f t="shared" si="7"/>
        <v>9239</v>
      </c>
      <c r="U31" s="217"/>
      <c r="V31" s="217"/>
      <c r="W31" s="217"/>
    </row>
    <row r="32" spans="1:23" s="22" customFormat="1" ht="12.75">
      <c r="A32" s="250" t="s">
        <v>37</v>
      </c>
      <c r="B32" s="42"/>
      <c r="C32" s="43"/>
      <c r="D32" s="42"/>
      <c r="E32" s="43"/>
      <c r="F32" s="42"/>
      <c r="G32" s="43"/>
      <c r="H32" s="42"/>
      <c r="I32" s="43"/>
      <c r="J32" s="42"/>
      <c r="K32" s="43"/>
      <c r="L32" s="42"/>
      <c r="M32" s="43"/>
      <c r="N32" s="42"/>
      <c r="O32" s="43"/>
      <c r="P32" s="42"/>
      <c r="Q32" s="43"/>
      <c r="R32" s="42"/>
      <c r="S32" s="43"/>
      <c r="T32" s="43"/>
      <c r="U32" s="217"/>
      <c r="V32" s="217"/>
      <c r="W32" s="217"/>
    </row>
    <row r="33" spans="1:23" s="252" customFormat="1" ht="12.75">
      <c r="A33" s="251" t="s">
        <v>16</v>
      </c>
      <c r="B33" s="65">
        <v>0</v>
      </c>
      <c r="C33" s="66">
        <v>0</v>
      </c>
      <c r="D33" s="65">
        <v>0</v>
      </c>
      <c r="E33" s="66">
        <v>0</v>
      </c>
      <c r="F33" s="65">
        <v>46</v>
      </c>
      <c r="G33" s="66">
        <v>10</v>
      </c>
      <c r="H33" s="65">
        <v>95</v>
      </c>
      <c r="I33" s="66">
        <v>10</v>
      </c>
      <c r="J33" s="65">
        <v>0</v>
      </c>
      <c r="K33" s="66">
        <v>0</v>
      </c>
      <c r="L33" s="65">
        <v>6</v>
      </c>
      <c r="M33" s="66">
        <v>4</v>
      </c>
      <c r="N33" s="65">
        <v>875</v>
      </c>
      <c r="O33" s="66">
        <v>183</v>
      </c>
      <c r="P33" s="65">
        <v>0</v>
      </c>
      <c r="Q33" s="66">
        <v>0</v>
      </c>
      <c r="R33" s="65">
        <f aca="true" t="shared" si="8" ref="R33:S37">SUM(L33,J33,H33,F33,D33,B33,N33,P33)</f>
        <v>1022</v>
      </c>
      <c r="S33" s="66">
        <f t="shared" si="8"/>
        <v>207</v>
      </c>
      <c r="T33" s="66">
        <f>SUM(R33:S33)</f>
        <v>1229</v>
      </c>
      <c r="U33" s="217"/>
      <c r="V33" s="217"/>
      <c r="W33" s="217"/>
    </row>
    <row r="34" spans="1:23" ht="12.75">
      <c r="A34" s="248" t="s">
        <v>17</v>
      </c>
      <c r="B34" s="213">
        <v>0</v>
      </c>
      <c r="C34" s="216">
        <v>0</v>
      </c>
      <c r="D34" s="213">
        <v>0</v>
      </c>
      <c r="E34" s="216">
        <v>0</v>
      </c>
      <c r="F34" s="213">
        <v>270</v>
      </c>
      <c r="G34" s="216">
        <v>38</v>
      </c>
      <c r="H34" s="213">
        <v>150</v>
      </c>
      <c r="I34" s="216">
        <v>60</v>
      </c>
      <c r="J34" s="213">
        <v>13</v>
      </c>
      <c r="K34" s="216">
        <v>9</v>
      </c>
      <c r="L34" s="213">
        <v>55</v>
      </c>
      <c r="M34" s="216">
        <v>11</v>
      </c>
      <c r="N34" s="213">
        <v>943</v>
      </c>
      <c r="O34" s="216">
        <v>211</v>
      </c>
      <c r="P34" s="213">
        <v>0</v>
      </c>
      <c r="Q34" s="216">
        <v>0</v>
      </c>
      <c r="R34" s="215">
        <f t="shared" si="8"/>
        <v>1431</v>
      </c>
      <c r="S34" s="217">
        <f t="shared" si="8"/>
        <v>329</v>
      </c>
      <c r="T34" s="59">
        <f>SUM(R34:S34)</f>
        <v>1760</v>
      </c>
      <c r="U34" s="217"/>
      <c r="V34" s="217"/>
      <c r="W34" s="217"/>
    </row>
    <row r="35" spans="1:20" ht="12.75">
      <c r="A35" s="248" t="s">
        <v>18</v>
      </c>
      <c r="B35" s="213">
        <v>0</v>
      </c>
      <c r="C35" s="216">
        <v>0</v>
      </c>
      <c r="D35" s="213">
        <v>0</v>
      </c>
      <c r="E35" s="216">
        <v>0</v>
      </c>
      <c r="F35" s="213">
        <v>63</v>
      </c>
      <c r="G35" s="216">
        <v>6</v>
      </c>
      <c r="H35" s="213">
        <v>0</v>
      </c>
      <c r="I35" s="216">
        <v>0</v>
      </c>
      <c r="J35" s="213">
        <v>0</v>
      </c>
      <c r="K35" s="216">
        <v>0</v>
      </c>
      <c r="L35" s="213">
        <v>0</v>
      </c>
      <c r="M35" s="216">
        <v>0</v>
      </c>
      <c r="N35" s="213">
        <v>59</v>
      </c>
      <c r="O35" s="216">
        <v>15</v>
      </c>
      <c r="P35" s="213">
        <v>0</v>
      </c>
      <c r="Q35" s="216">
        <v>0</v>
      </c>
      <c r="R35" s="215">
        <f t="shared" si="8"/>
        <v>122</v>
      </c>
      <c r="S35" s="217">
        <f t="shared" si="8"/>
        <v>21</v>
      </c>
      <c r="T35" s="59">
        <f>SUM(R35:S35)</f>
        <v>143</v>
      </c>
    </row>
    <row r="36" spans="1:20" ht="12.75">
      <c r="A36" s="257" t="s">
        <v>5</v>
      </c>
      <c r="B36" s="213">
        <v>0</v>
      </c>
      <c r="C36" s="216">
        <v>0</v>
      </c>
      <c r="D36" s="213">
        <v>0</v>
      </c>
      <c r="E36" s="216">
        <v>0</v>
      </c>
      <c r="F36" s="213">
        <v>0</v>
      </c>
      <c r="G36" s="216">
        <v>0</v>
      </c>
      <c r="H36" s="213">
        <v>0</v>
      </c>
      <c r="I36" s="216">
        <v>0</v>
      </c>
      <c r="J36" s="213">
        <v>0</v>
      </c>
      <c r="K36" s="216">
        <v>0</v>
      </c>
      <c r="L36" s="213">
        <v>0</v>
      </c>
      <c r="M36" s="216">
        <v>0</v>
      </c>
      <c r="N36" s="213">
        <v>59</v>
      </c>
      <c r="O36" s="216">
        <v>10</v>
      </c>
      <c r="P36" s="213">
        <v>0</v>
      </c>
      <c r="Q36" s="216">
        <v>0</v>
      </c>
      <c r="R36" s="215">
        <f>SUM(L36,J36,H36,F36,D36,B36,N36,P36)</f>
        <v>59</v>
      </c>
      <c r="S36" s="217">
        <f>SUM(M36,K36,I36,G36,E36,C36,O36,Q36)</f>
        <v>10</v>
      </c>
      <c r="T36" s="59">
        <f>SUM(R36:S36)</f>
        <v>69</v>
      </c>
    </row>
    <row r="37" spans="1:20" s="219" customFormat="1" ht="12.75">
      <c r="A37" s="253" t="s">
        <v>12</v>
      </c>
      <c r="B37" s="40">
        <v>0</v>
      </c>
      <c r="C37" s="41">
        <v>0</v>
      </c>
      <c r="D37" s="40">
        <v>0</v>
      </c>
      <c r="E37" s="41">
        <v>0</v>
      </c>
      <c r="F37" s="40">
        <v>379</v>
      </c>
      <c r="G37" s="41">
        <v>54</v>
      </c>
      <c r="H37" s="40">
        <v>245</v>
      </c>
      <c r="I37" s="41">
        <v>70</v>
      </c>
      <c r="J37" s="40">
        <v>13</v>
      </c>
      <c r="K37" s="41">
        <v>9</v>
      </c>
      <c r="L37" s="40">
        <v>61</v>
      </c>
      <c r="M37" s="41">
        <v>15</v>
      </c>
      <c r="N37" s="40">
        <v>1936</v>
      </c>
      <c r="O37" s="41">
        <v>419</v>
      </c>
      <c r="P37" s="40">
        <v>0</v>
      </c>
      <c r="Q37" s="41">
        <v>0</v>
      </c>
      <c r="R37" s="40">
        <f>SUM(L37,J37,H37,F37,D37,B37,N37,P37)</f>
        <v>2634</v>
      </c>
      <c r="S37" s="41">
        <f t="shared" si="8"/>
        <v>567</v>
      </c>
      <c r="T37" s="41">
        <f>SUM(R37:S37)</f>
        <v>3201</v>
      </c>
    </row>
    <row r="38" spans="1:20" s="159" customFormat="1" ht="12.75">
      <c r="A38" s="237" t="s">
        <v>15</v>
      </c>
      <c r="B38" s="44"/>
      <c r="C38" s="45"/>
      <c r="D38" s="44"/>
      <c r="E38" s="45"/>
      <c r="F38" s="44"/>
      <c r="G38" s="45"/>
      <c r="H38" s="44"/>
      <c r="I38" s="45"/>
      <c r="J38" s="44"/>
      <c r="K38" s="45"/>
      <c r="L38" s="44"/>
      <c r="M38" s="45"/>
      <c r="N38" s="44"/>
      <c r="O38" s="45"/>
      <c r="P38" s="44"/>
      <c r="Q38" s="45"/>
      <c r="R38" s="46"/>
      <c r="S38" s="47"/>
      <c r="T38" s="47"/>
    </row>
    <row r="39" spans="1:20" ht="12.75">
      <c r="A39" s="159" t="s">
        <v>16</v>
      </c>
      <c r="B39" s="48">
        <f aca="true" t="shared" si="9" ref="B39:Q39">SUM(B12,B19,B26,B33)</f>
        <v>256</v>
      </c>
      <c r="C39" s="49">
        <f t="shared" si="9"/>
        <v>179</v>
      </c>
      <c r="D39" s="48">
        <f t="shared" si="9"/>
        <v>936</v>
      </c>
      <c r="E39" s="49">
        <f t="shared" si="9"/>
        <v>587</v>
      </c>
      <c r="F39" s="48">
        <f t="shared" si="9"/>
        <v>228</v>
      </c>
      <c r="G39" s="49">
        <f t="shared" si="9"/>
        <v>58</v>
      </c>
      <c r="H39" s="48">
        <f t="shared" si="9"/>
        <v>385</v>
      </c>
      <c r="I39" s="49">
        <f t="shared" si="9"/>
        <v>144</v>
      </c>
      <c r="J39" s="48">
        <f t="shared" si="9"/>
        <v>4</v>
      </c>
      <c r="K39" s="49">
        <f t="shared" si="9"/>
        <v>3</v>
      </c>
      <c r="L39" s="48">
        <f t="shared" si="9"/>
        <v>14</v>
      </c>
      <c r="M39" s="49">
        <f t="shared" si="9"/>
        <v>7</v>
      </c>
      <c r="N39" s="48">
        <f t="shared" si="9"/>
        <v>1288</v>
      </c>
      <c r="O39" s="49">
        <f t="shared" si="9"/>
        <v>297</v>
      </c>
      <c r="P39" s="48">
        <f t="shared" si="9"/>
        <v>671</v>
      </c>
      <c r="Q39" s="49">
        <f t="shared" si="9"/>
        <v>503</v>
      </c>
      <c r="R39" s="50">
        <f aca="true" t="shared" si="10" ref="R39:R44">SUM(L39,J39,H39,F39,D39,B39,N39,P39)</f>
        <v>3782</v>
      </c>
      <c r="S39" s="51">
        <f aca="true" t="shared" si="11" ref="S39:S44">SUM(M39,K39,I39,G39,E39,C39,O39,Q39)</f>
        <v>1778</v>
      </c>
      <c r="T39" s="51">
        <f aca="true" t="shared" si="12" ref="T39:T44">SUM(R39:S39)</f>
        <v>5560</v>
      </c>
    </row>
    <row r="40" spans="1:20" ht="12.75">
      <c r="A40" s="60" t="s">
        <v>17</v>
      </c>
      <c r="B40" s="48">
        <f aca="true" t="shared" si="13" ref="B40:Q40">SUM(B13,B20,B27,B34)</f>
        <v>663</v>
      </c>
      <c r="C40" s="53">
        <f t="shared" si="13"/>
        <v>484</v>
      </c>
      <c r="D40" s="48">
        <f t="shared" si="13"/>
        <v>2113</v>
      </c>
      <c r="E40" s="53">
        <f t="shared" si="13"/>
        <v>1453</v>
      </c>
      <c r="F40" s="48">
        <f t="shared" si="13"/>
        <v>974</v>
      </c>
      <c r="G40" s="53">
        <f t="shared" si="13"/>
        <v>218</v>
      </c>
      <c r="H40" s="48">
        <f t="shared" si="13"/>
        <v>526</v>
      </c>
      <c r="I40" s="53">
        <f t="shared" si="13"/>
        <v>309</v>
      </c>
      <c r="J40" s="48">
        <f t="shared" si="13"/>
        <v>130</v>
      </c>
      <c r="K40" s="53">
        <f t="shared" si="13"/>
        <v>105</v>
      </c>
      <c r="L40" s="48">
        <f t="shared" si="13"/>
        <v>225</v>
      </c>
      <c r="M40" s="53">
        <f t="shared" si="13"/>
        <v>76</v>
      </c>
      <c r="N40" s="48">
        <f t="shared" si="13"/>
        <v>1990</v>
      </c>
      <c r="O40" s="53">
        <f t="shared" si="13"/>
        <v>469</v>
      </c>
      <c r="P40" s="48">
        <f t="shared" si="13"/>
        <v>1639</v>
      </c>
      <c r="Q40" s="53">
        <f t="shared" si="13"/>
        <v>1233</v>
      </c>
      <c r="R40" s="50">
        <f t="shared" si="10"/>
        <v>8260</v>
      </c>
      <c r="S40" s="54">
        <f t="shared" si="11"/>
        <v>4347</v>
      </c>
      <c r="T40" s="51">
        <f t="shared" si="12"/>
        <v>12607</v>
      </c>
    </row>
    <row r="41" spans="1:20" ht="12.75">
      <c r="A41" s="60" t="s">
        <v>18</v>
      </c>
      <c r="B41" s="48">
        <f>SUM(B28,B35,B14,B21)</f>
        <v>37</v>
      </c>
      <c r="C41" s="53">
        <f aca="true" t="shared" si="14" ref="C41:T41">SUM(C28,C35,C14,C21)</f>
        <v>9</v>
      </c>
      <c r="D41" s="48">
        <f t="shared" si="14"/>
        <v>78</v>
      </c>
      <c r="E41" s="53">
        <f t="shared" si="14"/>
        <v>34</v>
      </c>
      <c r="F41" s="48">
        <f t="shared" si="14"/>
        <v>104</v>
      </c>
      <c r="G41" s="53">
        <f t="shared" si="14"/>
        <v>10</v>
      </c>
      <c r="H41" s="48">
        <f t="shared" si="14"/>
        <v>4</v>
      </c>
      <c r="I41" s="53">
        <f t="shared" si="14"/>
        <v>1</v>
      </c>
      <c r="J41" s="48">
        <f t="shared" si="14"/>
        <v>0</v>
      </c>
      <c r="K41" s="53">
        <f t="shared" si="14"/>
        <v>0</v>
      </c>
      <c r="L41" s="48">
        <f t="shared" si="14"/>
        <v>0</v>
      </c>
      <c r="M41" s="53">
        <f t="shared" si="14"/>
        <v>0</v>
      </c>
      <c r="N41" s="48">
        <f t="shared" si="14"/>
        <v>95</v>
      </c>
      <c r="O41" s="53">
        <f t="shared" si="14"/>
        <v>19</v>
      </c>
      <c r="P41" s="48">
        <f t="shared" si="14"/>
        <v>85</v>
      </c>
      <c r="Q41" s="53">
        <f t="shared" si="14"/>
        <v>40</v>
      </c>
      <c r="R41" s="50">
        <f t="shared" si="14"/>
        <v>403</v>
      </c>
      <c r="S41" s="54">
        <f t="shared" si="14"/>
        <v>113</v>
      </c>
      <c r="T41" s="51">
        <f t="shared" si="14"/>
        <v>516</v>
      </c>
    </row>
    <row r="42" spans="1:20" ht="12.75">
      <c r="A42" s="60" t="s">
        <v>19</v>
      </c>
      <c r="B42" s="48">
        <f aca="true" t="shared" si="15" ref="B42:T42">SUM(B15,B22,B29,B36)</f>
        <v>178</v>
      </c>
      <c r="C42" s="53">
        <f t="shared" si="15"/>
        <v>117</v>
      </c>
      <c r="D42" s="48">
        <f t="shared" si="15"/>
        <v>194</v>
      </c>
      <c r="E42" s="53">
        <f t="shared" si="15"/>
        <v>102</v>
      </c>
      <c r="F42" s="48">
        <f t="shared" si="15"/>
        <v>90</v>
      </c>
      <c r="G42" s="53">
        <f t="shared" si="15"/>
        <v>16</v>
      </c>
      <c r="H42" s="48">
        <f t="shared" si="15"/>
        <v>22</v>
      </c>
      <c r="I42" s="53">
        <f t="shared" si="15"/>
        <v>18</v>
      </c>
      <c r="J42" s="48">
        <f t="shared" si="15"/>
        <v>0</v>
      </c>
      <c r="K42" s="53">
        <f t="shared" si="15"/>
        <v>0</v>
      </c>
      <c r="L42" s="48">
        <f t="shared" si="15"/>
        <v>7</v>
      </c>
      <c r="M42" s="53">
        <f t="shared" si="15"/>
        <v>0</v>
      </c>
      <c r="N42" s="48">
        <f t="shared" si="15"/>
        <v>143</v>
      </c>
      <c r="O42" s="53">
        <f t="shared" si="15"/>
        <v>29</v>
      </c>
      <c r="P42" s="48">
        <f t="shared" si="15"/>
        <v>479</v>
      </c>
      <c r="Q42" s="53">
        <f t="shared" si="15"/>
        <v>258</v>
      </c>
      <c r="R42" s="50">
        <f t="shared" si="15"/>
        <v>1113</v>
      </c>
      <c r="S42" s="54">
        <f t="shared" si="15"/>
        <v>540</v>
      </c>
      <c r="T42" s="51">
        <f t="shared" si="15"/>
        <v>1653</v>
      </c>
    </row>
    <row r="43" spans="1:20" ht="12.75">
      <c r="A43" s="60" t="s">
        <v>20</v>
      </c>
      <c r="B43" s="48">
        <f aca="true" t="shared" si="16" ref="B43:Q43">SUM(B23,B30,B16)</f>
        <v>4</v>
      </c>
      <c r="C43" s="53">
        <f t="shared" si="16"/>
        <v>1</v>
      </c>
      <c r="D43" s="48">
        <f t="shared" si="16"/>
        <v>0</v>
      </c>
      <c r="E43" s="53">
        <f t="shared" si="16"/>
        <v>0</v>
      </c>
      <c r="F43" s="48">
        <f t="shared" si="16"/>
        <v>20</v>
      </c>
      <c r="G43" s="53">
        <f t="shared" si="16"/>
        <v>3</v>
      </c>
      <c r="H43" s="48">
        <f t="shared" si="16"/>
        <v>0</v>
      </c>
      <c r="I43" s="53">
        <f t="shared" si="16"/>
        <v>0</v>
      </c>
      <c r="J43" s="48">
        <f t="shared" si="16"/>
        <v>3</v>
      </c>
      <c r="K43" s="53">
        <f t="shared" si="16"/>
        <v>4</v>
      </c>
      <c r="L43" s="48">
        <f t="shared" si="16"/>
        <v>68</v>
      </c>
      <c r="M43" s="53">
        <f t="shared" si="16"/>
        <v>26</v>
      </c>
      <c r="N43" s="48">
        <f t="shared" si="16"/>
        <v>50</v>
      </c>
      <c r="O43" s="53">
        <f t="shared" si="16"/>
        <v>2</v>
      </c>
      <c r="P43" s="48">
        <f t="shared" si="16"/>
        <v>20</v>
      </c>
      <c r="Q43" s="53">
        <f t="shared" si="16"/>
        <v>7</v>
      </c>
      <c r="R43" s="50">
        <f t="shared" si="10"/>
        <v>165</v>
      </c>
      <c r="S43" s="54">
        <f t="shared" si="11"/>
        <v>43</v>
      </c>
      <c r="T43" s="51">
        <f t="shared" si="12"/>
        <v>208</v>
      </c>
    </row>
    <row r="44" spans="1:20" s="22" customFormat="1" ht="12.75">
      <c r="A44" s="249" t="s">
        <v>12</v>
      </c>
      <c r="B44" s="221">
        <f aca="true" t="shared" si="17" ref="B44:Q44">SUM(B39:B43)</f>
        <v>1138</v>
      </c>
      <c r="C44" s="222">
        <f t="shared" si="17"/>
        <v>790</v>
      </c>
      <c r="D44" s="221">
        <f t="shared" si="17"/>
        <v>3321</v>
      </c>
      <c r="E44" s="222">
        <f t="shared" si="17"/>
        <v>2176</v>
      </c>
      <c r="F44" s="221">
        <f t="shared" si="17"/>
        <v>1416</v>
      </c>
      <c r="G44" s="222">
        <f t="shared" si="17"/>
        <v>305</v>
      </c>
      <c r="H44" s="221">
        <f t="shared" si="17"/>
        <v>937</v>
      </c>
      <c r="I44" s="222">
        <f t="shared" si="17"/>
        <v>472</v>
      </c>
      <c r="J44" s="221">
        <f t="shared" si="17"/>
        <v>137</v>
      </c>
      <c r="K44" s="222">
        <f t="shared" si="17"/>
        <v>112</v>
      </c>
      <c r="L44" s="221">
        <f t="shared" si="17"/>
        <v>314</v>
      </c>
      <c r="M44" s="222">
        <f t="shared" si="17"/>
        <v>109</v>
      </c>
      <c r="N44" s="221">
        <f t="shared" si="17"/>
        <v>3566</v>
      </c>
      <c r="O44" s="222">
        <f t="shared" si="17"/>
        <v>816</v>
      </c>
      <c r="P44" s="221">
        <f t="shared" si="17"/>
        <v>2894</v>
      </c>
      <c r="Q44" s="222">
        <f t="shared" si="17"/>
        <v>2041</v>
      </c>
      <c r="R44" s="221">
        <f t="shared" si="10"/>
        <v>13723</v>
      </c>
      <c r="S44" s="222">
        <f t="shared" si="11"/>
        <v>6821</v>
      </c>
      <c r="T44" s="222">
        <f t="shared" si="12"/>
        <v>20544</v>
      </c>
    </row>
    <row r="45" spans="2:20" s="22" customFormat="1" ht="4.5" customHeight="1"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</row>
    <row r="46" spans="1:20" s="22" customFormat="1" ht="12.75">
      <c r="A46" s="84" t="s">
        <v>149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</row>
    <row r="47" spans="1:20" s="22" customFormat="1" ht="12.75">
      <c r="A47" s="320" t="s">
        <v>131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</row>
    <row r="48" spans="1:20" ht="5.25" customHeight="1">
      <c r="A48" s="84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84"/>
    </row>
    <row r="49" spans="1:20" ht="12.75">
      <c r="A49" s="205" t="s">
        <v>31</v>
      </c>
      <c r="B49" s="139"/>
      <c r="C49" s="139"/>
      <c r="D49" s="84"/>
      <c r="E49" s="139"/>
      <c r="F49" s="139"/>
      <c r="G49" s="84"/>
      <c r="H49" s="139"/>
      <c r="I49" s="139"/>
      <c r="J49" s="84"/>
      <c r="K49" s="139"/>
      <c r="L49" s="139"/>
      <c r="M49" s="139"/>
      <c r="N49" s="139"/>
      <c r="O49" s="139"/>
      <c r="P49" s="139"/>
      <c r="Q49" s="139"/>
      <c r="R49" s="139"/>
      <c r="S49" s="139"/>
      <c r="T49" s="84"/>
    </row>
    <row r="50" spans="1:20" ht="12.75">
      <c r="A50" s="205" t="s">
        <v>177</v>
      </c>
      <c r="B50" s="294"/>
      <c r="C50" s="294"/>
      <c r="D50" s="295"/>
      <c r="E50" s="294"/>
      <c r="F50" s="294"/>
      <c r="G50" s="295"/>
      <c r="H50" s="294"/>
      <c r="I50" s="294"/>
      <c r="J50" s="295"/>
      <c r="K50" s="294"/>
      <c r="L50" s="139"/>
      <c r="M50" s="139"/>
      <c r="N50" s="139"/>
      <c r="O50" s="139"/>
      <c r="P50" s="139"/>
      <c r="Q50" s="139"/>
      <c r="R50" s="139"/>
      <c r="S50" s="139"/>
      <c r="T50" s="84"/>
    </row>
    <row r="51" spans="1:20" ht="12.75">
      <c r="A51" s="205" t="s">
        <v>178</v>
      </c>
      <c r="B51" s="294"/>
      <c r="C51" s="294"/>
      <c r="D51" s="295"/>
      <c r="E51" s="294"/>
      <c r="F51" s="294"/>
      <c r="G51" s="295"/>
      <c r="H51" s="294"/>
      <c r="I51" s="294"/>
      <c r="J51" s="295"/>
      <c r="K51" s="294"/>
      <c r="L51" s="139"/>
      <c r="M51" s="139"/>
      <c r="N51" s="139"/>
      <c r="O51" s="139"/>
      <c r="P51" s="139"/>
      <c r="Q51" s="139"/>
      <c r="R51" s="139"/>
      <c r="S51" s="139"/>
      <c r="T51" s="84"/>
    </row>
    <row r="52" spans="1:20" ht="12.75">
      <c r="A52" s="205" t="s">
        <v>179</v>
      </c>
      <c r="B52" s="162"/>
      <c r="C52" s="162"/>
      <c r="D52" s="266"/>
      <c r="E52" s="162"/>
      <c r="F52" s="162"/>
      <c r="G52" s="266"/>
      <c r="H52" s="162"/>
      <c r="I52" s="162"/>
      <c r="J52" s="266"/>
      <c r="K52" s="162"/>
      <c r="T52" s="159"/>
    </row>
    <row r="53" spans="1:20" ht="12.75">
      <c r="A53" s="297" t="s">
        <v>180</v>
      </c>
      <c r="B53" s="162"/>
      <c r="C53" s="162"/>
      <c r="D53" s="266"/>
      <c r="E53" s="162"/>
      <c r="F53" s="162"/>
      <c r="G53" s="266"/>
      <c r="H53" s="162"/>
      <c r="I53" s="162"/>
      <c r="J53" s="266"/>
      <c r="K53" s="162"/>
      <c r="T53" s="159"/>
    </row>
  </sheetData>
  <sheetProtection/>
  <mergeCells count="23">
    <mergeCell ref="A3:T3"/>
    <mergeCell ref="A4:T4"/>
    <mergeCell ref="F8:G8"/>
    <mergeCell ref="L7:M7"/>
    <mergeCell ref="L8:M8"/>
    <mergeCell ref="P7:Q7"/>
    <mergeCell ref="L9:M9"/>
    <mergeCell ref="D8:E8"/>
    <mergeCell ref="P8:Q8"/>
    <mergeCell ref="J7:K7"/>
    <mergeCell ref="F7:G7"/>
    <mergeCell ref="N9:O9"/>
    <mergeCell ref="H8:I8"/>
    <mergeCell ref="A47:T47"/>
    <mergeCell ref="B7:C7"/>
    <mergeCell ref="N8:O8"/>
    <mergeCell ref="B8:C8"/>
    <mergeCell ref="D7:E7"/>
    <mergeCell ref="P9:Q9"/>
    <mergeCell ref="J8:K8"/>
    <mergeCell ref="N7:O7"/>
    <mergeCell ref="F9:G9"/>
    <mergeCell ref="H7:I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3" r:id="rId1"/>
  <headerFooter alignWithMargins="0">
    <oddFooter>&amp;R&amp;A</oddFooter>
  </headerFooter>
  <ignoredErrors>
    <ignoredError sqref="R42:T4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">
      <selection activeCell="A65" sqref="A65"/>
    </sheetView>
  </sheetViews>
  <sheetFormatPr defaultColWidth="9.140625" defaultRowHeight="12.75"/>
  <cols>
    <col min="1" max="1" width="27.28125" style="5" customWidth="1"/>
    <col min="2" max="19" width="8.00390625" style="0" customWidth="1"/>
    <col min="20" max="21" width="6.28125" style="0" customWidth="1"/>
    <col min="22" max="22" width="6.28125" style="5" customWidth="1"/>
    <col min="23" max="23" width="9.28125" style="0" customWidth="1"/>
    <col min="24" max="25" width="5.00390625" style="0" customWidth="1"/>
    <col min="26" max="26" width="10.57421875" style="0" customWidth="1"/>
    <col min="27" max="83" width="3.7109375" style="0" customWidth="1"/>
  </cols>
  <sheetData>
    <row r="1" ht="12.75">
      <c r="A1" s="108" t="s">
        <v>160</v>
      </c>
    </row>
    <row r="3" spans="1:22" ht="12.75">
      <c r="A3" s="335" t="s">
        <v>32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</row>
    <row r="4" spans="1:22" ht="12.75">
      <c r="A4" s="335" t="s">
        <v>50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</row>
    <row r="5" ht="13.5" thickBot="1"/>
    <row r="6" spans="1:22" ht="12.75">
      <c r="A6" s="6"/>
      <c r="B6" s="331" t="str">
        <f>D6+1&amp;" "&amp;"en na"</f>
        <v>2006 en na</v>
      </c>
      <c r="C6" s="332"/>
      <c r="D6" s="331">
        <v>2005</v>
      </c>
      <c r="E6" s="332"/>
      <c r="F6" s="331">
        <f>D6-1</f>
        <v>2004</v>
      </c>
      <c r="G6" s="332"/>
      <c r="H6" s="331">
        <f>F6-1</f>
        <v>2003</v>
      </c>
      <c r="I6" s="332"/>
      <c r="J6" s="331">
        <f>H6-1</f>
        <v>2002</v>
      </c>
      <c r="K6" s="332"/>
      <c r="L6" s="331">
        <f>J6-1</f>
        <v>2001</v>
      </c>
      <c r="M6" s="332"/>
      <c r="N6" s="331">
        <f>L6-1</f>
        <v>2000</v>
      </c>
      <c r="O6" s="332"/>
      <c r="P6" s="331">
        <f>N6-1</f>
        <v>1999</v>
      </c>
      <c r="Q6" s="332"/>
      <c r="R6" s="331" t="str">
        <f>P6-1&amp;" "&amp;"en vroeger"</f>
        <v>1998 en vroeger</v>
      </c>
      <c r="S6" s="332"/>
      <c r="T6" s="333" t="s">
        <v>14</v>
      </c>
      <c r="U6" s="334"/>
      <c r="V6" s="334"/>
    </row>
    <row r="7" spans="1:22" ht="12.75">
      <c r="A7" s="14"/>
      <c r="B7" s="1" t="s">
        <v>0</v>
      </c>
      <c r="C7" s="2" t="s">
        <v>1</v>
      </c>
      <c r="D7" s="1" t="s">
        <v>0</v>
      </c>
      <c r="E7" s="2" t="s">
        <v>1</v>
      </c>
      <c r="F7" s="1" t="s">
        <v>0</v>
      </c>
      <c r="G7" s="2" t="s">
        <v>1</v>
      </c>
      <c r="H7" s="1" t="s">
        <v>0</v>
      </c>
      <c r="I7" s="2" t="s">
        <v>1</v>
      </c>
      <c r="J7" s="1" t="s">
        <v>0</v>
      </c>
      <c r="K7" s="2" t="s">
        <v>1</v>
      </c>
      <c r="L7" s="1" t="s">
        <v>0</v>
      </c>
      <c r="M7" s="2" t="s">
        <v>1</v>
      </c>
      <c r="N7" s="1" t="s">
        <v>0</v>
      </c>
      <c r="O7" s="2" t="s">
        <v>1</v>
      </c>
      <c r="P7" s="1" t="s">
        <v>0</v>
      </c>
      <c r="Q7" s="2" t="s">
        <v>1</v>
      </c>
      <c r="R7" s="1" t="s">
        <v>0</v>
      </c>
      <c r="S7" s="2" t="s">
        <v>1</v>
      </c>
      <c r="T7" s="1" t="s">
        <v>0</v>
      </c>
      <c r="U7" s="2" t="s">
        <v>1</v>
      </c>
      <c r="V7" s="67" t="s">
        <v>13</v>
      </c>
    </row>
    <row r="8" spans="1:22" s="5" customFormat="1" ht="12.75">
      <c r="A8" s="15" t="s">
        <v>2</v>
      </c>
      <c r="B8" s="1"/>
      <c r="C8" s="2"/>
      <c r="D8" s="1"/>
      <c r="E8" s="2"/>
      <c r="F8" s="1"/>
      <c r="G8" s="2"/>
      <c r="H8" s="1"/>
      <c r="I8" s="2"/>
      <c r="J8" s="1"/>
      <c r="K8" s="2"/>
      <c r="L8" s="1"/>
      <c r="M8" s="2"/>
      <c r="N8" s="1"/>
      <c r="O8" s="2"/>
      <c r="P8" s="1"/>
      <c r="Q8" s="2"/>
      <c r="R8" s="1"/>
      <c r="S8" s="2"/>
      <c r="T8" s="1"/>
      <c r="U8" s="2"/>
      <c r="V8" s="17"/>
    </row>
    <row r="9" spans="1:22" ht="12.75">
      <c r="A9" s="5" t="s">
        <v>16</v>
      </c>
      <c r="B9" s="20">
        <v>33</v>
      </c>
      <c r="C9" s="19">
        <v>11</v>
      </c>
      <c r="D9" s="20">
        <v>164</v>
      </c>
      <c r="E9" s="19">
        <v>85</v>
      </c>
      <c r="F9" s="20">
        <v>147</v>
      </c>
      <c r="G9" s="19">
        <v>62</v>
      </c>
      <c r="H9" s="20">
        <v>145</v>
      </c>
      <c r="I9" s="19">
        <v>82</v>
      </c>
      <c r="J9" s="20">
        <v>126</v>
      </c>
      <c r="K9" s="19">
        <v>85</v>
      </c>
      <c r="L9" s="20">
        <v>139</v>
      </c>
      <c r="M9" s="19">
        <v>57</v>
      </c>
      <c r="N9" s="20">
        <v>88</v>
      </c>
      <c r="O9" s="19">
        <v>51</v>
      </c>
      <c r="P9" s="20">
        <v>70</v>
      </c>
      <c r="Q9" s="19">
        <v>41</v>
      </c>
      <c r="R9" s="20">
        <v>64</v>
      </c>
      <c r="S9" s="19">
        <v>36</v>
      </c>
      <c r="T9" s="8">
        <f aca="true" t="shared" si="0" ref="T9:U13">SUM(R9,P9,N9,L9,J9,H9,F9,D9,B9)</f>
        <v>976</v>
      </c>
      <c r="U9" s="10">
        <f t="shared" si="0"/>
        <v>510</v>
      </c>
      <c r="V9" s="10">
        <f>SUM(T9:U9)</f>
        <v>1486</v>
      </c>
    </row>
    <row r="10" spans="1:22" ht="12.75">
      <c r="A10" s="5" t="s">
        <v>17</v>
      </c>
      <c r="B10" s="20">
        <v>69</v>
      </c>
      <c r="C10" s="21">
        <v>16</v>
      </c>
      <c r="D10" s="20">
        <v>272</v>
      </c>
      <c r="E10" s="21">
        <v>129</v>
      </c>
      <c r="F10" s="20">
        <v>307</v>
      </c>
      <c r="G10" s="21">
        <v>143</v>
      </c>
      <c r="H10" s="20">
        <v>358</v>
      </c>
      <c r="I10" s="21">
        <v>171</v>
      </c>
      <c r="J10" s="20">
        <v>354</v>
      </c>
      <c r="K10" s="21">
        <v>162</v>
      </c>
      <c r="L10" s="20">
        <v>311</v>
      </c>
      <c r="M10" s="21">
        <v>194</v>
      </c>
      <c r="N10" s="20">
        <v>244</v>
      </c>
      <c r="O10" s="21">
        <v>131</v>
      </c>
      <c r="P10" s="20">
        <v>156</v>
      </c>
      <c r="Q10" s="21">
        <v>76</v>
      </c>
      <c r="R10" s="20">
        <v>208</v>
      </c>
      <c r="S10" s="21">
        <v>141</v>
      </c>
      <c r="T10" s="8">
        <f t="shared" si="0"/>
        <v>2279</v>
      </c>
      <c r="U10" s="9">
        <f t="shared" si="0"/>
        <v>1163</v>
      </c>
      <c r="V10" s="10">
        <f>SUM(T10:U10)</f>
        <v>3442</v>
      </c>
    </row>
    <row r="11" spans="1:22" ht="12.75">
      <c r="A11" s="5" t="s">
        <v>18</v>
      </c>
      <c r="B11" s="20">
        <v>0</v>
      </c>
      <c r="C11" s="21">
        <v>0</v>
      </c>
      <c r="D11" s="20">
        <v>0</v>
      </c>
      <c r="E11" s="21">
        <v>0</v>
      </c>
      <c r="F11" s="20">
        <v>0</v>
      </c>
      <c r="G11" s="21">
        <v>0</v>
      </c>
      <c r="H11" s="20">
        <v>0</v>
      </c>
      <c r="I11" s="21">
        <v>0</v>
      </c>
      <c r="J11" s="20">
        <v>0</v>
      </c>
      <c r="K11" s="21">
        <v>0</v>
      </c>
      <c r="L11" s="20">
        <v>0</v>
      </c>
      <c r="M11" s="21">
        <v>0</v>
      </c>
      <c r="N11" s="20">
        <v>0</v>
      </c>
      <c r="O11" s="21">
        <v>0</v>
      </c>
      <c r="P11" s="20">
        <v>0</v>
      </c>
      <c r="Q11" s="21">
        <v>0</v>
      </c>
      <c r="R11" s="20">
        <v>0</v>
      </c>
      <c r="S11" s="21">
        <v>0</v>
      </c>
      <c r="T11" s="8">
        <f t="shared" si="0"/>
        <v>0</v>
      </c>
      <c r="U11" s="9">
        <f t="shared" si="0"/>
        <v>0</v>
      </c>
      <c r="V11" s="10">
        <f>SUM(T11:U11)</f>
        <v>0</v>
      </c>
    </row>
    <row r="12" spans="1:22" ht="12.75">
      <c r="A12" s="5" t="s">
        <v>19</v>
      </c>
      <c r="B12" s="20">
        <v>8</v>
      </c>
      <c r="C12" s="21">
        <v>0</v>
      </c>
      <c r="D12" s="20">
        <v>72</v>
      </c>
      <c r="E12" s="21">
        <v>33</v>
      </c>
      <c r="F12" s="20">
        <v>87</v>
      </c>
      <c r="G12" s="21">
        <v>47</v>
      </c>
      <c r="H12" s="20">
        <v>111</v>
      </c>
      <c r="I12" s="21">
        <v>57</v>
      </c>
      <c r="J12" s="20">
        <v>86</v>
      </c>
      <c r="K12" s="21">
        <v>42</v>
      </c>
      <c r="L12" s="20">
        <v>104</v>
      </c>
      <c r="M12" s="21">
        <v>49</v>
      </c>
      <c r="N12" s="20">
        <v>45</v>
      </c>
      <c r="O12" s="21">
        <v>33</v>
      </c>
      <c r="P12" s="20">
        <v>19</v>
      </c>
      <c r="Q12" s="21">
        <v>15</v>
      </c>
      <c r="R12" s="20">
        <v>43</v>
      </c>
      <c r="S12" s="21">
        <v>17</v>
      </c>
      <c r="T12" s="8">
        <f t="shared" si="0"/>
        <v>575</v>
      </c>
      <c r="U12" s="9">
        <f t="shared" si="0"/>
        <v>293</v>
      </c>
      <c r="V12" s="10">
        <f>SUM(T12:U12)</f>
        <v>868</v>
      </c>
    </row>
    <row r="13" spans="1:22" s="11" customFormat="1" ht="12.75">
      <c r="A13" s="11" t="s">
        <v>12</v>
      </c>
      <c r="B13" s="40">
        <v>110</v>
      </c>
      <c r="C13" s="41">
        <v>27</v>
      </c>
      <c r="D13" s="40">
        <v>508</v>
      </c>
      <c r="E13" s="41">
        <v>247</v>
      </c>
      <c r="F13" s="40">
        <v>541</v>
      </c>
      <c r="G13" s="41">
        <v>252</v>
      </c>
      <c r="H13" s="40">
        <v>614</v>
      </c>
      <c r="I13" s="41">
        <v>310</v>
      </c>
      <c r="J13" s="40">
        <v>566</v>
      </c>
      <c r="K13" s="41">
        <v>289</v>
      </c>
      <c r="L13" s="40">
        <v>554</v>
      </c>
      <c r="M13" s="41">
        <v>300</v>
      </c>
      <c r="N13" s="40">
        <v>377</v>
      </c>
      <c r="O13" s="41">
        <v>215</v>
      </c>
      <c r="P13" s="40">
        <v>245</v>
      </c>
      <c r="Q13" s="41">
        <v>132</v>
      </c>
      <c r="R13" s="40">
        <v>315</v>
      </c>
      <c r="S13" s="41">
        <v>194</v>
      </c>
      <c r="T13" s="40">
        <f t="shared" si="0"/>
        <v>3830</v>
      </c>
      <c r="U13" s="41">
        <f t="shared" si="0"/>
        <v>1966</v>
      </c>
      <c r="V13" s="41">
        <f>SUM(T13:U13)</f>
        <v>5796</v>
      </c>
    </row>
    <row r="14" spans="1:22" s="11" customFormat="1" ht="12.75">
      <c r="A14" s="4" t="s">
        <v>6</v>
      </c>
      <c r="B14" s="42"/>
      <c r="C14" s="43"/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42"/>
      <c r="U14" s="43"/>
      <c r="V14" s="43"/>
    </row>
    <row r="15" spans="1:22" ht="12.75">
      <c r="A15" s="5" t="s">
        <v>16</v>
      </c>
      <c r="B15" s="20">
        <v>17</v>
      </c>
      <c r="C15" s="19">
        <v>6</v>
      </c>
      <c r="D15" s="20">
        <v>53</v>
      </c>
      <c r="E15" s="19">
        <v>18</v>
      </c>
      <c r="F15" s="20">
        <v>61</v>
      </c>
      <c r="G15" s="19">
        <v>22</v>
      </c>
      <c r="H15" s="20">
        <v>53</v>
      </c>
      <c r="I15" s="19">
        <v>25</v>
      </c>
      <c r="J15" s="20">
        <v>40</v>
      </c>
      <c r="K15" s="19">
        <v>21</v>
      </c>
      <c r="L15" s="20">
        <v>37</v>
      </c>
      <c r="M15" s="19">
        <v>22</v>
      </c>
      <c r="N15" s="20">
        <v>32</v>
      </c>
      <c r="O15" s="19">
        <v>13</v>
      </c>
      <c r="P15" s="20">
        <v>26</v>
      </c>
      <c r="Q15" s="19">
        <v>9</v>
      </c>
      <c r="R15" s="20">
        <v>17</v>
      </c>
      <c r="S15" s="19">
        <v>13</v>
      </c>
      <c r="T15" s="8">
        <f aca="true" t="shared" si="1" ref="T15:U19">SUM(R15,P15,N15,L15,J15,H15,F15,D15,B15)</f>
        <v>336</v>
      </c>
      <c r="U15" s="10">
        <f t="shared" si="1"/>
        <v>149</v>
      </c>
      <c r="V15" s="10">
        <f>SUM(T15:U15)</f>
        <v>485</v>
      </c>
    </row>
    <row r="16" spans="1:22" ht="12.75">
      <c r="A16" s="5" t="s">
        <v>17</v>
      </c>
      <c r="B16" s="20">
        <v>10</v>
      </c>
      <c r="C16" s="21">
        <v>5</v>
      </c>
      <c r="D16" s="20">
        <v>63</v>
      </c>
      <c r="E16" s="21">
        <v>33</v>
      </c>
      <c r="F16" s="20">
        <v>72</v>
      </c>
      <c r="G16" s="21">
        <v>41</v>
      </c>
      <c r="H16" s="20">
        <v>84</v>
      </c>
      <c r="I16" s="21">
        <v>68</v>
      </c>
      <c r="J16" s="20">
        <v>76</v>
      </c>
      <c r="K16" s="21">
        <v>55</v>
      </c>
      <c r="L16" s="20">
        <v>88</v>
      </c>
      <c r="M16" s="21">
        <v>57</v>
      </c>
      <c r="N16" s="20">
        <v>55</v>
      </c>
      <c r="O16" s="21">
        <v>40</v>
      </c>
      <c r="P16" s="20">
        <v>46</v>
      </c>
      <c r="Q16" s="21">
        <v>37</v>
      </c>
      <c r="R16" s="20">
        <v>73</v>
      </c>
      <c r="S16" s="21">
        <v>54</v>
      </c>
      <c r="T16" s="8">
        <f t="shared" si="1"/>
        <v>567</v>
      </c>
      <c r="U16" s="9">
        <f t="shared" si="1"/>
        <v>390</v>
      </c>
      <c r="V16" s="10">
        <f>SUM(T16:U16)</f>
        <v>957</v>
      </c>
    </row>
    <row r="17" spans="1:22" ht="12.75">
      <c r="A17" s="5" t="s">
        <v>18</v>
      </c>
      <c r="B17" s="20">
        <v>0</v>
      </c>
      <c r="C17" s="21">
        <v>0</v>
      </c>
      <c r="D17" s="20">
        <v>0</v>
      </c>
      <c r="E17" s="21">
        <v>0</v>
      </c>
      <c r="F17" s="20">
        <v>0</v>
      </c>
      <c r="G17" s="21">
        <v>0</v>
      </c>
      <c r="H17" s="20">
        <v>0</v>
      </c>
      <c r="I17" s="21">
        <v>0</v>
      </c>
      <c r="J17" s="20">
        <v>0</v>
      </c>
      <c r="K17" s="21">
        <v>0</v>
      </c>
      <c r="L17" s="20">
        <v>0</v>
      </c>
      <c r="M17" s="21">
        <v>0</v>
      </c>
      <c r="N17" s="20">
        <v>0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  <c r="T17" s="8">
        <f t="shared" si="1"/>
        <v>0</v>
      </c>
      <c r="U17" s="9">
        <f t="shared" si="1"/>
        <v>0</v>
      </c>
      <c r="V17" s="10">
        <f>SUM(T17:U17)</f>
        <v>0</v>
      </c>
    </row>
    <row r="18" spans="1:22" ht="12.75">
      <c r="A18" s="5" t="s">
        <v>19</v>
      </c>
      <c r="B18" s="20">
        <v>4</v>
      </c>
      <c r="C18" s="21">
        <v>1</v>
      </c>
      <c r="D18" s="20">
        <v>31</v>
      </c>
      <c r="E18" s="21">
        <v>8</v>
      </c>
      <c r="F18" s="20">
        <v>39</v>
      </c>
      <c r="G18" s="21">
        <v>12</v>
      </c>
      <c r="H18" s="20">
        <v>45</v>
      </c>
      <c r="I18" s="21">
        <v>12</v>
      </c>
      <c r="J18" s="20">
        <v>40</v>
      </c>
      <c r="K18" s="21">
        <v>27</v>
      </c>
      <c r="L18" s="20">
        <v>31</v>
      </c>
      <c r="M18" s="21">
        <v>24</v>
      </c>
      <c r="N18" s="20">
        <v>24</v>
      </c>
      <c r="O18" s="21">
        <v>13</v>
      </c>
      <c r="P18" s="20">
        <v>9</v>
      </c>
      <c r="Q18" s="21">
        <v>4</v>
      </c>
      <c r="R18" s="20">
        <v>2</v>
      </c>
      <c r="S18" s="21">
        <v>3</v>
      </c>
      <c r="T18" s="8">
        <f t="shared" si="1"/>
        <v>225</v>
      </c>
      <c r="U18" s="9">
        <f t="shared" si="1"/>
        <v>104</v>
      </c>
      <c r="V18" s="10">
        <f>SUM(T18:U18)</f>
        <v>329</v>
      </c>
    </row>
    <row r="19" spans="1:22" s="11" customFormat="1" ht="12.75">
      <c r="A19" s="11" t="s">
        <v>12</v>
      </c>
      <c r="B19" s="40">
        <v>31</v>
      </c>
      <c r="C19" s="41">
        <v>12</v>
      </c>
      <c r="D19" s="40">
        <v>147</v>
      </c>
      <c r="E19" s="41">
        <v>59</v>
      </c>
      <c r="F19" s="40">
        <v>172</v>
      </c>
      <c r="G19" s="41">
        <v>75</v>
      </c>
      <c r="H19" s="40">
        <v>182</v>
      </c>
      <c r="I19" s="41">
        <v>105</v>
      </c>
      <c r="J19" s="40">
        <v>156</v>
      </c>
      <c r="K19" s="41">
        <v>103</v>
      </c>
      <c r="L19" s="40">
        <v>156</v>
      </c>
      <c r="M19" s="41">
        <v>103</v>
      </c>
      <c r="N19" s="40">
        <v>111</v>
      </c>
      <c r="O19" s="41">
        <v>66</v>
      </c>
      <c r="P19" s="40">
        <v>81</v>
      </c>
      <c r="Q19" s="41">
        <v>50</v>
      </c>
      <c r="R19" s="40">
        <v>92</v>
      </c>
      <c r="S19" s="41">
        <v>70</v>
      </c>
      <c r="T19" s="40">
        <f t="shared" si="1"/>
        <v>1128</v>
      </c>
      <c r="U19" s="41">
        <f t="shared" si="1"/>
        <v>643</v>
      </c>
      <c r="V19" s="41">
        <f>SUM(T19:U19)</f>
        <v>1771</v>
      </c>
    </row>
    <row r="20" spans="1:22" s="11" customFormat="1" ht="12.75">
      <c r="A20" s="4" t="s">
        <v>7</v>
      </c>
      <c r="B20" s="42"/>
      <c r="C20" s="43"/>
      <c r="D20" s="42"/>
      <c r="E20" s="4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2"/>
      <c r="Q20" s="43"/>
      <c r="R20" s="42"/>
      <c r="S20" s="43"/>
      <c r="T20" s="42"/>
      <c r="U20" s="43"/>
      <c r="V20" s="43"/>
    </row>
    <row r="21" spans="1:22" ht="12.75">
      <c r="A21" s="5" t="s">
        <v>16</v>
      </c>
      <c r="B21" s="20">
        <v>0</v>
      </c>
      <c r="C21" s="19">
        <v>0</v>
      </c>
      <c r="D21" s="20">
        <v>11</v>
      </c>
      <c r="E21" s="19">
        <v>3</v>
      </c>
      <c r="F21" s="20">
        <v>7</v>
      </c>
      <c r="G21" s="19">
        <v>6</v>
      </c>
      <c r="H21" s="20">
        <v>12</v>
      </c>
      <c r="I21" s="19">
        <v>8</v>
      </c>
      <c r="J21" s="20">
        <v>7</v>
      </c>
      <c r="K21" s="19">
        <v>4</v>
      </c>
      <c r="L21" s="20">
        <v>5</v>
      </c>
      <c r="M21" s="19">
        <v>3</v>
      </c>
      <c r="N21" s="20">
        <v>5</v>
      </c>
      <c r="O21" s="19">
        <v>3</v>
      </c>
      <c r="P21" s="20">
        <v>4</v>
      </c>
      <c r="Q21" s="19">
        <v>4</v>
      </c>
      <c r="R21" s="20">
        <v>11</v>
      </c>
      <c r="S21" s="19">
        <v>15</v>
      </c>
      <c r="T21" s="8">
        <f aca="true" t="shared" si="2" ref="T21:U25">SUM(R21,P21,N21,L21,J21,H21,F21,D21,B21)</f>
        <v>62</v>
      </c>
      <c r="U21" s="10">
        <f t="shared" si="2"/>
        <v>46</v>
      </c>
      <c r="V21" s="10">
        <f>SUM(T21:U21)</f>
        <v>108</v>
      </c>
    </row>
    <row r="22" spans="1:22" ht="12.75">
      <c r="A22" s="5" t="s">
        <v>17</v>
      </c>
      <c r="B22" s="20">
        <v>11</v>
      </c>
      <c r="C22" s="21">
        <v>2</v>
      </c>
      <c r="D22" s="20">
        <v>31</v>
      </c>
      <c r="E22" s="21">
        <v>27</v>
      </c>
      <c r="F22" s="20">
        <v>24</v>
      </c>
      <c r="G22" s="21">
        <v>27</v>
      </c>
      <c r="H22" s="20">
        <v>34</v>
      </c>
      <c r="I22" s="21">
        <v>28</v>
      </c>
      <c r="J22" s="20">
        <v>34</v>
      </c>
      <c r="K22" s="21">
        <v>19</v>
      </c>
      <c r="L22" s="20">
        <v>32</v>
      </c>
      <c r="M22" s="21">
        <v>15</v>
      </c>
      <c r="N22" s="20">
        <v>21</v>
      </c>
      <c r="O22" s="21">
        <v>13</v>
      </c>
      <c r="P22" s="20">
        <v>18</v>
      </c>
      <c r="Q22" s="21">
        <v>11</v>
      </c>
      <c r="R22" s="20">
        <v>13</v>
      </c>
      <c r="S22" s="21">
        <v>13</v>
      </c>
      <c r="T22" s="8">
        <f t="shared" si="2"/>
        <v>218</v>
      </c>
      <c r="U22" s="9">
        <f t="shared" si="2"/>
        <v>155</v>
      </c>
      <c r="V22" s="10">
        <f>SUM(T22:U22)</f>
        <v>373</v>
      </c>
    </row>
    <row r="23" spans="1:22" ht="12.75">
      <c r="A23" s="5" t="s">
        <v>19</v>
      </c>
      <c r="B23" s="20">
        <v>0</v>
      </c>
      <c r="C23" s="21">
        <v>0</v>
      </c>
      <c r="D23" s="20">
        <v>0</v>
      </c>
      <c r="E23" s="21"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0">
        <v>0</v>
      </c>
      <c r="S23" s="21">
        <v>0</v>
      </c>
      <c r="T23" s="8">
        <f t="shared" si="2"/>
        <v>0</v>
      </c>
      <c r="U23" s="9">
        <f t="shared" si="2"/>
        <v>0</v>
      </c>
      <c r="V23" s="10">
        <f>SUM(T23:U23)</f>
        <v>0</v>
      </c>
    </row>
    <row r="24" spans="1:22" ht="12.75">
      <c r="A24" s="5" t="s">
        <v>20</v>
      </c>
      <c r="B24" s="20">
        <v>2</v>
      </c>
      <c r="C24" s="21">
        <v>2</v>
      </c>
      <c r="D24" s="20">
        <v>26</v>
      </c>
      <c r="E24" s="21">
        <v>5</v>
      </c>
      <c r="F24" s="20">
        <v>27</v>
      </c>
      <c r="G24" s="21">
        <v>7</v>
      </c>
      <c r="H24" s="20">
        <v>22</v>
      </c>
      <c r="I24" s="21">
        <v>2</v>
      </c>
      <c r="J24" s="20">
        <v>26</v>
      </c>
      <c r="K24" s="21">
        <v>6</v>
      </c>
      <c r="L24" s="20">
        <v>31</v>
      </c>
      <c r="M24" s="21">
        <v>11</v>
      </c>
      <c r="N24" s="20">
        <v>17</v>
      </c>
      <c r="O24" s="21">
        <v>4</v>
      </c>
      <c r="P24" s="20">
        <v>7</v>
      </c>
      <c r="Q24" s="21">
        <v>5</v>
      </c>
      <c r="R24" s="20">
        <v>7</v>
      </c>
      <c r="S24" s="21">
        <v>1</v>
      </c>
      <c r="T24" s="8">
        <f t="shared" si="2"/>
        <v>165</v>
      </c>
      <c r="U24" s="9">
        <f t="shared" si="2"/>
        <v>43</v>
      </c>
      <c r="V24" s="10">
        <f>SUM(T24:U24)</f>
        <v>208</v>
      </c>
    </row>
    <row r="25" spans="1:22" s="11" customFormat="1" ht="12.75">
      <c r="A25" s="11" t="s">
        <v>12</v>
      </c>
      <c r="B25" s="40">
        <v>13</v>
      </c>
      <c r="C25" s="41">
        <v>4</v>
      </c>
      <c r="D25" s="40">
        <v>68</v>
      </c>
      <c r="E25" s="41">
        <v>35</v>
      </c>
      <c r="F25" s="40">
        <v>58</v>
      </c>
      <c r="G25" s="41">
        <v>40</v>
      </c>
      <c r="H25" s="40">
        <v>68</v>
      </c>
      <c r="I25" s="41">
        <v>38</v>
      </c>
      <c r="J25" s="40">
        <v>67</v>
      </c>
      <c r="K25" s="41">
        <v>29</v>
      </c>
      <c r="L25" s="40">
        <v>68</v>
      </c>
      <c r="M25" s="41">
        <v>29</v>
      </c>
      <c r="N25" s="40">
        <v>43</v>
      </c>
      <c r="O25" s="41">
        <v>20</v>
      </c>
      <c r="P25" s="40">
        <v>29</v>
      </c>
      <c r="Q25" s="41">
        <v>20</v>
      </c>
      <c r="R25" s="40">
        <v>31</v>
      </c>
      <c r="S25" s="41">
        <v>29</v>
      </c>
      <c r="T25" s="40">
        <f t="shared" si="2"/>
        <v>445</v>
      </c>
      <c r="U25" s="41">
        <f t="shared" si="2"/>
        <v>244</v>
      </c>
      <c r="V25" s="41">
        <f>SUM(T25:U25)</f>
        <v>689</v>
      </c>
    </row>
    <row r="26" spans="1:22" s="11" customFormat="1" ht="12.75">
      <c r="A26" s="4" t="s">
        <v>8</v>
      </c>
      <c r="B26" s="42"/>
      <c r="C26" s="43"/>
      <c r="D26" s="42"/>
      <c r="E26" s="43"/>
      <c r="F26" s="42"/>
      <c r="G26" s="43"/>
      <c r="H26" s="42"/>
      <c r="I26" s="43"/>
      <c r="J26" s="42"/>
      <c r="K26" s="43"/>
      <c r="L26" s="42"/>
      <c r="M26" s="43"/>
      <c r="N26" s="42"/>
      <c r="O26" s="43"/>
      <c r="P26" s="42"/>
      <c r="Q26" s="43"/>
      <c r="R26" s="42"/>
      <c r="S26" s="43"/>
      <c r="T26" s="42"/>
      <c r="U26" s="43"/>
      <c r="V26" s="43"/>
    </row>
    <row r="27" spans="1:22" ht="12.75">
      <c r="A27" s="5" t="s">
        <v>16</v>
      </c>
      <c r="B27" s="68">
        <v>58</v>
      </c>
      <c r="C27" s="19">
        <v>9</v>
      </c>
      <c r="D27" s="68">
        <v>124</v>
      </c>
      <c r="E27" s="69">
        <v>60</v>
      </c>
      <c r="F27" s="68">
        <v>154</v>
      </c>
      <c r="G27" s="69">
        <v>77</v>
      </c>
      <c r="H27" s="68">
        <v>131</v>
      </c>
      <c r="I27" s="69">
        <v>60</v>
      </c>
      <c r="J27" s="68">
        <v>119</v>
      </c>
      <c r="K27" s="69">
        <v>60</v>
      </c>
      <c r="L27" s="68">
        <v>125</v>
      </c>
      <c r="M27" s="69">
        <v>59</v>
      </c>
      <c r="N27" s="68">
        <v>75</v>
      </c>
      <c r="O27" s="69">
        <v>32</v>
      </c>
      <c r="P27" s="68">
        <v>40</v>
      </c>
      <c r="Q27" s="69">
        <v>20</v>
      </c>
      <c r="R27" s="68">
        <v>62</v>
      </c>
      <c r="S27" s="69">
        <v>31</v>
      </c>
      <c r="T27" s="8">
        <f aca="true" t="shared" si="3" ref="T27:U31">SUM(R27,P27,N27,L27,J27,H27,F27,D27,B27)</f>
        <v>888</v>
      </c>
      <c r="U27" s="10">
        <f t="shared" si="3"/>
        <v>408</v>
      </c>
      <c r="V27" s="10">
        <f>SUM(T27:U27)</f>
        <v>1296</v>
      </c>
    </row>
    <row r="28" spans="1:22" ht="12.75">
      <c r="A28" s="5" t="s">
        <v>17</v>
      </c>
      <c r="B28" s="20">
        <v>41</v>
      </c>
      <c r="C28" s="21">
        <v>4</v>
      </c>
      <c r="D28" s="20">
        <v>248</v>
      </c>
      <c r="E28" s="21">
        <v>130</v>
      </c>
      <c r="F28" s="20">
        <v>268</v>
      </c>
      <c r="G28" s="21">
        <v>137</v>
      </c>
      <c r="H28" s="20">
        <v>229</v>
      </c>
      <c r="I28" s="21">
        <v>128</v>
      </c>
      <c r="J28" s="20">
        <v>236</v>
      </c>
      <c r="K28" s="21">
        <v>119</v>
      </c>
      <c r="L28" s="20">
        <v>251</v>
      </c>
      <c r="M28" s="21">
        <v>156</v>
      </c>
      <c r="N28" s="20">
        <v>204</v>
      </c>
      <c r="O28" s="21">
        <v>102</v>
      </c>
      <c r="P28" s="20">
        <v>91</v>
      </c>
      <c r="Q28" s="21">
        <v>67</v>
      </c>
      <c r="R28" s="20">
        <v>178</v>
      </c>
      <c r="S28" s="21">
        <v>114</v>
      </c>
      <c r="T28" s="8">
        <f t="shared" si="3"/>
        <v>1746</v>
      </c>
      <c r="U28" s="9">
        <f t="shared" si="3"/>
        <v>957</v>
      </c>
      <c r="V28" s="10">
        <f>SUM(T28:U28)</f>
        <v>2703</v>
      </c>
    </row>
    <row r="29" spans="1:22" ht="12.75">
      <c r="A29" s="5" t="s">
        <v>18</v>
      </c>
      <c r="B29" s="20">
        <v>0</v>
      </c>
      <c r="C29" s="21">
        <v>0</v>
      </c>
      <c r="D29" s="20">
        <v>0</v>
      </c>
      <c r="E29" s="21">
        <v>0</v>
      </c>
      <c r="F29" s="20">
        <v>0</v>
      </c>
      <c r="G29" s="21">
        <v>0</v>
      </c>
      <c r="H29" s="20">
        <v>0</v>
      </c>
      <c r="I29" s="21">
        <v>0</v>
      </c>
      <c r="J29" s="20">
        <v>0</v>
      </c>
      <c r="K29" s="21">
        <v>0</v>
      </c>
      <c r="L29" s="20">
        <v>0</v>
      </c>
      <c r="M29" s="21">
        <v>0</v>
      </c>
      <c r="N29" s="20">
        <v>0</v>
      </c>
      <c r="O29" s="21">
        <v>0</v>
      </c>
      <c r="P29" s="20">
        <v>0</v>
      </c>
      <c r="Q29" s="21">
        <v>0</v>
      </c>
      <c r="R29" s="20">
        <v>0</v>
      </c>
      <c r="S29" s="21">
        <v>0</v>
      </c>
      <c r="T29" s="8">
        <f t="shared" si="3"/>
        <v>0</v>
      </c>
      <c r="U29" s="9">
        <f t="shared" si="3"/>
        <v>0</v>
      </c>
      <c r="V29" s="10">
        <f>SUM(T29:U29)</f>
        <v>0</v>
      </c>
    </row>
    <row r="30" spans="1:22" ht="12.75">
      <c r="A30" s="5" t="s">
        <v>19</v>
      </c>
      <c r="B30" s="20">
        <v>0</v>
      </c>
      <c r="C30" s="21">
        <v>0</v>
      </c>
      <c r="D30" s="20">
        <v>0</v>
      </c>
      <c r="E30" s="21">
        <v>0</v>
      </c>
      <c r="F30" s="20">
        <v>0</v>
      </c>
      <c r="G30" s="21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1">
        <v>0</v>
      </c>
      <c r="N30" s="20">
        <v>0</v>
      </c>
      <c r="O30" s="21">
        <v>0</v>
      </c>
      <c r="P30" s="20">
        <v>0</v>
      </c>
      <c r="Q30" s="21">
        <v>0</v>
      </c>
      <c r="R30" s="20">
        <v>0</v>
      </c>
      <c r="S30" s="21">
        <v>0</v>
      </c>
      <c r="T30" s="8">
        <f t="shared" si="3"/>
        <v>0</v>
      </c>
      <c r="U30" s="9">
        <f t="shared" si="3"/>
        <v>0</v>
      </c>
      <c r="V30" s="10">
        <f>SUM(T30:U30)</f>
        <v>0</v>
      </c>
    </row>
    <row r="31" spans="1:22" s="11" customFormat="1" ht="12.75">
      <c r="A31" s="11" t="s">
        <v>12</v>
      </c>
      <c r="B31" s="40">
        <v>99</v>
      </c>
      <c r="C31" s="41">
        <v>13</v>
      </c>
      <c r="D31" s="40">
        <v>372</v>
      </c>
      <c r="E31" s="41">
        <v>190</v>
      </c>
      <c r="F31" s="40">
        <v>422</v>
      </c>
      <c r="G31" s="41">
        <v>214</v>
      </c>
      <c r="H31" s="40">
        <v>360</v>
      </c>
      <c r="I31" s="41">
        <v>188</v>
      </c>
      <c r="J31" s="40">
        <v>355</v>
      </c>
      <c r="K31" s="41">
        <v>179</v>
      </c>
      <c r="L31" s="40">
        <v>376</v>
      </c>
      <c r="M31" s="41">
        <v>215</v>
      </c>
      <c r="N31" s="40">
        <v>279</v>
      </c>
      <c r="O31" s="41">
        <v>134</v>
      </c>
      <c r="P31" s="40">
        <v>131</v>
      </c>
      <c r="Q31" s="41">
        <v>87</v>
      </c>
      <c r="R31" s="40">
        <v>240</v>
      </c>
      <c r="S31" s="41">
        <v>145</v>
      </c>
      <c r="T31" s="40">
        <f t="shared" si="3"/>
        <v>2634</v>
      </c>
      <c r="U31" s="41">
        <f t="shared" si="3"/>
        <v>1365</v>
      </c>
      <c r="V31" s="41">
        <f>SUM(T31:U31)</f>
        <v>3999</v>
      </c>
    </row>
    <row r="32" spans="1:22" s="11" customFormat="1" ht="12.75">
      <c r="A32" s="4" t="s">
        <v>9</v>
      </c>
      <c r="B32" s="42"/>
      <c r="C32" s="43"/>
      <c r="D32" s="42"/>
      <c r="E32" s="43"/>
      <c r="F32" s="42"/>
      <c r="G32" s="43"/>
      <c r="H32" s="42"/>
      <c r="I32" s="43"/>
      <c r="J32" s="42"/>
      <c r="K32" s="43"/>
      <c r="L32" s="42"/>
      <c r="M32" s="43"/>
      <c r="N32" s="42"/>
      <c r="O32" s="43"/>
      <c r="P32" s="42"/>
      <c r="Q32" s="43"/>
      <c r="R32" s="42"/>
      <c r="S32" s="43"/>
      <c r="T32" s="42"/>
      <c r="U32" s="43"/>
      <c r="V32" s="43"/>
    </row>
    <row r="33" spans="1:22" ht="12.75">
      <c r="A33" s="5" t="s">
        <v>16</v>
      </c>
      <c r="B33" s="20">
        <v>40</v>
      </c>
      <c r="C33" s="19">
        <v>7</v>
      </c>
      <c r="D33" s="20">
        <v>142</v>
      </c>
      <c r="E33" s="19">
        <v>39</v>
      </c>
      <c r="F33" s="20">
        <v>152</v>
      </c>
      <c r="G33" s="19">
        <v>53</v>
      </c>
      <c r="H33" s="20">
        <v>137</v>
      </c>
      <c r="I33" s="19">
        <v>66</v>
      </c>
      <c r="J33" s="20">
        <v>126</v>
      </c>
      <c r="K33" s="19">
        <v>46</v>
      </c>
      <c r="L33" s="20">
        <v>107</v>
      </c>
      <c r="M33" s="19">
        <v>55</v>
      </c>
      <c r="N33" s="20">
        <v>94</v>
      </c>
      <c r="O33" s="19">
        <v>41</v>
      </c>
      <c r="P33" s="20">
        <v>48</v>
      </c>
      <c r="Q33" s="19">
        <v>31</v>
      </c>
      <c r="R33" s="20">
        <v>74</v>
      </c>
      <c r="S33" s="19">
        <v>55</v>
      </c>
      <c r="T33" s="8">
        <f aca="true" t="shared" si="4" ref="T33:U37">SUM(R33,P33,N33,L33,J33,H33,F33,D33,B33)</f>
        <v>920</v>
      </c>
      <c r="U33" s="10">
        <f t="shared" si="4"/>
        <v>393</v>
      </c>
      <c r="V33" s="10">
        <f>SUM(T33:U33)</f>
        <v>1313</v>
      </c>
    </row>
    <row r="34" spans="1:22" ht="12.75">
      <c r="A34" s="5" t="s">
        <v>17</v>
      </c>
      <c r="B34" s="20">
        <v>30</v>
      </c>
      <c r="C34" s="21">
        <v>8</v>
      </c>
      <c r="D34" s="20">
        <v>246</v>
      </c>
      <c r="E34" s="21">
        <v>104</v>
      </c>
      <c r="F34" s="20">
        <v>248</v>
      </c>
      <c r="G34" s="21">
        <v>138</v>
      </c>
      <c r="H34" s="20">
        <v>284</v>
      </c>
      <c r="I34" s="21">
        <v>131</v>
      </c>
      <c r="J34" s="20">
        <v>266</v>
      </c>
      <c r="K34" s="21">
        <v>117</v>
      </c>
      <c r="L34" s="20">
        <v>220</v>
      </c>
      <c r="M34" s="21">
        <v>128</v>
      </c>
      <c r="N34" s="20">
        <v>194</v>
      </c>
      <c r="O34" s="21">
        <v>109</v>
      </c>
      <c r="P34" s="20">
        <v>119</v>
      </c>
      <c r="Q34" s="21">
        <v>71</v>
      </c>
      <c r="R34" s="20">
        <v>226</v>
      </c>
      <c r="S34" s="21">
        <v>146</v>
      </c>
      <c r="T34" s="8">
        <f t="shared" si="4"/>
        <v>1833</v>
      </c>
      <c r="U34" s="9">
        <f t="shared" si="4"/>
        <v>952</v>
      </c>
      <c r="V34" s="10">
        <f>SUM(T34:U34)</f>
        <v>2785</v>
      </c>
    </row>
    <row r="35" spans="1:22" ht="12.75">
      <c r="A35" s="5" t="s">
        <v>18</v>
      </c>
      <c r="B35" s="20">
        <v>1</v>
      </c>
      <c r="C35" s="21">
        <v>0</v>
      </c>
      <c r="D35" s="20">
        <v>23</v>
      </c>
      <c r="E35" s="21">
        <v>8</v>
      </c>
      <c r="F35" s="20">
        <v>25</v>
      </c>
      <c r="G35" s="21">
        <v>5</v>
      </c>
      <c r="H35" s="20">
        <v>28</v>
      </c>
      <c r="I35" s="21">
        <v>7</v>
      </c>
      <c r="J35" s="20">
        <v>21</v>
      </c>
      <c r="K35" s="21">
        <v>5</v>
      </c>
      <c r="L35" s="20">
        <v>23</v>
      </c>
      <c r="M35" s="21">
        <v>6</v>
      </c>
      <c r="N35" s="20">
        <v>13</v>
      </c>
      <c r="O35" s="21">
        <v>1</v>
      </c>
      <c r="P35" s="20">
        <v>4</v>
      </c>
      <c r="Q35" s="21">
        <v>0</v>
      </c>
      <c r="R35" s="20">
        <v>0</v>
      </c>
      <c r="S35" s="21">
        <v>0</v>
      </c>
      <c r="T35" s="8">
        <f t="shared" si="4"/>
        <v>138</v>
      </c>
      <c r="U35" s="9">
        <f t="shared" si="4"/>
        <v>32</v>
      </c>
      <c r="V35" s="10">
        <f>SUM(T35:U35)</f>
        <v>170</v>
      </c>
    </row>
    <row r="36" spans="1:22" ht="12.75">
      <c r="A36" s="5" t="s">
        <v>19</v>
      </c>
      <c r="B36" s="20">
        <v>14</v>
      </c>
      <c r="C36" s="21">
        <v>1</v>
      </c>
      <c r="D36" s="20">
        <v>30</v>
      </c>
      <c r="E36" s="21">
        <v>22</v>
      </c>
      <c r="F36" s="20">
        <v>37</v>
      </c>
      <c r="G36" s="21">
        <v>28</v>
      </c>
      <c r="H36" s="20">
        <v>40</v>
      </c>
      <c r="I36" s="21">
        <v>27</v>
      </c>
      <c r="J36" s="20">
        <v>34</v>
      </c>
      <c r="K36" s="21">
        <v>14</v>
      </c>
      <c r="L36" s="20">
        <v>25</v>
      </c>
      <c r="M36" s="21">
        <v>26</v>
      </c>
      <c r="N36" s="20">
        <v>18</v>
      </c>
      <c r="O36" s="21">
        <v>9</v>
      </c>
      <c r="P36" s="20">
        <v>9</v>
      </c>
      <c r="Q36" s="21">
        <v>7</v>
      </c>
      <c r="R36" s="20">
        <v>9</v>
      </c>
      <c r="S36" s="21">
        <v>6</v>
      </c>
      <c r="T36" s="8">
        <f t="shared" si="4"/>
        <v>216</v>
      </c>
      <c r="U36" s="9">
        <f t="shared" si="4"/>
        <v>140</v>
      </c>
      <c r="V36" s="10">
        <f>SUM(T36:U36)</f>
        <v>356</v>
      </c>
    </row>
    <row r="37" spans="1:22" s="11" customFormat="1" ht="12.75">
      <c r="A37" s="11" t="s">
        <v>12</v>
      </c>
      <c r="B37" s="40">
        <v>85</v>
      </c>
      <c r="C37" s="41">
        <v>16</v>
      </c>
      <c r="D37" s="40">
        <v>441</v>
      </c>
      <c r="E37" s="41">
        <v>173</v>
      </c>
      <c r="F37" s="40">
        <v>462</v>
      </c>
      <c r="G37" s="41">
        <v>224</v>
      </c>
      <c r="H37" s="40">
        <v>489</v>
      </c>
      <c r="I37" s="41">
        <v>231</v>
      </c>
      <c r="J37" s="40">
        <v>447</v>
      </c>
      <c r="K37" s="41">
        <v>182</v>
      </c>
      <c r="L37" s="40">
        <v>375</v>
      </c>
      <c r="M37" s="41">
        <v>215</v>
      </c>
      <c r="N37" s="40">
        <v>319</v>
      </c>
      <c r="O37" s="41">
        <v>160</v>
      </c>
      <c r="P37" s="40">
        <v>180</v>
      </c>
      <c r="Q37" s="41">
        <v>109</v>
      </c>
      <c r="R37" s="40">
        <v>309</v>
      </c>
      <c r="S37" s="41">
        <v>207</v>
      </c>
      <c r="T37" s="40">
        <f t="shared" si="4"/>
        <v>3107</v>
      </c>
      <c r="U37" s="41">
        <f t="shared" si="4"/>
        <v>1517</v>
      </c>
      <c r="V37" s="41">
        <f>SUM(T37:U37)</f>
        <v>4624</v>
      </c>
    </row>
    <row r="38" spans="1:22" s="11" customFormat="1" ht="12.75">
      <c r="A38" s="4" t="s">
        <v>10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3"/>
    </row>
    <row r="39" spans="1:22" ht="12.75">
      <c r="A39" s="5" t="s">
        <v>16</v>
      </c>
      <c r="B39" s="20">
        <v>16</v>
      </c>
      <c r="C39" s="19">
        <v>8</v>
      </c>
      <c r="D39" s="20">
        <v>83</v>
      </c>
      <c r="E39" s="19">
        <v>30</v>
      </c>
      <c r="F39" s="20">
        <v>93</v>
      </c>
      <c r="G39" s="19">
        <v>34</v>
      </c>
      <c r="H39" s="20">
        <v>77</v>
      </c>
      <c r="I39" s="19">
        <v>45</v>
      </c>
      <c r="J39" s="20">
        <v>88</v>
      </c>
      <c r="K39" s="19">
        <v>32</v>
      </c>
      <c r="L39" s="20">
        <v>82</v>
      </c>
      <c r="M39" s="19">
        <v>31</v>
      </c>
      <c r="N39" s="20">
        <v>64</v>
      </c>
      <c r="O39" s="19">
        <v>27</v>
      </c>
      <c r="P39" s="20">
        <v>31</v>
      </c>
      <c r="Q39" s="19">
        <v>23</v>
      </c>
      <c r="R39" s="20">
        <v>66</v>
      </c>
      <c r="S39" s="19">
        <v>42</v>
      </c>
      <c r="T39" s="8">
        <f aca="true" t="shared" si="5" ref="T39:U43">SUM(R39,P39,N39,L39,J39,H39,F39,D39,B39)</f>
        <v>600</v>
      </c>
      <c r="U39" s="10">
        <f t="shared" si="5"/>
        <v>272</v>
      </c>
      <c r="V39" s="10">
        <f>SUM(T39:U39)</f>
        <v>872</v>
      </c>
    </row>
    <row r="40" spans="1:22" ht="12.75">
      <c r="A40" s="5" t="s">
        <v>17</v>
      </c>
      <c r="B40" s="20">
        <v>51</v>
      </c>
      <c r="C40" s="21">
        <v>7</v>
      </c>
      <c r="D40" s="20">
        <v>222</v>
      </c>
      <c r="E40" s="21">
        <v>81</v>
      </c>
      <c r="F40" s="20">
        <v>238</v>
      </c>
      <c r="G40" s="21">
        <v>97</v>
      </c>
      <c r="H40" s="20">
        <v>240</v>
      </c>
      <c r="I40" s="21">
        <v>90</v>
      </c>
      <c r="J40" s="20">
        <v>208</v>
      </c>
      <c r="K40" s="21">
        <v>93</v>
      </c>
      <c r="L40" s="20">
        <v>231</v>
      </c>
      <c r="M40" s="21">
        <v>90</v>
      </c>
      <c r="N40" s="20">
        <v>172</v>
      </c>
      <c r="O40" s="21">
        <v>95</v>
      </c>
      <c r="P40" s="20">
        <v>85</v>
      </c>
      <c r="Q40" s="21">
        <v>48</v>
      </c>
      <c r="R40" s="20">
        <v>170</v>
      </c>
      <c r="S40" s="21">
        <v>129</v>
      </c>
      <c r="T40" s="8">
        <f t="shared" si="5"/>
        <v>1617</v>
      </c>
      <c r="U40" s="9">
        <f t="shared" si="5"/>
        <v>730</v>
      </c>
      <c r="V40" s="10">
        <f>SUM(T40:U40)</f>
        <v>2347</v>
      </c>
    </row>
    <row r="41" spans="1:22" ht="12.75">
      <c r="A41" s="5" t="s">
        <v>18</v>
      </c>
      <c r="B41" s="20">
        <v>11</v>
      </c>
      <c r="C41" s="21">
        <v>1</v>
      </c>
      <c r="D41" s="20">
        <v>27</v>
      </c>
      <c r="E41" s="21">
        <v>11</v>
      </c>
      <c r="F41" s="20">
        <v>39</v>
      </c>
      <c r="G41" s="21">
        <v>14</v>
      </c>
      <c r="H41" s="20">
        <v>31</v>
      </c>
      <c r="I41" s="21">
        <v>11</v>
      </c>
      <c r="J41" s="20">
        <v>48</v>
      </c>
      <c r="K41" s="21">
        <v>8</v>
      </c>
      <c r="L41" s="20">
        <v>29</v>
      </c>
      <c r="M41" s="21">
        <v>10</v>
      </c>
      <c r="N41" s="20">
        <v>27</v>
      </c>
      <c r="O41" s="21">
        <v>5</v>
      </c>
      <c r="P41" s="20">
        <v>20</v>
      </c>
      <c r="Q41" s="21">
        <v>9</v>
      </c>
      <c r="R41" s="20">
        <v>33</v>
      </c>
      <c r="S41" s="21">
        <v>12</v>
      </c>
      <c r="T41" s="8">
        <f t="shared" si="5"/>
        <v>265</v>
      </c>
      <c r="U41" s="9">
        <f t="shared" si="5"/>
        <v>81</v>
      </c>
      <c r="V41" s="10">
        <f>SUM(T41:U41)</f>
        <v>346</v>
      </c>
    </row>
    <row r="42" spans="1:22" ht="12.75">
      <c r="A42" s="5" t="s">
        <v>19</v>
      </c>
      <c r="B42" s="20">
        <v>1</v>
      </c>
      <c r="C42" s="21">
        <v>0</v>
      </c>
      <c r="D42" s="20">
        <v>11</v>
      </c>
      <c r="E42" s="21">
        <v>1</v>
      </c>
      <c r="F42" s="20">
        <v>14</v>
      </c>
      <c r="G42" s="21">
        <v>0</v>
      </c>
      <c r="H42" s="20">
        <v>9</v>
      </c>
      <c r="I42" s="21">
        <v>0</v>
      </c>
      <c r="J42" s="20">
        <v>18</v>
      </c>
      <c r="K42" s="21">
        <v>0</v>
      </c>
      <c r="L42" s="20">
        <v>23</v>
      </c>
      <c r="M42" s="21">
        <v>0</v>
      </c>
      <c r="N42" s="20">
        <v>14</v>
      </c>
      <c r="O42" s="21">
        <v>1</v>
      </c>
      <c r="P42" s="20">
        <v>6</v>
      </c>
      <c r="Q42" s="21">
        <v>1</v>
      </c>
      <c r="R42" s="20">
        <v>1</v>
      </c>
      <c r="S42" s="21">
        <v>0</v>
      </c>
      <c r="T42" s="8">
        <f t="shared" si="5"/>
        <v>97</v>
      </c>
      <c r="U42" s="9">
        <f t="shared" si="5"/>
        <v>3</v>
      </c>
      <c r="V42" s="10">
        <f>SUM(T42:U42)</f>
        <v>100</v>
      </c>
    </row>
    <row r="43" spans="1:22" s="16" customFormat="1" ht="12.75">
      <c r="A43" s="11" t="s">
        <v>12</v>
      </c>
      <c r="B43" s="40">
        <v>79</v>
      </c>
      <c r="C43" s="41">
        <v>16</v>
      </c>
      <c r="D43" s="40">
        <v>343</v>
      </c>
      <c r="E43" s="41">
        <v>123</v>
      </c>
      <c r="F43" s="40">
        <v>384</v>
      </c>
      <c r="G43" s="41">
        <v>145</v>
      </c>
      <c r="H43" s="40">
        <v>357</v>
      </c>
      <c r="I43" s="41">
        <v>146</v>
      </c>
      <c r="J43" s="40">
        <v>362</v>
      </c>
      <c r="K43" s="41">
        <v>133</v>
      </c>
      <c r="L43" s="40">
        <v>365</v>
      </c>
      <c r="M43" s="41">
        <v>131</v>
      </c>
      <c r="N43" s="40">
        <v>277</v>
      </c>
      <c r="O43" s="41">
        <v>128</v>
      </c>
      <c r="P43" s="40">
        <v>142</v>
      </c>
      <c r="Q43" s="41">
        <v>81</v>
      </c>
      <c r="R43" s="40">
        <v>270</v>
      </c>
      <c r="S43" s="41">
        <v>183</v>
      </c>
      <c r="T43" s="40">
        <f t="shared" si="5"/>
        <v>2579</v>
      </c>
      <c r="U43" s="41">
        <f t="shared" si="5"/>
        <v>1086</v>
      </c>
      <c r="V43" s="41">
        <f>SUM(T43:U43)</f>
        <v>3665</v>
      </c>
    </row>
    <row r="44" spans="1:22" s="5" customFormat="1" ht="12.75">
      <c r="A44" s="23" t="s">
        <v>15</v>
      </c>
      <c r="B44" s="44"/>
      <c r="C44" s="45"/>
      <c r="D44" s="44"/>
      <c r="E44" s="45"/>
      <c r="F44" s="44"/>
      <c r="G44" s="45"/>
      <c r="H44" s="44"/>
      <c r="I44" s="45"/>
      <c r="J44" s="44"/>
      <c r="K44" s="45"/>
      <c r="L44" s="44"/>
      <c r="M44" s="45"/>
      <c r="N44" s="44"/>
      <c r="O44" s="45"/>
      <c r="P44" s="44"/>
      <c r="Q44" s="45"/>
      <c r="R44" s="44"/>
      <c r="S44" s="45"/>
      <c r="T44" s="46"/>
      <c r="U44" s="47"/>
      <c r="V44" s="47"/>
    </row>
    <row r="45" spans="1:22" ht="12.75">
      <c r="A45" s="5" t="s">
        <v>16</v>
      </c>
      <c r="B45" s="48">
        <f aca="true" t="shared" si="6" ref="B45:V45">SUM(B9,B15,B21,B27,B33,B39)</f>
        <v>164</v>
      </c>
      <c r="C45" s="49">
        <f t="shared" si="6"/>
        <v>41</v>
      </c>
      <c r="D45" s="48">
        <f t="shared" si="6"/>
        <v>577</v>
      </c>
      <c r="E45" s="49">
        <f t="shared" si="6"/>
        <v>235</v>
      </c>
      <c r="F45" s="48">
        <f t="shared" si="6"/>
        <v>614</v>
      </c>
      <c r="G45" s="49">
        <f t="shared" si="6"/>
        <v>254</v>
      </c>
      <c r="H45" s="48">
        <f t="shared" si="6"/>
        <v>555</v>
      </c>
      <c r="I45" s="49">
        <f t="shared" si="6"/>
        <v>286</v>
      </c>
      <c r="J45" s="48">
        <f t="shared" si="6"/>
        <v>506</v>
      </c>
      <c r="K45" s="49">
        <f t="shared" si="6"/>
        <v>248</v>
      </c>
      <c r="L45" s="48">
        <f t="shared" si="6"/>
        <v>495</v>
      </c>
      <c r="M45" s="49">
        <f t="shared" si="6"/>
        <v>227</v>
      </c>
      <c r="N45" s="48">
        <f t="shared" si="6"/>
        <v>358</v>
      </c>
      <c r="O45" s="49">
        <f t="shared" si="6"/>
        <v>167</v>
      </c>
      <c r="P45" s="48">
        <f t="shared" si="6"/>
        <v>219</v>
      </c>
      <c r="Q45" s="49">
        <f t="shared" si="6"/>
        <v>128</v>
      </c>
      <c r="R45" s="48">
        <f t="shared" si="6"/>
        <v>294</v>
      </c>
      <c r="S45" s="49">
        <f t="shared" si="6"/>
        <v>192</v>
      </c>
      <c r="T45" s="50">
        <f t="shared" si="6"/>
        <v>3782</v>
      </c>
      <c r="U45" s="51">
        <f t="shared" si="6"/>
        <v>1778</v>
      </c>
      <c r="V45" s="51">
        <f t="shared" si="6"/>
        <v>5560</v>
      </c>
    </row>
    <row r="46" spans="1:22" ht="12.75">
      <c r="A46" s="60" t="s">
        <v>17</v>
      </c>
      <c r="B46" s="48">
        <f aca="true" t="shared" si="7" ref="B46:V46">SUM(B10,B16,B22,B28,B34,B40)</f>
        <v>212</v>
      </c>
      <c r="C46" s="53">
        <f t="shared" si="7"/>
        <v>42</v>
      </c>
      <c r="D46" s="48">
        <f t="shared" si="7"/>
        <v>1082</v>
      </c>
      <c r="E46" s="53">
        <f t="shared" si="7"/>
        <v>504</v>
      </c>
      <c r="F46" s="48">
        <f t="shared" si="7"/>
        <v>1157</v>
      </c>
      <c r="G46" s="53">
        <f t="shared" si="7"/>
        <v>583</v>
      </c>
      <c r="H46" s="48">
        <f t="shared" si="7"/>
        <v>1229</v>
      </c>
      <c r="I46" s="53">
        <f t="shared" si="7"/>
        <v>616</v>
      </c>
      <c r="J46" s="48">
        <f t="shared" si="7"/>
        <v>1174</v>
      </c>
      <c r="K46" s="53">
        <f t="shared" si="7"/>
        <v>565</v>
      </c>
      <c r="L46" s="48">
        <f t="shared" si="7"/>
        <v>1133</v>
      </c>
      <c r="M46" s="53">
        <f t="shared" si="7"/>
        <v>640</v>
      </c>
      <c r="N46" s="48">
        <f t="shared" si="7"/>
        <v>890</v>
      </c>
      <c r="O46" s="53">
        <f t="shared" si="7"/>
        <v>490</v>
      </c>
      <c r="P46" s="48">
        <f t="shared" si="7"/>
        <v>515</v>
      </c>
      <c r="Q46" s="53">
        <f t="shared" si="7"/>
        <v>310</v>
      </c>
      <c r="R46" s="48">
        <f t="shared" si="7"/>
        <v>868</v>
      </c>
      <c r="S46" s="53">
        <f t="shared" si="7"/>
        <v>597</v>
      </c>
      <c r="T46" s="50">
        <f t="shared" si="7"/>
        <v>8260</v>
      </c>
      <c r="U46" s="54">
        <f t="shared" si="7"/>
        <v>4347</v>
      </c>
      <c r="V46" s="51">
        <f t="shared" si="7"/>
        <v>12607</v>
      </c>
    </row>
    <row r="47" spans="1:22" ht="12.75">
      <c r="A47" s="60" t="s">
        <v>18</v>
      </c>
      <c r="B47" s="48">
        <f aca="true" t="shared" si="8" ref="B47:V47">SUM(B11,B17,B29,B35,B41)</f>
        <v>12</v>
      </c>
      <c r="C47" s="53">
        <f t="shared" si="8"/>
        <v>1</v>
      </c>
      <c r="D47" s="48">
        <f t="shared" si="8"/>
        <v>50</v>
      </c>
      <c r="E47" s="53">
        <f t="shared" si="8"/>
        <v>19</v>
      </c>
      <c r="F47" s="48">
        <f t="shared" si="8"/>
        <v>64</v>
      </c>
      <c r="G47" s="53">
        <f t="shared" si="8"/>
        <v>19</v>
      </c>
      <c r="H47" s="48">
        <f t="shared" si="8"/>
        <v>59</v>
      </c>
      <c r="I47" s="53">
        <f t="shared" si="8"/>
        <v>18</v>
      </c>
      <c r="J47" s="48">
        <f t="shared" si="8"/>
        <v>69</v>
      </c>
      <c r="K47" s="53">
        <f t="shared" si="8"/>
        <v>13</v>
      </c>
      <c r="L47" s="48">
        <f t="shared" si="8"/>
        <v>52</v>
      </c>
      <c r="M47" s="53">
        <f t="shared" si="8"/>
        <v>16</v>
      </c>
      <c r="N47" s="48">
        <f t="shared" si="8"/>
        <v>40</v>
      </c>
      <c r="O47" s="53">
        <f t="shared" si="8"/>
        <v>6</v>
      </c>
      <c r="P47" s="48">
        <f t="shared" si="8"/>
        <v>24</v>
      </c>
      <c r="Q47" s="53">
        <f t="shared" si="8"/>
        <v>9</v>
      </c>
      <c r="R47" s="48">
        <f t="shared" si="8"/>
        <v>33</v>
      </c>
      <c r="S47" s="53">
        <f t="shared" si="8"/>
        <v>12</v>
      </c>
      <c r="T47" s="50">
        <f t="shared" si="8"/>
        <v>403</v>
      </c>
      <c r="U47" s="54">
        <f t="shared" si="8"/>
        <v>113</v>
      </c>
      <c r="V47" s="51">
        <f t="shared" si="8"/>
        <v>516</v>
      </c>
    </row>
    <row r="48" spans="1:22" ht="12.75">
      <c r="A48" s="60" t="s">
        <v>19</v>
      </c>
      <c r="B48" s="48">
        <f aca="true" t="shared" si="9" ref="B48:V48">SUM(B12,B18,B23,B30,B36,B42)</f>
        <v>27</v>
      </c>
      <c r="C48" s="53">
        <f t="shared" si="9"/>
        <v>2</v>
      </c>
      <c r="D48" s="48">
        <f t="shared" si="9"/>
        <v>144</v>
      </c>
      <c r="E48" s="53">
        <f t="shared" si="9"/>
        <v>64</v>
      </c>
      <c r="F48" s="48">
        <f t="shared" si="9"/>
        <v>177</v>
      </c>
      <c r="G48" s="53">
        <f t="shared" si="9"/>
        <v>87</v>
      </c>
      <c r="H48" s="48">
        <f t="shared" si="9"/>
        <v>205</v>
      </c>
      <c r="I48" s="53">
        <f t="shared" si="9"/>
        <v>96</v>
      </c>
      <c r="J48" s="48">
        <f t="shared" si="9"/>
        <v>178</v>
      </c>
      <c r="K48" s="53">
        <f t="shared" si="9"/>
        <v>83</v>
      </c>
      <c r="L48" s="48">
        <f t="shared" si="9"/>
        <v>183</v>
      </c>
      <c r="M48" s="53">
        <f t="shared" si="9"/>
        <v>99</v>
      </c>
      <c r="N48" s="48">
        <f t="shared" si="9"/>
        <v>101</v>
      </c>
      <c r="O48" s="53">
        <f t="shared" si="9"/>
        <v>56</v>
      </c>
      <c r="P48" s="48">
        <f t="shared" si="9"/>
        <v>43</v>
      </c>
      <c r="Q48" s="53">
        <f t="shared" si="9"/>
        <v>27</v>
      </c>
      <c r="R48" s="48">
        <f t="shared" si="9"/>
        <v>55</v>
      </c>
      <c r="S48" s="53">
        <f t="shared" si="9"/>
        <v>26</v>
      </c>
      <c r="T48" s="50">
        <f t="shared" si="9"/>
        <v>1113</v>
      </c>
      <c r="U48" s="54">
        <f t="shared" si="9"/>
        <v>540</v>
      </c>
      <c r="V48" s="51">
        <f t="shared" si="9"/>
        <v>1653</v>
      </c>
    </row>
    <row r="49" spans="1:22" ht="12.75">
      <c r="A49" s="60" t="s">
        <v>20</v>
      </c>
      <c r="B49" s="48">
        <f aca="true" t="shared" si="10" ref="B49:V49">SUM(B24)</f>
        <v>2</v>
      </c>
      <c r="C49" s="53">
        <f t="shared" si="10"/>
        <v>2</v>
      </c>
      <c r="D49" s="48">
        <f t="shared" si="10"/>
        <v>26</v>
      </c>
      <c r="E49" s="53">
        <f t="shared" si="10"/>
        <v>5</v>
      </c>
      <c r="F49" s="48">
        <f t="shared" si="10"/>
        <v>27</v>
      </c>
      <c r="G49" s="53">
        <f t="shared" si="10"/>
        <v>7</v>
      </c>
      <c r="H49" s="48">
        <f t="shared" si="10"/>
        <v>22</v>
      </c>
      <c r="I49" s="53">
        <f t="shared" si="10"/>
        <v>2</v>
      </c>
      <c r="J49" s="48">
        <f t="shared" si="10"/>
        <v>26</v>
      </c>
      <c r="K49" s="53">
        <f t="shared" si="10"/>
        <v>6</v>
      </c>
      <c r="L49" s="48">
        <f t="shared" si="10"/>
        <v>31</v>
      </c>
      <c r="M49" s="53">
        <f t="shared" si="10"/>
        <v>11</v>
      </c>
      <c r="N49" s="48">
        <f t="shared" si="10"/>
        <v>17</v>
      </c>
      <c r="O49" s="53">
        <f t="shared" si="10"/>
        <v>4</v>
      </c>
      <c r="P49" s="48">
        <f t="shared" si="10"/>
        <v>7</v>
      </c>
      <c r="Q49" s="53">
        <f t="shared" si="10"/>
        <v>5</v>
      </c>
      <c r="R49" s="48">
        <f t="shared" si="10"/>
        <v>7</v>
      </c>
      <c r="S49" s="53">
        <f t="shared" si="10"/>
        <v>1</v>
      </c>
      <c r="T49" s="50">
        <f t="shared" si="10"/>
        <v>165</v>
      </c>
      <c r="U49" s="54">
        <f t="shared" si="10"/>
        <v>43</v>
      </c>
      <c r="V49" s="51">
        <f t="shared" si="10"/>
        <v>208</v>
      </c>
    </row>
    <row r="50" spans="1:22" s="11" customFormat="1" ht="12.75">
      <c r="A50" s="11" t="s">
        <v>12</v>
      </c>
      <c r="B50" s="12">
        <f aca="true" t="shared" si="11" ref="B50:V50">SUM(B45:B49)</f>
        <v>417</v>
      </c>
      <c r="C50" s="13">
        <f t="shared" si="11"/>
        <v>88</v>
      </c>
      <c r="D50" s="12">
        <f t="shared" si="11"/>
        <v>1879</v>
      </c>
      <c r="E50" s="13">
        <f t="shared" si="11"/>
        <v>827</v>
      </c>
      <c r="F50" s="12">
        <f t="shared" si="11"/>
        <v>2039</v>
      </c>
      <c r="G50" s="13">
        <f t="shared" si="11"/>
        <v>950</v>
      </c>
      <c r="H50" s="12">
        <f t="shared" si="11"/>
        <v>2070</v>
      </c>
      <c r="I50" s="13">
        <f t="shared" si="11"/>
        <v>1018</v>
      </c>
      <c r="J50" s="12">
        <f t="shared" si="11"/>
        <v>1953</v>
      </c>
      <c r="K50" s="13">
        <f t="shared" si="11"/>
        <v>915</v>
      </c>
      <c r="L50" s="12">
        <f t="shared" si="11"/>
        <v>1894</v>
      </c>
      <c r="M50" s="13">
        <f t="shared" si="11"/>
        <v>993</v>
      </c>
      <c r="N50" s="12">
        <f t="shared" si="11"/>
        <v>1406</v>
      </c>
      <c r="O50" s="13">
        <f t="shared" si="11"/>
        <v>723</v>
      </c>
      <c r="P50" s="12">
        <f t="shared" si="11"/>
        <v>808</v>
      </c>
      <c r="Q50" s="13">
        <f t="shared" si="11"/>
        <v>479</v>
      </c>
      <c r="R50" s="12">
        <f t="shared" si="11"/>
        <v>1257</v>
      </c>
      <c r="S50" s="13">
        <f t="shared" si="11"/>
        <v>828</v>
      </c>
      <c r="T50" s="12">
        <f t="shared" si="11"/>
        <v>13723</v>
      </c>
      <c r="U50" s="13">
        <f t="shared" si="11"/>
        <v>6821</v>
      </c>
      <c r="V50" s="13">
        <f t="shared" si="11"/>
        <v>20544</v>
      </c>
    </row>
    <row r="52" spans="1:22" s="161" customFormat="1" ht="12.75">
      <c r="A52" s="205" t="s">
        <v>31</v>
      </c>
      <c r="D52" s="159"/>
      <c r="G52" s="159"/>
      <c r="S52" s="181"/>
      <c r="V52" s="159"/>
    </row>
    <row r="53" spans="1:22" s="161" customFormat="1" ht="12.75">
      <c r="A53" s="205" t="s">
        <v>177</v>
      </c>
      <c r="B53" s="162"/>
      <c r="C53" s="162"/>
      <c r="D53" s="266"/>
      <c r="E53" s="162"/>
      <c r="F53" s="162"/>
      <c r="G53" s="266"/>
      <c r="H53" s="162"/>
      <c r="I53" s="162"/>
      <c r="V53" s="159"/>
    </row>
    <row r="54" spans="1:22" s="161" customFormat="1" ht="12.75">
      <c r="A54" s="205" t="s">
        <v>178</v>
      </c>
      <c r="B54" s="162"/>
      <c r="C54" s="162"/>
      <c r="D54" s="266"/>
      <c r="E54" s="162"/>
      <c r="F54" s="162"/>
      <c r="G54" s="266"/>
      <c r="H54" s="162"/>
      <c r="I54" s="162"/>
      <c r="V54" s="159"/>
    </row>
    <row r="55" spans="1:22" ht="12.75">
      <c r="A55" s="205" t="s">
        <v>179</v>
      </c>
      <c r="V55"/>
    </row>
    <row r="56" spans="1:22" ht="12.75">
      <c r="A56" s="297" t="s">
        <v>180</v>
      </c>
      <c r="V56"/>
    </row>
    <row r="57" ht="12.75">
      <c r="V57"/>
    </row>
    <row r="58" ht="12.75">
      <c r="V58"/>
    </row>
  </sheetData>
  <sheetProtection/>
  <mergeCells count="12">
    <mergeCell ref="A3:V3"/>
    <mergeCell ref="A4:V4"/>
    <mergeCell ref="J6:K6"/>
    <mergeCell ref="L6:M6"/>
    <mergeCell ref="N6:O6"/>
    <mergeCell ref="P6:Q6"/>
    <mergeCell ref="B6:C6"/>
    <mergeCell ref="D6:E6"/>
    <mergeCell ref="F6:G6"/>
    <mergeCell ref="H6:I6"/>
    <mergeCell ref="R6:S6"/>
    <mergeCell ref="T6:V6"/>
  </mergeCells>
  <printOptions horizontalCentered="1"/>
  <pageMargins left="0.1968503937007874" right="0.1968503937007874" top="0.3937007874015748" bottom="0.3937007874015748" header="0.5118110236220472" footer="0.5118110236220472"/>
  <pageSetup fitToWidth="2" fitToHeight="1" horizontalDpi="600" verticalDpi="600" orientation="landscape" paperSize="9" scale="76" r:id="rId1"/>
  <headerFooter alignWithMargins="0">
    <oddFooter>&amp;R&amp;A</oddFooter>
  </headerFooter>
  <colBreaks count="2" manualBreakCount="2">
    <brk id="7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zoomScalePageLayoutView="0" workbookViewId="0" topLeftCell="A1">
      <selection activeCell="A69" sqref="A69"/>
    </sheetView>
  </sheetViews>
  <sheetFormatPr defaultColWidth="9.140625" defaultRowHeight="12.75"/>
  <cols>
    <col min="1" max="1" width="27.28125" style="5" customWidth="1"/>
    <col min="2" max="13" width="9.00390625" style="0" customWidth="1"/>
    <col min="14" max="15" width="9.421875" style="0" customWidth="1"/>
    <col min="16" max="19" width="9.00390625" style="0" customWidth="1"/>
    <col min="20" max="20" width="9.00390625" style="5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108" t="s">
        <v>160</v>
      </c>
    </row>
    <row r="2" spans="1:20" ht="12.75">
      <c r="A2" s="335" t="s">
        <v>32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</row>
    <row r="3" spans="1:20" ht="12.75">
      <c r="A3" s="335" t="s">
        <v>51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</row>
    <row r="4" ht="13.5" thickBot="1"/>
    <row r="5" spans="1:20" s="27" customFormat="1" ht="11.25">
      <c r="A5" s="55"/>
      <c r="B5" s="61" t="s">
        <v>44</v>
      </c>
      <c r="C5" s="62"/>
      <c r="D5" s="61" t="s">
        <v>45</v>
      </c>
      <c r="E5" s="62"/>
      <c r="F5" s="61" t="s">
        <v>46</v>
      </c>
      <c r="G5" s="62"/>
      <c r="H5" s="61" t="s">
        <v>47</v>
      </c>
      <c r="I5" s="62"/>
      <c r="J5" s="61" t="s">
        <v>48</v>
      </c>
      <c r="K5" s="62"/>
      <c r="L5" s="61" t="s">
        <v>49</v>
      </c>
      <c r="M5" s="62"/>
      <c r="N5" s="61" t="s">
        <v>128</v>
      </c>
      <c r="O5" s="62"/>
      <c r="P5" s="61" t="s">
        <v>140</v>
      </c>
      <c r="Q5" s="62"/>
      <c r="R5" s="56"/>
      <c r="S5" s="57"/>
      <c r="T5" s="55"/>
    </row>
    <row r="6" spans="2:20" s="25" customFormat="1" ht="11.25">
      <c r="B6" s="321" t="s">
        <v>132</v>
      </c>
      <c r="C6" s="322"/>
      <c r="D6" s="321" t="s">
        <v>133</v>
      </c>
      <c r="E6" s="322"/>
      <c r="F6" s="321" t="s">
        <v>146</v>
      </c>
      <c r="G6" s="328"/>
      <c r="H6" s="321" t="s">
        <v>134</v>
      </c>
      <c r="I6" s="322"/>
      <c r="J6" s="321" t="s">
        <v>135</v>
      </c>
      <c r="K6" s="322"/>
      <c r="L6" s="321" t="s">
        <v>136</v>
      </c>
      <c r="M6" s="322"/>
      <c r="N6" s="321" t="s">
        <v>137</v>
      </c>
      <c r="O6" s="326"/>
      <c r="P6" s="330" t="s">
        <v>141</v>
      </c>
      <c r="Q6" s="326"/>
      <c r="R6" s="63" t="s">
        <v>14</v>
      </c>
      <c r="S6" s="70"/>
      <c r="T6" s="70"/>
    </row>
    <row r="7" spans="2:18" s="25" customFormat="1" ht="11.25">
      <c r="B7" s="323" t="s">
        <v>138</v>
      </c>
      <c r="C7" s="325"/>
      <c r="D7" s="323" t="s">
        <v>139</v>
      </c>
      <c r="E7" s="325"/>
      <c r="F7" s="323" t="s">
        <v>147</v>
      </c>
      <c r="G7" s="329"/>
      <c r="H7" s="323" t="s">
        <v>139</v>
      </c>
      <c r="I7" s="325"/>
      <c r="J7" s="323" t="s">
        <v>139</v>
      </c>
      <c r="K7" s="325"/>
      <c r="L7" s="323" t="s">
        <v>142</v>
      </c>
      <c r="M7" s="325"/>
      <c r="N7" s="323" t="s">
        <v>144</v>
      </c>
      <c r="O7" s="324"/>
      <c r="P7" s="327"/>
      <c r="Q7" s="324"/>
      <c r="R7" s="31"/>
    </row>
    <row r="8" spans="1:20" s="27" customFormat="1" ht="11.25">
      <c r="A8" s="25"/>
      <c r="B8" s="195"/>
      <c r="C8" s="256"/>
      <c r="D8" s="195"/>
      <c r="E8" s="196"/>
      <c r="F8" s="307" t="s">
        <v>148</v>
      </c>
      <c r="G8" s="309"/>
      <c r="H8" s="164"/>
      <c r="I8" s="84"/>
      <c r="J8" s="164"/>
      <c r="K8" s="84"/>
      <c r="L8" s="307" t="s">
        <v>143</v>
      </c>
      <c r="M8" s="309"/>
      <c r="N8" s="307" t="s">
        <v>145</v>
      </c>
      <c r="O8" s="309"/>
      <c r="P8" s="307"/>
      <c r="Q8" s="309"/>
      <c r="R8" s="31"/>
      <c r="S8" s="25"/>
      <c r="T8" s="25"/>
    </row>
    <row r="9" spans="1:20" s="64" customFormat="1" ht="11.25">
      <c r="A9" s="58"/>
      <c r="B9" s="29" t="s">
        <v>0</v>
      </c>
      <c r="C9" s="30" t="s">
        <v>1</v>
      </c>
      <c r="D9" s="29" t="s">
        <v>0</v>
      </c>
      <c r="E9" s="30" t="s">
        <v>1</v>
      </c>
      <c r="F9" s="29" t="s">
        <v>0</v>
      </c>
      <c r="G9" s="30" t="s">
        <v>1</v>
      </c>
      <c r="H9" s="29" t="s">
        <v>0</v>
      </c>
      <c r="I9" s="30" t="s">
        <v>1</v>
      </c>
      <c r="J9" s="29" t="s">
        <v>0</v>
      </c>
      <c r="K9" s="30" t="s">
        <v>1</v>
      </c>
      <c r="L9" s="29" t="s">
        <v>0</v>
      </c>
      <c r="M9" s="30" t="s">
        <v>1</v>
      </c>
      <c r="N9" s="29" t="s">
        <v>0</v>
      </c>
      <c r="O9" s="30" t="s">
        <v>1</v>
      </c>
      <c r="P9" s="29" t="s">
        <v>0</v>
      </c>
      <c r="Q9" s="30" t="s">
        <v>1</v>
      </c>
      <c r="R9" s="29" t="s">
        <v>0</v>
      </c>
      <c r="S9" s="30" t="s">
        <v>1</v>
      </c>
      <c r="T9" s="71" t="s">
        <v>13</v>
      </c>
    </row>
    <row r="10" spans="1:19" s="33" customFormat="1" ht="12.75">
      <c r="A10" s="15" t="s">
        <v>2</v>
      </c>
      <c r="B10" s="29"/>
      <c r="C10" s="30"/>
      <c r="D10" s="29"/>
      <c r="E10" s="30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30"/>
      <c r="R10" s="29"/>
      <c r="S10" s="30"/>
    </row>
    <row r="11" spans="1:20" ht="12.75">
      <c r="A11" s="18" t="s">
        <v>16</v>
      </c>
      <c r="B11" s="20">
        <v>77</v>
      </c>
      <c r="C11" s="19">
        <v>54</v>
      </c>
      <c r="D11" s="20">
        <v>267</v>
      </c>
      <c r="E11" s="19">
        <v>165</v>
      </c>
      <c r="F11" s="20">
        <v>67</v>
      </c>
      <c r="G11" s="19">
        <v>14</v>
      </c>
      <c r="H11" s="20">
        <v>110</v>
      </c>
      <c r="I11" s="19">
        <v>48</v>
      </c>
      <c r="J11" s="20">
        <v>0</v>
      </c>
      <c r="K11" s="19">
        <v>0</v>
      </c>
      <c r="L11" s="20">
        <v>10</v>
      </c>
      <c r="M11" s="19">
        <v>5</v>
      </c>
      <c r="N11" s="20">
        <v>245</v>
      </c>
      <c r="O11" s="19">
        <v>64</v>
      </c>
      <c r="P11" s="20">
        <v>200</v>
      </c>
      <c r="Q11" s="19">
        <v>160</v>
      </c>
      <c r="R11" s="8">
        <f aca="true" t="shared" si="0" ref="R11:S15">SUM(L11,J11,H11,F11,D11,B11,N11,P11)</f>
        <v>976</v>
      </c>
      <c r="S11" s="10">
        <f t="shared" si="0"/>
        <v>510</v>
      </c>
      <c r="T11" s="10">
        <f>SUM(R11:S11)</f>
        <v>1486</v>
      </c>
    </row>
    <row r="12" spans="1:20" ht="12.75">
      <c r="A12" s="18" t="s">
        <v>17</v>
      </c>
      <c r="B12" s="20">
        <v>182</v>
      </c>
      <c r="C12" s="21">
        <v>133</v>
      </c>
      <c r="D12" s="20">
        <v>549</v>
      </c>
      <c r="E12" s="21">
        <v>390</v>
      </c>
      <c r="F12" s="20">
        <v>214</v>
      </c>
      <c r="G12" s="21">
        <v>38</v>
      </c>
      <c r="H12" s="20">
        <v>190</v>
      </c>
      <c r="I12" s="21">
        <v>109</v>
      </c>
      <c r="J12" s="20">
        <v>26</v>
      </c>
      <c r="K12" s="21">
        <v>23</v>
      </c>
      <c r="L12" s="20">
        <v>54</v>
      </c>
      <c r="M12" s="21">
        <v>16</v>
      </c>
      <c r="N12" s="20">
        <v>620</v>
      </c>
      <c r="O12" s="21">
        <v>145</v>
      </c>
      <c r="P12" s="20">
        <v>444</v>
      </c>
      <c r="Q12" s="21">
        <v>309</v>
      </c>
      <c r="R12" s="8">
        <f t="shared" si="0"/>
        <v>2279</v>
      </c>
      <c r="S12" s="9">
        <f t="shared" si="0"/>
        <v>1163</v>
      </c>
      <c r="T12" s="10">
        <f>SUM(R12:S12)</f>
        <v>3442</v>
      </c>
    </row>
    <row r="13" spans="1:20" ht="12.75">
      <c r="A13" s="18" t="s">
        <v>18</v>
      </c>
      <c r="B13" s="20">
        <v>0</v>
      </c>
      <c r="C13" s="21">
        <v>0</v>
      </c>
      <c r="D13" s="20">
        <v>0</v>
      </c>
      <c r="E13" s="21">
        <v>0</v>
      </c>
      <c r="F13" s="20">
        <v>0</v>
      </c>
      <c r="G13" s="21">
        <v>0</v>
      </c>
      <c r="H13" s="20">
        <v>0</v>
      </c>
      <c r="I13" s="21">
        <v>0</v>
      </c>
      <c r="J13" s="20">
        <v>0</v>
      </c>
      <c r="K13" s="21">
        <v>0</v>
      </c>
      <c r="L13" s="20">
        <v>0</v>
      </c>
      <c r="M13" s="21">
        <v>0</v>
      </c>
      <c r="N13" s="20">
        <v>0</v>
      </c>
      <c r="O13" s="21">
        <v>0</v>
      </c>
      <c r="P13" s="20">
        <v>0</v>
      </c>
      <c r="Q13" s="21">
        <v>0</v>
      </c>
      <c r="R13" s="8">
        <f t="shared" si="0"/>
        <v>0</v>
      </c>
      <c r="S13" s="9">
        <f t="shared" si="0"/>
        <v>0</v>
      </c>
      <c r="T13" s="10">
        <f>SUM(R13:S13)</f>
        <v>0</v>
      </c>
    </row>
    <row r="14" spans="1:20" ht="12.75">
      <c r="A14" s="18" t="s">
        <v>19</v>
      </c>
      <c r="B14" s="20">
        <v>88</v>
      </c>
      <c r="C14" s="21">
        <v>55</v>
      </c>
      <c r="D14" s="20">
        <v>145</v>
      </c>
      <c r="E14" s="21">
        <v>70</v>
      </c>
      <c r="F14" s="20">
        <v>34</v>
      </c>
      <c r="G14" s="21">
        <v>3</v>
      </c>
      <c r="H14" s="20">
        <v>20</v>
      </c>
      <c r="I14" s="21">
        <v>17</v>
      </c>
      <c r="J14" s="20">
        <v>0</v>
      </c>
      <c r="K14" s="21">
        <v>0</v>
      </c>
      <c r="L14" s="20">
        <v>7</v>
      </c>
      <c r="M14" s="21">
        <v>0</v>
      </c>
      <c r="N14" s="20">
        <v>36</v>
      </c>
      <c r="O14" s="21">
        <v>10</v>
      </c>
      <c r="P14" s="20">
        <v>245</v>
      </c>
      <c r="Q14" s="21">
        <v>138</v>
      </c>
      <c r="R14" s="8">
        <f t="shared" si="0"/>
        <v>575</v>
      </c>
      <c r="S14" s="9">
        <f t="shared" si="0"/>
        <v>293</v>
      </c>
      <c r="T14" s="10">
        <f>SUM(R14:S14)</f>
        <v>868</v>
      </c>
    </row>
    <row r="15" spans="1:20" s="11" customFormat="1" ht="12.75">
      <c r="A15" s="7" t="s">
        <v>12</v>
      </c>
      <c r="B15" s="40">
        <v>347</v>
      </c>
      <c r="C15" s="41">
        <v>242</v>
      </c>
      <c r="D15" s="40">
        <v>961</v>
      </c>
      <c r="E15" s="41">
        <v>625</v>
      </c>
      <c r="F15" s="40">
        <v>315</v>
      </c>
      <c r="G15" s="41">
        <v>55</v>
      </c>
      <c r="H15" s="40">
        <v>320</v>
      </c>
      <c r="I15" s="41">
        <v>174</v>
      </c>
      <c r="J15" s="40">
        <v>26</v>
      </c>
      <c r="K15" s="41">
        <v>23</v>
      </c>
      <c r="L15" s="40">
        <v>71</v>
      </c>
      <c r="M15" s="41">
        <v>21</v>
      </c>
      <c r="N15" s="40">
        <v>901</v>
      </c>
      <c r="O15" s="41">
        <v>219</v>
      </c>
      <c r="P15" s="40">
        <v>889</v>
      </c>
      <c r="Q15" s="41">
        <v>607</v>
      </c>
      <c r="R15" s="40">
        <f t="shared" si="0"/>
        <v>3830</v>
      </c>
      <c r="S15" s="41">
        <f t="shared" si="0"/>
        <v>1966</v>
      </c>
      <c r="T15" s="41">
        <f>SUM(R15:S15)</f>
        <v>5796</v>
      </c>
    </row>
    <row r="16" spans="1:20" s="11" customFormat="1" ht="12.75">
      <c r="A16" s="24" t="s">
        <v>6</v>
      </c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2"/>
      <c r="S16" s="43"/>
      <c r="T16" s="43"/>
    </row>
    <row r="17" spans="1:20" ht="12.75">
      <c r="A17" s="18" t="s">
        <v>16</v>
      </c>
      <c r="B17" s="20">
        <v>31</v>
      </c>
      <c r="C17" s="19">
        <v>11</v>
      </c>
      <c r="D17" s="20">
        <v>63</v>
      </c>
      <c r="E17" s="19">
        <v>42</v>
      </c>
      <c r="F17" s="20">
        <v>6</v>
      </c>
      <c r="G17" s="19">
        <v>3</v>
      </c>
      <c r="H17" s="20">
        <v>24</v>
      </c>
      <c r="I17" s="19">
        <v>4</v>
      </c>
      <c r="J17" s="20">
        <v>0</v>
      </c>
      <c r="K17" s="19">
        <v>0</v>
      </c>
      <c r="L17" s="20">
        <v>0</v>
      </c>
      <c r="M17" s="19">
        <v>0</v>
      </c>
      <c r="N17" s="20">
        <v>145</v>
      </c>
      <c r="O17" s="19">
        <v>27</v>
      </c>
      <c r="P17" s="20">
        <v>67</v>
      </c>
      <c r="Q17" s="19">
        <v>62</v>
      </c>
      <c r="R17" s="8">
        <f aca="true" t="shared" si="1" ref="R17:S21">SUM(L17,J17,H17,F17,D17,B17,N17,P17)</f>
        <v>336</v>
      </c>
      <c r="S17" s="10">
        <f t="shared" si="1"/>
        <v>149</v>
      </c>
      <c r="T17" s="10">
        <f>SUM(R17:S17)</f>
        <v>485</v>
      </c>
    </row>
    <row r="18" spans="1:20" ht="12.75">
      <c r="A18" s="18" t="s">
        <v>17</v>
      </c>
      <c r="B18" s="20">
        <v>52</v>
      </c>
      <c r="C18" s="21">
        <v>43</v>
      </c>
      <c r="D18" s="20">
        <v>256</v>
      </c>
      <c r="E18" s="21">
        <v>166</v>
      </c>
      <c r="F18" s="20">
        <v>49</v>
      </c>
      <c r="G18" s="21">
        <v>27</v>
      </c>
      <c r="H18" s="20">
        <v>19</v>
      </c>
      <c r="I18" s="21">
        <v>15</v>
      </c>
      <c r="J18" s="20">
        <v>0</v>
      </c>
      <c r="K18" s="21">
        <v>0</v>
      </c>
      <c r="L18" s="20">
        <v>0</v>
      </c>
      <c r="M18" s="21">
        <v>0</v>
      </c>
      <c r="N18" s="20">
        <v>62</v>
      </c>
      <c r="O18" s="21">
        <v>29</v>
      </c>
      <c r="P18" s="20">
        <v>129</v>
      </c>
      <c r="Q18" s="21">
        <v>110</v>
      </c>
      <c r="R18" s="8">
        <f t="shared" si="1"/>
        <v>567</v>
      </c>
      <c r="S18" s="9">
        <f t="shared" si="1"/>
        <v>390</v>
      </c>
      <c r="T18" s="10">
        <f>SUM(R18:S18)</f>
        <v>957</v>
      </c>
    </row>
    <row r="19" spans="1:20" ht="12.75">
      <c r="A19" s="18" t="s">
        <v>18</v>
      </c>
      <c r="B19" s="20">
        <v>0</v>
      </c>
      <c r="C19" s="21">
        <v>0</v>
      </c>
      <c r="D19" s="20">
        <v>0</v>
      </c>
      <c r="E19" s="21">
        <v>0</v>
      </c>
      <c r="F19" s="20">
        <v>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0</v>
      </c>
      <c r="O19" s="21">
        <v>0</v>
      </c>
      <c r="P19" s="20">
        <v>0</v>
      </c>
      <c r="Q19" s="21">
        <v>0</v>
      </c>
      <c r="R19" s="8">
        <f t="shared" si="1"/>
        <v>0</v>
      </c>
      <c r="S19" s="9">
        <f t="shared" si="1"/>
        <v>0</v>
      </c>
      <c r="T19" s="10">
        <f>SUM(R19:S19)</f>
        <v>0</v>
      </c>
    </row>
    <row r="20" spans="1:20" ht="12.75">
      <c r="A20" s="18" t="s">
        <v>19</v>
      </c>
      <c r="B20" s="20">
        <v>40</v>
      </c>
      <c r="C20" s="21">
        <v>35</v>
      </c>
      <c r="D20" s="20">
        <v>0</v>
      </c>
      <c r="E20" s="21">
        <v>0</v>
      </c>
      <c r="F20" s="20">
        <v>38</v>
      </c>
      <c r="G20" s="21">
        <v>7</v>
      </c>
      <c r="H20" s="20">
        <v>2</v>
      </c>
      <c r="I20" s="21">
        <v>1</v>
      </c>
      <c r="J20" s="20">
        <v>0</v>
      </c>
      <c r="K20" s="21">
        <v>0</v>
      </c>
      <c r="L20" s="20">
        <v>0</v>
      </c>
      <c r="M20" s="21">
        <v>0</v>
      </c>
      <c r="N20" s="20">
        <v>25</v>
      </c>
      <c r="O20" s="21">
        <v>7</v>
      </c>
      <c r="P20" s="20">
        <v>120</v>
      </c>
      <c r="Q20" s="21">
        <v>54</v>
      </c>
      <c r="R20" s="8">
        <f t="shared" si="1"/>
        <v>225</v>
      </c>
      <c r="S20" s="9">
        <f t="shared" si="1"/>
        <v>104</v>
      </c>
      <c r="T20" s="10">
        <f>SUM(R20:S20)</f>
        <v>329</v>
      </c>
    </row>
    <row r="21" spans="1:20" s="11" customFormat="1" ht="12.75">
      <c r="A21" s="7" t="s">
        <v>12</v>
      </c>
      <c r="B21" s="40">
        <v>123</v>
      </c>
      <c r="C21" s="41">
        <v>89</v>
      </c>
      <c r="D21" s="40">
        <v>319</v>
      </c>
      <c r="E21" s="41">
        <v>208</v>
      </c>
      <c r="F21" s="40">
        <v>93</v>
      </c>
      <c r="G21" s="41">
        <v>37</v>
      </c>
      <c r="H21" s="40">
        <v>45</v>
      </c>
      <c r="I21" s="41">
        <v>20</v>
      </c>
      <c r="J21" s="40">
        <v>0</v>
      </c>
      <c r="K21" s="41">
        <v>0</v>
      </c>
      <c r="L21" s="40">
        <v>0</v>
      </c>
      <c r="M21" s="41">
        <v>0</v>
      </c>
      <c r="N21" s="40">
        <v>232</v>
      </c>
      <c r="O21" s="41">
        <v>63</v>
      </c>
      <c r="P21" s="40">
        <v>316</v>
      </c>
      <c r="Q21" s="41">
        <v>226</v>
      </c>
      <c r="R21" s="40">
        <f t="shared" si="1"/>
        <v>1128</v>
      </c>
      <c r="S21" s="41">
        <f t="shared" si="1"/>
        <v>643</v>
      </c>
      <c r="T21" s="41">
        <f>SUM(R21:S21)</f>
        <v>1771</v>
      </c>
    </row>
    <row r="22" spans="1:20" s="11" customFormat="1" ht="12.75">
      <c r="A22" s="24" t="s">
        <v>7</v>
      </c>
      <c r="B22" s="42"/>
      <c r="C22" s="43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Q22" s="43"/>
      <c r="R22" s="42"/>
      <c r="S22" s="43"/>
      <c r="T22" s="43"/>
    </row>
    <row r="23" spans="1:20" ht="12.75">
      <c r="A23" s="18" t="s">
        <v>16</v>
      </c>
      <c r="B23" s="20">
        <v>0</v>
      </c>
      <c r="C23" s="19">
        <v>0</v>
      </c>
      <c r="D23" s="20">
        <v>41</v>
      </c>
      <c r="E23" s="19">
        <v>32</v>
      </c>
      <c r="F23" s="20">
        <v>0</v>
      </c>
      <c r="G23" s="19">
        <v>0</v>
      </c>
      <c r="H23" s="20">
        <v>21</v>
      </c>
      <c r="I23" s="19">
        <v>14</v>
      </c>
      <c r="J23" s="20">
        <v>0</v>
      </c>
      <c r="K23" s="19">
        <v>0</v>
      </c>
      <c r="L23" s="20">
        <v>0</v>
      </c>
      <c r="M23" s="19">
        <v>0</v>
      </c>
      <c r="N23" s="20">
        <v>0</v>
      </c>
      <c r="O23" s="19">
        <v>0</v>
      </c>
      <c r="P23" s="20">
        <v>0</v>
      </c>
      <c r="Q23" s="19">
        <v>0</v>
      </c>
      <c r="R23" s="8">
        <f aca="true" t="shared" si="2" ref="R23:S27">SUM(L23,J23,H23,F23,D23,B23,N23,P23)</f>
        <v>62</v>
      </c>
      <c r="S23" s="10">
        <f t="shared" si="2"/>
        <v>46</v>
      </c>
      <c r="T23" s="10">
        <f>SUM(R23:S23)</f>
        <v>108</v>
      </c>
    </row>
    <row r="24" spans="1:20" ht="12.75">
      <c r="A24" s="18" t="s">
        <v>17</v>
      </c>
      <c r="B24" s="20">
        <v>23</v>
      </c>
      <c r="C24" s="21">
        <v>8</v>
      </c>
      <c r="D24" s="20">
        <v>42</v>
      </c>
      <c r="E24" s="21">
        <v>43</v>
      </c>
      <c r="F24" s="20">
        <v>0</v>
      </c>
      <c r="G24" s="21">
        <v>0</v>
      </c>
      <c r="H24" s="20">
        <v>0</v>
      </c>
      <c r="I24" s="21">
        <v>0</v>
      </c>
      <c r="J24" s="20">
        <v>46</v>
      </c>
      <c r="K24" s="21">
        <v>33</v>
      </c>
      <c r="L24" s="20">
        <v>18</v>
      </c>
      <c r="M24" s="21">
        <v>4</v>
      </c>
      <c r="N24" s="20">
        <v>59</v>
      </c>
      <c r="O24" s="21">
        <v>17</v>
      </c>
      <c r="P24" s="20">
        <v>30</v>
      </c>
      <c r="Q24" s="21">
        <v>50</v>
      </c>
      <c r="R24" s="8">
        <f t="shared" si="2"/>
        <v>218</v>
      </c>
      <c r="S24" s="9">
        <f t="shared" si="2"/>
        <v>155</v>
      </c>
      <c r="T24" s="10">
        <f>SUM(R24:S24)</f>
        <v>373</v>
      </c>
    </row>
    <row r="25" spans="1:20" ht="12.75">
      <c r="A25" s="18" t="s">
        <v>19</v>
      </c>
      <c r="B25" s="20">
        <v>0</v>
      </c>
      <c r="C25" s="21">
        <v>0</v>
      </c>
      <c r="D25" s="20">
        <v>0</v>
      </c>
      <c r="E25" s="21">
        <v>0</v>
      </c>
      <c r="F25" s="20">
        <v>0</v>
      </c>
      <c r="G25" s="21">
        <v>0</v>
      </c>
      <c r="H25" s="20">
        <v>0</v>
      </c>
      <c r="I25" s="21">
        <v>0</v>
      </c>
      <c r="J25" s="20">
        <v>0</v>
      </c>
      <c r="K25" s="21">
        <v>0</v>
      </c>
      <c r="L25" s="20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8">
        <f t="shared" si="2"/>
        <v>0</v>
      </c>
      <c r="S25" s="9">
        <f t="shared" si="2"/>
        <v>0</v>
      </c>
      <c r="T25" s="10">
        <f>SUM(R25:S25)</f>
        <v>0</v>
      </c>
    </row>
    <row r="26" spans="1:20" ht="12.75">
      <c r="A26" s="18" t="s">
        <v>20</v>
      </c>
      <c r="B26" s="20">
        <v>4</v>
      </c>
      <c r="C26" s="21">
        <v>1</v>
      </c>
      <c r="D26" s="20">
        <v>0</v>
      </c>
      <c r="E26" s="21">
        <v>0</v>
      </c>
      <c r="F26" s="20">
        <v>20</v>
      </c>
      <c r="G26" s="21">
        <v>3</v>
      </c>
      <c r="H26" s="20">
        <v>0</v>
      </c>
      <c r="I26" s="21">
        <v>0</v>
      </c>
      <c r="J26" s="20">
        <v>3</v>
      </c>
      <c r="K26" s="21">
        <v>4</v>
      </c>
      <c r="L26" s="20">
        <v>68</v>
      </c>
      <c r="M26" s="21">
        <v>26</v>
      </c>
      <c r="N26" s="20">
        <v>50</v>
      </c>
      <c r="O26" s="21">
        <v>2</v>
      </c>
      <c r="P26" s="20">
        <v>20</v>
      </c>
      <c r="Q26" s="21">
        <v>7</v>
      </c>
      <c r="R26" s="8">
        <f t="shared" si="2"/>
        <v>165</v>
      </c>
      <c r="S26" s="9">
        <f t="shared" si="2"/>
        <v>43</v>
      </c>
      <c r="T26" s="10">
        <f>SUM(R26:S26)</f>
        <v>208</v>
      </c>
    </row>
    <row r="27" spans="1:20" s="11" customFormat="1" ht="12.75">
      <c r="A27" s="7" t="s">
        <v>12</v>
      </c>
      <c r="B27" s="40">
        <v>27</v>
      </c>
      <c r="C27" s="41">
        <v>9</v>
      </c>
      <c r="D27" s="40">
        <v>83</v>
      </c>
      <c r="E27" s="41">
        <v>75</v>
      </c>
      <c r="F27" s="40">
        <v>20</v>
      </c>
      <c r="G27" s="41">
        <v>3</v>
      </c>
      <c r="H27" s="40">
        <v>21</v>
      </c>
      <c r="I27" s="41">
        <v>14</v>
      </c>
      <c r="J27" s="40">
        <v>49</v>
      </c>
      <c r="K27" s="41">
        <v>37</v>
      </c>
      <c r="L27" s="40">
        <v>86</v>
      </c>
      <c r="M27" s="41">
        <v>30</v>
      </c>
      <c r="N27" s="40">
        <v>109</v>
      </c>
      <c r="O27" s="41">
        <v>19</v>
      </c>
      <c r="P27" s="40">
        <v>50</v>
      </c>
      <c r="Q27" s="41">
        <v>57</v>
      </c>
      <c r="R27" s="40">
        <f t="shared" si="2"/>
        <v>445</v>
      </c>
      <c r="S27" s="41">
        <f t="shared" si="2"/>
        <v>244</v>
      </c>
      <c r="T27" s="41">
        <f>SUM(R27:S27)</f>
        <v>689</v>
      </c>
    </row>
    <row r="28" spans="1:20" s="11" customFormat="1" ht="12.75">
      <c r="A28" s="24" t="s">
        <v>8</v>
      </c>
      <c r="B28" s="42"/>
      <c r="C28" s="43"/>
      <c r="D28" s="42"/>
      <c r="E28" s="43"/>
      <c r="F28" s="42"/>
      <c r="G28" s="43"/>
      <c r="H28" s="42"/>
      <c r="I28" s="43"/>
      <c r="J28" s="42"/>
      <c r="K28" s="43"/>
      <c r="L28" s="42"/>
      <c r="M28" s="43"/>
      <c r="N28" s="42"/>
      <c r="O28" s="43"/>
      <c r="P28" s="42"/>
      <c r="Q28" s="43"/>
      <c r="R28" s="42"/>
      <c r="S28" s="43"/>
      <c r="T28" s="43"/>
    </row>
    <row r="29" spans="1:20" ht="12.75">
      <c r="A29" s="18" t="s">
        <v>16</v>
      </c>
      <c r="B29" s="20">
        <v>56</v>
      </c>
      <c r="C29" s="19">
        <v>44</v>
      </c>
      <c r="D29" s="20">
        <v>132</v>
      </c>
      <c r="E29" s="19">
        <v>103</v>
      </c>
      <c r="F29" s="20">
        <v>82</v>
      </c>
      <c r="G29" s="19">
        <v>22</v>
      </c>
      <c r="H29" s="20">
        <v>89</v>
      </c>
      <c r="I29" s="19">
        <v>22</v>
      </c>
      <c r="J29" s="20">
        <v>4</v>
      </c>
      <c r="K29" s="19">
        <v>3</v>
      </c>
      <c r="L29" s="20">
        <v>0</v>
      </c>
      <c r="M29" s="19">
        <v>0</v>
      </c>
      <c r="N29" s="20">
        <v>382</v>
      </c>
      <c r="O29" s="19">
        <v>95</v>
      </c>
      <c r="P29" s="20">
        <v>143</v>
      </c>
      <c r="Q29" s="19">
        <v>119</v>
      </c>
      <c r="R29" s="8">
        <f aca="true" t="shared" si="3" ref="R29:S33">SUM(L29,J29,H29,F29,D29,B29,N29,P29)</f>
        <v>888</v>
      </c>
      <c r="S29" s="10">
        <f t="shared" si="3"/>
        <v>408</v>
      </c>
      <c r="T29" s="10">
        <f>SUM(R29:S29)</f>
        <v>1296</v>
      </c>
    </row>
    <row r="30" spans="1:20" ht="12.75">
      <c r="A30" s="18" t="s">
        <v>17</v>
      </c>
      <c r="B30" s="20">
        <v>141</v>
      </c>
      <c r="C30" s="21">
        <v>117</v>
      </c>
      <c r="D30" s="20">
        <v>461</v>
      </c>
      <c r="E30" s="21">
        <v>338</v>
      </c>
      <c r="F30" s="20">
        <v>170</v>
      </c>
      <c r="G30" s="21">
        <v>27</v>
      </c>
      <c r="H30" s="20">
        <v>121</v>
      </c>
      <c r="I30" s="21">
        <v>48</v>
      </c>
      <c r="J30" s="20">
        <v>30</v>
      </c>
      <c r="K30" s="21">
        <v>22</v>
      </c>
      <c r="L30" s="20">
        <v>29</v>
      </c>
      <c r="M30" s="21">
        <v>12</v>
      </c>
      <c r="N30" s="20">
        <v>396</v>
      </c>
      <c r="O30" s="21">
        <v>78</v>
      </c>
      <c r="P30" s="20">
        <v>398</v>
      </c>
      <c r="Q30" s="21">
        <v>315</v>
      </c>
      <c r="R30" s="8">
        <f t="shared" si="3"/>
        <v>1746</v>
      </c>
      <c r="S30" s="9">
        <f t="shared" si="3"/>
        <v>957</v>
      </c>
      <c r="T30" s="10">
        <f>SUM(R30:S30)</f>
        <v>2703</v>
      </c>
    </row>
    <row r="31" spans="1:20" ht="12.75">
      <c r="A31" s="18" t="s">
        <v>18</v>
      </c>
      <c r="B31" s="20">
        <v>0</v>
      </c>
      <c r="C31" s="21">
        <v>0</v>
      </c>
      <c r="D31" s="20">
        <v>0</v>
      </c>
      <c r="E31" s="21">
        <v>0</v>
      </c>
      <c r="F31" s="20">
        <v>0</v>
      </c>
      <c r="G31" s="21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1">
        <v>0</v>
      </c>
      <c r="N31" s="20">
        <v>0</v>
      </c>
      <c r="O31" s="21">
        <v>0</v>
      </c>
      <c r="P31" s="20">
        <v>0</v>
      </c>
      <c r="Q31" s="21">
        <v>0</v>
      </c>
      <c r="R31" s="8">
        <f t="shared" si="3"/>
        <v>0</v>
      </c>
      <c r="S31" s="9">
        <f t="shared" si="3"/>
        <v>0</v>
      </c>
      <c r="T31" s="10">
        <f>SUM(R31:S31)</f>
        <v>0</v>
      </c>
    </row>
    <row r="32" spans="1:20" ht="12.75">
      <c r="A32" s="18" t="s">
        <v>19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s="11" customFormat="1" ht="12.75">
      <c r="A33" s="7" t="s">
        <v>12</v>
      </c>
      <c r="B33" s="40">
        <v>197</v>
      </c>
      <c r="C33" s="41">
        <v>161</v>
      </c>
      <c r="D33" s="40">
        <v>593</v>
      </c>
      <c r="E33" s="41">
        <v>441</v>
      </c>
      <c r="F33" s="40">
        <v>252</v>
      </c>
      <c r="G33" s="41">
        <v>49</v>
      </c>
      <c r="H33" s="40">
        <v>210</v>
      </c>
      <c r="I33" s="41">
        <v>70</v>
      </c>
      <c r="J33" s="40">
        <v>34</v>
      </c>
      <c r="K33" s="41">
        <v>25</v>
      </c>
      <c r="L33" s="40">
        <v>29</v>
      </c>
      <c r="M33" s="41">
        <v>12</v>
      </c>
      <c r="N33" s="40">
        <v>778</v>
      </c>
      <c r="O33" s="41">
        <v>173</v>
      </c>
      <c r="P33" s="40">
        <v>541</v>
      </c>
      <c r="Q33" s="41">
        <v>434</v>
      </c>
      <c r="R33" s="40">
        <f t="shared" si="3"/>
        <v>2634</v>
      </c>
      <c r="S33" s="41">
        <f t="shared" si="3"/>
        <v>1365</v>
      </c>
      <c r="T33" s="41">
        <f>SUM(R33:S33)</f>
        <v>3999</v>
      </c>
    </row>
    <row r="34" spans="1:20" s="11" customFormat="1" ht="12.75">
      <c r="A34" s="24" t="s">
        <v>9</v>
      </c>
      <c r="B34" s="42"/>
      <c r="C34" s="43"/>
      <c r="D34" s="42"/>
      <c r="E34" s="43"/>
      <c r="F34" s="42"/>
      <c r="G34" s="43"/>
      <c r="H34" s="42"/>
      <c r="I34" s="43"/>
      <c r="J34" s="42"/>
      <c r="K34" s="43"/>
      <c r="L34" s="42"/>
      <c r="M34" s="43"/>
      <c r="N34" s="42"/>
      <c r="O34" s="43"/>
      <c r="P34" s="42"/>
      <c r="Q34" s="43"/>
      <c r="R34" s="42"/>
      <c r="S34" s="43"/>
      <c r="T34" s="43"/>
    </row>
    <row r="35" spans="1:20" ht="12.75">
      <c r="A35" s="18" t="s">
        <v>16</v>
      </c>
      <c r="B35" s="20">
        <v>46</v>
      </c>
      <c r="C35" s="19">
        <v>38</v>
      </c>
      <c r="D35" s="20">
        <v>280</v>
      </c>
      <c r="E35" s="19">
        <v>159</v>
      </c>
      <c r="F35" s="20">
        <v>48</v>
      </c>
      <c r="G35" s="19">
        <v>10</v>
      </c>
      <c r="H35" s="20">
        <v>87</v>
      </c>
      <c r="I35" s="19">
        <v>41</v>
      </c>
      <c r="J35" s="20">
        <v>0</v>
      </c>
      <c r="K35" s="19">
        <v>0</v>
      </c>
      <c r="L35" s="20">
        <v>2</v>
      </c>
      <c r="M35" s="19">
        <v>1</v>
      </c>
      <c r="N35" s="20">
        <v>335</v>
      </c>
      <c r="O35" s="19">
        <v>66</v>
      </c>
      <c r="P35" s="20">
        <v>122</v>
      </c>
      <c r="Q35" s="19">
        <v>78</v>
      </c>
      <c r="R35" s="8">
        <f aca="true" t="shared" si="4" ref="R35:S39">SUM(L35,J35,H35,F35,D35,B35,N35,P35)</f>
        <v>920</v>
      </c>
      <c r="S35" s="10">
        <f t="shared" si="4"/>
        <v>393</v>
      </c>
      <c r="T35" s="10">
        <f>SUM(R35:S35)</f>
        <v>1313</v>
      </c>
    </row>
    <row r="36" spans="1:20" ht="12.75">
      <c r="A36" s="18" t="s">
        <v>17</v>
      </c>
      <c r="B36" s="20">
        <v>149</v>
      </c>
      <c r="C36" s="21">
        <v>111</v>
      </c>
      <c r="D36" s="20">
        <v>479</v>
      </c>
      <c r="E36" s="21">
        <v>311</v>
      </c>
      <c r="F36" s="20">
        <v>206</v>
      </c>
      <c r="G36" s="21">
        <v>35</v>
      </c>
      <c r="H36" s="20">
        <v>148</v>
      </c>
      <c r="I36" s="21">
        <v>93</v>
      </c>
      <c r="J36" s="20">
        <v>28</v>
      </c>
      <c r="K36" s="21">
        <v>27</v>
      </c>
      <c r="L36" s="20">
        <v>69</v>
      </c>
      <c r="M36" s="21">
        <v>15</v>
      </c>
      <c r="N36" s="20">
        <v>369</v>
      </c>
      <c r="O36" s="21">
        <v>79</v>
      </c>
      <c r="P36" s="20">
        <v>385</v>
      </c>
      <c r="Q36" s="21">
        <v>281</v>
      </c>
      <c r="R36" s="8">
        <f t="shared" si="4"/>
        <v>1833</v>
      </c>
      <c r="S36" s="9">
        <f t="shared" si="4"/>
        <v>952</v>
      </c>
      <c r="T36" s="10">
        <f>SUM(R36:S36)</f>
        <v>2785</v>
      </c>
    </row>
    <row r="37" spans="1:20" ht="12.75">
      <c r="A37" s="18" t="s">
        <v>18</v>
      </c>
      <c r="B37" s="20">
        <v>20</v>
      </c>
      <c r="C37" s="21">
        <v>5</v>
      </c>
      <c r="D37" s="20">
        <v>0</v>
      </c>
      <c r="E37" s="21">
        <v>0</v>
      </c>
      <c r="F37" s="20">
        <v>57</v>
      </c>
      <c r="G37" s="21">
        <v>2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22</v>
      </c>
      <c r="O37" s="21">
        <v>0</v>
      </c>
      <c r="P37" s="20">
        <v>39</v>
      </c>
      <c r="Q37" s="21">
        <v>25</v>
      </c>
      <c r="R37" s="8">
        <f t="shared" si="4"/>
        <v>138</v>
      </c>
      <c r="S37" s="9">
        <f t="shared" si="4"/>
        <v>32</v>
      </c>
      <c r="T37" s="10">
        <f>SUM(R37:S37)</f>
        <v>170</v>
      </c>
    </row>
    <row r="38" spans="1:20" ht="12.75">
      <c r="A38" s="18" t="s">
        <v>19</v>
      </c>
      <c r="B38" s="20">
        <v>14</v>
      </c>
      <c r="C38" s="21">
        <v>25</v>
      </c>
      <c r="D38" s="20">
        <v>49</v>
      </c>
      <c r="E38" s="21">
        <v>32</v>
      </c>
      <c r="F38" s="20">
        <v>11</v>
      </c>
      <c r="G38" s="21">
        <v>6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74</v>
      </c>
      <c r="O38" s="21">
        <v>12</v>
      </c>
      <c r="P38" s="20">
        <v>68</v>
      </c>
      <c r="Q38" s="21">
        <v>65</v>
      </c>
      <c r="R38" s="8">
        <f t="shared" si="4"/>
        <v>216</v>
      </c>
      <c r="S38" s="9">
        <f t="shared" si="4"/>
        <v>140</v>
      </c>
      <c r="T38" s="10">
        <f>SUM(R38:S38)</f>
        <v>356</v>
      </c>
    </row>
    <row r="39" spans="1:20" s="11" customFormat="1" ht="12.75">
      <c r="A39" s="7" t="s">
        <v>12</v>
      </c>
      <c r="B39" s="40">
        <v>229</v>
      </c>
      <c r="C39" s="41">
        <v>179</v>
      </c>
      <c r="D39" s="40">
        <v>808</v>
      </c>
      <c r="E39" s="41">
        <v>502</v>
      </c>
      <c r="F39" s="40">
        <v>322</v>
      </c>
      <c r="G39" s="41">
        <v>53</v>
      </c>
      <c r="H39" s="40">
        <v>235</v>
      </c>
      <c r="I39" s="41">
        <v>134</v>
      </c>
      <c r="J39" s="40">
        <v>28</v>
      </c>
      <c r="K39" s="41">
        <v>27</v>
      </c>
      <c r="L39" s="40">
        <v>71</v>
      </c>
      <c r="M39" s="41">
        <v>16</v>
      </c>
      <c r="N39" s="40">
        <v>800</v>
      </c>
      <c r="O39" s="41">
        <v>157</v>
      </c>
      <c r="P39" s="40">
        <v>614</v>
      </c>
      <c r="Q39" s="41">
        <v>449</v>
      </c>
      <c r="R39" s="40">
        <f t="shared" si="4"/>
        <v>3107</v>
      </c>
      <c r="S39" s="41">
        <f t="shared" si="4"/>
        <v>1517</v>
      </c>
      <c r="T39" s="41">
        <f>SUM(R39:S39)</f>
        <v>4624</v>
      </c>
    </row>
    <row r="40" spans="1:20" s="11" customFormat="1" ht="12.75">
      <c r="A40" s="24" t="s">
        <v>10</v>
      </c>
      <c r="B40" s="42"/>
      <c r="C40" s="43"/>
      <c r="D40" s="42"/>
      <c r="E40" s="43"/>
      <c r="F40" s="42"/>
      <c r="G40" s="43"/>
      <c r="H40" s="42"/>
      <c r="I40" s="43"/>
      <c r="J40" s="42"/>
      <c r="K40" s="43"/>
      <c r="L40" s="42"/>
      <c r="M40" s="43"/>
      <c r="N40" s="42"/>
      <c r="O40" s="43"/>
      <c r="P40" s="42"/>
      <c r="Q40" s="43"/>
      <c r="R40" s="42"/>
      <c r="S40" s="43"/>
      <c r="T40" s="43"/>
    </row>
    <row r="41" spans="1:20" ht="12.75">
      <c r="A41" s="18" t="s">
        <v>16</v>
      </c>
      <c r="B41" s="20">
        <v>46</v>
      </c>
      <c r="C41" s="19">
        <v>32</v>
      </c>
      <c r="D41" s="20">
        <v>153</v>
      </c>
      <c r="E41" s="19">
        <v>86</v>
      </c>
      <c r="F41" s="20">
        <v>25</v>
      </c>
      <c r="G41" s="19">
        <v>9</v>
      </c>
      <c r="H41" s="20">
        <v>54</v>
      </c>
      <c r="I41" s="19">
        <v>15</v>
      </c>
      <c r="J41" s="20">
        <v>0</v>
      </c>
      <c r="K41" s="19">
        <v>0</v>
      </c>
      <c r="L41" s="20">
        <v>2</v>
      </c>
      <c r="M41" s="19">
        <v>1</v>
      </c>
      <c r="N41" s="20">
        <v>181</v>
      </c>
      <c r="O41" s="19">
        <v>45</v>
      </c>
      <c r="P41" s="20">
        <v>139</v>
      </c>
      <c r="Q41" s="19">
        <v>84</v>
      </c>
      <c r="R41" s="8">
        <f aca="true" t="shared" si="5" ref="R41:S45">SUM(L41,J41,H41,F41,D41,B41,N41,P41)</f>
        <v>600</v>
      </c>
      <c r="S41" s="10">
        <f t="shared" si="5"/>
        <v>272</v>
      </c>
      <c r="T41" s="10">
        <f>SUM(R41:S41)</f>
        <v>872</v>
      </c>
    </row>
    <row r="42" spans="1:20" ht="12.75">
      <c r="A42" s="18" t="s">
        <v>17</v>
      </c>
      <c r="B42" s="20">
        <v>116</v>
      </c>
      <c r="C42" s="21">
        <v>72</v>
      </c>
      <c r="D42" s="20">
        <v>326</v>
      </c>
      <c r="E42" s="21">
        <v>205</v>
      </c>
      <c r="F42" s="20">
        <v>335</v>
      </c>
      <c r="G42" s="21">
        <v>91</v>
      </c>
      <c r="H42" s="20">
        <v>48</v>
      </c>
      <c r="I42" s="21">
        <v>44</v>
      </c>
      <c r="J42" s="20">
        <v>0</v>
      </c>
      <c r="K42" s="21">
        <v>0</v>
      </c>
      <c r="L42" s="20">
        <v>55</v>
      </c>
      <c r="M42" s="21">
        <v>29</v>
      </c>
      <c r="N42" s="20">
        <v>484</v>
      </c>
      <c r="O42" s="21">
        <v>121</v>
      </c>
      <c r="P42" s="20">
        <v>253</v>
      </c>
      <c r="Q42" s="21">
        <v>168</v>
      </c>
      <c r="R42" s="8">
        <f t="shared" si="5"/>
        <v>1617</v>
      </c>
      <c r="S42" s="9">
        <f t="shared" si="5"/>
        <v>730</v>
      </c>
      <c r="T42" s="10">
        <f>SUM(R42:S42)</f>
        <v>2347</v>
      </c>
    </row>
    <row r="43" spans="1:20" ht="12.75">
      <c r="A43" s="18" t="s">
        <v>18</v>
      </c>
      <c r="B43" s="20">
        <v>17</v>
      </c>
      <c r="C43" s="21">
        <v>4</v>
      </c>
      <c r="D43" s="20">
        <v>78</v>
      </c>
      <c r="E43" s="21">
        <v>34</v>
      </c>
      <c r="F43" s="20">
        <v>47</v>
      </c>
      <c r="G43" s="21">
        <v>8</v>
      </c>
      <c r="H43" s="20">
        <v>4</v>
      </c>
      <c r="I43" s="21">
        <v>1</v>
      </c>
      <c r="J43" s="20">
        <v>0</v>
      </c>
      <c r="K43" s="21">
        <v>0</v>
      </c>
      <c r="L43" s="20">
        <v>0</v>
      </c>
      <c r="M43" s="21">
        <v>0</v>
      </c>
      <c r="N43" s="20">
        <v>73</v>
      </c>
      <c r="O43" s="21">
        <v>19</v>
      </c>
      <c r="P43" s="20">
        <v>46</v>
      </c>
      <c r="Q43" s="21">
        <v>15</v>
      </c>
      <c r="R43" s="8">
        <f t="shared" si="5"/>
        <v>265</v>
      </c>
      <c r="S43" s="9">
        <f t="shared" si="5"/>
        <v>81</v>
      </c>
      <c r="T43" s="10">
        <f>SUM(R43:S43)</f>
        <v>346</v>
      </c>
    </row>
    <row r="44" spans="1:20" ht="12.75">
      <c r="A44" s="18" t="s">
        <v>19</v>
      </c>
      <c r="B44" s="20">
        <v>36</v>
      </c>
      <c r="C44" s="21">
        <v>2</v>
      </c>
      <c r="D44" s="20">
        <v>0</v>
      </c>
      <c r="E44" s="21">
        <v>0</v>
      </c>
      <c r="F44" s="20">
        <v>7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8</v>
      </c>
      <c r="O44" s="21">
        <v>0</v>
      </c>
      <c r="P44" s="20">
        <v>46</v>
      </c>
      <c r="Q44" s="21">
        <v>1</v>
      </c>
      <c r="R44" s="8">
        <f t="shared" si="5"/>
        <v>97</v>
      </c>
      <c r="S44" s="9">
        <f t="shared" si="5"/>
        <v>3</v>
      </c>
      <c r="T44" s="10">
        <f>SUM(R44:S44)</f>
        <v>100</v>
      </c>
    </row>
    <row r="45" spans="1:20" s="16" customFormat="1" ht="12.75">
      <c r="A45" s="28" t="s">
        <v>12</v>
      </c>
      <c r="B45" s="40">
        <v>215</v>
      </c>
      <c r="C45" s="41">
        <v>110</v>
      </c>
      <c r="D45" s="40">
        <v>557</v>
      </c>
      <c r="E45" s="41">
        <v>325</v>
      </c>
      <c r="F45" s="40">
        <v>414</v>
      </c>
      <c r="G45" s="41">
        <v>108</v>
      </c>
      <c r="H45" s="40">
        <v>106</v>
      </c>
      <c r="I45" s="41">
        <v>60</v>
      </c>
      <c r="J45" s="40">
        <v>0</v>
      </c>
      <c r="K45" s="41">
        <v>0</v>
      </c>
      <c r="L45" s="40">
        <v>57</v>
      </c>
      <c r="M45" s="41">
        <v>30</v>
      </c>
      <c r="N45" s="40">
        <v>746</v>
      </c>
      <c r="O45" s="41">
        <v>185</v>
      </c>
      <c r="P45" s="40">
        <v>484</v>
      </c>
      <c r="Q45" s="41">
        <v>268</v>
      </c>
      <c r="R45" s="40">
        <f t="shared" si="5"/>
        <v>2579</v>
      </c>
      <c r="S45" s="41">
        <f t="shared" si="5"/>
        <v>1086</v>
      </c>
      <c r="T45" s="41">
        <f>SUM(R45:S45)</f>
        <v>3665</v>
      </c>
    </row>
    <row r="46" spans="1:20" s="5" customFormat="1" ht="12.75">
      <c r="A46" s="15" t="s">
        <v>15</v>
      </c>
      <c r="B46" s="44"/>
      <c r="C46" s="45"/>
      <c r="D46" s="44"/>
      <c r="E46" s="45"/>
      <c r="F46" s="44"/>
      <c r="G46" s="45"/>
      <c r="H46" s="44"/>
      <c r="I46" s="45"/>
      <c r="J46" s="44"/>
      <c r="K46" s="45"/>
      <c r="L46" s="44"/>
      <c r="M46" s="45"/>
      <c r="N46" s="44"/>
      <c r="O46" s="45"/>
      <c r="P46" s="44"/>
      <c r="Q46" s="45"/>
      <c r="R46" s="46"/>
      <c r="S46" s="47"/>
      <c r="T46" s="47"/>
    </row>
    <row r="47" spans="1:20" ht="12.75">
      <c r="A47" s="5" t="s">
        <v>16</v>
      </c>
      <c r="B47" s="48">
        <f aca="true" t="shared" si="6" ref="B47:Q47">SUM(B11,B17,B23,B29,B35,B41)</f>
        <v>256</v>
      </c>
      <c r="C47" s="49">
        <f t="shared" si="6"/>
        <v>179</v>
      </c>
      <c r="D47" s="48">
        <f t="shared" si="6"/>
        <v>936</v>
      </c>
      <c r="E47" s="49">
        <f t="shared" si="6"/>
        <v>587</v>
      </c>
      <c r="F47" s="48">
        <f t="shared" si="6"/>
        <v>228</v>
      </c>
      <c r="G47" s="49">
        <f t="shared" si="6"/>
        <v>58</v>
      </c>
      <c r="H47" s="48">
        <f t="shared" si="6"/>
        <v>385</v>
      </c>
      <c r="I47" s="49">
        <f t="shared" si="6"/>
        <v>144</v>
      </c>
      <c r="J47" s="48">
        <f t="shared" si="6"/>
        <v>4</v>
      </c>
      <c r="K47" s="49">
        <f t="shared" si="6"/>
        <v>3</v>
      </c>
      <c r="L47" s="48">
        <f t="shared" si="6"/>
        <v>14</v>
      </c>
      <c r="M47" s="49">
        <f t="shared" si="6"/>
        <v>7</v>
      </c>
      <c r="N47" s="48">
        <f t="shared" si="6"/>
        <v>1288</v>
      </c>
      <c r="O47" s="49">
        <f t="shared" si="6"/>
        <v>297</v>
      </c>
      <c r="P47" s="48">
        <f t="shared" si="6"/>
        <v>671</v>
      </c>
      <c r="Q47" s="49">
        <f t="shared" si="6"/>
        <v>503</v>
      </c>
      <c r="R47" s="50">
        <f aca="true" t="shared" si="7" ref="R47:R52">SUM(L47,J47,H47,F47,D47,B47,N47,P47)</f>
        <v>3782</v>
      </c>
      <c r="S47" s="51">
        <f aca="true" t="shared" si="8" ref="S47:S52">SUM(M47,K47,I47,G47,E47,C47,O47,Q47)</f>
        <v>1778</v>
      </c>
      <c r="T47" s="51">
        <f aca="true" t="shared" si="9" ref="T47:T52">SUM(R47:S47)</f>
        <v>5560</v>
      </c>
    </row>
    <row r="48" spans="1:20" ht="12.75">
      <c r="A48" s="60" t="s">
        <v>17</v>
      </c>
      <c r="B48" s="48">
        <f aca="true" t="shared" si="10" ref="B48:Q48">SUM(B12,B18,B24,B30,B36,B42)</f>
        <v>663</v>
      </c>
      <c r="C48" s="53">
        <f t="shared" si="10"/>
        <v>484</v>
      </c>
      <c r="D48" s="48">
        <f t="shared" si="10"/>
        <v>2113</v>
      </c>
      <c r="E48" s="53">
        <f t="shared" si="10"/>
        <v>1453</v>
      </c>
      <c r="F48" s="48">
        <f t="shared" si="10"/>
        <v>974</v>
      </c>
      <c r="G48" s="53">
        <f t="shared" si="10"/>
        <v>218</v>
      </c>
      <c r="H48" s="48">
        <f t="shared" si="10"/>
        <v>526</v>
      </c>
      <c r="I48" s="53">
        <f t="shared" si="10"/>
        <v>309</v>
      </c>
      <c r="J48" s="48">
        <f t="shared" si="10"/>
        <v>130</v>
      </c>
      <c r="K48" s="53">
        <f t="shared" si="10"/>
        <v>105</v>
      </c>
      <c r="L48" s="48">
        <f t="shared" si="10"/>
        <v>225</v>
      </c>
      <c r="M48" s="53">
        <f t="shared" si="10"/>
        <v>76</v>
      </c>
      <c r="N48" s="48">
        <f t="shared" si="10"/>
        <v>1990</v>
      </c>
      <c r="O48" s="53">
        <f t="shared" si="10"/>
        <v>469</v>
      </c>
      <c r="P48" s="48">
        <f t="shared" si="10"/>
        <v>1639</v>
      </c>
      <c r="Q48" s="53">
        <f t="shared" si="10"/>
        <v>1233</v>
      </c>
      <c r="R48" s="50">
        <f t="shared" si="7"/>
        <v>8260</v>
      </c>
      <c r="S48" s="54">
        <f t="shared" si="8"/>
        <v>4347</v>
      </c>
      <c r="T48" s="51">
        <f t="shared" si="9"/>
        <v>12607</v>
      </c>
    </row>
    <row r="49" spans="1:20" ht="12.75">
      <c r="A49" s="60" t="s">
        <v>18</v>
      </c>
      <c r="B49" s="48">
        <f aca="true" t="shared" si="11" ref="B49:Q49">SUM(B13,B19,B31,B37,B43)</f>
        <v>37</v>
      </c>
      <c r="C49" s="53">
        <f t="shared" si="11"/>
        <v>9</v>
      </c>
      <c r="D49" s="48">
        <f t="shared" si="11"/>
        <v>78</v>
      </c>
      <c r="E49" s="53">
        <f t="shared" si="11"/>
        <v>34</v>
      </c>
      <c r="F49" s="48">
        <f t="shared" si="11"/>
        <v>104</v>
      </c>
      <c r="G49" s="53">
        <f t="shared" si="11"/>
        <v>10</v>
      </c>
      <c r="H49" s="48">
        <f t="shared" si="11"/>
        <v>4</v>
      </c>
      <c r="I49" s="53">
        <f t="shared" si="11"/>
        <v>1</v>
      </c>
      <c r="J49" s="48">
        <f t="shared" si="11"/>
        <v>0</v>
      </c>
      <c r="K49" s="53">
        <f t="shared" si="11"/>
        <v>0</v>
      </c>
      <c r="L49" s="48">
        <f t="shared" si="11"/>
        <v>0</v>
      </c>
      <c r="M49" s="53">
        <f t="shared" si="11"/>
        <v>0</v>
      </c>
      <c r="N49" s="48">
        <f t="shared" si="11"/>
        <v>95</v>
      </c>
      <c r="O49" s="53">
        <f t="shared" si="11"/>
        <v>19</v>
      </c>
      <c r="P49" s="48">
        <f t="shared" si="11"/>
        <v>85</v>
      </c>
      <c r="Q49" s="53">
        <f t="shared" si="11"/>
        <v>40</v>
      </c>
      <c r="R49" s="50">
        <f t="shared" si="7"/>
        <v>403</v>
      </c>
      <c r="S49" s="54">
        <f t="shared" si="8"/>
        <v>113</v>
      </c>
      <c r="T49" s="51">
        <f t="shared" si="9"/>
        <v>516</v>
      </c>
    </row>
    <row r="50" spans="1:20" ht="12.75">
      <c r="A50" s="60" t="s">
        <v>19</v>
      </c>
      <c r="B50" s="48">
        <f aca="true" t="shared" si="12" ref="B50:Q50">SUM(B14,B20,B25,B32,B38,B44)</f>
        <v>178</v>
      </c>
      <c r="C50" s="53">
        <f t="shared" si="12"/>
        <v>117</v>
      </c>
      <c r="D50" s="48">
        <f t="shared" si="12"/>
        <v>194</v>
      </c>
      <c r="E50" s="53">
        <f t="shared" si="12"/>
        <v>102</v>
      </c>
      <c r="F50" s="48">
        <f t="shared" si="12"/>
        <v>90</v>
      </c>
      <c r="G50" s="53">
        <f t="shared" si="12"/>
        <v>16</v>
      </c>
      <c r="H50" s="48">
        <f t="shared" si="12"/>
        <v>22</v>
      </c>
      <c r="I50" s="53">
        <f t="shared" si="12"/>
        <v>18</v>
      </c>
      <c r="J50" s="48">
        <f t="shared" si="12"/>
        <v>0</v>
      </c>
      <c r="K50" s="53">
        <f t="shared" si="12"/>
        <v>0</v>
      </c>
      <c r="L50" s="48">
        <f t="shared" si="12"/>
        <v>7</v>
      </c>
      <c r="M50" s="53">
        <f t="shared" si="12"/>
        <v>0</v>
      </c>
      <c r="N50" s="48">
        <f t="shared" si="12"/>
        <v>143</v>
      </c>
      <c r="O50" s="53">
        <f t="shared" si="12"/>
        <v>29</v>
      </c>
      <c r="P50" s="48">
        <f t="shared" si="12"/>
        <v>479</v>
      </c>
      <c r="Q50" s="53">
        <f t="shared" si="12"/>
        <v>258</v>
      </c>
      <c r="R50" s="50">
        <f t="shared" si="7"/>
        <v>1113</v>
      </c>
      <c r="S50" s="54">
        <f t="shared" si="8"/>
        <v>540</v>
      </c>
      <c r="T50" s="51">
        <f t="shared" si="9"/>
        <v>1653</v>
      </c>
    </row>
    <row r="51" spans="1:20" ht="12.75">
      <c r="A51" s="60" t="s">
        <v>20</v>
      </c>
      <c r="B51" s="48">
        <f aca="true" t="shared" si="13" ref="B51:Q51">SUM(B26)</f>
        <v>4</v>
      </c>
      <c r="C51" s="53">
        <f t="shared" si="13"/>
        <v>1</v>
      </c>
      <c r="D51" s="48">
        <f t="shared" si="13"/>
        <v>0</v>
      </c>
      <c r="E51" s="53">
        <f t="shared" si="13"/>
        <v>0</v>
      </c>
      <c r="F51" s="48">
        <f t="shared" si="13"/>
        <v>20</v>
      </c>
      <c r="G51" s="53">
        <f t="shared" si="13"/>
        <v>3</v>
      </c>
      <c r="H51" s="48">
        <f t="shared" si="13"/>
        <v>0</v>
      </c>
      <c r="I51" s="53">
        <f t="shared" si="13"/>
        <v>0</v>
      </c>
      <c r="J51" s="48">
        <f t="shared" si="13"/>
        <v>3</v>
      </c>
      <c r="K51" s="53">
        <f t="shared" si="13"/>
        <v>4</v>
      </c>
      <c r="L51" s="48">
        <f t="shared" si="13"/>
        <v>68</v>
      </c>
      <c r="M51" s="53">
        <f t="shared" si="13"/>
        <v>26</v>
      </c>
      <c r="N51" s="48">
        <f t="shared" si="13"/>
        <v>50</v>
      </c>
      <c r="O51" s="53">
        <f t="shared" si="13"/>
        <v>2</v>
      </c>
      <c r="P51" s="48">
        <f t="shared" si="13"/>
        <v>20</v>
      </c>
      <c r="Q51" s="53">
        <f t="shared" si="13"/>
        <v>7</v>
      </c>
      <c r="R51" s="50">
        <f t="shared" si="7"/>
        <v>165</v>
      </c>
      <c r="S51" s="54">
        <f t="shared" si="8"/>
        <v>43</v>
      </c>
      <c r="T51" s="51">
        <f t="shared" si="9"/>
        <v>208</v>
      </c>
    </row>
    <row r="52" spans="1:20" s="11" customFormat="1" ht="12.75">
      <c r="A52" s="7" t="s">
        <v>12</v>
      </c>
      <c r="B52" s="12">
        <f aca="true" t="shared" si="14" ref="B52:Q52">SUM(B47:B51)</f>
        <v>1138</v>
      </c>
      <c r="C52" s="13">
        <f t="shared" si="14"/>
        <v>790</v>
      </c>
      <c r="D52" s="12">
        <f t="shared" si="14"/>
        <v>3321</v>
      </c>
      <c r="E52" s="13">
        <f t="shared" si="14"/>
        <v>2176</v>
      </c>
      <c r="F52" s="12">
        <f t="shared" si="14"/>
        <v>1416</v>
      </c>
      <c r="G52" s="13">
        <f t="shared" si="14"/>
        <v>305</v>
      </c>
      <c r="H52" s="12">
        <f t="shared" si="14"/>
        <v>937</v>
      </c>
      <c r="I52" s="13">
        <f t="shared" si="14"/>
        <v>472</v>
      </c>
      <c r="J52" s="12">
        <f t="shared" si="14"/>
        <v>137</v>
      </c>
      <c r="K52" s="13">
        <f t="shared" si="14"/>
        <v>112</v>
      </c>
      <c r="L52" s="12">
        <f t="shared" si="14"/>
        <v>314</v>
      </c>
      <c r="M52" s="13">
        <f t="shared" si="14"/>
        <v>109</v>
      </c>
      <c r="N52" s="12">
        <f t="shared" si="14"/>
        <v>3566</v>
      </c>
      <c r="O52" s="13">
        <f t="shared" si="14"/>
        <v>816</v>
      </c>
      <c r="P52" s="12">
        <f t="shared" si="14"/>
        <v>2894</v>
      </c>
      <c r="Q52" s="13">
        <f t="shared" si="14"/>
        <v>2041</v>
      </c>
      <c r="R52" s="12">
        <f t="shared" si="7"/>
        <v>13723</v>
      </c>
      <c r="S52" s="13">
        <f t="shared" si="8"/>
        <v>6821</v>
      </c>
      <c r="T52" s="13">
        <f t="shared" si="9"/>
        <v>20544</v>
      </c>
    </row>
    <row r="53" spans="2:20" s="11" customFormat="1" ht="7.5" customHeight="1"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</row>
    <row r="54" spans="1:20" s="11" customFormat="1" ht="12.75">
      <c r="A54" s="84" t="s">
        <v>149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</row>
    <row r="55" spans="1:20" s="11" customFormat="1" ht="12.75">
      <c r="A55" s="82" t="s">
        <v>131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</row>
    <row r="56" ht="6" customHeight="1">
      <c r="B56" s="9"/>
    </row>
    <row r="57" spans="1:12" ht="12.75">
      <c r="A57" s="205" t="s">
        <v>31</v>
      </c>
      <c r="B57" s="161"/>
      <c r="C57" s="161"/>
      <c r="D57" s="159"/>
      <c r="E57" s="161"/>
      <c r="F57" s="161"/>
      <c r="G57" s="159"/>
      <c r="H57" s="161"/>
      <c r="I57" s="161"/>
      <c r="J57" s="161"/>
      <c r="K57" s="161"/>
      <c r="L57" s="161"/>
    </row>
    <row r="58" spans="1:12" ht="12.75">
      <c r="A58" s="205" t="s">
        <v>177</v>
      </c>
      <c r="B58" s="162"/>
      <c r="C58" s="162"/>
      <c r="D58" s="266"/>
      <c r="E58" s="162"/>
      <c r="F58" s="162"/>
      <c r="G58" s="266"/>
      <c r="H58" s="162"/>
      <c r="I58" s="162"/>
      <c r="J58" s="161"/>
      <c r="K58" s="161"/>
      <c r="L58" s="161"/>
    </row>
    <row r="59" spans="1:12" ht="12.75">
      <c r="A59" s="205" t="s">
        <v>178</v>
      </c>
      <c r="B59" s="162"/>
      <c r="C59" s="162"/>
      <c r="D59" s="266"/>
      <c r="E59" s="162"/>
      <c r="F59" s="162"/>
      <c r="G59" s="266"/>
      <c r="H59" s="162"/>
      <c r="I59" s="162"/>
      <c r="J59" s="161"/>
      <c r="K59" s="161"/>
      <c r="L59" s="161"/>
    </row>
    <row r="60" ht="12.75">
      <c r="A60" s="205" t="s">
        <v>179</v>
      </c>
    </row>
    <row r="61" ht="12.75">
      <c r="A61" s="297" t="s">
        <v>180</v>
      </c>
    </row>
    <row r="67" spans="19:20" ht="12.75">
      <c r="S67" s="5"/>
      <c r="T67"/>
    </row>
    <row r="68" spans="12:20" ht="12.75">
      <c r="L68" s="5"/>
      <c r="T68"/>
    </row>
    <row r="69" spans="12:20" ht="12.75">
      <c r="L69" s="5"/>
      <c r="T69"/>
    </row>
    <row r="70" spans="12:20" ht="12.75">
      <c r="L70" s="5"/>
      <c r="T70"/>
    </row>
    <row r="71" spans="12:20" ht="12.75">
      <c r="L71" s="5"/>
      <c r="T71"/>
    </row>
    <row r="72" spans="12:20" ht="12.75">
      <c r="L72" s="5"/>
      <c r="T72"/>
    </row>
    <row r="73" spans="12:20" ht="12.75">
      <c r="L73" s="5"/>
      <c r="M73" s="159"/>
      <c r="R73" s="159"/>
      <c r="S73" s="159"/>
      <c r="T73"/>
    </row>
    <row r="74" spans="12:20" ht="12.75">
      <c r="L74" s="5"/>
      <c r="T74"/>
    </row>
    <row r="75" spans="12:20" ht="12.75">
      <c r="L75" s="5"/>
      <c r="T75"/>
    </row>
    <row r="76" spans="12:20" ht="12.75">
      <c r="L76" s="5"/>
      <c r="T76"/>
    </row>
    <row r="77" spans="12:20" ht="12.75">
      <c r="L77" s="159"/>
      <c r="M77" s="159"/>
      <c r="R77" s="159"/>
      <c r="T77"/>
    </row>
    <row r="78" spans="12:20" ht="12.75">
      <c r="L78" s="159"/>
      <c r="M78" s="159"/>
      <c r="R78" s="159"/>
      <c r="T78"/>
    </row>
    <row r="79" spans="12:20" ht="12.75">
      <c r="L79" s="159"/>
      <c r="M79" s="159"/>
      <c r="R79" s="159"/>
      <c r="S79" s="159"/>
      <c r="T79"/>
    </row>
    <row r="80" spans="12:20" ht="12" customHeight="1">
      <c r="L80" s="159"/>
      <c r="M80" s="159"/>
      <c r="R80" s="159"/>
      <c r="T80"/>
    </row>
    <row r="81" spans="12:20" ht="12.75">
      <c r="L81" s="159"/>
      <c r="M81" s="159"/>
      <c r="R81" s="159"/>
      <c r="T81"/>
    </row>
    <row r="82" spans="12:20" ht="12.75">
      <c r="L82" s="159"/>
      <c r="M82" s="159"/>
      <c r="R82" s="159"/>
      <c r="T82"/>
    </row>
    <row r="83" spans="12:20" ht="12.75">
      <c r="L83" s="159"/>
      <c r="M83" s="159"/>
      <c r="R83" s="159"/>
      <c r="T83"/>
    </row>
    <row r="84" spans="12:20" ht="12.75">
      <c r="L84" s="5"/>
      <c r="T84"/>
    </row>
    <row r="85" spans="12:20" ht="12.75">
      <c r="L85" s="159"/>
      <c r="M85" s="159"/>
      <c r="R85" s="159"/>
      <c r="S85" s="159"/>
      <c r="T85"/>
    </row>
    <row r="86" spans="12:20" ht="12.75">
      <c r="L86" s="5"/>
      <c r="T86"/>
    </row>
    <row r="87" spans="12:20" ht="12.75">
      <c r="L87" s="5"/>
      <c r="T87"/>
    </row>
    <row r="88" spans="12:20" ht="12.75">
      <c r="L88" s="5"/>
      <c r="T88"/>
    </row>
    <row r="89" spans="12:20" ht="12.75">
      <c r="L89" s="159"/>
      <c r="T89"/>
    </row>
    <row r="90" spans="12:20" ht="12.75">
      <c r="L90" s="5"/>
      <c r="T90"/>
    </row>
    <row r="91" spans="12:20" ht="12.75">
      <c r="L91" s="159"/>
      <c r="M91" s="159"/>
      <c r="R91" s="159"/>
      <c r="S91" s="159"/>
      <c r="T91"/>
    </row>
    <row r="92" spans="12:20" ht="12.75">
      <c r="L92" s="159"/>
      <c r="M92" s="159"/>
      <c r="R92" s="159"/>
      <c r="S92" s="159"/>
      <c r="T92"/>
    </row>
    <row r="93" spans="12:20" ht="12.75">
      <c r="L93" s="5"/>
      <c r="T93"/>
    </row>
    <row r="94" spans="12:20" ht="12.75">
      <c r="L94" s="5"/>
      <c r="T94"/>
    </row>
    <row r="95" spans="12:20" ht="12.75">
      <c r="L95" s="159"/>
      <c r="T95"/>
    </row>
    <row r="96" spans="12:20" ht="12.75">
      <c r="L96" s="5"/>
      <c r="T96"/>
    </row>
    <row r="97" spans="12:20" ht="12.75">
      <c r="L97" s="159"/>
      <c r="M97" s="159"/>
      <c r="R97" s="159"/>
      <c r="T97"/>
    </row>
    <row r="98" spans="12:20" ht="12.75">
      <c r="L98" s="159"/>
      <c r="M98" s="159"/>
      <c r="R98" s="159"/>
      <c r="T98"/>
    </row>
    <row r="99" spans="12:20" ht="12.75">
      <c r="L99" s="5"/>
      <c r="T99"/>
    </row>
    <row r="100" spans="12:20" ht="12.75">
      <c r="L100" s="5"/>
      <c r="T100"/>
    </row>
    <row r="101" spans="12:20" ht="12.75">
      <c r="L101" s="159"/>
      <c r="T101"/>
    </row>
    <row r="102" spans="12:20" ht="12.75">
      <c r="L102" s="159"/>
      <c r="T102"/>
    </row>
    <row r="103" spans="12:20" ht="12.75">
      <c r="L103" s="159"/>
      <c r="M103" s="159"/>
      <c r="R103" s="159"/>
      <c r="T103"/>
    </row>
    <row r="104" spans="12:20" ht="12.75">
      <c r="L104" s="159"/>
      <c r="M104" s="159"/>
      <c r="N104" s="159"/>
      <c r="O104" s="159"/>
      <c r="P104" s="159"/>
      <c r="Q104" s="159"/>
      <c r="R104" s="159"/>
      <c r="T104"/>
    </row>
    <row r="105" spans="12:20" ht="12.75">
      <c r="L105" s="159"/>
      <c r="M105" s="159"/>
      <c r="N105" s="159"/>
      <c r="O105" s="159"/>
      <c r="P105" s="159"/>
      <c r="Q105" s="159"/>
      <c r="R105" s="159"/>
      <c r="T105"/>
    </row>
    <row r="106" spans="12:20" ht="12.75">
      <c r="L106" s="159"/>
      <c r="T106"/>
    </row>
    <row r="107" spans="12:20" ht="12.75">
      <c r="L107" s="5"/>
      <c r="T107"/>
    </row>
    <row r="108" spans="12:20" ht="12.75">
      <c r="L108" s="5"/>
      <c r="T108"/>
    </row>
  </sheetData>
  <sheetProtection/>
  <mergeCells count="22">
    <mergeCell ref="B7:C7"/>
    <mergeCell ref="N7:O7"/>
    <mergeCell ref="B6:C6"/>
    <mergeCell ref="D6:E6"/>
    <mergeCell ref="A2:T2"/>
    <mergeCell ref="A3:T3"/>
    <mergeCell ref="F7:G7"/>
    <mergeCell ref="L6:M6"/>
    <mergeCell ref="L7:M7"/>
    <mergeCell ref="P6:Q6"/>
    <mergeCell ref="P7:Q7"/>
    <mergeCell ref="P8:Q8"/>
    <mergeCell ref="J7:K7"/>
    <mergeCell ref="N6:O6"/>
    <mergeCell ref="F8:G8"/>
    <mergeCell ref="L8:M8"/>
    <mergeCell ref="D7:E7"/>
    <mergeCell ref="F6:G6"/>
    <mergeCell ref="N8:O8"/>
    <mergeCell ref="J6:K6"/>
    <mergeCell ref="H7:I7"/>
    <mergeCell ref="H6:I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1" r:id="rId2"/>
  <headerFooter alignWithMargins="0">
    <oddFooter>&amp;R&amp;A</oddFooter>
  </headerFooter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A1">
      <selection activeCell="A63" sqref="A63"/>
    </sheetView>
  </sheetViews>
  <sheetFormatPr defaultColWidth="9.140625" defaultRowHeight="12.75"/>
  <cols>
    <col min="1" max="1" width="27.28125" style="5" customWidth="1"/>
    <col min="2" max="2" width="8.28125" style="0" customWidth="1"/>
    <col min="3" max="3" width="8.28125" style="5" customWidth="1"/>
    <col min="4" max="5" width="8.28125" style="0" customWidth="1"/>
    <col min="6" max="7" width="8.7109375" style="0" customWidth="1"/>
    <col min="8" max="13" width="8.28125" style="0" customWidth="1"/>
    <col min="14" max="15" width="9.7109375" style="0" customWidth="1"/>
    <col min="16" max="16" width="8.28125" style="5" customWidth="1"/>
    <col min="17" max="17" width="8.57421875" style="0" customWidth="1"/>
    <col min="18" max="18" width="9.00390625" style="0" customWidth="1"/>
    <col min="19" max="20" width="8.57421875" style="0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108" t="s">
        <v>160</v>
      </c>
    </row>
    <row r="2" spans="1:20" ht="12.75">
      <c r="A2" s="335" t="s">
        <v>32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</row>
    <row r="3" spans="1:20" ht="12.75">
      <c r="A3" s="335" t="s">
        <v>52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</row>
    <row r="4" spans="1:20" ht="12.75">
      <c r="A4" s="335" t="s">
        <v>63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</row>
    <row r="5" ht="13.5" thickBot="1"/>
    <row r="6" spans="1:20" s="27" customFormat="1" ht="11.25">
      <c r="A6" s="55"/>
      <c r="B6" s="61" t="s">
        <v>44</v>
      </c>
      <c r="C6" s="62"/>
      <c r="D6" s="61" t="s">
        <v>45</v>
      </c>
      <c r="E6" s="62"/>
      <c r="F6" s="61" t="s">
        <v>46</v>
      </c>
      <c r="G6" s="62"/>
      <c r="H6" s="61" t="s">
        <v>47</v>
      </c>
      <c r="I6" s="62"/>
      <c r="J6" s="61" t="s">
        <v>48</v>
      </c>
      <c r="K6" s="62"/>
      <c r="L6" s="61" t="s">
        <v>49</v>
      </c>
      <c r="M6" s="62"/>
      <c r="N6" s="61" t="s">
        <v>128</v>
      </c>
      <c r="O6" s="62"/>
      <c r="P6" s="61" t="s">
        <v>140</v>
      </c>
      <c r="Q6" s="62"/>
      <c r="R6" s="56"/>
      <c r="S6" s="57"/>
      <c r="T6" s="55"/>
    </row>
    <row r="7" spans="2:20" s="25" customFormat="1" ht="11.25">
      <c r="B7" s="321" t="s">
        <v>132</v>
      </c>
      <c r="C7" s="322"/>
      <c r="D7" s="321" t="s">
        <v>133</v>
      </c>
      <c r="E7" s="322"/>
      <c r="F7" s="321" t="s">
        <v>146</v>
      </c>
      <c r="G7" s="328"/>
      <c r="H7" s="321" t="s">
        <v>134</v>
      </c>
      <c r="I7" s="322"/>
      <c r="J7" s="321" t="s">
        <v>135</v>
      </c>
      <c r="K7" s="322"/>
      <c r="L7" s="321" t="s">
        <v>136</v>
      </c>
      <c r="M7" s="322"/>
      <c r="N7" s="321" t="s">
        <v>137</v>
      </c>
      <c r="O7" s="326"/>
      <c r="P7" s="330" t="s">
        <v>141</v>
      </c>
      <c r="Q7" s="326"/>
      <c r="R7" s="63" t="s">
        <v>14</v>
      </c>
      <c r="S7" s="70"/>
      <c r="T7" s="70"/>
    </row>
    <row r="8" spans="2:18" s="25" customFormat="1" ht="11.25">
      <c r="B8" s="323" t="s">
        <v>138</v>
      </c>
      <c r="C8" s="325"/>
      <c r="D8" s="323" t="s">
        <v>139</v>
      </c>
      <c r="E8" s="325"/>
      <c r="F8" s="323" t="s">
        <v>147</v>
      </c>
      <c r="G8" s="329"/>
      <c r="H8" s="323" t="s">
        <v>139</v>
      </c>
      <c r="I8" s="325"/>
      <c r="J8" s="323" t="s">
        <v>139</v>
      </c>
      <c r="K8" s="325"/>
      <c r="L8" s="323" t="s">
        <v>142</v>
      </c>
      <c r="M8" s="325"/>
      <c r="N8" s="323" t="s">
        <v>144</v>
      </c>
      <c r="O8" s="324"/>
      <c r="P8" s="327"/>
      <c r="Q8" s="324"/>
      <c r="R8" s="31"/>
    </row>
    <row r="9" spans="1:20" s="27" customFormat="1" ht="11.25">
      <c r="A9" s="25"/>
      <c r="B9" s="195"/>
      <c r="C9" s="256"/>
      <c r="D9" s="195"/>
      <c r="E9" s="196"/>
      <c r="F9" s="307" t="s">
        <v>148</v>
      </c>
      <c r="G9" s="309"/>
      <c r="H9" s="164"/>
      <c r="I9" s="84"/>
      <c r="J9" s="164"/>
      <c r="K9" s="84"/>
      <c r="L9" s="307" t="s">
        <v>143</v>
      </c>
      <c r="M9" s="309"/>
      <c r="N9" s="307" t="s">
        <v>145</v>
      </c>
      <c r="O9" s="309"/>
      <c r="P9" s="307"/>
      <c r="Q9" s="309"/>
      <c r="R9" s="31"/>
      <c r="S9" s="25"/>
      <c r="T9" s="25"/>
    </row>
    <row r="10" spans="1:20" s="64" customFormat="1" ht="11.25">
      <c r="A10" s="58"/>
      <c r="B10" s="32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0</v>
      </c>
      <c r="C12" s="19">
        <v>0</v>
      </c>
      <c r="D12" s="20">
        <v>140</v>
      </c>
      <c r="E12" s="19">
        <v>80</v>
      </c>
      <c r="F12" s="20">
        <v>0</v>
      </c>
      <c r="G12" s="19">
        <v>0</v>
      </c>
      <c r="H12" s="20">
        <v>69</v>
      </c>
      <c r="I12" s="19">
        <v>34</v>
      </c>
      <c r="J12" s="20">
        <v>0</v>
      </c>
      <c r="K12" s="19">
        <v>0</v>
      </c>
      <c r="L12" s="20">
        <v>4</v>
      </c>
      <c r="M12" s="19">
        <v>1</v>
      </c>
      <c r="N12" s="20">
        <v>44</v>
      </c>
      <c r="O12" s="19">
        <v>17</v>
      </c>
      <c r="P12" s="20">
        <v>0</v>
      </c>
      <c r="Q12" s="19">
        <v>0</v>
      </c>
      <c r="R12" s="8">
        <f>SUM(L12,J12,H12,F12,D12,B12,N12,P12)</f>
        <v>257</v>
      </c>
      <c r="S12" s="10">
        <f>SUM(M12,K12,I12,G12,E12,C12,O12,Q12)</f>
        <v>132</v>
      </c>
      <c r="T12" s="10">
        <f>SUM(R12:S12)</f>
        <v>389</v>
      </c>
    </row>
    <row r="13" spans="1:20" ht="12.75">
      <c r="A13" s="18" t="s">
        <v>17</v>
      </c>
      <c r="B13" s="20">
        <v>0</v>
      </c>
      <c r="C13" s="21">
        <v>0</v>
      </c>
      <c r="D13" s="20">
        <v>378</v>
      </c>
      <c r="E13" s="21">
        <v>258</v>
      </c>
      <c r="F13" s="20">
        <v>5</v>
      </c>
      <c r="G13" s="21">
        <v>1</v>
      </c>
      <c r="H13" s="20">
        <v>116</v>
      </c>
      <c r="I13" s="21">
        <v>73</v>
      </c>
      <c r="J13" s="20">
        <v>26</v>
      </c>
      <c r="K13" s="21">
        <v>23</v>
      </c>
      <c r="L13" s="20">
        <v>24</v>
      </c>
      <c r="M13" s="21">
        <v>9</v>
      </c>
      <c r="N13" s="20">
        <v>158</v>
      </c>
      <c r="O13" s="21">
        <v>40</v>
      </c>
      <c r="P13" s="20">
        <v>0</v>
      </c>
      <c r="Q13" s="21">
        <v>0</v>
      </c>
      <c r="R13" s="8">
        <f aca="true" t="shared" si="0" ref="R13:S16">SUM(L13,J13,H13,F13,D13,B13,N13,P13)</f>
        <v>707</v>
      </c>
      <c r="S13" s="9">
        <f t="shared" si="0"/>
        <v>404</v>
      </c>
      <c r="T13" s="10">
        <f>SUM(R13:S13)</f>
        <v>1111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0</v>
      </c>
      <c r="C15" s="21">
        <v>0</v>
      </c>
      <c r="D15" s="20">
        <v>83</v>
      </c>
      <c r="E15" s="21">
        <v>41</v>
      </c>
      <c r="F15" s="20">
        <v>0</v>
      </c>
      <c r="G15" s="21">
        <v>0</v>
      </c>
      <c r="H15" s="20">
        <v>17</v>
      </c>
      <c r="I15" s="21">
        <v>15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8">
        <f t="shared" si="0"/>
        <v>100</v>
      </c>
      <c r="S15" s="9">
        <f t="shared" si="0"/>
        <v>56</v>
      </c>
      <c r="T15" s="10">
        <f>SUM(R15:S15)</f>
        <v>156</v>
      </c>
    </row>
    <row r="16" spans="1:20" s="11" customFormat="1" ht="12.75">
      <c r="A16" s="7" t="s">
        <v>12</v>
      </c>
      <c r="B16" s="40">
        <v>0</v>
      </c>
      <c r="C16" s="41">
        <v>0</v>
      </c>
      <c r="D16" s="40">
        <v>601</v>
      </c>
      <c r="E16" s="41">
        <v>379</v>
      </c>
      <c r="F16" s="40">
        <v>5</v>
      </c>
      <c r="G16" s="41">
        <v>1</v>
      </c>
      <c r="H16" s="40">
        <v>202</v>
      </c>
      <c r="I16" s="41">
        <v>122</v>
      </c>
      <c r="J16" s="40">
        <v>26</v>
      </c>
      <c r="K16" s="41">
        <v>23</v>
      </c>
      <c r="L16" s="40">
        <v>28</v>
      </c>
      <c r="M16" s="41">
        <v>10</v>
      </c>
      <c r="N16" s="40">
        <v>202</v>
      </c>
      <c r="O16" s="41">
        <v>57</v>
      </c>
      <c r="P16" s="40">
        <v>0</v>
      </c>
      <c r="Q16" s="41">
        <v>0</v>
      </c>
      <c r="R16" s="40">
        <f t="shared" si="0"/>
        <v>1064</v>
      </c>
      <c r="S16" s="41">
        <f t="shared" si="0"/>
        <v>592</v>
      </c>
      <c r="T16" s="41">
        <f>SUM(R16:S16)</f>
        <v>1656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0</v>
      </c>
      <c r="C18" s="19">
        <v>0</v>
      </c>
      <c r="D18" s="20">
        <v>30</v>
      </c>
      <c r="E18" s="19">
        <v>16</v>
      </c>
      <c r="F18" s="20">
        <v>0</v>
      </c>
      <c r="G18" s="19">
        <v>0</v>
      </c>
      <c r="H18" s="20">
        <v>16</v>
      </c>
      <c r="I18" s="19">
        <v>4</v>
      </c>
      <c r="J18" s="20">
        <v>0</v>
      </c>
      <c r="K18" s="19">
        <v>0</v>
      </c>
      <c r="L18" s="20">
        <v>0</v>
      </c>
      <c r="M18" s="19">
        <v>0</v>
      </c>
      <c r="N18" s="20">
        <v>18</v>
      </c>
      <c r="O18" s="19">
        <v>6</v>
      </c>
      <c r="P18" s="20">
        <v>0</v>
      </c>
      <c r="Q18" s="19">
        <v>0</v>
      </c>
      <c r="R18" s="8">
        <f aca="true" t="shared" si="1" ref="R18:S22">SUM(L18,J18,H18,F18,D18,B18,N18,P18)</f>
        <v>64</v>
      </c>
      <c r="S18" s="10">
        <f t="shared" si="1"/>
        <v>26</v>
      </c>
      <c r="T18" s="10">
        <f>SUM(R18:S18)</f>
        <v>90</v>
      </c>
    </row>
    <row r="19" spans="1:20" ht="12.75">
      <c r="A19" s="18" t="s">
        <v>17</v>
      </c>
      <c r="B19" s="20">
        <v>0</v>
      </c>
      <c r="C19" s="21">
        <v>0</v>
      </c>
      <c r="D19" s="20">
        <v>204</v>
      </c>
      <c r="E19" s="21">
        <v>143</v>
      </c>
      <c r="F19" s="20">
        <v>15</v>
      </c>
      <c r="G19" s="21">
        <v>11</v>
      </c>
      <c r="H19" s="20">
        <v>19</v>
      </c>
      <c r="I19" s="21">
        <v>15</v>
      </c>
      <c r="J19" s="20">
        <v>0</v>
      </c>
      <c r="K19" s="21">
        <v>0</v>
      </c>
      <c r="L19" s="20">
        <v>0</v>
      </c>
      <c r="M19" s="21">
        <v>0</v>
      </c>
      <c r="N19" s="20">
        <v>7</v>
      </c>
      <c r="O19" s="21">
        <v>3</v>
      </c>
      <c r="P19" s="20">
        <v>0</v>
      </c>
      <c r="Q19" s="21">
        <v>0</v>
      </c>
      <c r="R19" s="8">
        <f t="shared" si="1"/>
        <v>245</v>
      </c>
      <c r="S19" s="9">
        <f t="shared" si="1"/>
        <v>172</v>
      </c>
      <c r="T19" s="10">
        <f>SUM(R19:S19)</f>
        <v>417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0</v>
      </c>
      <c r="C21" s="21">
        <v>0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8">
        <f t="shared" si="1"/>
        <v>0</v>
      </c>
      <c r="S21" s="9">
        <f t="shared" si="1"/>
        <v>0</v>
      </c>
      <c r="T21" s="10">
        <f>SUM(R21:S21)</f>
        <v>0</v>
      </c>
    </row>
    <row r="22" spans="1:20" s="11" customFormat="1" ht="12.75">
      <c r="A22" s="7" t="s">
        <v>12</v>
      </c>
      <c r="B22" s="40">
        <v>0</v>
      </c>
      <c r="C22" s="41">
        <v>0</v>
      </c>
      <c r="D22" s="40">
        <v>234</v>
      </c>
      <c r="E22" s="41">
        <v>159</v>
      </c>
      <c r="F22" s="40">
        <v>15</v>
      </c>
      <c r="G22" s="41">
        <v>11</v>
      </c>
      <c r="H22" s="40">
        <v>35</v>
      </c>
      <c r="I22" s="41">
        <v>19</v>
      </c>
      <c r="J22" s="40">
        <v>0</v>
      </c>
      <c r="K22" s="41">
        <v>0</v>
      </c>
      <c r="L22" s="40">
        <v>0</v>
      </c>
      <c r="M22" s="41">
        <v>0</v>
      </c>
      <c r="N22" s="40">
        <v>25</v>
      </c>
      <c r="O22" s="41">
        <v>9</v>
      </c>
      <c r="P22" s="40">
        <v>0</v>
      </c>
      <c r="Q22" s="41">
        <v>0</v>
      </c>
      <c r="R22" s="40">
        <f t="shared" si="1"/>
        <v>309</v>
      </c>
      <c r="S22" s="41">
        <f t="shared" si="1"/>
        <v>198</v>
      </c>
      <c r="T22" s="41">
        <f>SUM(R22:S22)</f>
        <v>507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0">
        <v>0</v>
      </c>
      <c r="C24" s="19">
        <v>0</v>
      </c>
      <c r="D24" s="20">
        <v>29</v>
      </c>
      <c r="E24" s="19">
        <v>22</v>
      </c>
      <c r="F24" s="20">
        <v>0</v>
      </c>
      <c r="G24" s="19">
        <v>0</v>
      </c>
      <c r="H24" s="20">
        <v>18</v>
      </c>
      <c r="I24" s="19">
        <v>13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47</v>
      </c>
      <c r="S24" s="10">
        <f t="shared" si="2"/>
        <v>35</v>
      </c>
      <c r="T24" s="10">
        <f>SUM(R24:S24)</f>
        <v>82</v>
      </c>
    </row>
    <row r="25" spans="1:20" ht="12.75">
      <c r="A25" s="18" t="s">
        <v>17</v>
      </c>
      <c r="B25" s="20">
        <v>0</v>
      </c>
      <c r="C25" s="21">
        <v>0</v>
      </c>
      <c r="D25" s="20">
        <v>24</v>
      </c>
      <c r="E25" s="21">
        <v>23</v>
      </c>
      <c r="F25" s="20">
        <v>0</v>
      </c>
      <c r="G25" s="21">
        <v>0</v>
      </c>
      <c r="H25" s="20">
        <v>0</v>
      </c>
      <c r="I25" s="21">
        <v>0</v>
      </c>
      <c r="J25" s="20">
        <v>40</v>
      </c>
      <c r="K25" s="21">
        <v>27</v>
      </c>
      <c r="L25" s="20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8">
        <f t="shared" si="2"/>
        <v>64</v>
      </c>
      <c r="S25" s="9">
        <f t="shared" si="2"/>
        <v>50</v>
      </c>
      <c r="T25" s="10">
        <f>SUM(R25:S25)</f>
        <v>114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0</v>
      </c>
      <c r="C27" s="21">
        <v>0</v>
      </c>
      <c r="D27" s="20">
        <v>0</v>
      </c>
      <c r="E27" s="21">
        <v>0</v>
      </c>
      <c r="F27" s="20">
        <v>11</v>
      </c>
      <c r="G27" s="21">
        <v>2</v>
      </c>
      <c r="H27" s="20">
        <v>0</v>
      </c>
      <c r="I27" s="21">
        <v>0</v>
      </c>
      <c r="J27" s="20">
        <v>3</v>
      </c>
      <c r="K27" s="21">
        <v>4</v>
      </c>
      <c r="L27" s="20">
        <v>5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8">
        <f t="shared" si="2"/>
        <v>19</v>
      </c>
      <c r="S27" s="9">
        <f t="shared" si="2"/>
        <v>6</v>
      </c>
      <c r="T27" s="10">
        <f>SUM(R27:S27)</f>
        <v>25</v>
      </c>
    </row>
    <row r="28" spans="1:20" s="11" customFormat="1" ht="12.75">
      <c r="A28" s="7" t="s">
        <v>12</v>
      </c>
      <c r="B28" s="40">
        <v>0</v>
      </c>
      <c r="C28" s="41">
        <v>0</v>
      </c>
      <c r="D28" s="40">
        <v>53</v>
      </c>
      <c r="E28" s="41">
        <v>45</v>
      </c>
      <c r="F28" s="40">
        <v>11</v>
      </c>
      <c r="G28" s="41">
        <v>2</v>
      </c>
      <c r="H28" s="40">
        <v>18</v>
      </c>
      <c r="I28" s="41">
        <v>13</v>
      </c>
      <c r="J28" s="40">
        <v>43</v>
      </c>
      <c r="K28" s="41">
        <v>31</v>
      </c>
      <c r="L28" s="40">
        <v>5</v>
      </c>
      <c r="M28" s="41">
        <v>0</v>
      </c>
      <c r="N28" s="40">
        <v>0</v>
      </c>
      <c r="O28" s="41">
        <v>0</v>
      </c>
      <c r="P28" s="40">
        <v>0</v>
      </c>
      <c r="Q28" s="41">
        <v>0</v>
      </c>
      <c r="R28" s="40">
        <f t="shared" si="2"/>
        <v>130</v>
      </c>
      <c r="S28" s="41">
        <f t="shared" si="2"/>
        <v>91</v>
      </c>
      <c r="T28" s="41">
        <f>SUM(R28:S28)</f>
        <v>221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0</v>
      </c>
      <c r="C30" s="19">
        <v>0</v>
      </c>
      <c r="D30" s="20">
        <v>62</v>
      </c>
      <c r="E30" s="19">
        <v>52</v>
      </c>
      <c r="F30" s="20">
        <v>0</v>
      </c>
      <c r="G30" s="19">
        <v>0</v>
      </c>
      <c r="H30" s="20">
        <v>28</v>
      </c>
      <c r="I30" s="19">
        <v>16</v>
      </c>
      <c r="J30" s="20">
        <v>1</v>
      </c>
      <c r="K30" s="19">
        <v>0</v>
      </c>
      <c r="L30" s="20">
        <v>0</v>
      </c>
      <c r="M30" s="19">
        <v>0</v>
      </c>
      <c r="N30" s="20">
        <v>8</v>
      </c>
      <c r="O30" s="19">
        <v>1</v>
      </c>
      <c r="P30" s="20">
        <v>0</v>
      </c>
      <c r="Q30" s="19">
        <v>0</v>
      </c>
      <c r="R30" s="8">
        <f aca="true" t="shared" si="3" ref="R30:S34">SUM(L30,J30,H30,F30,D30,B30,N30,P30)</f>
        <v>99</v>
      </c>
      <c r="S30" s="10">
        <f t="shared" si="3"/>
        <v>69</v>
      </c>
      <c r="T30" s="10">
        <f>SUM(R30:S30)</f>
        <v>168</v>
      </c>
    </row>
    <row r="31" spans="1:20" ht="12.75">
      <c r="A31" s="18" t="s">
        <v>17</v>
      </c>
      <c r="B31" s="20">
        <v>0</v>
      </c>
      <c r="C31" s="21">
        <v>0</v>
      </c>
      <c r="D31" s="20">
        <v>274</v>
      </c>
      <c r="E31" s="21">
        <v>181</v>
      </c>
      <c r="F31" s="20">
        <v>34</v>
      </c>
      <c r="G31" s="21">
        <v>8</v>
      </c>
      <c r="H31" s="20">
        <v>54</v>
      </c>
      <c r="I31" s="21">
        <v>29</v>
      </c>
      <c r="J31" s="20">
        <v>19</v>
      </c>
      <c r="K31" s="21">
        <v>15</v>
      </c>
      <c r="L31" s="20">
        <v>2</v>
      </c>
      <c r="M31" s="21">
        <v>9</v>
      </c>
      <c r="N31" s="20">
        <v>40</v>
      </c>
      <c r="O31" s="21">
        <v>6</v>
      </c>
      <c r="P31" s="20">
        <v>0</v>
      </c>
      <c r="Q31" s="21">
        <v>0</v>
      </c>
      <c r="R31" s="8">
        <f t="shared" si="3"/>
        <v>423</v>
      </c>
      <c r="S31" s="9">
        <f t="shared" si="3"/>
        <v>248</v>
      </c>
      <c r="T31" s="10">
        <f>SUM(R31:S31)</f>
        <v>671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0</v>
      </c>
      <c r="C34" s="41">
        <v>0</v>
      </c>
      <c r="D34" s="40">
        <v>336</v>
      </c>
      <c r="E34" s="41">
        <v>233</v>
      </c>
      <c r="F34" s="40">
        <v>34</v>
      </c>
      <c r="G34" s="41">
        <v>8</v>
      </c>
      <c r="H34" s="40">
        <v>82</v>
      </c>
      <c r="I34" s="41">
        <v>45</v>
      </c>
      <c r="J34" s="40">
        <v>20</v>
      </c>
      <c r="K34" s="41">
        <v>15</v>
      </c>
      <c r="L34" s="40">
        <v>2</v>
      </c>
      <c r="M34" s="41">
        <v>9</v>
      </c>
      <c r="N34" s="40">
        <v>48</v>
      </c>
      <c r="O34" s="41">
        <v>7</v>
      </c>
      <c r="P34" s="40">
        <v>0</v>
      </c>
      <c r="Q34" s="41">
        <v>0</v>
      </c>
      <c r="R34" s="40">
        <f t="shared" si="3"/>
        <v>522</v>
      </c>
      <c r="S34" s="41">
        <f t="shared" si="3"/>
        <v>317</v>
      </c>
      <c r="T34" s="41">
        <f>SUM(R34:S34)</f>
        <v>839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0</v>
      </c>
      <c r="C36" s="19">
        <v>0</v>
      </c>
      <c r="D36" s="20">
        <v>149</v>
      </c>
      <c r="E36" s="19">
        <v>68</v>
      </c>
      <c r="F36" s="20">
        <v>0</v>
      </c>
      <c r="G36" s="19">
        <v>0</v>
      </c>
      <c r="H36" s="20">
        <v>45</v>
      </c>
      <c r="I36" s="19">
        <v>30</v>
      </c>
      <c r="J36" s="20">
        <v>0</v>
      </c>
      <c r="K36" s="19">
        <v>0</v>
      </c>
      <c r="L36" s="20">
        <v>2</v>
      </c>
      <c r="M36" s="19">
        <v>1</v>
      </c>
      <c r="N36" s="20">
        <v>19</v>
      </c>
      <c r="O36" s="19">
        <v>6</v>
      </c>
      <c r="P36" s="20">
        <v>0</v>
      </c>
      <c r="Q36" s="19">
        <v>0</v>
      </c>
      <c r="R36" s="8">
        <f aca="true" t="shared" si="4" ref="R36:S40">SUM(L36,J36,H36,F36,D36,B36,N36,P36)</f>
        <v>215</v>
      </c>
      <c r="S36" s="10">
        <f t="shared" si="4"/>
        <v>105</v>
      </c>
      <c r="T36" s="10">
        <f>SUM(R36:S36)</f>
        <v>320</v>
      </c>
    </row>
    <row r="37" spans="1:20" ht="12.75">
      <c r="A37" s="18" t="s">
        <v>17</v>
      </c>
      <c r="B37" s="20">
        <v>0</v>
      </c>
      <c r="C37" s="21">
        <v>0</v>
      </c>
      <c r="D37" s="20">
        <v>333</v>
      </c>
      <c r="E37" s="21">
        <v>207</v>
      </c>
      <c r="F37" s="20">
        <v>37</v>
      </c>
      <c r="G37" s="21">
        <v>7</v>
      </c>
      <c r="H37" s="20">
        <v>57</v>
      </c>
      <c r="I37" s="21">
        <v>40</v>
      </c>
      <c r="J37" s="20">
        <v>28</v>
      </c>
      <c r="K37" s="21">
        <v>27</v>
      </c>
      <c r="L37" s="20">
        <v>13</v>
      </c>
      <c r="M37" s="21">
        <v>3</v>
      </c>
      <c r="N37" s="20">
        <v>36</v>
      </c>
      <c r="O37" s="21">
        <v>4</v>
      </c>
      <c r="P37" s="20">
        <v>0</v>
      </c>
      <c r="Q37" s="21">
        <v>0</v>
      </c>
      <c r="R37" s="8">
        <f t="shared" si="4"/>
        <v>504</v>
      </c>
      <c r="S37" s="9">
        <f t="shared" si="4"/>
        <v>288</v>
      </c>
      <c r="T37" s="10">
        <f>SUM(R37:S37)</f>
        <v>792</v>
      </c>
    </row>
    <row r="38" spans="1:20" ht="12.75">
      <c r="A38" s="18" t="s">
        <v>18</v>
      </c>
      <c r="B38" s="20">
        <v>0</v>
      </c>
      <c r="C38" s="21">
        <v>0</v>
      </c>
      <c r="D38" s="20">
        <v>0</v>
      </c>
      <c r="E38" s="21">
        <v>0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8">
        <f t="shared" si="4"/>
        <v>0</v>
      </c>
      <c r="S38" s="9">
        <f t="shared" si="4"/>
        <v>0</v>
      </c>
      <c r="T38" s="10">
        <f>SUM(R38:S38)</f>
        <v>0</v>
      </c>
    </row>
    <row r="39" spans="1:20" ht="12.75">
      <c r="A39" s="18" t="s">
        <v>19</v>
      </c>
      <c r="B39" s="20">
        <v>0</v>
      </c>
      <c r="C39" s="21">
        <v>0</v>
      </c>
      <c r="D39" s="20">
        <v>26</v>
      </c>
      <c r="E39" s="21">
        <v>16</v>
      </c>
      <c r="F39" s="20">
        <v>1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3</v>
      </c>
      <c r="O39" s="21">
        <v>0</v>
      </c>
      <c r="P39" s="20">
        <v>0</v>
      </c>
      <c r="Q39" s="21">
        <v>0</v>
      </c>
      <c r="R39" s="8">
        <f t="shared" si="4"/>
        <v>30</v>
      </c>
      <c r="S39" s="9">
        <f t="shared" si="4"/>
        <v>16</v>
      </c>
      <c r="T39" s="10">
        <f>SUM(R39:S39)</f>
        <v>46</v>
      </c>
    </row>
    <row r="40" spans="1:20" s="11" customFormat="1" ht="12.75">
      <c r="A40" s="7" t="s">
        <v>12</v>
      </c>
      <c r="B40" s="40">
        <v>0</v>
      </c>
      <c r="C40" s="41">
        <v>0</v>
      </c>
      <c r="D40" s="40">
        <v>508</v>
      </c>
      <c r="E40" s="41">
        <v>291</v>
      </c>
      <c r="F40" s="40">
        <v>38</v>
      </c>
      <c r="G40" s="41">
        <v>7</v>
      </c>
      <c r="H40" s="40">
        <v>102</v>
      </c>
      <c r="I40" s="41">
        <v>70</v>
      </c>
      <c r="J40" s="40">
        <v>28</v>
      </c>
      <c r="K40" s="41">
        <v>27</v>
      </c>
      <c r="L40" s="40">
        <v>15</v>
      </c>
      <c r="M40" s="41">
        <v>4</v>
      </c>
      <c r="N40" s="40">
        <v>58</v>
      </c>
      <c r="O40" s="41">
        <v>10</v>
      </c>
      <c r="P40" s="40">
        <v>0</v>
      </c>
      <c r="Q40" s="41">
        <v>0</v>
      </c>
      <c r="R40" s="40">
        <f t="shared" si="4"/>
        <v>749</v>
      </c>
      <c r="S40" s="41">
        <f t="shared" si="4"/>
        <v>409</v>
      </c>
      <c r="T40" s="41">
        <f>SUM(R40:S40)</f>
        <v>1158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0</v>
      </c>
      <c r="C42" s="19">
        <v>0</v>
      </c>
      <c r="D42" s="20">
        <v>78</v>
      </c>
      <c r="E42" s="19">
        <v>43</v>
      </c>
      <c r="F42" s="20">
        <v>0</v>
      </c>
      <c r="G42" s="19">
        <v>0</v>
      </c>
      <c r="H42" s="20">
        <v>20</v>
      </c>
      <c r="I42" s="19">
        <v>7</v>
      </c>
      <c r="J42" s="20">
        <v>0</v>
      </c>
      <c r="K42" s="19">
        <v>0</v>
      </c>
      <c r="L42" s="20">
        <v>0</v>
      </c>
      <c r="M42" s="19">
        <v>0</v>
      </c>
      <c r="N42" s="20">
        <v>19</v>
      </c>
      <c r="O42" s="19">
        <v>3</v>
      </c>
      <c r="P42" s="20">
        <v>0</v>
      </c>
      <c r="Q42" s="19">
        <v>0</v>
      </c>
      <c r="R42" s="8">
        <f aca="true" t="shared" si="5" ref="R42:S46">SUM(L42,J42,H42,F42,D42,B42,N42,P42)</f>
        <v>117</v>
      </c>
      <c r="S42" s="10">
        <f t="shared" si="5"/>
        <v>53</v>
      </c>
      <c r="T42" s="10">
        <f>SUM(R42:S42)</f>
        <v>170</v>
      </c>
    </row>
    <row r="43" spans="1:20" ht="12.75">
      <c r="A43" s="18" t="s">
        <v>17</v>
      </c>
      <c r="B43" s="20">
        <v>0</v>
      </c>
      <c r="C43" s="21">
        <v>0</v>
      </c>
      <c r="D43" s="20">
        <v>171</v>
      </c>
      <c r="E43" s="21">
        <v>94</v>
      </c>
      <c r="F43" s="20">
        <v>40</v>
      </c>
      <c r="G43" s="21">
        <v>23</v>
      </c>
      <c r="H43" s="20">
        <v>46</v>
      </c>
      <c r="I43" s="21">
        <v>40</v>
      </c>
      <c r="J43" s="20">
        <v>0</v>
      </c>
      <c r="K43" s="21">
        <v>0</v>
      </c>
      <c r="L43" s="20">
        <v>34</v>
      </c>
      <c r="M43" s="21">
        <v>16</v>
      </c>
      <c r="N43" s="20">
        <v>98</v>
      </c>
      <c r="O43" s="21">
        <v>27</v>
      </c>
      <c r="P43" s="20">
        <v>0</v>
      </c>
      <c r="Q43" s="21">
        <v>0</v>
      </c>
      <c r="R43" s="8">
        <f t="shared" si="5"/>
        <v>389</v>
      </c>
      <c r="S43" s="9">
        <f t="shared" si="5"/>
        <v>200</v>
      </c>
      <c r="T43" s="10">
        <f>SUM(R43:S43)</f>
        <v>589</v>
      </c>
    </row>
    <row r="44" spans="1:20" ht="12.75">
      <c r="A44" s="18" t="s">
        <v>18</v>
      </c>
      <c r="B44" s="20">
        <v>0</v>
      </c>
      <c r="C44" s="21">
        <v>0</v>
      </c>
      <c r="D44" s="20">
        <v>48</v>
      </c>
      <c r="E44" s="21">
        <v>14</v>
      </c>
      <c r="F44" s="20">
        <v>2</v>
      </c>
      <c r="G44" s="21">
        <v>0</v>
      </c>
      <c r="H44" s="20">
        <v>4</v>
      </c>
      <c r="I44" s="21">
        <v>1</v>
      </c>
      <c r="J44" s="20">
        <v>0</v>
      </c>
      <c r="K44" s="21">
        <v>0</v>
      </c>
      <c r="L44" s="20">
        <v>0</v>
      </c>
      <c r="M44" s="21">
        <v>0</v>
      </c>
      <c r="N44" s="20">
        <v>4</v>
      </c>
      <c r="O44" s="21">
        <v>1</v>
      </c>
      <c r="P44" s="20">
        <v>0</v>
      </c>
      <c r="Q44" s="21">
        <v>0</v>
      </c>
      <c r="R44" s="8">
        <f t="shared" si="5"/>
        <v>58</v>
      </c>
      <c r="S44" s="9">
        <f t="shared" si="5"/>
        <v>16</v>
      </c>
      <c r="T44" s="10">
        <f>SUM(R44:S44)</f>
        <v>74</v>
      </c>
    </row>
    <row r="45" spans="1:20" ht="12.75">
      <c r="A45" s="18" t="s">
        <v>19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8">
        <f t="shared" si="5"/>
        <v>0</v>
      </c>
      <c r="S45" s="9">
        <f t="shared" si="5"/>
        <v>0</v>
      </c>
      <c r="T45" s="10">
        <f>SUM(R45:S45)</f>
        <v>0</v>
      </c>
    </row>
    <row r="46" spans="1:20" s="16" customFormat="1" ht="12.75">
      <c r="A46" s="28" t="s">
        <v>12</v>
      </c>
      <c r="B46" s="40">
        <v>0</v>
      </c>
      <c r="C46" s="41">
        <v>0</v>
      </c>
      <c r="D46" s="40">
        <v>297</v>
      </c>
      <c r="E46" s="41">
        <v>151</v>
      </c>
      <c r="F46" s="40">
        <v>42</v>
      </c>
      <c r="G46" s="41">
        <v>23</v>
      </c>
      <c r="H46" s="40">
        <v>70</v>
      </c>
      <c r="I46" s="41">
        <v>48</v>
      </c>
      <c r="J46" s="40">
        <v>0</v>
      </c>
      <c r="K46" s="41">
        <v>0</v>
      </c>
      <c r="L46" s="40">
        <v>34</v>
      </c>
      <c r="M46" s="41">
        <v>16</v>
      </c>
      <c r="N46" s="40">
        <v>121</v>
      </c>
      <c r="O46" s="41">
        <v>31</v>
      </c>
      <c r="P46" s="40">
        <v>0</v>
      </c>
      <c r="Q46" s="41">
        <v>0</v>
      </c>
      <c r="R46" s="40">
        <f t="shared" si="5"/>
        <v>564</v>
      </c>
      <c r="S46" s="41">
        <f t="shared" si="5"/>
        <v>269</v>
      </c>
      <c r="T46" s="41">
        <f>SUM(R46:S46)</f>
        <v>833</v>
      </c>
    </row>
    <row r="47" spans="1:20" s="5" customFormat="1" ht="12.75">
      <c r="A47" s="15" t="s">
        <v>15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6"/>
      <c r="S47" s="47"/>
      <c r="T47" s="47"/>
    </row>
    <row r="48" spans="1:20" ht="12.75">
      <c r="A48" s="5" t="s">
        <v>16</v>
      </c>
      <c r="B48" s="48">
        <f aca="true" t="shared" si="6" ref="B48:Q48">SUM(B12,B18,B24,B30,B36,B42)</f>
        <v>0</v>
      </c>
      <c r="C48" s="49">
        <f t="shared" si="6"/>
        <v>0</v>
      </c>
      <c r="D48" s="48">
        <f t="shared" si="6"/>
        <v>488</v>
      </c>
      <c r="E48" s="49">
        <f t="shared" si="6"/>
        <v>281</v>
      </c>
      <c r="F48" s="48">
        <f t="shared" si="6"/>
        <v>0</v>
      </c>
      <c r="G48" s="49">
        <f t="shared" si="6"/>
        <v>0</v>
      </c>
      <c r="H48" s="48">
        <f t="shared" si="6"/>
        <v>196</v>
      </c>
      <c r="I48" s="49">
        <f t="shared" si="6"/>
        <v>104</v>
      </c>
      <c r="J48" s="48">
        <f t="shared" si="6"/>
        <v>1</v>
      </c>
      <c r="K48" s="49">
        <f t="shared" si="6"/>
        <v>0</v>
      </c>
      <c r="L48" s="48">
        <f t="shared" si="6"/>
        <v>6</v>
      </c>
      <c r="M48" s="49">
        <f t="shared" si="6"/>
        <v>2</v>
      </c>
      <c r="N48" s="48">
        <f t="shared" si="6"/>
        <v>108</v>
      </c>
      <c r="O48" s="49">
        <f t="shared" si="6"/>
        <v>33</v>
      </c>
      <c r="P48" s="48">
        <f t="shared" si="6"/>
        <v>0</v>
      </c>
      <c r="Q48" s="49">
        <f t="shared" si="6"/>
        <v>0</v>
      </c>
      <c r="R48" s="50">
        <f aca="true" t="shared" si="7" ref="R48:S53">SUM(L48,J48,H48,F48,D48,B48,N48,P48)</f>
        <v>799</v>
      </c>
      <c r="S48" s="51">
        <f t="shared" si="7"/>
        <v>420</v>
      </c>
      <c r="T48" s="51">
        <f aca="true" t="shared" si="8" ref="T48:T53">SUM(R48:S48)</f>
        <v>1219</v>
      </c>
    </row>
    <row r="49" spans="1:20" ht="12.75">
      <c r="A49" s="60" t="s">
        <v>17</v>
      </c>
      <c r="B49" s="48">
        <f aca="true" t="shared" si="9" ref="B49:Q49">SUM(B13,B19,B25,B31,B37,B43)</f>
        <v>0</v>
      </c>
      <c r="C49" s="53">
        <f t="shared" si="9"/>
        <v>0</v>
      </c>
      <c r="D49" s="48">
        <f t="shared" si="9"/>
        <v>1384</v>
      </c>
      <c r="E49" s="53">
        <f t="shared" si="9"/>
        <v>906</v>
      </c>
      <c r="F49" s="48">
        <f t="shared" si="9"/>
        <v>131</v>
      </c>
      <c r="G49" s="53">
        <f t="shared" si="9"/>
        <v>50</v>
      </c>
      <c r="H49" s="48">
        <f t="shared" si="9"/>
        <v>292</v>
      </c>
      <c r="I49" s="53">
        <f t="shared" si="9"/>
        <v>197</v>
      </c>
      <c r="J49" s="48">
        <f t="shared" si="9"/>
        <v>113</v>
      </c>
      <c r="K49" s="53">
        <f t="shared" si="9"/>
        <v>92</v>
      </c>
      <c r="L49" s="48">
        <f t="shared" si="9"/>
        <v>73</v>
      </c>
      <c r="M49" s="53">
        <f t="shared" si="9"/>
        <v>37</v>
      </c>
      <c r="N49" s="48">
        <f t="shared" si="9"/>
        <v>339</v>
      </c>
      <c r="O49" s="53">
        <f t="shared" si="9"/>
        <v>80</v>
      </c>
      <c r="P49" s="48">
        <f t="shared" si="9"/>
        <v>0</v>
      </c>
      <c r="Q49" s="53">
        <f t="shared" si="9"/>
        <v>0</v>
      </c>
      <c r="R49" s="50">
        <f t="shared" si="7"/>
        <v>2332</v>
      </c>
      <c r="S49" s="54">
        <f t="shared" si="7"/>
        <v>1362</v>
      </c>
      <c r="T49" s="51">
        <f t="shared" si="8"/>
        <v>3694</v>
      </c>
    </row>
    <row r="50" spans="1:20" ht="12.75">
      <c r="A50" s="60" t="s">
        <v>18</v>
      </c>
      <c r="B50" s="48">
        <f aca="true" t="shared" si="10" ref="B50:Q50">SUM(B14,B20,B32,B38,B44)</f>
        <v>0</v>
      </c>
      <c r="C50" s="53">
        <f t="shared" si="10"/>
        <v>0</v>
      </c>
      <c r="D50" s="48">
        <f t="shared" si="10"/>
        <v>48</v>
      </c>
      <c r="E50" s="53">
        <f t="shared" si="10"/>
        <v>14</v>
      </c>
      <c r="F50" s="48">
        <f t="shared" si="10"/>
        <v>2</v>
      </c>
      <c r="G50" s="53">
        <f t="shared" si="10"/>
        <v>0</v>
      </c>
      <c r="H50" s="48">
        <f t="shared" si="10"/>
        <v>4</v>
      </c>
      <c r="I50" s="53">
        <f t="shared" si="10"/>
        <v>1</v>
      </c>
      <c r="J50" s="48">
        <f t="shared" si="10"/>
        <v>0</v>
      </c>
      <c r="K50" s="53">
        <f t="shared" si="10"/>
        <v>0</v>
      </c>
      <c r="L50" s="48">
        <f t="shared" si="10"/>
        <v>0</v>
      </c>
      <c r="M50" s="53">
        <f t="shared" si="10"/>
        <v>0</v>
      </c>
      <c r="N50" s="48">
        <f t="shared" si="10"/>
        <v>4</v>
      </c>
      <c r="O50" s="53">
        <f t="shared" si="10"/>
        <v>1</v>
      </c>
      <c r="P50" s="48">
        <f t="shared" si="10"/>
        <v>0</v>
      </c>
      <c r="Q50" s="53">
        <f t="shared" si="10"/>
        <v>0</v>
      </c>
      <c r="R50" s="50">
        <f t="shared" si="7"/>
        <v>58</v>
      </c>
      <c r="S50" s="54">
        <f t="shared" si="7"/>
        <v>16</v>
      </c>
      <c r="T50" s="51">
        <f t="shared" si="8"/>
        <v>74</v>
      </c>
    </row>
    <row r="51" spans="1:20" ht="12.75">
      <c r="A51" s="60" t="s">
        <v>19</v>
      </c>
      <c r="B51" s="48">
        <f aca="true" t="shared" si="11" ref="B51:Q51">SUM(B15,B21,B26,B33,B39,B45)</f>
        <v>0</v>
      </c>
      <c r="C51" s="53">
        <f t="shared" si="11"/>
        <v>0</v>
      </c>
      <c r="D51" s="48">
        <f t="shared" si="11"/>
        <v>109</v>
      </c>
      <c r="E51" s="53">
        <f t="shared" si="11"/>
        <v>57</v>
      </c>
      <c r="F51" s="48">
        <f t="shared" si="11"/>
        <v>1</v>
      </c>
      <c r="G51" s="53">
        <f t="shared" si="11"/>
        <v>0</v>
      </c>
      <c r="H51" s="48">
        <f t="shared" si="11"/>
        <v>17</v>
      </c>
      <c r="I51" s="53">
        <f t="shared" si="11"/>
        <v>15</v>
      </c>
      <c r="J51" s="48">
        <f t="shared" si="11"/>
        <v>0</v>
      </c>
      <c r="K51" s="53">
        <f t="shared" si="11"/>
        <v>0</v>
      </c>
      <c r="L51" s="48">
        <f t="shared" si="11"/>
        <v>0</v>
      </c>
      <c r="M51" s="53">
        <f t="shared" si="11"/>
        <v>0</v>
      </c>
      <c r="N51" s="48">
        <f t="shared" si="11"/>
        <v>3</v>
      </c>
      <c r="O51" s="53">
        <f t="shared" si="11"/>
        <v>0</v>
      </c>
      <c r="P51" s="48">
        <f t="shared" si="11"/>
        <v>0</v>
      </c>
      <c r="Q51" s="53">
        <f t="shared" si="11"/>
        <v>0</v>
      </c>
      <c r="R51" s="50">
        <f t="shared" si="7"/>
        <v>130</v>
      </c>
      <c r="S51" s="54">
        <f t="shared" si="7"/>
        <v>72</v>
      </c>
      <c r="T51" s="51">
        <f t="shared" si="8"/>
        <v>202</v>
      </c>
    </row>
    <row r="52" spans="1:20" ht="12.75">
      <c r="A52" s="60" t="s">
        <v>20</v>
      </c>
      <c r="B52" s="48">
        <f aca="true" t="shared" si="12" ref="B52:Q52">SUM(B27)</f>
        <v>0</v>
      </c>
      <c r="C52" s="53">
        <f t="shared" si="12"/>
        <v>0</v>
      </c>
      <c r="D52" s="48">
        <f t="shared" si="12"/>
        <v>0</v>
      </c>
      <c r="E52" s="53">
        <f t="shared" si="12"/>
        <v>0</v>
      </c>
      <c r="F52" s="48">
        <f t="shared" si="12"/>
        <v>11</v>
      </c>
      <c r="G52" s="53">
        <f t="shared" si="12"/>
        <v>2</v>
      </c>
      <c r="H52" s="48">
        <f t="shared" si="12"/>
        <v>0</v>
      </c>
      <c r="I52" s="53">
        <f t="shared" si="12"/>
        <v>0</v>
      </c>
      <c r="J52" s="48">
        <f t="shared" si="12"/>
        <v>3</v>
      </c>
      <c r="K52" s="53">
        <f t="shared" si="12"/>
        <v>4</v>
      </c>
      <c r="L52" s="48">
        <f t="shared" si="12"/>
        <v>5</v>
      </c>
      <c r="M52" s="53">
        <f t="shared" si="12"/>
        <v>0</v>
      </c>
      <c r="N52" s="48">
        <f t="shared" si="12"/>
        <v>0</v>
      </c>
      <c r="O52" s="53">
        <f t="shared" si="12"/>
        <v>0</v>
      </c>
      <c r="P52" s="48">
        <f t="shared" si="12"/>
        <v>0</v>
      </c>
      <c r="Q52" s="53">
        <f t="shared" si="12"/>
        <v>0</v>
      </c>
      <c r="R52" s="50">
        <f t="shared" si="7"/>
        <v>19</v>
      </c>
      <c r="S52" s="54">
        <f t="shared" si="7"/>
        <v>6</v>
      </c>
      <c r="T52" s="51">
        <f t="shared" si="8"/>
        <v>25</v>
      </c>
    </row>
    <row r="53" spans="1:20" s="11" customFormat="1" ht="12.75">
      <c r="A53" s="7" t="s">
        <v>12</v>
      </c>
      <c r="B53" s="12">
        <f aca="true" t="shared" si="13" ref="B53:Q53">SUM(B48:B52)</f>
        <v>0</v>
      </c>
      <c r="C53" s="13">
        <f t="shared" si="13"/>
        <v>0</v>
      </c>
      <c r="D53" s="12">
        <f t="shared" si="13"/>
        <v>2029</v>
      </c>
      <c r="E53" s="13">
        <f t="shared" si="13"/>
        <v>1258</v>
      </c>
      <c r="F53" s="12">
        <f t="shared" si="13"/>
        <v>145</v>
      </c>
      <c r="G53" s="13">
        <f t="shared" si="13"/>
        <v>52</v>
      </c>
      <c r="H53" s="12">
        <f t="shared" si="13"/>
        <v>509</v>
      </c>
      <c r="I53" s="13">
        <f t="shared" si="13"/>
        <v>317</v>
      </c>
      <c r="J53" s="12">
        <f t="shared" si="13"/>
        <v>117</v>
      </c>
      <c r="K53" s="13">
        <f t="shared" si="13"/>
        <v>96</v>
      </c>
      <c r="L53" s="12">
        <f t="shared" si="13"/>
        <v>84</v>
      </c>
      <c r="M53" s="13">
        <f t="shared" si="13"/>
        <v>39</v>
      </c>
      <c r="N53" s="12">
        <f t="shared" si="13"/>
        <v>454</v>
      </c>
      <c r="O53" s="13">
        <f t="shared" si="13"/>
        <v>114</v>
      </c>
      <c r="P53" s="12">
        <f t="shared" si="13"/>
        <v>0</v>
      </c>
      <c r="Q53" s="13">
        <f t="shared" si="13"/>
        <v>0</v>
      </c>
      <c r="R53" s="12">
        <f t="shared" si="7"/>
        <v>3338</v>
      </c>
      <c r="S53" s="13">
        <f t="shared" si="7"/>
        <v>1876</v>
      </c>
      <c r="T53" s="13">
        <f t="shared" si="8"/>
        <v>5214</v>
      </c>
    </row>
    <row r="54" ht="9" customHeight="1"/>
    <row r="55" ht="12.75">
      <c r="A55" s="84" t="s">
        <v>149</v>
      </c>
    </row>
    <row r="56" spans="1:16" s="161" customFormat="1" ht="12.75">
      <c r="A56" s="160" t="s">
        <v>131</v>
      </c>
      <c r="C56" s="159"/>
      <c r="P56" s="159"/>
    </row>
  </sheetData>
  <sheetProtection/>
  <mergeCells count="23">
    <mergeCell ref="B8:C8"/>
    <mergeCell ref="D8:E8"/>
    <mergeCell ref="H8:I8"/>
    <mergeCell ref="J8:K8"/>
    <mergeCell ref="N8:O8"/>
    <mergeCell ref="L9:M9"/>
    <mergeCell ref="N9:O9"/>
    <mergeCell ref="B7:C7"/>
    <mergeCell ref="D7:E7"/>
    <mergeCell ref="F7:G7"/>
    <mergeCell ref="H7:I7"/>
    <mergeCell ref="J7:K7"/>
    <mergeCell ref="N7:O7"/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1" r:id="rId1"/>
  <headerFooter alignWithMargins="0">
    <oddFooter>&amp;R&amp;A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zoomScalePageLayoutView="0" workbookViewId="0" topLeftCell="A1">
      <selection activeCell="A67" sqref="A67"/>
    </sheetView>
  </sheetViews>
  <sheetFormatPr defaultColWidth="9.140625" defaultRowHeight="12.75"/>
  <cols>
    <col min="1" max="1" width="27.28125" style="5" customWidth="1"/>
    <col min="2" max="2" width="8.57421875" style="0" customWidth="1"/>
    <col min="3" max="3" width="8.57421875" style="5" customWidth="1"/>
    <col min="4" max="13" width="8.57421875" style="0" customWidth="1"/>
    <col min="14" max="15" width="10.28125" style="0" customWidth="1"/>
    <col min="16" max="16" width="8.57421875" style="5" customWidth="1"/>
    <col min="17" max="17" width="8.28125" style="0" customWidth="1"/>
    <col min="18" max="20" width="7.7109375" style="0" customWidth="1"/>
    <col min="21" max="21" width="7.00390625" style="0" customWidth="1"/>
    <col min="22" max="22" width="9.28125" style="0" customWidth="1"/>
    <col min="23" max="23" width="18.140625" style="0" customWidth="1"/>
    <col min="24" max="25" width="13.421875" style="0" customWidth="1"/>
    <col min="26" max="26" width="10.57421875" style="0" customWidth="1"/>
    <col min="27" max="28" width="5.00390625" style="0" customWidth="1"/>
    <col min="29" max="29" width="10.57421875" style="0" customWidth="1"/>
    <col min="30" max="31" width="4.7109375" style="0" customWidth="1"/>
    <col min="32" max="32" width="10.28125" style="0" customWidth="1"/>
    <col min="33" max="33" width="19.00390625" style="0" customWidth="1"/>
    <col min="34" max="35" width="12.00390625" style="0" customWidth="1"/>
    <col min="36" max="36" width="10.57421875" style="0" customWidth="1"/>
    <col min="37" max="38" width="5.00390625" style="0" customWidth="1"/>
    <col min="39" max="39" width="10.57421875" style="0" customWidth="1"/>
    <col min="40" max="41" width="4.7109375" style="0" customWidth="1"/>
    <col min="42" max="42" width="10.28125" style="0" customWidth="1"/>
    <col min="43" max="43" width="17.57421875" style="0" customWidth="1"/>
    <col min="44" max="44" width="43.421875" style="0" customWidth="1"/>
    <col min="45" max="46" width="7.00390625" style="0" customWidth="1"/>
    <col min="47" max="47" width="9.28125" style="0" customWidth="1"/>
  </cols>
  <sheetData>
    <row r="1" ht="12.75">
      <c r="A1" s="108" t="s">
        <v>160</v>
      </c>
    </row>
    <row r="2" spans="1:20" ht="12.75">
      <c r="A2" s="335" t="s">
        <v>32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</row>
    <row r="3" spans="1:20" ht="12.75">
      <c r="A3" s="335" t="s">
        <v>52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</row>
    <row r="4" spans="1:20" ht="12.75">
      <c r="A4" s="335" t="s">
        <v>64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</row>
    <row r="5" ht="13.5" thickBot="1"/>
    <row r="6" spans="1:20" s="27" customFormat="1" ht="11.25">
      <c r="A6" s="55"/>
      <c r="B6" s="61" t="s">
        <v>44</v>
      </c>
      <c r="C6" s="62"/>
      <c r="D6" s="61" t="s">
        <v>45</v>
      </c>
      <c r="E6" s="62"/>
      <c r="F6" s="61" t="s">
        <v>46</v>
      </c>
      <c r="G6" s="62"/>
      <c r="H6" s="61" t="s">
        <v>47</v>
      </c>
      <c r="I6" s="62"/>
      <c r="J6" s="61" t="s">
        <v>48</v>
      </c>
      <c r="K6" s="62"/>
      <c r="L6" s="61" t="s">
        <v>49</v>
      </c>
      <c r="M6" s="62"/>
      <c r="N6" s="61" t="s">
        <v>128</v>
      </c>
      <c r="O6" s="62"/>
      <c r="P6" s="61" t="s">
        <v>140</v>
      </c>
      <c r="Q6" s="62"/>
      <c r="R6" s="56"/>
      <c r="S6" s="57"/>
      <c r="T6" s="55"/>
    </row>
    <row r="7" spans="2:20" s="25" customFormat="1" ht="11.25">
      <c r="B7" s="321" t="s">
        <v>132</v>
      </c>
      <c r="C7" s="322"/>
      <c r="D7" s="321" t="s">
        <v>133</v>
      </c>
      <c r="E7" s="322"/>
      <c r="F7" s="321" t="s">
        <v>146</v>
      </c>
      <c r="G7" s="328"/>
      <c r="H7" s="321" t="s">
        <v>134</v>
      </c>
      <c r="I7" s="322"/>
      <c r="J7" s="321" t="s">
        <v>135</v>
      </c>
      <c r="K7" s="322"/>
      <c r="L7" s="321" t="s">
        <v>136</v>
      </c>
      <c r="M7" s="322"/>
      <c r="N7" s="321" t="s">
        <v>137</v>
      </c>
      <c r="O7" s="326"/>
      <c r="P7" s="330" t="s">
        <v>141</v>
      </c>
      <c r="Q7" s="326"/>
      <c r="R7" s="63" t="s">
        <v>14</v>
      </c>
      <c r="S7" s="70"/>
      <c r="T7" s="70"/>
    </row>
    <row r="8" spans="2:18" s="25" customFormat="1" ht="11.25">
      <c r="B8" s="323" t="s">
        <v>138</v>
      </c>
      <c r="C8" s="325"/>
      <c r="D8" s="323" t="s">
        <v>139</v>
      </c>
      <c r="E8" s="325"/>
      <c r="F8" s="323" t="s">
        <v>147</v>
      </c>
      <c r="G8" s="329"/>
      <c r="H8" s="323" t="s">
        <v>139</v>
      </c>
      <c r="I8" s="325"/>
      <c r="J8" s="323" t="s">
        <v>139</v>
      </c>
      <c r="K8" s="325"/>
      <c r="L8" s="323" t="s">
        <v>142</v>
      </c>
      <c r="M8" s="325"/>
      <c r="N8" s="323" t="s">
        <v>144</v>
      </c>
      <c r="O8" s="324"/>
      <c r="P8" s="327"/>
      <c r="Q8" s="324"/>
      <c r="R8" s="31"/>
    </row>
    <row r="9" spans="1:20" s="27" customFormat="1" ht="11.25">
      <c r="A9" s="25"/>
      <c r="B9" s="195"/>
      <c r="C9" s="256"/>
      <c r="D9" s="195"/>
      <c r="E9" s="196"/>
      <c r="F9" s="307" t="s">
        <v>148</v>
      </c>
      <c r="G9" s="309"/>
      <c r="H9" s="164"/>
      <c r="I9" s="84"/>
      <c r="J9" s="164"/>
      <c r="K9" s="84"/>
      <c r="L9" s="307" t="s">
        <v>143</v>
      </c>
      <c r="M9" s="309"/>
      <c r="N9" s="307" t="s">
        <v>145</v>
      </c>
      <c r="O9" s="309"/>
      <c r="P9" s="307"/>
      <c r="Q9" s="309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0</v>
      </c>
      <c r="C12" s="19">
        <v>0</v>
      </c>
      <c r="D12" s="20">
        <v>127</v>
      </c>
      <c r="E12" s="19">
        <v>85</v>
      </c>
      <c r="F12" s="20">
        <v>11</v>
      </c>
      <c r="G12" s="19">
        <v>2</v>
      </c>
      <c r="H12" s="20">
        <v>16</v>
      </c>
      <c r="I12" s="19">
        <v>6</v>
      </c>
      <c r="J12" s="20">
        <v>0</v>
      </c>
      <c r="K12" s="19">
        <v>0</v>
      </c>
      <c r="L12" s="20">
        <v>0</v>
      </c>
      <c r="M12" s="19">
        <v>0</v>
      </c>
      <c r="N12" s="20">
        <v>33</v>
      </c>
      <c r="O12" s="19">
        <v>7</v>
      </c>
      <c r="P12" s="20">
        <v>0</v>
      </c>
      <c r="Q12" s="19">
        <v>0</v>
      </c>
      <c r="R12" s="8">
        <f>SUM(L12,J12,H12,F12,D12,B12,N12,P12)</f>
        <v>187</v>
      </c>
      <c r="S12" s="10">
        <f>SUM(M12,K12,I12,G12,E12,C12,O12,Q12)</f>
        <v>100</v>
      </c>
      <c r="T12" s="10">
        <f>SUM(R12:S12)</f>
        <v>287</v>
      </c>
    </row>
    <row r="13" spans="1:20" ht="12.75">
      <c r="A13" s="18" t="s">
        <v>17</v>
      </c>
      <c r="B13" s="20">
        <v>0</v>
      </c>
      <c r="C13" s="21">
        <v>0</v>
      </c>
      <c r="D13" s="20">
        <v>171</v>
      </c>
      <c r="E13" s="21">
        <v>132</v>
      </c>
      <c r="F13" s="20">
        <v>3</v>
      </c>
      <c r="G13" s="21">
        <v>0</v>
      </c>
      <c r="H13" s="20">
        <v>15</v>
      </c>
      <c r="I13" s="21">
        <v>22</v>
      </c>
      <c r="J13" s="20">
        <v>0</v>
      </c>
      <c r="K13" s="21">
        <v>0</v>
      </c>
      <c r="L13" s="20">
        <v>0</v>
      </c>
      <c r="M13" s="21">
        <v>0</v>
      </c>
      <c r="N13" s="20">
        <v>16</v>
      </c>
      <c r="O13" s="21">
        <v>5</v>
      </c>
      <c r="P13" s="20">
        <v>0</v>
      </c>
      <c r="Q13" s="21">
        <v>0</v>
      </c>
      <c r="R13" s="8">
        <f aca="true" t="shared" si="0" ref="R13:S16">SUM(L13,J13,H13,F13,D13,B13,N13,P13)</f>
        <v>205</v>
      </c>
      <c r="S13" s="9">
        <f t="shared" si="0"/>
        <v>159</v>
      </c>
      <c r="T13" s="10">
        <f>SUM(R13:S13)</f>
        <v>364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0</v>
      </c>
      <c r="C15" s="21">
        <v>0</v>
      </c>
      <c r="D15" s="20">
        <v>62</v>
      </c>
      <c r="E15" s="21">
        <v>29</v>
      </c>
      <c r="F15" s="20">
        <v>3</v>
      </c>
      <c r="G15" s="21">
        <v>0</v>
      </c>
      <c r="H15" s="20">
        <v>1</v>
      </c>
      <c r="I15" s="21">
        <v>1</v>
      </c>
      <c r="J15" s="20">
        <v>0</v>
      </c>
      <c r="K15" s="21">
        <v>0</v>
      </c>
      <c r="L15" s="20">
        <v>3</v>
      </c>
      <c r="M15" s="21">
        <v>0</v>
      </c>
      <c r="N15" s="20">
        <v>9</v>
      </c>
      <c r="O15" s="21">
        <v>3</v>
      </c>
      <c r="P15" s="20">
        <v>0</v>
      </c>
      <c r="Q15" s="21">
        <v>0</v>
      </c>
      <c r="R15" s="8">
        <f t="shared" si="0"/>
        <v>78</v>
      </c>
      <c r="S15" s="9">
        <f t="shared" si="0"/>
        <v>33</v>
      </c>
      <c r="T15" s="10">
        <f>SUM(R15:S15)</f>
        <v>111</v>
      </c>
    </row>
    <row r="16" spans="1:20" s="11" customFormat="1" ht="12.75">
      <c r="A16" s="7" t="s">
        <v>12</v>
      </c>
      <c r="B16" s="40">
        <v>0</v>
      </c>
      <c r="C16" s="41">
        <v>0</v>
      </c>
      <c r="D16" s="40">
        <v>360</v>
      </c>
      <c r="E16" s="41">
        <v>246</v>
      </c>
      <c r="F16" s="40">
        <v>17</v>
      </c>
      <c r="G16" s="41">
        <v>2</v>
      </c>
      <c r="H16" s="40">
        <v>32</v>
      </c>
      <c r="I16" s="41">
        <v>29</v>
      </c>
      <c r="J16" s="40">
        <v>0</v>
      </c>
      <c r="K16" s="41">
        <v>0</v>
      </c>
      <c r="L16" s="40">
        <v>3</v>
      </c>
      <c r="M16" s="41">
        <v>0</v>
      </c>
      <c r="N16" s="40">
        <v>58</v>
      </c>
      <c r="O16" s="41">
        <v>15</v>
      </c>
      <c r="P16" s="40">
        <v>0</v>
      </c>
      <c r="Q16" s="41">
        <v>0</v>
      </c>
      <c r="R16" s="40">
        <f t="shared" si="0"/>
        <v>470</v>
      </c>
      <c r="S16" s="41">
        <f t="shared" si="0"/>
        <v>292</v>
      </c>
      <c r="T16" s="41">
        <f>SUM(R16:S16)</f>
        <v>762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0</v>
      </c>
      <c r="C18" s="19">
        <v>0</v>
      </c>
      <c r="D18" s="20">
        <v>33</v>
      </c>
      <c r="E18" s="19">
        <v>26</v>
      </c>
      <c r="F18" s="20">
        <v>0</v>
      </c>
      <c r="G18" s="19">
        <v>0</v>
      </c>
      <c r="H18" s="20">
        <v>2</v>
      </c>
      <c r="I18" s="19">
        <v>0</v>
      </c>
      <c r="J18" s="20">
        <v>0</v>
      </c>
      <c r="K18" s="19">
        <v>0</v>
      </c>
      <c r="L18" s="20">
        <v>0</v>
      </c>
      <c r="M18" s="19">
        <v>0</v>
      </c>
      <c r="N18" s="20">
        <v>8</v>
      </c>
      <c r="O18" s="19">
        <v>2</v>
      </c>
      <c r="P18" s="20">
        <v>0</v>
      </c>
      <c r="Q18" s="19">
        <v>0</v>
      </c>
      <c r="R18" s="8">
        <f aca="true" t="shared" si="1" ref="R18:S22">SUM(L18,J18,H18,F18,D18,B18,N18,P18)</f>
        <v>43</v>
      </c>
      <c r="S18" s="10">
        <f t="shared" si="1"/>
        <v>28</v>
      </c>
      <c r="T18" s="10">
        <f>SUM(R18:S18)</f>
        <v>71</v>
      </c>
    </row>
    <row r="19" spans="1:20" ht="12.75">
      <c r="A19" s="18" t="s">
        <v>17</v>
      </c>
      <c r="B19" s="20">
        <v>0</v>
      </c>
      <c r="C19" s="21">
        <v>0</v>
      </c>
      <c r="D19" s="20">
        <v>52</v>
      </c>
      <c r="E19" s="21">
        <v>23</v>
      </c>
      <c r="F19" s="20">
        <v>1</v>
      </c>
      <c r="G19" s="21">
        <v>5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2</v>
      </c>
      <c r="O19" s="21">
        <v>2</v>
      </c>
      <c r="P19" s="20">
        <v>0</v>
      </c>
      <c r="Q19" s="21">
        <v>0</v>
      </c>
      <c r="R19" s="8">
        <f t="shared" si="1"/>
        <v>55</v>
      </c>
      <c r="S19" s="9">
        <f t="shared" si="1"/>
        <v>30</v>
      </c>
      <c r="T19" s="10">
        <f>SUM(R19:S19)</f>
        <v>85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0</v>
      </c>
      <c r="C21" s="21">
        <v>0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8">
        <f t="shared" si="1"/>
        <v>0</v>
      </c>
      <c r="S21" s="9">
        <f t="shared" si="1"/>
        <v>0</v>
      </c>
      <c r="T21" s="10">
        <f>SUM(R21:S21)</f>
        <v>0</v>
      </c>
    </row>
    <row r="22" spans="1:20" s="11" customFormat="1" ht="12.75">
      <c r="A22" s="7" t="s">
        <v>12</v>
      </c>
      <c r="B22" s="40">
        <v>0</v>
      </c>
      <c r="C22" s="41">
        <v>0</v>
      </c>
      <c r="D22" s="40">
        <v>85</v>
      </c>
      <c r="E22" s="41">
        <v>49</v>
      </c>
      <c r="F22" s="40">
        <v>1</v>
      </c>
      <c r="G22" s="41">
        <v>5</v>
      </c>
      <c r="H22" s="40">
        <v>2</v>
      </c>
      <c r="I22" s="41">
        <v>0</v>
      </c>
      <c r="J22" s="40">
        <v>0</v>
      </c>
      <c r="K22" s="41">
        <v>0</v>
      </c>
      <c r="L22" s="40">
        <v>0</v>
      </c>
      <c r="M22" s="41">
        <v>0</v>
      </c>
      <c r="N22" s="40">
        <v>10</v>
      </c>
      <c r="O22" s="41">
        <v>4</v>
      </c>
      <c r="P22" s="40">
        <v>0</v>
      </c>
      <c r="Q22" s="41">
        <v>0</v>
      </c>
      <c r="R22" s="40">
        <f t="shared" si="1"/>
        <v>98</v>
      </c>
      <c r="S22" s="41">
        <f t="shared" si="1"/>
        <v>58</v>
      </c>
      <c r="T22" s="41">
        <f>SUM(R22:S22)</f>
        <v>156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0">
        <v>0</v>
      </c>
      <c r="C24" s="19">
        <v>0</v>
      </c>
      <c r="D24" s="20">
        <v>12</v>
      </c>
      <c r="E24" s="19">
        <v>10</v>
      </c>
      <c r="F24" s="20">
        <v>0</v>
      </c>
      <c r="G24" s="19">
        <v>0</v>
      </c>
      <c r="H24" s="20">
        <v>3</v>
      </c>
      <c r="I24" s="19">
        <v>1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15</v>
      </c>
      <c r="S24" s="10">
        <f t="shared" si="2"/>
        <v>11</v>
      </c>
      <c r="T24" s="10">
        <f>SUM(R24:S24)</f>
        <v>26</v>
      </c>
    </row>
    <row r="25" spans="1:20" ht="12.75">
      <c r="A25" s="18" t="s">
        <v>17</v>
      </c>
      <c r="B25" s="20">
        <v>0</v>
      </c>
      <c r="C25" s="21">
        <v>0</v>
      </c>
      <c r="D25" s="20">
        <v>18</v>
      </c>
      <c r="E25" s="21">
        <v>20</v>
      </c>
      <c r="F25" s="20">
        <v>0</v>
      </c>
      <c r="G25" s="21">
        <v>0</v>
      </c>
      <c r="H25" s="20">
        <v>0</v>
      </c>
      <c r="I25" s="21">
        <v>0</v>
      </c>
      <c r="J25" s="20">
        <v>0</v>
      </c>
      <c r="K25" s="21">
        <v>0</v>
      </c>
      <c r="L25" s="20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8">
        <f t="shared" si="2"/>
        <v>18</v>
      </c>
      <c r="S25" s="9">
        <f t="shared" si="2"/>
        <v>20</v>
      </c>
      <c r="T25" s="10">
        <f>SUM(R25:S25)</f>
        <v>38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0</v>
      </c>
      <c r="C27" s="21">
        <v>0</v>
      </c>
      <c r="D27" s="20">
        <v>0</v>
      </c>
      <c r="E27" s="21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17</v>
      </c>
      <c r="M27" s="21">
        <v>8</v>
      </c>
      <c r="N27" s="20">
        <v>13</v>
      </c>
      <c r="O27" s="21">
        <v>0</v>
      </c>
      <c r="P27" s="20">
        <v>0</v>
      </c>
      <c r="Q27" s="21">
        <v>0</v>
      </c>
      <c r="R27" s="8">
        <f t="shared" si="2"/>
        <v>30</v>
      </c>
      <c r="S27" s="9">
        <f t="shared" si="2"/>
        <v>8</v>
      </c>
      <c r="T27" s="10">
        <f>SUM(R27:S27)</f>
        <v>38</v>
      </c>
    </row>
    <row r="28" spans="1:20" s="11" customFormat="1" ht="12.75">
      <c r="A28" s="7" t="s">
        <v>12</v>
      </c>
      <c r="B28" s="40">
        <v>0</v>
      </c>
      <c r="C28" s="41">
        <v>0</v>
      </c>
      <c r="D28" s="40">
        <v>30</v>
      </c>
      <c r="E28" s="41">
        <v>30</v>
      </c>
      <c r="F28" s="40">
        <v>0</v>
      </c>
      <c r="G28" s="41">
        <v>0</v>
      </c>
      <c r="H28" s="40">
        <v>3</v>
      </c>
      <c r="I28" s="41">
        <v>1</v>
      </c>
      <c r="J28" s="40">
        <v>0</v>
      </c>
      <c r="K28" s="41">
        <v>0</v>
      </c>
      <c r="L28" s="40">
        <v>17</v>
      </c>
      <c r="M28" s="41">
        <v>8</v>
      </c>
      <c r="N28" s="40">
        <v>13</v>
      </c>
      <c r="O28" s="41">
        <v>0</v>
      </c>
      <c r="P28" s="40">
        <v>0</v>
      </c>
      <c r="Q28" s="41">
        <v>0</v>
      </c>
      <c r="R28" s="40">
        <f t="shared" si="2"/>
        <v>63</v>
      </c>
      <c r="S28" s="41">
        <f t="shared" si="2"/>
        <v>39</v>
      </c>
      <c r="T28" s="41">
        <f>SUM(R28:S28)</f>
        <v>102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0</v>
      </c>
      <c r="C30" s="19">
        <v>0</v>
      </c>
      <c r="D30" s="20">
        <v>70</v>
      </c>
      <c r="E30" s="19">
        <v>51</v>
      </c>
      <c r="F30" s="20">
        <v>6</v>
      </c>
      <c r="G30" s="19">
        <v>4</v>
      </c>
      <c r="H30" s="20">
        <v>20</v>
      </c>
      <c r="I30" s="19">
        <v>3</v>
      </c>
      <c r="J30" s="20">
        <v>3</v>
      </c>
      <c r="K30" s="19">
        <v>3</v>
      </c>
      <c r="L30" s="20">
        <v>0</v>
      </c>
      <c r="M30" s="19">
        <v>0</v>
      </c>
      <c r="N30" s="20">
        <v>18</v>
      </c>
      <c r="O30" s="19">
        <v>5</v>
      </c>
      <c r="P30" s="20">
        <v>0</v>
      </c>
      <c r="Q30" s="19">
        <v>0</v>
      </c>
      <c r="R30" s="8">
        <f aca="true" t="shared" si="3" ref="R30:S34">SUM(L30,J30,H30,F30,D30,B30,N30,P30)</f>
        <v>117</v>
      </c>
      <c r="S30" s="10">
        <f t="shared" si="3"/>
        <v>66</v>
      </c>
      <c r="T30" s="10">
        <f>SUM(R30:S30)</f>
        <v>183</v>
      </c>
    </row>
    <row r="31" spans="1:20" ht="12.75">
      <c r="A31" s="18" t="s">
        <v>17</v>
      </c>
      <c r="B31" s="20">
        <v>0</v>
      </c>
      <c r="C31" s="21">
        <v>0</v>
      </c>
      <c r="D31" s="20">
        <v>187</v>
      </c>
      <c r="E31" s="21">
        <v>157</v>
      </c>
      <c r="F31" s="20">
        <v>8</v>
      </c>
      <c r="G31" s="21">
        <v>2</v>
      </c>
      <c r="H31" s="20">
        <v>23</v>
      </c>
      <c r="I31" s="21">
        <v>8</v>
      </c>
      <c r="J31" s="20">
        <v>4</v>
      </c>
      <c r="K31" s="21">
        <v>4</v>
      </c>
      <c r="L31" s="20">
        <v>1</v>
      </c>
      <c r="M31" s="21">
        <v>0</v>
      </c>
      <c r="N31" s="20">
        <v>42</v>
      </c>
      <c r="O31" s="21">
        <v>9</v>
      </c>
      <c r="P31" s="20">
        <v>0</v>
      </c>
      <c r="Q31" s="21">
        <v>0</v>
      </c>
      <c r="R31" s="8">
        <f t="shared" si="3"/>
        <v>265</v>
      </c>
      <c r="S31" s="9">
        <f t="shared" si="3"/>
        <v>180</v>
      </c>
      <c r="T31" s="10">
        <f>SUM(R31:S31)</f>
        <v>445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0</v>
      </c>
      <c r="C34" s="41">
        <v>0</v>
      </c>
      <c r="D34" s="40">
        <v>257</v>
      </c>
      <c r="E34" s="41">
        <v>208</v>
      </c>
      <c r="F34" s="40">
        <v>14</v>
      </c>
      <c r="G34" s="41">
        <v>6</v>
      </c>
      <c r="H34" s="40">
        <v>43</v>
      </c>
      <c r="I34" s="41">
        <v>11</v>
      </c>
      <c r="J34" s="40">
        <v>7</v>
      </c>
      <c r="K34" s="41">
        <v>7</v>
      </c>
      <c r="L34" s="40">
        <v>1</v>
      </c>
      <c r="M34" s="41">
        <v>0</v>
      </c>
      <c r="N34" s="40">
        <v>60</v>
      </c>
      <c r="O34" s="41">
        <v>14</v>
      </c>
      <c r="P34" s="40">
        <v>0</v>
      </c>
      <c r="Q34" s="41">
        <v>0</v>
      </c>
      <c r="R34" s="40">
        <f t="shared" si="3"/>
        <v>382</v>
      </c>
      <c r="S34" s="41">
        <f t="shared" si="3"/>
        <v>246</v>
      </c>
      <c r="T34" s="41">
        <f>SUM(R34:S34)</f>
        <v>628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0</v>
      </c>
      <c r="C36" s="19">
        <v>0</v>
      </c>
      <c r="D36" s="20">
        <v>131</v>
      </c>
      <c r="E36" s="19">
        <v>91</v>
      </c>
      <c r="F36" s="20">
        <v>11</v>
      </c>
      <c r="G36" s="19">
        <v>0</v>
      </c>
      <c r="H36" s="20">
        <v>10</v>
      </c>
      <c r="I36" s="19">
        <v>8</v>
      </c>
      <c r="J36" s="20">
        <v>0</v>
      </c>
      <c r="K36" s="19">
        <v>0</v>
      </c>
      <c r="L36" s="20">
        <v>0</v>
      </c>
      <c r="M36" s="19">
        <v>0</v>
      </c>
      <c r="N36" s="20">
        <v>23</v>
      </c>
      <c r="O36" s="19">
        <v>7</v>
      </c>
      <c r="P36" s="20">
        <v>0</v>
      </c>
      <c r="Q36" s="19">
        <v>0</v>
      </c>
      <c r="R36" s="8">
        <f aca="true" t="shared" si="4" ref="R36:S40">SUM(L36,J36,H36,F36,D36,B36,N36,P36)</f>
        <v>175</v>
      </c>
      <c r="S36" s="10">
        <f t="shared" si="4"/>
        <v>106</v>
      </c>
      <c r="T36" s="10">
        <f>SUM(R36:S36)</f>
        <v>281</v>
      </c>
    </row>
    <row r="37" spans="1:20" ht="12.75">
      <c r="A37" s="18" t="s">
        <v>17</v>
      </c>
      <c r="B37" s="20">
        <v>0</v>
      </c>
      <c r="C37" s="21">
        <v>0</v>
      </c>
      <c r="D37" s="20">
        <v>146</v>
      </c>
      <c r="E37" s="21">
        <v>104</v>
      </c>
      <c r="F37" s="20">
        <v>17</v>
      </c>
      <c r="G37" s="21">
        <v>4</v>
      </c>
      <c r="H37" s="20">
        <v>22</v>
      </c>
      <c r="I37" s="21">
        <v>11</v>
      </c>
      <c r="J37" s="20">
        <v>0</v>
      </c>
      <c r="K37" s="21">
        <v>0</v>
      </c>
      <c r="L37" s="20">
        <v>22</v>
      </c>
      <c r="M37" s="21">
        <v>2</v>
      </c>
      <c r="N37" s="20">
        <v>26</v>
      </c>
      <c r="O37" s="21">
        <v>4</v>
      </c>
      <c r="P37" s="20">
        <v>0</v>
      </c>
      <c r="Q37" s="21">
        <v>0</v>
      </c>
      <c r="R37" s="8">
        <f t="shared" si="4"/>
        <v>233</v>
      </c>
      <c r="S37" s="9">
        <f t="shared" si="4"/>
        <v>125</v>
      </c>
      <c r="T37" s="10">
        <f>SUM(R37:S37)</f>
        <v>358</v>
      </c>
    </row>
    <row r="38" spans="1:20" ht="12.75">
      <c r="A38" s="18" t="s">
        <v>18</v>
      </c>
      <c r="B38" s="20">
        <v>0</v>
      </c>
      <c r="C38" s="21">
        <v>0</v>
      </c>
      <c r="D38" s="20">
        <v>0</v>
      </c>
      <c r="E38" s="21">
        <v>0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8">
        <f t="shared" si="4"/>
        <v>0</v>
      </c>
      <c r="S38" s="9">
        <f t="shared" si="4"/>
        <v>0</v>
      </c>
      <c r="T38" s="10">
        <f>SUM(R38:S38)</f>
        <v>0</v>
      </c>
    </row>
    <row r="39" spans="1:20" ht="12.75">
      <c r="A39" s="18" t="s">
        <v>19</v>
      </c>
      <c r="B39" s="20">
        <v>0</v>
      </c>
      <c r="C39" s="21">
        <v>0</v>
      </c>
      <c r="D39" s="20">
        <v>23</v>
      </c>
      <c r="E39" s="21">
        <v>16</v>
      </c>
      <c r="F39" s="20">
        <v>2</v>
      </c>
      <c r="G39" s="21">
        <v>2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10</v>
      </c>
      <c r="O39" s="21">
        <v>2</v>
      </c>
      <c r="P39" s="20">
        <v>0</v>
      </c>
      <c r="Q39" s="21">
        <v>0</v>
      </c>
      <c r="R39" s="8">
        <f t="shared" si="4"/>
        <v>35</v>
      </c>
      <c r="S39" s="9">
        <f t="shared" si="4"/>
        <v>20</v>
      </c>
      <c r="T39" s="10">
        <f>SUM(R39:S39)</f>
        <v>55</v>
      </c>
    </row>
    <row r="40" spans="1:20" s="11" customFormat="1" ht="12.75">
      <c r="A40" s="7" t="s">
        <v>12</v>
      </c>
      <c r="B40" s="40">
        <v>0</v>
      </c>
      <c r="C40" s="41">
        <v>0</v>
      </c>
      <c r="D40" s="40">
        <v>300</v>
      </c>
      <c r="E40" s="41">
        <v>211</v>
      </c>
      <c r="F40" s="40">
        <v>30</v>
      </c>
      <c r="G40" s="41">
        <v>6</v>
      </c>
      <c r="H40" s="40">
        <v>32</v>
      </c>
      <c r="I40" s="41">
        <v>19</v>
      </c>
      <c r="J40" s="40">
        <v>0</v>
      </c>
      <c r="K40" s="41">
        <v>0</v>
      </c>
      <c r="L40" s="40">
        <v>22</v>
      </c>
      <c r="M40" s="41">
        <v>2</v>
      </c>
      <c r="N40" s="40">
        <v>59</v>
      </c>
      <c r="O40" s="41">
        <v>13</v>
      </c>
      <c r="P40" s="40">
        <v>0</v>
      </c>
      <c r="Q40" s="41">
        <v>0</v>
      </c>
      <c r="R40" s="40">
        <f t="shared" si="4"/>
        <v>443</v>
      </c>
      <c r="S40" s="41">
        <f t="shared" si="4"/>
        <v>251</v>
      </c>
      <c r="T40" s="41">
        <f>SUM(R40:S40)</f>
        <v>694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0</v>
      </c>
      <c r="C42" s="19">
        <v>0</v>
      </c>
      <c r="D42" s="20">
        <v>75</v>
      </c>
      <c r="E42" s="19">
        <v>43</v>
      </c>
      <c r="F42" s="20">
        <v>4</v>
      </c>
      <c r="G42" s="19">
        <v>0</v>
      </c>
      <c r="H42" s="20">
        <v>4</v>
      </c>
      <c r="I42" s="19">
        <v>1</v>
      </c>
      <c r="J42" s="20">
        <v>0</v>
      </c>
      <c r="K42" s="19">
        <v>0</v>
      </c>
      <c r="L42" s="20">
        <v>0</v>
      </c>
      <c r="M42" s="19">
        <v>0</v>
      </c>
      <c r="N42" s="20">
        <v>11</v>
      </c>
      <c r="O42" s="19">
        <v>2</v>
      </c>
      <c r="P42" s="20">
        <v>0</v>
      </c>
      <c r="Q42" s="19">
        <v>0</v>
      </c>
      <c r="R42" s="8">
        <f aca="true" t="shared" si="5" ref="R42:S46">SUM(L42,J42,H42,F42,D42,B42,N42,P42)</f>
        <v>94</v>
      </c>
      <c r="S42" s="10">
        <f t="shared" si="5"/>
        <v>46</v>
      </c>
      <c r="T42" s="10">
        <f>SUM(R42:S42)</f>
        <v>140</v>
      </c>
    </row>
    <row r="43" spans="1:20" ht="12.75">
      <c r="A43" s="18" t="s">
        <v>17</v>
      </c>
      <c r="B43" s="20">
        <v>0</v>
      </c>
      <c r="C43" s="21">
        <v>0</v>
      </c>
      <c r="D43" s="20">
        <v>155</v>
      </c>
      <c r="E43" s="21">
        <v>111</v>
      </c>
      <c r="F43" s="20">
        <v>49</v>
      </c>
      <c r="G43" s="21">
        <v>10</v>
      </c>
      <c r="H43" s="20">
        <v>2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20</v>
      </c>
      <c r="O43" s="21">
        <v>8</v>
      </c>
      <c r="P43" s="20">
        <v>0</v>
      </c>
      <c r="Q43" s="21">
        <v>0</v>
      </c>
      <c r="R43" s="8">
        <f t="shared" si="5"/>
        <v>226</v>
      </c>
      <c r="S43" s="9">
        <f t="shared" si="5"/>
        <v>129</v>
      </c>
      <c r="T43" s="10">
        <f>SUM(R43:S43)</f>
        <v>355</v>
      </c>
    </row>
    <row r="44" spans="1:20" ht="12.75">
      <c r="A44" s="18" t="s">
        <v>18</v>
      </c>
      <c r="B44" s="20">
        <v>0</v>
      </c>
      <c r="C44" s="21">
        <v>0</v>
      </c>
      <c r="D44" s="20">
        <v>30</v>
      </c>
      <c r="E44" s="21">
        <v>20</v>
      </c>
      <c r="F44" s="20">
        <v>1</v>
      </c>
      <c r="G44" s="21">
        <v>1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1</v>
      </c>
      <c r="O44" s="21">
        <v>0</v>
      </c>
      <c r="P44" s="20">
        <v>0</v>
      </c>
      <c r="Q44" s="21">
        <v>0</v>
      </c>
      <c r="R44" s="8">
        <f t="shared" si="5"/>
        <v>32</v>
      </c>
      <c r="S44" s="9">
        <f t="shared" si="5"/>
        <v>21</v>
      </c>
      <c r="T44" s="10">
        <f>SUM(R44:S44)</f>
        <v>53</v>
      </c>
    </row>
    <row r="45" spans="1:20" ht="12.75">
      <c r="A45" s="18" t="s">
        <v>19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8">
        <f t="shared" si="5"/>
        <v>0</v>
      </c>
      <c r="S45" s="9">
        <f t="shared" si="5"/>
        <v>0</v>
      </c>
      <c r="T45" s="10">
        <f>SUM(R45:S45)</f>
        <v>0</v>
      </c>
    </row>
    <row r="46" spans="1:20" s="16" customFormat="1" ht="12.75">
      <c r="A46" s="28" t="s">
        <v>12</v>
      </c>
      <c r="B46" s="40">
        <v>0</v>
      </c>
      <c r="C46" s="41">
        <v>0</v>
      </c>
      <c r="D46" s="40">
        <v>260</v>
      </c>
      <c r="E46" s="41">
        <v>174</v>
      </c>
      <c r="F46" s="40">
        <v>54</v>
      </c>
      <c r="G46" s="41">
        <v>11</v>
      </c>
      <c r="H46" s="40">
        <v>6</v>
      </c>
      <c r="I46" s="41">
        <v>1</v>
      </c>
      <c r="J46" s="40">
        <v>0</v>
      </c>
      <c r="K46" s="41">
        <v>0</v>
      </c>
      <c r="L46" s="40">
        <v>0</v>
      </c>
      <c r="M46" s="41">
        <v>0</v>
      </c>
      <c r="N46" s="40">
        <v>32</v>
      </c>
      <c r="O46" s="41">
        <v>10</v>
      </c>
      <c r="P46" s="40">
        <v>0</v>
      </c>
      <c r="Q46" s="41">
        <v>0</v>
      </c>
      <c r="R46" s="40">
        <f t="shared" si="5"/>
        <v>352</v>
      </c>
      <c r="S46" s="41">
        <f t="shared" si="5"/>
        <v>196</v>
      </c>
      <c r="T46" s="41">
        <f>SUM(R46:S46)</f>
        <v>548</v>
      </c>
    </row>
    <row r="47" spans="1:20" s="5" customFormat="1" ht="12.75">
      <c r="A47" s="15" t="s">
        <v>15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6"/>
      <c r="S47" s="47"/>
      <c r="T47" s="47"/>
    </row>
    <row r="48" spans="1:20" ht="12.75">
      <c r="A48" s="5" t="s">
        <v>16</v>
      </c>
      <c r="B48" s="48">
        <f aca="true" t="shared" si="6" ref="B48:Q48">SUM(B12,B18,B24,B30,B36,B42)</f>
        <v>0</v>
      </c>
      <c r="C48" s="49">
        <f t="shared" si="6"/>
        <v>0</v>
      </c>
      <c r="D48" s="48">
        <f t="shared" si="6"/>
        <v>448</v>
      </c>
      <c r="E48" s="49">
        <f t="shared" si="6"/>
        <v>306</v>
      </c>
      <c r="F48" s="48">
        <f t="shared" si="6"/>
        <v>32</v>
      </c>
      <c r="G48" s="49">
        <f t="shared" si="6"/>
        <v>6</v>
      </c>
      <c r="H48" s="48">
        <f t="shared" si="6"/>
        <v>55</v>
      </c>
      <c r="I48" s="49">
        <f t="shared" si="6"/>
        <v>19</v>
      </c>
      <c r="J48" s="48">
        <f t="shared" si="6"/>
        <v>3</v>
      </c>
      <c r="K48" s="49">
        <f t="shared" si="6"/>
        <v>3</v>
      </c>
      <c r="L48" s="48">
        <f t="shared" si="6"/>
        <v>0</v>
      </c>
      <c r="M48" s="49">
        <f t="shared" si="6"/>
        <v>0</v>
      </c>
      <c r="N48" s="48">
        <f t="shared" si="6"/>
        <v>93</v>
      </c>
      <c r="O48" s="49">
        <f t="shared" si="6"/>
        <v>23</v>
      </c>
      <c r="P48" s="48">
        <f t="shared" si="6"/>
        <v>0</v>
      </c>
      <c r="Q48" s="49">
        <f t="shared" si="6"/>
        <v>0</v>
      </c>
      <c r="R48" s="50">
        <f aca="true" t="shared" si="7" ref="R48:S53">SUM(L48,J48,H48,F48,D48,B48,N48,P48)</f>
        <v>631</v>
      </c>
      <c r="S48" s="51">
        <f t="shared" si="7"/>
        <v>357</v>
      </c>
      <c r="T48" s="51">
        <f aca="true" t="shared" si="8" ref="T48:T53">SUM(R48:S48)</f>
        <v>988</v>
      </c>
    </row>
    <row r="49" spans="1:20" ht="12.75">
      <c r="A49" s="60" t="s">
        <v>17</v>
      </c>
      <c r="B49" s="48">
        <f aca="true" t="shared" si="9" ref="B49:Q49">SUM(B13,B19,B25,B31,B37,B43)</f>
        <v>0</v>
      </c>
      <c r="C49" s="53">
        <f t="shared" si="9"/>
        <v>0</v>
      </c>
      <c r="D49" s="48">
        <f t="shared" si="9"/>
        <v>729</v>
      </c>
      <c r="E49" s="53">
        <f t="shared" si="9"/>
        <v>547</v>
      </c>
      <c r="F49" s="48">
        <f t="shared" si="9"/>
        <v>78</v>
      </c>
      <c r="G49" s="53">
        <f t="shared" si="9"/>
        <v>21</v>
      </c>
      <c r="H49" s="48">
        <f t="shared" si="9"/>
        <v>62</v>
      </c>
      <c r="I49" s="53">
        <f t="shared" si="9"/>
        <v>41</v>
      </c>
      <c r="J49" s="48">
        <f t="shared" si="9"/>
        <v>4</v>
      </c>
      <c r="K49" s="53">
        <f t="shared" si="9"/>
        <v>4</v>
      </c>
      <c r="L49" s="48">
        <f t="shared" si="9"/>
        <v>23</v>
      </c>
      <c r="M49" s="53">
        <f t="shared" si="9"/>
        <v>2</v>
      </c>
      <c r="N49" s="48">
        <f t="shared" si="9"/>
        <v>106</v>
      </c>
      <c r="O49" s="53">
        <f t="shared" si="9"/>
        <v>28</v>
      </c>
      <c r="P49" s="48">
        <f t="shared" si="9"/>
        <v>0</v>
      </c>
      <c r="Q49" s="53">
        <f t="shared" si="9"/>
        <v>0</v>
      </c>
      <c r="R49" s="50">
        <f t="shared" si="7"/>
        <v>1002</v>
      </c>
      <c r="S49" s="54">
        <f t="shared" si="7"/>
        <v>643</v>
      </c>
      <c r="T49" s="51">
        <f t="shared" si="8"/>
        <v>1645</v>
      </c>
    </row>
    <row r="50" spans="1:20" ht="12.75">
      <c r="A50" s="60" t="s">
        <v>18</v>
      </c>
      <c r="B50" s="48">
        <f aca="true" t="shared" si="10" ref="B50:Q50">SUM(B14,B20,B32,B38,B44)</f>
        <v>0</v>
      </c>
      <c r="C50" s="53">
        <f t="shared" si="10"/>
        <v>0</v>
      </c>
      <c r="D50" s="48">
        <f t="shared" si="10"/>
        <v>30</v>
      </c>
      <c r="E50" s="53">
        <f t="shared" si="10"/>
        <v>20</v>
      </c>
      <c r="F50" s="48">
        <f t="shared" si="10"/>
        <v>1</v>
      </c>
      <c r="G50" s="53">
        <f t="shared" si="10"/>
        <v>1</v>
      </c>
      <c r="H50" s="48">
        <f t="shared" si="10"/>
        <v>0</v>
      </c>
      <c r="I50" s="53">
        <f t="shared" si="10"/>
        <v>0</v>
      </c>
      <c r="J50" s="48">
        <f t="shared" si="10"/>
        <v>0</v>
      </c>
      <c r="K50" s="53">
        <f t="shared" si="10"/>
        <v>0</v>
      </c>
      <c r="L50" s="48">
        <f t="shared" si="10"/>
        <v>0</v>
      </c>
      <c r="M50" s="53">
        <f t="shared" si="10"/>
        <v>0</v>
      </c>
      <c r="N50" s="48">
        <f t="shared" si="10"/>
        <v>1</v>
      </c>
      <c r="O50" s="53">
        <f t="shared" si="10"/>
        <v>0</v>
      </c>
      <c r="P50" s="48">
        <f t="shared" si="10"/>
        <v>0</v>
      </c>
      <c r="Q50" s="53">
        <f t="shared" si="10"/>
        <v>0</v>
      </c>
      <c r="R50" s="50">
        <f t="shared" si="7"/>
        <v>32</v>
      </c>
      <c r="S50" s="54">
        <f t="shared" si="7"/>
        <v>21</v>
      </c>
      <c r="T50" s="51">
        <f t="shared" si="8"/>
        <v>53</v>
      </c>
    </row>
    <row r="51" spans="1:20" ht="12.75">
      <c r="A51" s="60" t="s">
        <v>19</v>
      </c>
      <c r="B51" s="48">
        <f aca="true" t="shared" si="11" ref="B51:Q51">SUM(B15,B21,B26,B33,B39,B45)</f>
        <v>0</v>
      </c>
      <c r="C51" s="53">
        <f t="shared" si="11"/>
        <v>0</v>
      </c>
      <c r="D51" s="48">
        <f t="shared" si="11"/>
        <v>85</v>
      </c>
      <c r="E51" s="53">
        <f t="shared" si="11"/>
        <v>45</v>
      </c>
      <c r="F51" s="48">
        <f t="shared" si="11"/>
        <v>5</v>
      </c>
      <c r="G51" s="53">
        <f t="shared" si="11"/>
        <v>2</v>
      </c>
      <c r="H51" s="48">
        <f t="shared" si="11"/>
        <v>1</v>
      </c>
      <c r="I51" s="53">
        <f t="shared" si="11"/>
        <v>1</v>
      </c>
      <c r="J51" s="48">
        <f t="shared" si="11"/>
        <v>0</v>
      </c>
      <c r="K51" s="53">
        <f t="shared" si="11"/>
        <v>0</v>
      </c>
      <c r="L51" s="48">
        <f t="shared" si="11"/>
        <v>3</v>
      </c>
      <c r="M51" s="53">
        <f t="shared" si="11"/>
        <v>0</v>
      </c>
      <c r="N51" s="48">
        <f t="shared" si="11"/>
        <v>19</v>
      </c>
      <c r="O51" s="53">
        <f t="shared" si="11"/>
        <v>5</v>
      </c>
      <c r="P51" s="48">
        <f t="shared" si="11"/>
        <v>0</v>
      </c>
      <c r="Q51" s="53">
        <f t="shared" si="11"/>
        <v>0</v>
      </c>
      <c r="R51" s="50">
        <f t="shared" si="7"/>
        <v>113</v>
      </c>
      <c r="S51" s="54">
        <f t="shared" si="7"/>
        <v>53</v>
      </c>
      <c r="T51" s="51">
        <f t="shared" si="8"/>
        <v>166</v>
      </c>
    </row>
    <row r="52" spans="1:20" ht="12.75">
      <c r="A52" s="60" t="s">
        <v>20</v>
      </c>
      <c r="B52" s="48">
        <f aca="true" t="shared" si="12" ref="B52:Q52">SUM(B27)</f>
        <v>0</v>
      </c>
      <c r="C52" s="53">
        <f t="shared" si="12"/>
        <v>0</v>
      </c>
      <c r="D52" s="48">
        <f t="shared" si="12"/>
        <v>0</v>
      </c>
      <c r="E52" s="53">
        <f t="shared" si="12"/>
        <v>0</v>
      </c>
      <c r="F52" s="48">
        <f t="shared" si="12"/>
        <v>0</v>
      </c>
      <c r="G52" s="53">
        <f t="shared" si="12"/>
        <v>0</v>
      </c>
      <c r="H52" s="48">
        <f t="shared" si="12"/>
        <v>0</v>
      </c>
      <c r="I52" s="53">
        <f t="shared" si="12"/>
        <v>0</v>
      </c>
      <c r="J52" s="48">
        <f t="shared" si="12"/>
        <v>0</v>
      </c>
      <c r="K52" s="53">
        <f t="shared" si="12"/>
        <v>0</v>
      </c>
      <c r="L52" s="48">
        <f t="shared" si="12"/>
        <v>17</v>
      </c>
      <c r="M52" s="53">
        <f t="shared" si="12"/>
        <v>8</v>
      </c>
      <c r="N52" s="48">
        <f t="shared" si="12"/>
        <v>13</v>
      </c>
      <c r="O52" s="53">
        <f t="shared" si="12"/>
        <v>0</v>
      </c>
      <c r="P52" s="48">
        <f t="shared" si="12"/>
        <v>0</v>
      </c>
      <c r="Q52" s="53">
        <f t="shared" si="12"/>
        <v>0</v>
      </c>
      <c r="R52" s="50">
        <f t="shared" si="7"/>
        <v>30</v>
      </c>
      <c r="S52" s="54">
        <f t="shared" si="7"/>
        <v>8</v>
      </c>
      <c r="T52" s="51">
        <f t="shared" si="8"/>
        <v>38</v>
      </c>
    </row>
    <row r="53" spans="1:20" s="11" customFormat="1" ht="12.75">
      <c r="A53" s="7" t="s">
        <v>12</v>
      </c>
      <c r="B53" s="12">
        <f aca="true" t="shared" si="13" ref="B53:Q53">SUM(B48:B52)</f>
        <v>0</v>
      </c>
      <c r="C53" s="13">
        <f t="shared" si="13"/>
        <v>0</v>
      </c>
      <c r="D53" s="12">
        <f t="shared" si="13"/>
        <v>1292</v>
      </c>
      <c r="E53" s="13">
        <f t="shared" si="13"/>
        <v>918</v>
      </c>
      <c r="F53" s="12">
        <f t="shared" si="13"/>
        <v>116</v>
      </c>
      <c r="G53" s="13">
        <f t="shared" si="13"/>
        <v>30</v>
      </c>
      <c r="H53" s="12">
        <f t="shared" si="13"/>
        <v>118</v>
      </c>
      <c r="I53" s="13">
        <f t="shared" si="13"/>
        <v>61</v>
      </c>
      <c r="J53" s="12">
        <f t="shared" si="13"/>
        <v>7</v>
      </c>
      <c r="K53" s="13">
        <f t="shared" si="13"/>
        <v>7</v>
      </c>
      <c r="L53" s="12">
        <f t="shared" si="13"/>
        <v>43</v>
      </c>
      <c r="M53" s="13">
        <f t="shared" si="13"/>
        <v>10</v>
      </c>
      <c r="N53" s="12">
        <f t="shared" si="13"/>
        <v>232</v>
      </c>
      <c r="O53" s="13">
        <f t="shared" si="13"/>
        <v>56</v>
      </c>
      <c r="P53" s="12">
        <f t="shared" si="13"/>
        <v>0</v>
      </c>
      <c r="Q53" s="13">
        <f t="shared" si="13"/>
        <v>0</v>
      </c>
      <c r="R53" s="12">
        <f t="shared" si="7"/>
        <v>1808</v>
      </c>
      <c r="S53" s="13">
        <f t="shared" si="7"/>
        <v>1082</v>
      </c>
      <c r="T53" s="13">
        <f t="shared" si="8"/>
        <v>2890</v>
      </c>
    </row>
    <row r="54" ht="7.5" customHeight="1">
      <c r="B54" s="5"/>
    </row>
    <row r="55" ht="12.75">
      <c r="A55" s="84" t="s">
        <v>149</v>
      </c>
    </row>
    <row r="56" spans="1:16" s="161" customFormat="1" ht="12.75">
      <c r="A56" s="160" t="s">
        <v>131</v>
      </c>
      <c r="C56" s="159"/>
      <c r="P56" s="159"/>
    </row>
    <row r="57" spans="1:16" s="161" customFormat="1" ht="12.75">
      <c r="A57" s="159"/>
      <c r="C57" s="159"/>
      <c r="P57" s="159"/>
    </row>
    <row r="62" spans="15:16" ht="12.75">
      <c r="O62" s="5"/>
      <c r="P62"/>
    </row>
    <row r="63" spans="12:16" ht="12.75">
      <c r="L63" s="5"/>
      <c r="P63"/>
    </row>
    <row r="64" spans="12:16" ht="12.75">
      <c r="L64" s="5"/>
      <c r="P64"/>
    </row>
    <row r="65" spans="12:16" ht="12.75">
      <c r="L65" s="5"/>
      <c r="P65"/>
    </row>
    <row r="66" spans="12:16" ht="12.75">
      <c r="L66" s="5"/>
      <c r="P66"/>
    </row>
    <row r="67" spans="12:16" ht="12.75">
      <c r="L67" s="5"/>
      <c r="P67"/>
    </row>
    <row r="68" spans="3:16" ht="12.75">
      <c r="C68" s="159"/>
      <c r="L68" s="5"/>
      <c r="M68" s="159"/>
      <c r="P68"/>
    </row>
    <row r="69" spans="12:16" ht="12.75">
      <c r="L69" s="5"/>
      <c r="P69"/>
    </row>
    <row r="70" spans="12:16" ht="12.75">
      <c r="L70" s="5"/>
      <c r="P70"/>
    </row>
    <row r="71" spans="12:16" ht="12.75">
      <c r="L71" s="5"/>
      <c r="P71"/>
    </row>
    <row r="72" spans="12:16" ht="12.75">
      <c r="L72" s="159"/>
      <c r="P72"/>
    </row>
    <row r="73" spans="12:16" ht="12.75">
      <c r="L73" s="159"/>
      <c r="P73"/>
    </row>
    <row r="74" spans="3:16" ht="12.75">
      <c r="C74" s="159"/>
      <c r="L74" s="159"/>
      <c r="M74" s="159"/>
      <c r="P74"/>
    </row>
    <row r="75" spans="3:16" ht="12.75">
      <c r="C75" s="159"/>
      <c r="L75" s="159"/>
      <c r="M75" s="159"/>
      <c r="P75"/>
    </row>
    <row r="76" spans="12:16" ht="12.75">
      <c r="L76" s="159"/>
      <c r="P76"/>
    </row>
    <row r="77" spans="12:16" ht="12.75">
      <c r="L77" s="159"/>
      <c r="P77"/>
    </row>
    <row r="78" spans="12:16" ht="12.75">
      <c r="L78" s="159"/>
      <c r="P78"/>
    </row>
    <row r="79" spans="12:16" ht="12.75">
      <c r="L79" s="159"/>
      <c r="P79"/>
    </row>
    <row r="80" spans="3:16" ht="12.75">
      <c r="C80" s="159"/>
      <c r="L80" s="159"/>
      <c r="M80" s="159"/>
      <c r="P80"/>
    </row>
    <row r="81" spans="3:16" ht="12.75">
      <c r="C81" s="159"/>
      <c r="L81" s="5"/>
      <c r="P81"/>
    </row>
    <row r="82" spans="12:16" ht="12.75">
      <c r="L82" s="5"/>
      <c r="P82"/>
    </row>
    <row r="83" spans="12:16" ht="12.75">
      <c r="L83" s="5"/>
      <c r="P83"/>
    </row>
    <row r="84" spans="12:16" ht="12.75">
      <c r="L84" s="159"/>
      <c r="P84"/>
    </row>
    <row r="85" spans="12:16" ht="12.75">
      <c r="L85" s="5"/>
      <c r="P85"/>
    </row>
    <row r="86" spans="3:16" ht="12.75">
      <c r="C86" s="159"/>
      <c r="L86" s="159"/>
      <c r="M86" s="159"/>
      <c r="P86"/>
    </row>
    <row r="87" spans="3:16" ht="12.75">
      <c r="C87" s="159"/>
      <c r="L87" s="159"/>
      <c r="M87" s="159"/>
      <c r="P87"/>
    </row>
    <row r="88" spans="12:16" ht="12.75">
      <c r="L88" s="5"/>
      <c r="P88"/>
    </row>
    <row r="89" spans="12:16" ht="12.75">
      <c r="L89" s="5"/>
      <c r="P89"/>
    </row>
    <row r="90" spans="12:16" ht="12.75">
      <c r="L90" s="159"/>
      <c r="P90"/>
    </row>
    <row r="91" spans="12:16" ht="12.75">
      <c r="L91" s="5"/>
      <c r="P91"/>
    </row>
    <row r="92" spans="3:16" ht="12.75">
      <c r="C92" s="159"/>
      <c r="L92" s="159"/>
      <c r="M92" s="159"/>
      <c r="P92"/>
    </row>
    <row r="93" spans="12:16" ht="12.75">
      <c r="L93" s="159"/>
      <c r="P93"/>
    </row>
    <row r="94" spans="12:16" ht="12.75">
      <c r="L94" s="5"/>
      <c r="P94"/>
    </row>
    <row r="95" spans="12:16" ht="12.75">
      <c r="L95" s="5"/>
      <c r="P95"/>
    </row>
    <row r="96" spans="12:16" ht="12.75">
      <c r="L96" s="159"/>
      <c r="P96"/>
    </row>
    <row r="97" spans="12:16" ht="12.75">
      <c r="L97" s="159"/>
      <c r="P97"/>
    </row>
    <row r="98" spans="3:16" ht="12.75">
      <c r="C98" s="159"/>
      <c r="L98" s="159"/>
      <c r="M98" s="159"/>
      <c r="P98"/>
    </row>
    <row r="99" spans="3:16" ht="12.75">
      <c r="C99" s="159"/>
      <c r="L99" s="159"/>
      <c r="M99" s="159"/>
      <c r="P99"/>
    </row>
    <row r="100" spans="12:16" ht="12.75">
      <c r="L100" s="159"/>
      <c r="P100"/>
    </row>
    <row r="101" spans="12:16" ht="12.75">
      <c r="L101" s="159"/>
      <c r="P101"/>
    </row>
    <row r="102" spans="12:16" ht="12.75">
      <c r="L102" s="5"/>
      <c r="P102"/>
    </row>
    <row r="103" spans="13:16" ht="12.75">
      <c r="M103" s="5"/>
      <c r="P103"/>
    </row>
  </sheetData>
  <sheetProtection/>
  <mergeCells count="23">
    <mergeCell ref="B8:C8"/>
    <mergeCell ref="D8:E8"/>
    <mergeCell ref="H8:I8"/>
    <mergeCell ref="J8:K8"/>
    <mergeCell ref="N8:O8"/>
    <mergeCell ref="L9:M9"/>
    <mergeCell ref="N9:O9"/>
    <mergeCell ref="B7:C7"/>
    <mergeCell ref="D7:E7"/>
    <mergeCell ref="F7:G7"/>
    <mergeCell ref="H7:I7"/>
    <mergeCell ref="J7:K7"/>
    <mergeCell ref="N7:O7"/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Footer>&amp;R&amp;A</oddFooter>
  </headerFooter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zoomScalePageLayoutView="0" workbookViewId="0" topLeftCell="A1">
      <selection activeCell="A65" sqref="A65"/>
    </sheetView>
  </sheetViews>
  <sheetFormatPr defaultColWidth="9.140625" defaultRowHeight="12.75"/>
  <cols>
    <col min="1" max="1" width="27.28125" style="5" customWidth="1"/>
    <col min="2" max="5" width="8.28125" style="0" customWidth="1"/>
    <col min="6" max="7" width="9.140625" style="0" customWidth="1"/>
    <col min="8" max="11" width="8.28125" style="0" customWidth="1"/>
    <col min="12" max="13" width="8.8515625" style="0" customWidth="1"/>
    <col min="14" max="15" width="10.28125" style="0" customWidth="1"/>
    <col min="16" max="16" width="9.57421875" style="5" customWidth="1"/>
    <col min="17" max="17" width="9.28125" style="0" customWidth="1"/>
    <col min="18" max="20" width="8.28125" style="0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108" t="s">
        <v>160</v>
      </c>
    </row>
    <row r="2" spans="1:20" ht="12.75">
      <c r="A2" s="335" t="s">
        <v>32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</row>
    <row r="3" spans="1:20" ht="12.75">
      <c r="A3" s="335" t="s">
        <v>52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</row>
    <row r="4" spans="1:20" ht="12.75">
      <c r="A4" s="335" t="s">
        <v>65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</row>
    <row r="5" ht="13.5" thickBot="1"/>
    <row r="6" spans="1:20" s="27" customFormat="1" ht="11.25">
      <c r="A6" s="55"/>
      <c r="B6" s="61" t="s">
        <v>44</v>
      </c>
      <c r="C6" s="62"/>
      <c r="D6" s="61" t="s">
        <v>45</v>
      </c>
      <c r="E6" s="62"/>
      <c r="F6" s="61" t="s">
        <v>46</v>
      </c>
      <c r="G6" s="62"/>
      <c r="H6" s="61" t="s">
        <v>47</v>
      </c>
      <c r="I6" s="62"/>
      <c r="J6" s="61" t="s">
        <v>48</v>
      </c>
      <c r="K6" s="62"/>
      <c r="L6" s="61" t="s">
        <v>49</v>
      </c>
      <c r="M6" s="62"/>
      <c r="N6" s="61" t="s">
        <v>128</v>
      </c>
      <c r="O6" s="62"/>
      <c r="P6" s="61" t="s">
        <v>140</v>
      </c>
      <c r="Q6" s="62"/>
      <c r="R6" s="56"/>
      <c r="S6" s="57"/>
      <c r="T6" s="55"/>
    </row>
    <row r="7" spans="2:20" s="25" customFormat="1" ht="11.25">
      <c r="B7" s="321" t="s">
        <v>132</v>
      </c>
      <c r="C7" s="322"/>
      <c r="D7" s="321" t="s">
        <v>133</v>
      </c>
      <c r="E7" s="322"/>
      <c r="F7" s="321" t="s">
        <v>146</v>
      </c>
      <c r="G7" s="328"/>
      <c r="H7" s="321" t="s">
        <v>134</v>
      </c>
      <c r="I7" s="322"/>
      <c r="J7" s="321" t="s">
        <v>135</v>
      </c>
      <c r="K7" s="322"/>
      <c r="L7" s="321" t="s">
        <v>136</v>
      </c>
      <c r="M7" s="322"/>
      <c r="N7" s="321" t="s">
        <v>137</v>
      </c>
      <c r="O7" s="326"/>
      <c r="P7" s="330" t="s">
        <v>141</v>
      </c>
      <c r="Q7" s="326"/>
      <c r="R7" s="63" t="s">
        <v>14</v>
      </c>
      <c r="S7" s="70"/>
      <c r="T7" s="70"/>
    </row>
    <row r="8" spans="2:18" s="25" customFormat="1" ht="11.25">
      <c r="B8" s="323" t="s">
        <v>138</v>
      </c>
      <c r="C8" s="325"/>
      <c r="D8" s="323" t="s">
        <v>139</v>
      </c>
      <c r="E8" s="325"/>
      <c r="F8" s="323" t="s">
        <v>147</v>
      </c>
      <c r="G8" s="329"/>
      <c r="H8" s="323" t="s">
        <v>139</v>
      </c>
      <c r="I8" s="325"/>
      <c r="J8" s="323" t="s">
        <v>139</v>
      </c>
      <c r="K8" s="325"/>
      <c r="L8" s="323" t="s">
        <v>142</v>
      </c>
      <c r="M8" s="325"/>
      <c r="N8" s="323" t="s">
        <v>144</v>
      </c>
      <c r="O8" s="324"/>
      <c r="P8" s="327"/>
      <c r="Q8" s="324"/>
      <c r="R8" s="31"/>
    </row>
    <row r="9" spans="1:20" s="27" customFormat="1" ht="11.25">
      <c r="A9" s="25"/>
      <c r="B9" s="195"/>
      <c r="C9" s="256"/>
      <c r="D9" s="195"/>
      <c r="E9" s="196"/>
      <c r="F9" s="307" t="s">
        <v>148</v>
      </c>
      <c r="G9" s="309"/>
      <c r="H9" s="164"/>
      <c r="I9" s="84"/>
      <c r="J9" s="164"/>
      <c r="K9" s="84"/>
      <c r="L9" s="307" t="s">
        <v>143</v>
      </c>
      <c r="M9" s="309"/>
      <c r="N9" s="307" t="s">
        <v>145</v>
      </c>
      <c r="O9" s="309"/>
      <c r="P9" s="307"/>
      <c r="Q9" s="309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77</v>
      </c>
      <c r="C12" s="19">
        <v>54</v>
      </c>
      <c r="D12" s="20">
        <v>0</v>
      </c>
      <c r="E12" s="19">
        <v>0</v>
      </c>
      <c r="F12" s="20">
        <v>56</v>
      </c>
      <c r="G12" s="19">
        <v>12</v>
      </c>
      <c r="H12" s="20">
        <v>10</v>
      </c>
      <c r="I12" s="19">
        <v>7</v>
      </c>
      <c r="J12" s="20">
        <v>0</v>
      </c>
      <c r="K12" s="19">
        <v>0</v>
      </c>
      <c r="L12" s="20">
        <v>0</v>
      </c>
      <c r="M12" s="19">
        <v>0</v>
      </c>
      <c r="N12" s="20">
        <v>35</v>
      </c>
      <c r="O12" s="19">
        <v>10</v>
      </c>
      <c r="P12" s="20">
        <v>200</v>
      </c>
      <c r="Q12" s="19">
        <v>160</v>
      </c>
      <c r="R12" s="8">
        <f>SUM(L12,J12,H12,F12,D12,B12,N12,P12)</f>
        <v>378</v>
      </c>
      <c r="S12" s="10">
        <f>SUM(M12,K12,I12,G12,E12,C12,O12,Q12)</f>
        <v>243</v>
      </c>
      <c r="T12" s="10">
        <f>SUM(R12:S12)</f>
        <v>621</v>
      </c>
    </row>
    <row r="13" spans="1:20" ht="12.75">
      <c r="A13" s="18" t="s">
        <v>17</v>
      </c>
      <c r="B13" s="20">
        <v>182</v>
      </c>
      <c r="C13" s="21">
        <v>133</v>
      </c>
      <c r="D13" s="20">
        <v>0</v>
      </c>
      <c r="E13" s="21">
        <v>0</v>
      </c>
      <c r="F13" s="20">
        <v>152</v>
      </c>
      <c r="G13" s="21">
        <v>30</v>
      </c>
      <c r="H13" s="20">
        <v>5</v>
      </c>
      <c r="I13" s="21">
        <v>2</v>
      </c>
      <c r="J13" s="20">
        <v>0</v>
      </c>
      <c r="K13" s="21">
        <v>0</v>
      </c>
      <c r="L13" s="20">
        <v>30</v>
      </c>
      <c r="M13" s="21">
        <v>7</v>
      </c>
      <c r="N13" s="20">
        <v>207</v>
      </c>
      <c r="O13" s="21">
        <v>46</v>
      </c>
      <c r="P13" s="20">
        <v>444</v>
      </c>
      <c r="Q13" s="21">
        <v>309</v>
      </c>
      <c r="R13" s="8">
        <f aca="true" t="shared" si="0" ref="R13:S16">SUM(L13,J13,H13,F13,D13,B13,N13,P13)</f>
        <v>1020</v>
      </c>
      <c r="S13" s="9">
        <f t="shared" si="0"/>
        <v>527</v>
      </c>
      <c r="T13" s="10">
        <f>SUM(R13:S13)</f>
        <v>1547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88</v>
      </c>
      <c r="C15" s="21">
        <v>55</v>
      </c>
      <c r="D15" s="20">
        <v>0</v>
      </c>
      <c r="E15" s="21">
        <v>0</v>
      </c>
      <c r="F15" s="20">
        <v>31</v>
      </c>
      <c r="G15" s="21">
        <v>3</v>
      </c>
      <c r="H15" s="20">
        <v>2</v>
      </c>
      <c r="I15" s="21">
        <v>1</v>
      </c>
      <c r="J15" s="20">
        <v>0</v>
      </c>
      <c r="K15" s="21">
        <v>0</v>
      </c>
      <c r="L15" s="20">
        <v>4</v>
      </c>
      <c r="M15" s="21">
        <v>0</v>
      </c>
      <c r="N15" s="20">
        <v>27</v>
      </c>
      <c r="O15" s="21">
        <v>7</v>
      </c>
      <c r="P15" s="20">
        <v>245</v>
      </c>
      <c r="Q15" s="21">
        <v>138</v>
      </c>
      <c r="R15" s="8">
        <f t="shared" si="0"/>
        <v>397</v>
      </c>
      <c r="S15" s="9">
        <f t="shared" si="0"/>
        <v>204</v>
      </c>
      <c r="T15" s="10">
        <f>SUM(R15:S15)</f>
        <v>601</v>
      </c>
    </row>
    <row r="16" spans="1:20" s="11" customFormat="1" ht="12.75">
      <c r="A16" s="7" t="s">
        <v>12</v>
      </c>
      <c r="B16" s="40">
        <v>347</v>
      </c>
      <c r="C16" s="41">
        <v>242</v>
      </c>
      <c r="D16" s="40">
        <v>0</v>
      </c>
      <c r="E16" s="41">
        <v>0</v>
      </c>
      <c r="F16" s="40">
        <v>239</v>
      </c>
      <c r="G16" s="41">
        <v>45</v>
      </c>
      <c r="H16" s="40">
        <v>17</v>
      </c>
      <c r="I16" s="41">
        <v>10</v>
      </c>
      <c r="J16" s="40">
        <v>0</v>
      </c>
      <c r="K16" s="41">
        <v>0</v>
      </c>
      <c r="L16" s="40">
        <v>34</v>
      </c>
      <c r="M16" s="41">
        <v>7</v>
      </c>
      <c r="N16" s="40">
        <v>269</v>
      </c>
      <c r="O16" s="41">
        <v>63</v>
      </c>
      <c r="P16" s="40">
        <v>889</v>
      </c>
      <c r="Q16" s="41">
        <v>607</v>
      </c>
      <c r="R16" s="40">
        <f t="shared" si="0"/>
        <v>1795</v>
      </c>
      <c r="S16" s="41">
        <f t="shared" si="0"/>
        <v>974</v>
      </c>
      <c r="T16" s="41">
        <f>SUM(R16:S16)</f>
        <v>2769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31</v>
      </c>
      <c r="C18" s="19">
        <v>11</v>
      </c>
      <c r="D18" s="20">
        <v>0</v>
      </c>
      <c r="E18" s="19">
        <v>0</v>
      </c>
      <c r="F18" s="20">
        <v>6</v>
      </c>
      <c r="G18" s="19">
        <v>3</v>
      </c>
      <c r="H18" s="20">
        <v>6</v>
      </c>
      <c r="I18" s="19">
        <v>0</v>
      </c>
      <c r="J18" s="20">
        <v>0</v>
      </c>
      <c r="K18" s="19">
        <v>0</v>
      </c>
      <c r="L18" s="20">
        <v>0</v>
      </c>
      <c r="M18" s="19">
        <v>0</v>
      </c>
      <c r="N18" s="20">
        <v>35</v>
      </c>
      <c r="O18" s="19">
        <v>6</v>
      </c>
      <c r="P18" s="20">
        <v>67</v>
      </c>
      <c r="Q18" s="19">
        <v>62</v>
      </c>
      <c r="R18" s="8">
        <f aca="true" t="shared" si="1" ref="R18:S22">SUM(L18,J18,H18,F18,D18,B18,N18,P18)</f>
        <v>145</v>
      </c>
      <c r="S18" s="10">
        <f t="shared" si="1"/>
        <v>82</v>
      </c>
      <c r="T18" s="10">
        <f>SUM(R18:S18)</f>
        <v>227</v>
      </c>
    </row>
    <row r="19" spans="1:20" ht="12.75">
      <c r="A19" s="18" t="s">
        <v>17</v>
      </c>
      <c r="B19" s="20">
        <v>52</v>
      </c>
      <c r="C19" s="21">
        <v>43</v>
      </c>
      <c r="D19" s="20">
        <v>0</v>
      </c>
      <c r="E19" s="21">
        <v>0</v>
      </c>
      <c r="F19" s="20">
        <v>33</v>
      </c>
      <c r="G19" s="21">
        <v>11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13</v>
      </c>
      <c r="O19" s="21">
        <v>7</v>
      </c>
      <c r="P19" s="20">
        <v>129</v>
      </c>
      <c r="Q19" s="21">
        <v>110</v>
      </c>
      <c r="R19" s="8">
        <f t="shared" si="1"/>
        <v>227</v>
      </c>
      <c r="S19" s="9">
        <f t="shared" si="1"/>
        <v>171</v>
      </c>
      <c r="T19" s="10">
        <f>SUM(R19:S19)</f>
        <v>398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40</v>
      </c>
      <c r="C21" s="21">
        <v>35</v>
      </c>
      <c r="D21" s="20">
        <v>0</v>
      </c>
      <c r="E21" s="21">
        <v>0</v>
      </c>
      <c r="F21" s="20">
        <v>38</v>
      </c>
      <c r="G21" s="21">
        <v>7</v>
      </c>
      <c r="H21" s="20">
        <v>2</v>
      </c>
      <c r="I21" s="21">
        <v>1</v>
      </c>
      <c r="J21" s="20">
        <v>0</v>
      </c>
      <c r="K21" s="21">
        <v>0</v>
      </c>
      <c r="L21" s="20">
        <v>0</v>
      </c>
      <c r="M21" s="21">
        <v>0</v>
      </c>
      <c r="N21" s="20">
        <v>25</v>
      </c>
      <c r="O21" s="21">
        <v>7</v>
      </c>
      <c r="P21" s="20">
        <v>120</v>
      </c>
      <c r="Q21" s="21">
        <v>54</v>
      </c>
      <c r="R21" s="8">
        <f t="shared" si="1"/>
        <v>225</v>
      </c>
      <c r="S21" s="9">
        <f t="shared" si="1"/>
        <v>104</v>
      </c>
      <c r="T21" s="10">
        <f>SUM(R21:S21)</f>
        <v>329</v>
      </c>
    </row>
    <row r="22" spans="1:20" s="11" customFormat="1" ht="12.75">
      <c r="A22" s="7" t="s">
        <v>12</v>
      </c>
      <c r="B22" s="40">
        <v>123</v>
      </c>
      <c r="C22" s="41">
        <v>89</v>
      </c>
      <c r="D22" s="40">
        <v>0</v>
      </c>
      <c r="E22" s="41">
        <v>0</v>
      </c>
      <c r="F22" s="40">
        <v>77</v>
      </c>
      <c r="G22" s="41">
        <v>21</v>
      </c>
      <c r="H22" s="40">
        <v>8</v>
      </c>
      <c r="I22" s="41">
        <v>1</v>
      </c>
      <c r="J22" s="40">
        <v>0</v>
      </c>
      <c r="K22" s="41">
        <v>0</v>
      </c>
      <c r="L22" s="40">
        <v>0</v>
      </c>
      <c r="M22" s="41">
        <v>0</v>
      </c>
      <c r="N22" s="40">
        <v>73</v>
      </c>
      <c r="O22" s="41">
        <v>20</v>
      </c>
      <c r="P22" s="40">
        <v>316</v>
      </c>
      <c r="Q22" s="41">
        <v>226</v>
      </c>
      <c r="R22" s="40">
        <f t="shared" si="1"/>
        <v>597</v>
      </c>
      <c r="S22" s="41">
        <f t="shared" si="1"/>
        <v>357</v>
      </c>
      <c r="T22" s="41">
        <f>SUM(R22:S22)</f>
        <v>954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13">
        <v>0</v>
      </c>
      <c r="C24" s="19">
        <v>0</v>
      </c>
      <c r="D24" s="20">
        <v>0</v>
      </c>
      <c r="E24" s="19">
        <v>0</v>
      </c>
      <c r="F24" s="20">
        <v>0</v>
      </c>
      <c r="G24" s="19">
        <v>0</v>
      </c>
      <c r="H24" s="20">
        <v>0</v>
      </c>
      <c r="I24" s="19">
        <v>0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0</v>
      </c>
      <c r="S24" s="10">
        <f t="shared" si="2"/>
        <v>0</v>
      </c>
      <c r="T24" s="10">
        <f>SUM(R24:S24)</f>
        <v>0</v>
      </c>
    </row>
    <row r="25" spans="1:20" ht="12.75">
      <c r="A25" s="18" t="s">
        <v>17</v>
      </c>
      <c r="B25" s="20">
        <v>23</v>
      </c>
      <c r="C25" s="21">
        <v>8</v>
      </c>
      <c r="D25" s="20">
        <v>0</v>
      </c>
      <c r="E25" s="21">
        <v>0</v>
      </c>
      <c r="F25" s="20">
        <v>0</v>
      </c>
      <c r="G25" s="21">
        <v>0</v>
      </c>
      <c r="H25" s="20">
        <v>0</v>
      </c>
      <c r="I25" s="21">
        <v>0</v>
      </c>
      <c r="J25" s="20">
        <v>0</v>
      </c>
      <c r="K25" s="21">
        <v>0</v>
      </c>
      <c r="L25" s="20">
        <v>0</v>
      </c>
      <c r="M25" s="21">
        <v>0</v>
      </c>
      <c r="N25" s="20">
        <v>0</v>
      </c>
      <c r="O25" s="21">
        <v>0</v>
      </c>
      <c r="P25" s="20">
        <v>30</v>
      </c>
      <c r="Q25" s="21">
        <v>50</v>
      </c>
      <c r="R25" s="8">
        <f>SUM(L25,J25,H25,F25,D25,B25,N25,P25)</f>
        <v>53</v>
      </c>
      <c r="S25" s="9">
        <f>SUM(M25,K25,I25,G25,E25,C25,O25,Q25)</f>
        <v>58</v>
      </c>
      <c r="T25" s="10">
        <f>SUM(R25:S25)</f>
        <v>111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4</v>
      </c>
      <c r="C27" s="21">
        <v>1</v>
      </c>
      <c r="D27" s="20">
        <v>0</v>
      </c>
      <c r="E27" s="21">
        <v>0</v>
      </c>
      <c r="F27" s="20">
        <v>9</v>
      </c>
      <c r="G27" s="21">
        <v>1</v>
      </c>
      <c r="H27" s="20">
        <v>0</v>
      </c>
      <c r="I27" s="21">
        <v>0</v>
      </c>
      <c r="J27" s="20">
        <v>0</v>
      </c>
      <c r="K27" s="21">
        <v>0</v>
      </c>
      <c r="L27" s="20">
        <v>46</v>
      </c>
      <c r="M27" s="21">
        <v>18</v>
      </c>
      <c r="N27" s="20">
        <v>37</v>
      </c>
      <c r="O27" s="21">
        <v>2</v>
      </c>
      <c r="P27" s="20">
        <v>20</v>
      </c>
      <c r="Q27" s="21">
        <v>7</v>
      </c>
      <c r="R27" s="8">
        <f t="shared" si="2"/>
        <v>116</v>
      </c>
      <c r="S27" s="9">
        <f t="shared" si="2"/>
        <v>29</v>
      </c>
      <c r="T27" s="10">
        <f>SUM(R27:S27)</f>
        <v>145</v>
      </c>
    </row>
    <row r="28" spans="1:20" s="11" customFormat="1" ht="12.75">
      <c r="A28" s="7" t="s">
        <v>12</v>
      </c>
      <c r="B28" s="40">
        <v>27</v>
      </c>
      <c r="C28" s="41">
        <v>9</v>
      </c>
      <c r="D28" s="40">
        <v>0</v>
      </c>
      <c r="E28" s="41">
        <v>0</v>
      </c>
      <c r="F28" s="40">
        <v>9</v>
      </c>
      <c r="G28" s="41">
        <v>1</v>
      </c>
      <c r="H28" s="40">
        <v>0</v>
      </c>
      <c r="I28" s="41">
        <v>0</v>
      </c>
      <c r="J28" s="40">
        <v>0</v>
      </c>
      <c r="K28" s="41">
        <v>0</v>
      </c>
      <c r="L28" s="40">
        <v>46</v>
      </c>
      <c r="M28" s="41">
        <v>18</v>
      </c>
      <c r="N28" s="40">
        <v>37</v>
      </c>
      <c r="O28" s="41">
        <v>2</v>
      </c>
      <c r="P28" s="40">
        <v>50</v>
      </c>
      <c r="Q28" s="41">
        <v>57</v>
      </c>
      <c r="R28" s="40">
        <f t="shared" si="2"/>
        <v>169</v>
      </c>
      <c r="S28" s="41">
        <f t="shared" si="2"/>
        <v>87</v>
      </c>
      <c r="T28" s="41">
        <f>SUM(R28:S28)</f>
        <v>256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56</v>
      </c>
      <c r="C30" s="19">
        <v>44</v>
      </c>
      <c r="D30" s="20">
        <v>0</v>
      </c>
      <c r="E30" s="19">
        <v>0</v>
      </c>
      <c r="F30" s="20">
        <v>58</v>
      </c>
      <c r="G30" s="19">
        <v>16</v>
      </c>
      <c r="H30" s="20">
        <v>17</v>
      </c>
      <c r="I30" s="19">
        <v>2</v>
      </c>
      <c r="J30" s="20">
        <v>0</v>
      </c>
      <c r="K30" s="19">
        <v>0</v>
      </c>
      <c r="L30" s="20">
        <v>0</v>
      </c>
      <c r="M30" s="19">
        <v>0</v>
      </c>
      <c r="N30" s="20">
        <v>58</v>
      </c>
      <c r="O30" s="19">
        <v>24</v>
      </c>
      <c r="P30" s="20">
        <v>143</v>
      </c>
      <c r="Q30" s="19">
        <v>119</v>
      </c>
      <c r="R30" s="8">
        <f aca="true" t="shared" si="3" ref="R30:S34">SUM(L30,J30,H30,F30,D30,B30,N30,P30)</f>
        <v>332</v>
      </c>
      <c r="S30" s="10">
        <f t="shared" si="3"/>
        <v>205</v>
      </c>
      <c r="T30" s="10">
        <f>SUM(R30:S30)</f>
        <v>537</v>
      </c>
    </row>
    <row r="31" spans="1:20" ht="12.75">
      <c r="A31" s="18" t="s">
        <v>17</v>
      </c>
      <c r="B31" s="20">
        <v>141</v>
      </c>
      <c r="C31" s="21">
        <v>117</v>
      </c>
      <c r="D31" s="20">
        <v>0</v>
      </c>
      <c r="E31" s="21">
        <v>0</v>
      </c>
      <c r="F31" s="20">
        <v>63</v>
      </c>
      <c r="G31" s="21">
        <v>11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1">
        <v>0</v>
      </c>
      <c r="N31" s="20">
        <v>132</v>
      </c>
      <c r="O31" s="21">
        <v>29</v>
      </c>
      <c r="P31" s="20">
        <v>398</v>
      </c>
      <c r="Q31" s="21">
        <v>315</v>
      </c>
      <c r="R31" s="8">
        <f t="shared" si="3"/>
        <v>734</v>
      </c>
      <c r="S31" s="9">
        <f t="shared" si="3"/>
        <v>472</v>
      </c>
      <c r="T31" s="10">
        <f>SUM(R31:S31)</f>
        <v>1206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197</v>
      </c>
      <c r="C34" s="41">
        <v>161</v>
      </c>
      <c r="D34" s="40">
        <v>0</v>
      </c>
      <c r="E34" s="41">
        <v>0</v>
      </c>
      <c r="F34" s="40">
        <v>121</v>
      </c>
      <c r="G34" s="41">
        <v>27</v>
      </c>
      <c r="H34" s="40">
        <v>17</v>
      </c>
      <c r="I34" s="41">
        <v>2</v>
      </c>
      <c r="J34" s="40">
        <v>0</v>
      </c>
      <c r="K34" s="41">
        <v>0</v>
      </c>
      <c r="L34" s="40">
        <v>0</v>
      </c>
      <c r="M34" s="41">
        <v>0</v>
      </c>
      <c r="N34" s="40">
        <v>190</v>
      </c>
      <c r="O34" s="41">
        <v>53</v>
      </c>
      <c r="P34" s="40">
        <v>541</v>
      </c>
      <c r="Q34" s="41">
        <v>434</v>
      </c>
      <c r="R34" s="40">
        <f t="shared" si="3"/>
        <v>1066</v>
      </c>
      <c r="S34" s="41">
        <f t="shared" si="3"/>
        <v>677</v>
      </c>
      <c r="T34" s="41">
        <f>SUM(R34:S34)</f>
        <v>1743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46</v>
      </c>
      <c r="C36" s="19">
        <v>38</v>
      </c>
      <c r="D36" s="20">
        <v>0</v>
      </c>
      <c r="E36" s="19">
        <v>0</v>
      </c>
      <c r="F36" s="20">
        <v>9</v>
      </c>
      <c r="G36" s="19">
        <v>2</v>
      </c>
      <c r="H36" s="20">
        <v>4</v>
      </c>
      <c r="I36" s="19">
        <v>1</v>
      </c>
      <c r="J36" s="20">
        <v>0</v>
      </c>
      <c r="K36" s="19">
        <v>0</v>
      </c>
      <c r="L36" s="20">
        <v>0</v>
      </c>
      <c r="M36" s="19">
        <v>0</v>
      </c>
      <c r="N36" s="20">
        <v>33</v>
      </c>
      <c r="O36" s="19">
        <v>4</v>
      </c>
      <c r="P36" s="20">
        <v>122</v>
      </c>
      <c r="Q36" s="19">
        <v>78</v>
      </c>
      <c r="R36" s="8">
        <f aca="true" t="shared" si="4" ref="R36:S40">SUM(L36,J36,H36,F36,D36,B36,N36,P36)</f>
        <v>214</v>
      </c>
      <c r="S36" s="10">
        <f t="shared" si="4"/>
        <v>123</v>
      </c>
      <c r="T36" s="10">
        <f>SUM(R36:S36)</f>
        <v>337</v>
      </c>
    </row>
    <row r="37" spans="1:20" ht="12.75">
      <c r="A37" s="18" t="s">
        <v>17</v>
      </c>
      <c r="B37" s="20">
        <v>149</v>
      </c>
      <c r="C37" s="21">
        <v>111</v>
      </c>
      <c r="D37" s="20">
        <v>0</v>
      </c>
      <c r="E37" s="21">
        <v>0</v>
      </c>
      <c r="F37" s="20">
        <v>152</v>
      </c>
      <c r="G37" s="21">
        <v>24</v>
      </c>
      <c r="H37" s="20">
        <v>17</v>
      </c>
      <c r="I37" s="21">
        <v>5</v>
      </c>
      <c r="J37" s="20">
        <v>0</v>
      </c>
      <c r="K37" s="21">
        <v>0</v>
      </c>
      <c r="L37" s="20">
        <v>23</v>
      </c>
      <c r="M37" s="21">
        <v>6</v>
      </c>
      <c r="N37" s="20">
        <v>153</v>
      </c>
      <c r="O37" s="21">
        <v>39</v>
      </c>
      <c r="P37" s="20">
        <v>385</v>
      </c>
      <c r="Q37" s="21">
        <v>281</v>
      </c>
      <c r="R37" s="8">
        <f t="shared" si="4"/>
        <v>879</v>
      </c>
      <c r="S37" s="9">
        <f t="shared" si="4"/>
        <v>466</v>
      </c>
      <c r="T37" s="10">
        <f>SUM(R37:S37)</f>
        <v>1345</v>
      </c>
    </row>
    <row r="38" spans="1:20" ht="12.75">
      <c r="A38" s="18" t="s">
        <v>18</v>
      </c>
      <c r="B38" s="20">
        <v>20</v>
      </c>
      <c r="C38" s="21">
        <v>5</v>
      </c>
      <c r="D38" s="20">
        <v>0</v>
      </c>
      <c r="E38" s="21">
        <v>0</v>
      </c>
      <c r="F38" s="20">
        <v>21</v>
      </c>
      <c r="G38" s="21">
        <v>2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16</v>
      </c>
      <c r="O38" s="21">
        <v>0</v>
      </c>
      <c r="P38" s="20">
        <v>39</v>
      </c>
      <c r="Q38" s="21">
        <v>25</v>
      </c>
      <c r="R38" s="8">
        <f t="shared" si="4"/>
        <v>96</v>
      </c>
      <c r="S38" s="9">
        <f t="shared" si="4"/>
        <v>32</v>
      </c>
      <c r="T38" s="10">
        <f>SUM(R38:S38)</f>
        <v>128</v>
      </c>
    </row>
    <row r="39" spans="1:20" ht="12.75">
      <c r="A39" s="18" t="s">
        <v>19</v>
      </c>
      <c r="B39" s="20">
        <v>14</v>
      </c>
      <c r="C39" s="21">
        <v>25</v>
      </c>
      <c r="D39" s="20">
        <v>0</v>
      </c>
      <c r="E39" s="21">
        <v>0</v>
      </c>
      <c r="F39" s="20">
        <v>8</v>
      </c>
      <c r="G39" s="21">
        <v>4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2</v>
      </c>
      <c r="O39" s="21">
        <v>0</v>
      </c>
      <c r="P39" s="20">
        <v>68</v>
      </c>
      <c r="Q39" s="21">
        <v>65</v>
      </c>
      <c r="R39" s="8">
        <f t="shared" si="4"/>
        <v>92</v>
      </c>
      <c r="S39" s="9">
        <f t="shared" si="4"/>
        <v>94</v>
      </c>
      <c r="T39" s="10">
        <f>SUM(R39:S39)</f>
        <v>186</v>
      </c>
    </row>
    <row r="40" spans="1:20" s="11" customFormat="1" ht="12.75">
      <c r="A40" s="7" t="s">
        <v>12</v>
      </c>
      <c r="B40" s="40">
        <v>229</v>
      </c>
      <c r="C40" s="41">
        <v>179</v>
      </c>
      <c r="D40" s="40">
        <v>0</v>
      </c>
      <c r="E40" s="41">
        <v>0</v>
      </c>
      <c r="F40" s="40">
        <v>190</v>
      </c>
      <c r="G40" s="41">
        <v>32</v>
      </c>
      <c r="H40" s="40">
        <v>21</v>
      </c>
      <c r="I40" s="41">
        <v>6</v>
      </c>
      <c r="J40" s="40">
        <v>0</v>
      </c>
      <c r="K40" s="41">
        <v>0</v>
      </c>
      <c r="L40" s="40">
        <v>23</v>
      </c>
      <c r="M40" s="41">
        <v>6</v>
      </c>
      <c r="N40" s="40">
        <v>204</v>
      </c>
      <c r="O40" s="41">
        <v>43</v>
      </c>
      <c r="P40" s="40">
        <v>614</v>
      </c>
      <c r="Q40" s="41">
        <v>449</v>
      </c>
      <c r="R40" s="40">
        <f t="shared" si="4"/>
        <v>1281</v>
      </c>
      <c r="S40" s="41">
        <f t="shared" si="4"/>
        <v>715</v>
      </c>
      <c r="T40" s="41">
        <f>SUM(R40:S40)</f>
        <v>1996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46</v>
      </c>
      <c r="C42" s="19">
        <v>32</v>
      </c>
      <c r="D42" s="20">
        <v>0</v>
      </c>
      <c r="E42" s="19">
        <v>0</v>
      </c>
      <c r="F42" s="20">
        <v>21</v>
      </c>
      <c r="G42" s="19">
        <v>9</v>
      </c>
      <c r="H42" s="20">
        <v>2</v>
      </c>
      <c r="I42" s="19">
        <v>1</v>
      </c>
      <c r="J42" s="20">
        <v>0</v>
      </c>
      <c r="K42" s="19">
        <v>0</v>
      </c>
      <c r="L42" s="20">
        <v>2</v>
      </c>
      <c r="M42" s="19">
        <v>1</v>
      </c>
      <c r="N42" s="20">
        <v>51</v>
      </c>
      <c r="O42" s="19">
        <v>14</v>
      </c>
      <c r="P42" s="20">
        <v>139</v>
      </c>
      <c r="Q42" s="19">
        <v>84</v>
      </c>
      <c r="R42" s="8">
        <f aca="true" t="shared" si="5" ref="R42:S46">SUM(L42,J42,H42,F42,D42,B42,N42,P42)</f>
        <v>261</v>
      </c>
      <c r="S42" s="10">
        <f t="shared" si="5"/>
        <v>141</v>
      </c>
      <c r="T42" s="10">
        <f>SUM(R42:S42)</f>
        <v>402</v>
      </c>
    </row>
    <row r="43" spans="1:20" ht="12.75">
      <c r="A43" s="18" t="s">
        <v>17</v>
      </c>
      <c r="B43" s="20">
        <v>116</v>
      </c>
      <c r="C43" s="21">
        <v>72</v>
      </c>
      <c r="D43" s="20">
        <v>0</v>
      </c>
      <c r="E43" s="21">
        <v>0</v>
      </c>
      <c r="F43" s="20">
        <v>95</v>
      </c>
      <c r="G43" s="21">
        <v>33</v>
      </c>
      <c r="H43" s="20">
        <v>0</v>
      </c>
      <c r="I43" s="21">
        <v>4</v>
      </c>
      <c r="J43" s="20">
        <v>0</v>
      </c>
      <c r="K43" s="21">
        <v>0</v>
      </c>
      <c r="L43" s="20">
        <v>21</v>
      </c>
      <c r="M43" s="21">
        <v>13</v>
      </c>
      <c r="N43" s="20">
        <v>97</v>
      </c>
      <c r="O43" s="21">
        <v>29</v>
      </c>
      <c r="P43" s="20">
        <v>253</v>
      </c>
      <c r="Q43" s="21">
        <v>168</v>
      </c>
      <c r="R43" s="8">
        <f t="shared" si="5"/>
        <v>582</v>
      </c>
      <c r="S43" s="9">
        <f t="shared" si="5"/>
        <v>319</v>
      </c>
      <c r="T43" s="10">
        <f>SUM(R43:S43)</f>
        <v>901</v>
      </c>
    </row>
    <row r="44" spans="1:20" ht="12.75">
      <c r="A44" s="18" t="s">
        <v>18</v>
      </c>
      <c r="B44" s="20">
        <v>17</v>
      </c>
      <c r="C44" s="21">
        <v>4</v>
      </c>
      <c r="D44" s="20">
        <v>0</v>
      </c>
      <c r="E44" s="21">
        <v>0</v>
      </c>
      <c r="F44" s="20">
        <v>17</v>
      </c>
      <c r="G44" s="21">
        <v>1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15</v>
      </c>
      <c r="O44" s="21">
        <v>3</v>
      </c>
      <c r="P44" s="20">
        <v>46</v>
      </c>
      <c r="Q44" s="21">
        <v>15</v>
      </c>
      <c r="R44" s="8">
        <f t="shared" si="5"/>
        <v>95</v>
      </c>
      <c r="S44" s="9">
        <f t="shared" si="5"/>
        <v>23</v>
      </c>
      <c r="T44" s="10">
        <f>SUM(R44:S44)</f>
        <v>118</v>
      </c>
    </row>
    <row r="45" spans="1:20" ht="12.75">
      <c r="A45" s="18" t="s">
        <v>19</v>
      </c>
      <c r="B45" s="20">
        <v>36</v>
      </c>
      <c r="C45" s="21">
        <v>2</v>
      </c>
      <c r="D45" s="20">
        <v>0</v>
      </c>
      <c r="E45" s="21">
        <v>0</v>
      </c>
      <c r="F45" s="20">
        <v>7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8</v>
      </c>
      <c r="O45" s="21">
        <v>0</v>
      </c>
      <c r="P45" s="20">
        <v>46</v>
      </c>
      <c r="Q45" s="21">
        <v>1</v>
      </c>
      <c r="R45" s="8">
        <f t="shared" si="5"/>
        <v>97</v>
      </c>
      <c r="S45" s="9">
        <f t="shared" si="5"/>
        <v>3</v>
      </c>
      <c r="T45" s="10">
        <f>SUM(R45:S45)</f>
        <v>100</v>
      </c>
    </row>
    <row r="46" spans="1:20" s="16" customFormat="1" ht="12.75">
      <c r="A46" s="28" t="s">
        <v>12</v>
      </c>
      <c r="B46" s="40">
        <v>215</v>
      </c>
      <c r="C46" s="41">
        <v>110</v>
      </c>
      <c r="D46" s="40">
        <v>0</v>
      </c>
      <c r="E46" s="41">
        <v>0</v>
      </c>
      <c r="F46" s="40">
        <v>140</v>
      </c>
      <c r="G46" s="41">
        <v>43</v>
      </c>
      <c r="H46" s="40">
        <v>2</v>
      </c>
      <c r="I46" s="41">
        <v>5</v>
      </c>
      <c r="J46" s="40">
        <v>0</v>
      </c>
      <c r="K46" s="41">
        <v>0</v>
      </c>
      <c r="L46" s="40">
        <v>23</v>
      </c>
      <c r="M46" s="41">
        <v>14</v>
      </c>
      <c r="N46" s="40">
        <v>171</v>
      </c>
      <c r="O46" s="41">
        <v>46</v>
      </c>
      <c r="P46" s="40">
        <v>484</v>
      </c>
      <c r="Q46" s="41">
        <v>268</v>
      </c>
      <c r="R46" s="40">
        <f t="shared" si="5"/>
        <v>1035</v>
      </c>
      <c r="S46" s="41">
        <f t="shared" si="5"/>
        <v>486</v>
      </c>
      <c r="T46" s="41">
        <f>SUM(R46:S46)</f>
        <v>1521</v>
      </c>
    </row>
    <row r="47" spans="1:20" s="5" customFormat="1" ht="12.75">
      <c r="A47" s="15" t="s">
        <v>15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6"/>
      <c r="S47" s="47"/>
      <c r="T47" s="47"/>
    </row>
    <row r="48" spans="1:20" ht="12.75">
      <c r="A48" s="5" t="s">
        <v>16</v>
      </c>
      <c r="B48" s="48">
        <f aca="true" t="shared" si="6" ref="B48:Q48">SUM(B12,B18,B24,B30,B36,B42)</f>
        <v>256</v>
      </c>
      <c r="C48" s="49">
        <f>SUM(C12,C18,C24,C30,C36,C42)</f>
        <v>179</v>
      </c>
      <c r="D48" s="48">
        <f t="shared" si="6"/>
        <v>0</v>
      </c>
      <c r="E48" s="49">
        <f t="shared" si="6"/>
        <v>0</v>
      </c>
      <c r="F48" s="48">
        <f t="shared" si="6"/>
        <v>150</v>
      </c>
      <c r="G48" s="49">
        <f t="shared" si="6"/>
        <v>42</v>
      </c>
      <c r="H48" s="48">
        <f t="shared" si="6"/>
        <v>39</v>
      </c>
      <c r="I48" s="49">
        <f t="shared" si="6"/>
        <v>11</v>
      </c>
      <c r="J48" s="48">
        <f t="shared" si="6"/>
        <v>0</v>
      </c>
      <c r="K48" s="49">
        <f t="shared" si="6"/>
        <v>0</v>
      </c>
      <c r="L48" s="48">
        <f t="shared" si="6"/>
        <v>2</v>
      </c>
      <c r="M48" s="49">
        <f t="shared" si="6"/>
        <v>1</v>
      </c>
      <c r="N48" s="48">
        <f t="shared" si="6"/>
        <v>212</v>
      </c>
      <c r="O48" s="49">
        <f t="shared" si="6"/>
        <v>58</v>
      </c>
      <c r="P48" s="48">
        <f t="shared" si="6"/>
        <v>671</v>
      </c>
      <c r="Q48" s="49">
        <f t="shared" si="6"/>
        <v>503</v>
      </c>
      <c r="R48" s="50">
        <f aca="true" t="shared" si="7" ref="R48:S53">SUM(L48,J48,H48,F48,D48,B48,N48,P48)</f>
        <v>1330</v>
      </c>
      <c r="S48" s="51">
        <f t="shared" si="7"/>
        <v>794</v>
      </c>
      <c r="T48" s="51">
        <f>SUM(R48:S48)</f>
        <v>2124</v>
      </c>
    </row>
    <row r="49" spans="1:20" ht="12.75">
      <c r="A49" s="60" t="s">
        <v>17</v>
      </c>
      <c r="B49" s="48">
        <f aca="true" t="shared" si="8" ref="B49:Q49">SUM(B13,B19,B25,B31,B37,B43)</f>
        <v>663</v>
      </c>
      <c r="C49" s="53">
        <f t="shared" si="8"/>
        <v>484</v>
      </c>
      <c r="D49" s="48">
        <f t="shared" si="8"/>
        <v>0</v>
      </c>
      <c r="E49" s="53">
        <f t="shared" si="8"/>
        <v>0</v>
      </c>
      <c r="F49" s="48">
        <f t="shared" si="8"/>
        <v>495</v>
      </c>
      <c r="G49" s="53">
        <f>SUM(G13,G19,G25,G31,G37,G43)</f>
        <v>109</v>
      </c>
      <c r="H49" s="48">
        <f t="shared" si="8"/>
        <v>22</v>
      </c>
      <c r="I49" s="53">
        <f t="shared" si="8"/>
        <v>11</v>
      </c>
      <c r="J49" s="48">
        <f t="shared" si="8"/>
        <v>0</v>
      </c>
      <c r="K49" s="53">
        <f t="shared" si="8"/>
        <v>0</v>
      </c>
      <c r="L49" s="48">
        <f t="shared" si="8"/>
        <v>74</v>
      </c>
      <c r="M49" s="53">
        <f t="shared" si="8"/>
        <v>26</v>
      </c>
      <c r="N49" s="48">
        <f t="shared" si="8"/>
        <v>602</v>
      </c>
      <c r="O49" s="53">
        <f t="shared" si="8"/>
        <v>150</v>
      </c>
      <c r="P49" s="48">
        <f t="shared" si="8"/>
        <v>1639</v>
      </c>
      <c r="Q49" s="53">
        <f t="shared" si="8"/>
        <v>1233</v>
      </c>
      <c r="R49" s="50">
        <f t="shared" si="7"/>
        <v>3495</v>
      </c>
      <c r="S49" s="54">
        <f t="shared" si="7"/>
        <v>2013</v>
      </c>
      <c r="T49" s="51">
        <f>SUM(R49:S49)</f>
        <v>5508</v>
      </c>
    </row>
    <row r="50" spans="1:20" ht="12.75">
      <c r="A50" s="60" t="s">
        <v>18</v>
      </c>
      <c r="B50" s="48">
        <f aca="true" t="shared" si="9" ref="B50:Q50">SUM(B14,B20,B32,B38,B44)</f>
        <v>37</v>
      </c>
      <c r="C50" s="53">
        <f t="shared" si="9"/>
        <v>9</v>
      </c>
      <c r="D50" s="48">
        <f t="shared" si="9"/>
        <v>0</v>
      </c>
      <c r="E50" s="53">
        <f t="shared" si="9"/>
        <v>0</v>
      </c>
      <c r="F50" s="48">
        <f t="shared" si="9"/>
        <v>38</v>
      </c>
      <c r="G50" s="53">
        <f t="shared" si="9"/>
        <v>3</v>
      </c>
      <c r="H50" s="48">
        <f t="shared" si="9"/>
        <v>0</v>
      </c>
      <c r="I50" s="53">
        <f t="shared" si="9"/>
        <v>0</v>
      </c>
      <c r="J50" s="48">
        <f t="shared" si="9"/>
        <v>0</v>
      </c>
      <c r="K50" s="53">
        <f t="shared" si="9"/>
        <v>0</v>
      </c>
      <c r="L50" s="48">
        <f t="shared" si="9"/>
        <v>0</v>
      </c>
      <c r="M50" s="53">
        <f t="shared" si="9"/>
        <v>0</v>
      </c>
      <c r="N50" s="48">
        <f t="shared" si="9"/>
        <v>31</v>
      </c>
      <c r="O50" s="53">
        <f t="shared" si="9"/>
        <v>3</v>
      </c>
      <c r="P50" s="48">
        <f t="shared" si="9"/>
        <v>85</v>
      </c>
      <c r="Q50" s="53">
        <f t="shared" si="9"/>
        <v>40</v>
      </c>
      <c r="R50" s="50">
        <f t="shared" si="7"/>
        <v>191</v>
      </c>
      <c r="S50" s="54">
        <f t="shared" si="7"/>
        <v>55</v>
      </c>
      <c r="T50" s="51">
        <f>SUM(R50:S50)</f>
        <v>246</v>
      </c>
    </row>
    <row r="51" spans="1:20" ht="12.75">
      <c r="A51" s="60" t="s">
        <v>19</v>
      </c>
      <c r="B51" s="48">
        <f aca="true" t="shared" si="10" ref="B51:Q51">SUM(B15,B21,B26,B33,B39,B45)</f>
        <v>178</v>
      </c>
      <c r="C51" s="53">
        <f t="shared" si="10"/>
        <v>117</v>
      </c>
      <c r="D51" s="48">
        <f t="shared" si="10"/>
        <v>0</v>
      </c>
      <c r="E51" s="53">
        <f t="shared" si="10"/>
        <v>0</v>
      </c>
      <c r="F51" s="48">
        <f t="shared" si="10"/>
        <v>84</v>
      </c>
      <c r="G51" s="53">
        <f t="shared" si="10"/>
        <v>14</v>
      </c>
      <c r="H51" s="48">
        <f t="shared" si="10"/>
        <v>4</v>
      </c>
      <c r="I51" s="53">
        <f t="shared" si="10"/>
        <v>2</v>
      </c>
      <c r="J51" s="48">
        <f t="shared" si="10"/>
        <v>0</v>
      </c>
      <c r="K51" s="53">
        <f t="shared" si="10"/>
        <v>0</v>
      </c>
      <c r="L51" s="48">
        <f t="shared" si="10"/>
        <v>4</v>
      </c>
      <c r="M51" s="53">
        <f t="shared" si="10"/>
        <v>0</v>
      </c>
      <c r="N51" s="48">
        <f t="shared" si="10"/>
        <v>62</v>
      </c>
      <c r="O51" s="53">
        <f t="shared" si="10"/>
        <v>14</v>
      </c>
      <c r="P51" s="48">
        <f t="shared" si="10"/>
        <v>479</v>
      </c>
      <c r="Q51" s="53">
        <f t="shared" si="10"/>
        <v>258</v>
      </c>
      <c r="R51" s="50">
        <f t="shared" si="7"/>
        <v>811</v>
      </c>
      <c r="S51" s="54">
        <f t="shared" si="7"/>
        <v>405</v>
      </c>
      <c r="T51" s="51">
        <f>SUM(R51:S51)</f>
        <v>1216</v>
      </c>
    </row>
    <row r="52" spans="1:20" ht="12.75">
      <c r="A52" s="60" t="s">
        <v>20</v>
      </c>
      <c r="B52" s="48">
        <f aca="true" t="shared" si="11" ref="B52:Q52">SUM(B27)</f>
        <v>4</v>
      </c>
      <c r="C52" s="53">
        <f t="shared" si="11"/>
        <v>1</v>
      </c>
      <c r="D52" s="48">
        <f t="shared" si="11"/>
        <v>0</v>
      </c>
      <c r="E52" s="53">
        <f t="shared" si="11"/>
        <v>0</v>
      </c>
      <c r="F52" s="48">
        <f t="shared" si="11"/>
        <v>9</v>
      </c>
      <c r="G52" s="53">
        <f t="shared" si="11"/>
        <v>1</v>
      </c>
      <c r="H52" s="48">
        <f t="shared" si="11"/>
        <v>0</v>
      </c>
      <c r="I52" s="53">
        <f t="shared" si="11"/>
        <v>0</v>
      </c>
      <c r="J52" s="48">
        <f t="shared" si="11"/>
        <v>0</v>
      </c>
      <c r="K52" s="53">
        <f t="shared" si="11"/>
        <v>0</v>
      </c>
      <c r="L52" s="48">
        <f t="shared" si="11"/>
        <v>46</v>
      </c>
      <c r="M52" s="53">
        <f t="shared" si="11"/>
        <v>18</v>
      </c>
      <c r="N52" s="48">
        <f t="shared" si="11"/>
        <v>37</v>
      </c>
      <c r="O52" s="53">
        <f t="shared" si="11"/>
        <v>2</v>
      </c>
      <c r="P52" s="48">
        <f t="shared" si="11"/>
        <v>20</v>
      </c>
      <c r="Q52" s="53">
        <f t="shared" si="11"/>
        <v>7</v>
      </c>
      <c r="R52" s="50">
        <f t="shared" si="7"/>
        <v>116</v>
      </c>
      <c r="S52" s="54">
        <f t="shared" si="7"/>
        <v>29</v>
      </c>
      <c r="T52" s="51">
        <f>SUM(R52:S52)</f>
        <v>145</v>
      </c>
    </row>
    <row r="53" spans="1:20" s="11" customFormat="1" ht="12.75">
      <c r="A53" s="7" t="s">
        <v>12</v>
      </c>
      <c r="B53" s="12">
        <f aca="true" t="shared" si="12" ref="B53:Q53">SUM(B48:B52)</f>
        <v>1138</v>
      </c>
      <c r="C53" s="13">
        <f t="shared" si="12"/>
        <v>790</v>
      </c>
      <c r="D53" s="12">
        <f t="shared" si="12"/>
        <v>0</v>
      </c>
      <c r="E53" s="13">
        <f t="shared" si="12"/>
        <v>0</v>
      </c>
      <c r="F53" s="12">
        <f t="shared" si="12"/>
        <v>776</v>
      </c>
      <c r="G53" s="13">
        <f t="shared" si="12"/>
        <v>169</v>
      </c>
      <c r="H53" s="12">
        <f t="shared" si="12"/>
        <v>65</v>
      </c>
      <c r="I53" s="13">
        <f t="shared" si="12"/>
        <v>24</v>
      </c>
      <c r="J53" s="12">
        <f t="shared" si="12"/>
        <v>0</v>
      </c>
      <c r="K53" s="13">
        <f t="shared" si="12"/>
        <v>0</v>
      </c>
      <c r="L53" s="12">
        <f t="shared" si="12"/>
        <v>126</v>
      </c>
      <c r="M53" s="13">
        <f t="shared" si="12"/>
        <v>45</v>
      </c>
      <c r="N53" s="12">
        <f t="shared" si="12"/>
        <v>944</v>
      </c>
      <c r="O53" s="13">
        <f t="shared" si="12"/>
        <v>227</v>
      </c>
      <c r="P53" s="12">
        <f t="shared" si="12"/>
        <v>2894</v>
      </c>
      <c r="Q53" s="13">
        <f t="shared" si="12"/>
        <v>2041</v>
      </c>
      <c r="R53" s="12">
        <f t="shared" si="7"/>
        <v>5943</v>
      </c>
      <c r="S53" s="13">
        <f t="shared" si="7"/>
        <v>3296</v>
      </c>
      <c r="T53" s="13">
        <f>SUM(R53:S53)</f>
        <v>9239</v>
      </c>
    </row>
    <row r="54" ht="9" customHeight="1"/>
    <row r="55" ht="12.75">
      <c r="A55" s="84" t="s">
        <v>149</v>
      </c>
    </row>
    <row r="56" spans="1:16" s="161" customFormat="1" ht="12.75">
      <c r="A56" s="160" t="s">
        <v>131</v>
      </c>
      <c r="P56" s="159"/>
    </row>
    <row r="63" spans="15:16" ht="12.75">
      <c r="O63" s="5"/>
      <c r="P63"/>
    </row>
    <row r="64" spans="14:16" ht="12.75">
      <c r="N64" s="5"/>
      <c r="P64"/>
    </row>
    <row r="65" spans="14:16" ht="12.75">
      <c r="N65" s="5"/>
      <c r="P65"/>
    </row>
    <row r="66" spans="14:16" ht="12.75">
      <c r="N66" s="5"/>
      <c r="P66"/>
    </row>
    <row r="67" spans="14:16" ht="12.75">
      <c r="N67" s="5"/>
      <c r="P67"/>
    </row>
    <row r="68" spans="14:16" ht="12.75">
      <c r="N68" s="5"/>
      <c r="O68" s="159"/>
      <c r="P68"/>
    </row>
    <row r="69" spans="14:16" ht="12.75">
      <c r="N69" s="5"/>
      <c r="P69"/>
    </row>
    <row r="70" spans="14:16" ht="12.75">
      <c r="N70" s="5"/>
      <c r="P70"/>
    </row>
    <row r="71" spans="14:16" ht="12.75">
      <c r="N71" s="5"/>
      <c r="P71"/>
    </row>
    <row r="72" spans="14:16" ht="12.75">
      <c r="N72" s="159"/>
      <c r="P72"/>
    </row>
    <row r="73" spans="14:16" ht="12.75">
      <c r="N73" s="159"/>
      <c r="P73"/>
    </row>
    <row r="74" spans="14:16" ht="12.75">
      <c r="N74" s="159"/>
      <c r="O74" s="159"/>
      <c r="P74"/>
    </row>
    <row r="75" spans="14:16" ht="12.75">
      <c r="N75" s="159"/>
      <c r="P75"/>
    </row>
    <row r="76" spans="14:16" ht="12.75">
      <c r="N76" s="159"/>
      <c r="P76"/>
    </row>
    <row r="77" spans="14:16" ht="12.75">
      <c r="N77" s="159"/>
      <c r="P77"/>
    </row>
    <row r="78" spans="14:16" ht="12.75">
      <c r="N78" s="159"/>
      <c r="O78" s="159"/>
      <c r="P78"/>
    </row>
    <row r="79" spans="14:16" ht="12.75">
      <c r="N79" s="159"/>
      <c r="P79"/>
    </row>
    <row r="80" spans="14:16" ht="12.75">
      <c r="N80" s="159"/>
      <c r="O80" s="159"/>
      <c r="P80"/>
    </row>
    <row r="81" spans="14:16" ht="12.75">
      <c r="N81" s="5"/>
      <c r="P81"/>
    </row>
    <row r="82" spans="14:16" ht="12.75">
      <c r="N82" s="5"/>
      <c r="P82"/>
    </row>
    <row r="83" spans="14:16" ht="12.75">
      <c r="N83" s="5"/>
      <c r="P83"/>
    </row>
    <row r="84" spans="14:16" ht="12.75">
      <c r="N84" s="159"/>
      <c r="P84"/>
    </row>
    <row r="85" spans="14:16" ht="12.75">
      <c r="N85" s="159"/>
      <c r="P85"/>
    </row>
    <row r="86" spans="14:16" ht="12.75">
      <c r="N86" s="159"/>
      <c r="O86" s="159"/>
      <c r="P86"/>
    </row>
    <row r="87" spans="14:16" ht="12.75">
      <c r="N87" s="159"/>
      <c r="O87" s="159"/>
      <c r="P87"/>
    </row>
    <row r="88" spans="14:16" ht="12.75">
      <c r="N88" s="159"/>
      <c r="P88"/>
    </row>
    <row r="89" spans="14:16" ht="12.75">
      <c r="N89" s="159"/>
      <c r="P89"/>
    </row>
    <row r="90" spans="14:16" ht="12.75">
      <c r="N90" s="159"/>
      <c r="P90"/>
    </row>
    <row r="91" spans="14:16" ht="12.75">
      <c r="N91" s="5"/>
      <c r="P91"/>
    </row>
    <row r="92" spans="14:16" ht="12.75">
      <c r="N92" s="159"/>
      <c r="P92"/>
    </row>
    <row r="93" spans="14:16" ht="12.75">
      <c r="N93" s="159"/>
      <c r="P93"/>
    </row>
    <row r="94" spans="14:16" ht="12.75">
      <c r="N94" s="5"/>
      <c r="P94"/>
    </row>
    <row r="95" spans="14:16" ht="12.75">
      <c r="N95" s="5"/>
      <c r="P95"/>
    </row>
    <row r="96" spans="14:16" ht="12.75">
      <c r="N96" s="5"/>
      <c r="P96"/>
    </row>
    <row r="97" spans="14:16" ht="12.75">
      <c r="N97" s="5"/>
      <c r="P97"/>
    </row>
    <row r="98" spans="14:16" ht="12.75">
      <c r="N98" s="159"/>
      <c r="P98"/>
    </row>
    <row r="99" spans="14:16" ht="12.75">
      <c r="N99" s="159"/>
      <c r="P99"/>
    </row>
    <row r="100" spans="14:16" ht="12.75">
      <c r="N100" s="159"/>
      <c r="P100"/>
    </row>
    <row r="101" spans="14:16" ht="12.75">
      <c r="N101" s="5"/>
      <c r="P101"/>
    </row>
    <row r="102" spans="14:16" ht="12.75">
      <c r="N102" s="5"/>
      <c r="P102"/>
    </row>
    <row r="103" spans="12:16" ht="12.75">
      <c r="L103" s="5"/>
      <c r="P103"/>
    </row>
  </sheetData>
  <sheetProtection/>
  <mergeCells count="23">
    <mergeCell ref="B8:C8"/>
    <mergeCell ref="D8:E8"/>
    <mergeCell ref="H8:I8"/>
    <mergeCell ref="J8:K8"/>
    <mergeCell ref="N8:O8"/>
    <mergeCell ref="L9:M9"/>
    <mergeCell ref="N9:O9"/>
    <mergeCell ref="B7:C7"/>
    <mergeCell ref="D7:E7"/>
    <mergeCell ref="F7:G7"/>
    <mergeCell ref="H7:I7"/>
    <mergeCell ref="J7:K7"/>
    <mergeCell ref="N7:O7"/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2019-07-04T15:44:41Z</cp:lastPrinted>
  <dcterms:created xsi:type="dcterms:W3CDTF">2002-06-06T14:11:57Z</dcterms:created>
  <dcterms:modified xsi:type="dcterms:W3CDTF">2019-08-14T13:53:58Z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