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INHOUD" sheetId="1" r:id="rId1"/>
    <sheet name="18PBAS01" sheetId="2" r:id="rId2"/>
    <sheet name="18PBAS02" sheetId="3" r:id="rId3"/>
    <sheet name="18PBAS03" sheetId="4" r:id="rId4"/>
    <sheet name="18PBAS04" sheetId="5" r:id="rId5"/>
    <sheet name="18PBAS05" sheetId="6" r:id="rId6"/>
    <sheet name="18PBAS06" sheetId="7" r:id="rId7"/>
    <sheet name="18BAS07" sheetId="8" r:id="rId8"/>
    <sheet name="18PBAS08" sheetId="9" r:id="rId9"/>
  </sheets>
  <definedNames>
    <definedName name="_xlnm.Print_Area" localSheetId="1">'18PBAS01'!$A$1:$J$76</definedName>
    <definedName name="_xlnm.Print_Area" localSheetId="2">'18PBAS02'!$A$1:$J$75</definedName>
    <definedName name="_xlnm.Print_Area" localSheetId="3">'18PBAS03'!$A$1:$J$74</definedName>
    <definedName name="_xlnm.Print_Area" localSheetId="6">'18PBAS06'!$A$1:$J$74</definedName>
  </definedNames>
  <calcPr fullCalcOnLoad="1"/>
</workbook>
</file>

<file path=xl/sharedStrings.xml><?xml version="1.0" encoding="utf-8"?>
<sst xmlns="http://schemas.openxmlformats.org/spreadsheetml/2006/main" count="831" uniqueCount="65">
  <si>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</si>
  <si>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</si>
  <si>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</si>
  <si>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</si>
  <si>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</si>
  <si>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</si>
  <si>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</si>
  <si>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</si>
  <si>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</si>
  <si>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</si>
  <si>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</si>
  <si>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</si>
  <si>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</si>
  <si>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</si>
  <si>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</si>
  <si>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</si>
  <si>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</si>
  <si>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</si>
  <si>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</si>
  <si>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</si>
  <si>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</si>
  <si>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</si>
  <si>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</si>
  <si>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</si>
  <si>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</si>
  <si>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</si>
  <si>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</si>
  <si>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</si>
  <si>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</si>
  <si>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</si>
  <si>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</si>
  <si>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</si>
  <si>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</si>
  <si>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</si>
  <si>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</si>
  <si>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</si>
  <si>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</si>
  <si>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</si>
  <si>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</si>
  <si>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</si>
  <si>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</si>
  <si>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</si>
  <si>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</si>
  <si>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</si>
  <si>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</si>
  <si>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</si>
  <si>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</si>
  <si>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</si>
  <si>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</si>
  <si>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</si>
  <si>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</si>
  <si>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Alle soorten schoolbestuur</t>
  </si>
  <si>
    <t>Schooljaar 2018-2019</t>
  </si>
  <si>
    <t>Aantal budgettaire fulltime-equivalenten (inclusief alle vervangingen, TBS+ en Bonus) - januari 2019</t>
  </si>
  <si>
    <t>Aantal personen (inclusief alle vervangingen, TBS+ en Bonus) - januari 2019</t>
  </si>
  <si>
    <t>Aantal personen (inclusief alle vervangingen, TBS+ en Bonus) -  januari 2019</t>
  </si>
  <si>
    <t>18PBAS01</t>
  </si>
  <si>
    <t>18PBAS02</t>
  </si>
  <si>
    <t>18PBAS03</t>
  </si>
  <si>
    <t>18PBAS04</t>
  </si>
  <si>
    <t>18PBAS05</t>
  </si>
  <si>
    <t>18PBAS06</t>
  </si>
  <si>
    <t>18PBAS07</t>
  </si>
  <si>
    <t>18PBAS08</t>
  </si>
  <si>
    <t>Vanaf deze publicatie wordt de definitie van leeftijd gebruikt die ook gehanteerd wordt in internationale dataverzamelingen (UOE-dataverzameling, UNESCO/OESO/Eurostat) : de leeftijd op 31 december 2018 voor schooljaar 2018-2019. Dit zorgt voor een breuklijn t.o.v. vorige publicaties.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</si>
</sst>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  <numFmt numFmtId="165" formatCode="#,##0;0;\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Continuous"/>
      <protection/>
    </xf>
    <xf numFmtId="3" fontId="3" fillId="0" borderId="10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0" fontId="3" fillId="0" borderId="0" xfId="58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3" fontId="3" fillId="0" borderId="17" xfId="58" applyNumberFormat="1" applyFont="1" applyBorder="1" applyAlignment="1">
      <alignment horizontal="centerContinuous"/>
      <protection/>
    </xf>
    <xf numFmtId="3" fontId="3" fillId="0" borderId="10" xfId="58" applyNumberFormat="1" applyFont="1" applyBorder="1" applyAlignment="1">
      <alignment horizontal="centerContinuous"/>
      <protection/>
    </xf>
    <xf numFmtId="3" fontId="3" fillId="0" borderId="18" xfId="58" applyNumberFormat="1" applyFont="1" applyBorder="1" applyAlignment="1">
      <alignment horizontal="centerContinuous"/>
      <protection/>
    </xf>
    <xf numFmtId="3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3" fontId="3" fillId="0" borderId="13" xfId="58" applyNumberFormat="1" applyFont="1" applyBorder="1" applyAlignment="1">
      <alignment horizontal="right"/>
      <protection/>
    </xf>
    <xf numFmtId="164" fontId="3" fillId="0" borderId="13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3" fillId="0" borderId="13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3" fillId="0" borderId="0" xfId="59" applyNumberFormat="1" applyFont="1">
      <alignment/>
      <protection/>
    </xf>
    <xf numFmtId="0" fontId="3" fillId="0" borderId="0" xfId="59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3" fontId="3" fillId="0" borderId="10" xfId="59" applyNumberFormat="1" applyFont="1" applyBorder="1" applyAlignment="1">
      <alignment horizontal="center"/>
      <protection/>
    </xf>
    <xf numFmtId="3" fontId="3" fillId="0" borderId="17" xfId="59" applyNumberFormat="1" applyFont="1" applyBorder="1" applyAlignment="1">
      <alignment horizontal="centerContinuous"/>
      <protection/>
    </xf>
    <xf numFmtId="3" fontId="3" fillId="0" borderId="10" xfId="59" applyNumberFormat="1" applyFont="1" applyBorder="1" applyAlignment="1">
      <alignment horizontal="centerContinuous"/>
      <protection/>
    </xf>
    <xf numFmtId="3" fontId="3" fillId="0" borderId="18" xfId="59" applyNumberFormat="1" applyFont="1" applyBorder="1" applyAlignment="1">
      <alignment horizontal="centerContinuous"/>
      <protection/>
    </xf>
    <xf numFmtId="3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3" fontId="3" fillId="0" borderId="13" xfId="59" applyNumberFormat="1" applyFont="1" applyBorder="1" applyAlignment="1">
      <alignment horizontal="right"/>
      <protection/>
    </xf>
    <xf numFmtId="164" fontId="3" fillId="0" borderId="13" xfId="59" applyNumberFormat="1" applyFont="1" applyBorder="1">
      <alignment/>
      <protection/>
    </xf>
    <xf numFmtId="164" fontId="3" fillId="0" borderId="0" xfId="59" applyNumberFormat="1" applyFont="1">
      <alignment/>
      <protection/>
    </xf>
    <xf numFmtId="164" fontId="3" fillId="0" borderId="13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3" fontId="2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0" fontId="3" fillId="0" borderId="0" xfId="60" applyFont="1">
      <alignment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0" fontId="3" fillId="0" borderId="0" xfId="60">
      <alignment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7" xfId="60" applyNumberFormat="1" applyFont="1" applyBorder="1" applyAlignment="1">
      <alignment horizontal="centerContinuous"/>
      <protection/>
    </xf>
    <xf numFmtId="3" fontId="3" fillId="0" borderId="10" xfId="60" applyNumberFormat="1" applyFont="1" applyBorder="1" applyAlignment="1">
      <alignment horizontal="centerContinuous"/>
      <protection/>
    </xf>
    <xf numFmtId="3" fontId="3" fillId="0" borderId="18" xfId="60" applyNumberFormat="1" applyFont="1" applyBorder="1" applyAlignment="1">
      <alignment horizontal="centerContinuous"/>
      <protection/>
    </xf>
    <xf numFmtId="3" fontId="3" fillId="0" borderId="19" xfId="60" applyNumberFormat="1" applyFont="1" applyBorder="1" applyAlignment="1">
      <alignment horizontal="centerContinuous"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3" xfId="60" applyNumberFormat="1" applyFont="1" applyBorder="1" applyAlignment="1">
      <alignment horizontal="right"/>
      <protection/>
    </xf>
    <xf numFmtId="164" fontId="3" fillId="0" borderId="13" xfId="60" applyNumberFormat="1" applyFont="1" applyBorder="1">
      <alignment/>
      <protection/>
    </xf>
    <xf numFmtId="164" fontId="3" fillId="0" borderId="0" xfId="60" applyNumberFormat="1" applyFont="1">
      <alignment/>
      <protection/>
    </xf>
    <xf numFmtId="164" fontId="3" fillId="0" borderId="13" xfId="60" applyNumberFormat="1" applyFont="1" applyBorder="1" applyAlignment="1">
      <alignment horizontal="right"/>
      <protection/>
    </xf>
    <xf numFmtId="164" fontId="3" fillId="0" borderId="14" xfId="60" applyNumberFormat="1" applyFont="1" applyBorder="1">
      <alignment/>
      <protection/>
    </xf>
    <xf numFmtId="3" fontId="2" fillId="0" borderId="0" xfId="60" applyNumberFormat="1" applyFont="1" applyAlignment="1">
      <alignment horizontal="right"/>
      <protection/>
    </xf>
    <xf numFmtId="164" fontId="2" fillId="0" borderId="15" xfId="60" applyNumberFormat="1" applyFont="1" applyBorder="1">
      <alignment/>
      <protection/>
    </xf>
    <xf numFmtId="164" fontId="2" fillId="0" borderId="16" xfId="60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9" xfId="57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57" applyNumberFormat="1" applyFont="1" applyBorder="1" applyAlignment="1">
      <alignment horizontal="left"/>
      <protection/>
    </xf>
    <xf numFmtId="3" fontId="3" fillId="0" borderId="14" xfId="58" applyNumberFormat="1" applyFont="1" applyBorder="1" applyAlignment="1">
      <alignment horizontal="left"/>
      <protection/>
    </xf>
    <xf numFmtId="3" fontId="3" fillId="0" borderId="14" xfId="59" applyNumberFormat="1" applyFont="1" applyBorder="1" applyAlignment="1">
      <alignment horizontal="left"/>
      <protection/>
    </xf>
    <xf numFmtId="165" fontId="3" fillId="0" borderId="0" xfId="57" applyNumberFormat="1" applyFont="1" applyBorder="1" applyAlignment="1">
      <alignment horizontal="right"/>
      <protection/>
    </xf>
    <xf numFmtId="164" fontId="3" fillId="0" borderId="0" xfId="57" applyNumberFormat="1" applyFont="1" applyBorder="1">
      <alignment/>
      <protection/>
    </xf>
    <xf numFmtId="164" fontId="3" fillId="0" borderId="20" xfId="57" applyNumberFormat="1" applyFont="1" applyBorder="1">
      <alignment/>
      <protection/>
    </xf>
    <xf numFmtId="3" fontId="3" fillId="0" borderId="14" xfId="60" applyNumberFormat="1" applyFont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0" fillId="0" borderId="0" xfId="44" applyAlignment="1">
      <alignment/>
    </xf>
    <xf numFmtId="164" fontId="2" fillId="0" borderId="0" xfId="58" applyNumberFormat="1" applyFont="1" applyBorder="1">
      <alignment/>
      <protection/>
    </xf>
    <xf numFmtId="3" fontId="3" fillId="0" borderId="0" xfId="58" applyNumberFormat="1" applyFont="1" applyAlignment="1">
      <alignment horizontal="left" wrapText="1"/>
      <protection/>
    </xf>
    <xf numFmtId="3" fontId="3" fillId="0" borderId="0" xfId="58" applyNumberFormat="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_96PBAS04" xfId="57"/>
    <cellStyle name="Standaard_96PBAS05" xfId="58"/>
    <cellStyle name="Standaard_96PBAS07" xfId="59"/>
    <cellStyle name="Standaard_96PBAS08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9.140625" style="128" customWidth="1"/>
    <col min="2" max="2" width="3.8515625" style="128" customWidth="1"/>
    <col min="3" max="16384" width="9.140625" style="128" customWidth="1"/>
  </cols>
  <sheetData>
    <row r="1" ht="15">
      <c r="A1" s="129" t="s">
        <v>42</v>
      </c>
    </row>
    <row r="3" ht="12.75">
      <c r="A3" s="127" t="s">
        <v>43</v>
      </c>
    </row>
    <row r="4" spans="1:3" ht="12.75">
      <c r="A4" s="133" t="s">
        <v>56</v>
      </c>
      <c r="C4" s="128" t="s">
        <v>44</v>
      </c>
    </row>
    <row r="5" spans="1:3" ht="12.75">
      <c r="A5" s="133" t="s">
        <v>57</v>
      </c>
      <c r="C5" s="128" t="s">
        <v>45</v>
      </c>
    </row>
    <row r="7" ht="12.75">
      <c r="A7" s="127" t="s">
        <v>46</v>
      </c>
    </row>
    <row r="8" spans="1:3" ht="12.75">
      <c r="A8" s="133" t="s">
        <v>58</v>
      </c>
      <c r="C8" s="128" t="s">
        <v>44</v>
      </c>
    </row>
    <row r="9" spans="1:3" ht="12.75">
      <c r="A9" s="133" t="s">
        <v>59</v>
      </c>
      <c r="C9" s="128" t="s">
        <v>47</v>
      </c>
    </row>
    <row r="10" spans="1:3" ht="12.75">
      <c r="A10" s="133" t="s">
        <v>60</v>
      </c>
      <c r="C10" s="128" t="s">
        <v>48</v>
      </c>
    </row>
    <row r="11" spans="1:3" ht="12.75">
      <c r="A11" s="133" t="s">
        <v>61</v>
      </c>
      <c r="C11" s="128" t="s">
        <v>45</v>
      </c>
    </row>
    <row r="12" spans="1:3" ht="12.75">
      <c r="A12" s="133" t="s">
        <v>62</v>
      </c>
      <c r="C12" s="128" t="s">
        <v>49</v>
      </c>
    </row>
    <row r="13" spans="1:3" ht="12.75">
      <c r="A13" s="133" t="s">
        <v>63</v>
      </c>
      <c r="C13" s="128" t="s">
        <v>50</v>
      </c>
    </row>
  </sheetData>
  <sheetProtection/>
  <hyperlinks>
    <hyperlink ref="A4" location="'18PBAS01'!A1" display="14PBAS01"/>
    <hyperlink ref="A5" location="'18PBAS02'!A1" display="14PBAS02"/>
    <hyperlink ref="A8" location="'18PBAS03'!A1" display="14PBAS03"/>
    <hyperlink ref="A9" location="'18PBAS04'!A1" display="14PBAS04"/>
    <hyperlink ref="A10" location="'18PBAS05'!A1" display="14PBAS05"/>
    <hyperlink ref="A11" location="'18PBAS06'!A1" display="14PBAS06"/>
    <hyperlink ref="A12" location="'18BAS07'!A1" display="14PBAS07"/>
    <hyperlink ref="A13" location="'18PBAS08'!A1" display="14PBAS08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81</v>
      </c>
      <c r="C12" s="16">
        <v>2299</v>
      </c>
      <c r="D12" s="16">
        <f>SUM(B12:C12)</f>
        <v>2380</v>
      </c>
      <c r="E12" s="17">
        <v>43</v>
      </c>
      <c r="F12" s="16">
        <v>731</v>
      </c>
      <c r="G12" s="16">
        <f>SUM(E12:F12)</f>
        <v>774</v>
      </c>
      <c r="H12" s="17">
        <f aca="true" t="shared" si="0" ref="H12:I15">SUM(B12,E12)</f>
        <v>124</v>
      </c>
      <c r="I12" s="16">
        <f t="shared" si="0"/>
        <v>3030</v>
      </c>
      <c r="J12" s="16">
        <f>SUM(H12:I12)</f>
        <v>3154</v>
      </c>
    </row>
    <row r="13" spans="1:10" ht="12.75">
      <c r="A13" s="2" t="s">
        <v>39</v>
      </c>
      <c r="B13" s="15">
        <v>234</v>
      </c>
      <c r="C13" s="16">
        <v>8721</v>
      </c>
      <c r="D13" s="16">
        <f>SUM(B13:C13)</f>
        <v>8955</v>
      </c>
      <c r="E13" s="17">
        <v>123</v>
      </c>
      <c r="F13" s="16">
        <v>2665</v>
      </c>
      <c r="G13" s="16">
        <f>SUM(E13:F13)</f>
        <v>2788</v>
      </c>
      <c r="H13" s="17">
        <f t="shared" si="0"/>
        <v>357</v>
      </c>
      <c r="I13" s="16">
        <f t="shared" si="0"/>
        <v>11386</v>
      </c>
      <c r="J13" s="16">
        <f>SUM(H13:I13)</f>
        <v>11743</v>
      </c>
    </row>
    <row r="14" spans="1:10" ht="12.75">
      <c r="A14" s="2" t="s">
        <v>40</v>
      </c>
      <c r="B14" s="15">
        <v>0</v>
      </c>
      <c r="C14" s="18">
        <v>7</v>
      </c>
      <c r="D14" s="16">
        <f>SUM(B14:C14)</f>
        <v>7</v>
      </c>
      <c r="E14" s="15">
        <v>0</v>
      </c>
      <c r="F14" s="16">
        <v>3</v>
      </c>
      <c r="G14" s="16">
        <f>SUM(E14:F14)</f>
        <v>3</v>
      </c>
      <c r="H14" s="17">
        <f t="shared" si="0"/>
        <v>0</v>
      </c>
      <c r="I14" s="16">
        <f t="shared" si="0"/>
        <v>10</v>
      </c>
      <c r="J14" s="16">
        <f>SUM(H14:I14)</f>
        <v>10</v>
      </c>
    </row>
    <row r="15" spans="1:10" ht="12.75">
      <c r="A15" s="2" t="s">
        <v>41</v>
      </c>
      <c r="B15" s="17">
        <v>95</v>
      </c>
      <c r="C15" s="16">
        <v>3324</v>
      </c>
      <c r="D15" s="16">
        <f>SUM(B15:C15)</f>
        <v>3419</v>
      </c>
      <c r="E15" s="17">
        <v>51</v>
      </c>
      <c r="F15" s="16">
        <v>948</v>
      </c>
      <c r="G15" s="16">
        <f>SUM(E15:F15)</f>
        <v>999</v>
      </c>
      <c r="H15" s="17">
        <f t="shared" si="0"/>
        <v>146</v>
      </c>
      <c r="I15" s="16">
        <f t="shared" si="0"/>
        <v>4272</v>
      </c>
      <c r="J15" s="16">
        <f>SUM(H15:I15)</f>
        <v>4418</v>
      </c>
    </row>
    <row r="16" spans="1:10" s="1" customFormat="1" ht="12.75">
      <c r="A16" s="13" t="s">
        <v>5</v>
      </c>
      <c r="B16" s="19">
        <f>SUM(B12:B15)</f>
        <v>410</v>
      </c>
      <c r="C16" s="20">
        <f aca="true" t="shared" si="1" ref="C16:J16">SUM(C12:C15)</f>
        <v>14351</v>
      </c>
      <c r="D16" s="20">
        <f t="shared" si="1"/>
        <v>14761</v>
      </c>
      <c r="E16" s="19">
        <f t="shared" si="1"/>
        <v>217</v>
      </c>
      <c r="F16" s="20">
        <f t="shared" si="1"/>
        <v>4347</v>
      </c>
      <c r="G16" s="20">
        <f t="shared" si="1"/>
        <v>4564</v>
      </c>
      <c r="H16" s="19">
        <f t="shared" si="1"/>
        <v>627</v>
      </c>
      <c r="I16" s="20">
        <f t="shared" si="1"/>
        <v>18698</v>
      </c>
      <c r="J16" s="20">
        <f t="shared" si="1"/>
        <v>19325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96</v>
      </c>
      <c r="D19" s="16">
        <f>SUM(B19:C19)</f>
        <v>96</v>
      </c>
      <c r="E19" s="17">
        <v>2</v>
      </c>
      <c r="F19" s="16">
        <v>38</v>
      </c>
      <c r="G19" s="16">
        <f>SUM(E19:F19)</f>
        <v>40</v>
      </c>
      <c r="H19" s="17">
        <f aca="true" t="shared" si="2" ref="H19:I22">SUM(B19,E19)</f>
        <v>2</v>
      </c>
      <c r="I19" s="16">
        <f t="shared" si="2"/>
        <v>134</v>
      </c>
      <c r="J19" s="16">
        <f>SUM(H19:I19)</f>
        <v>136</v>
      </c>
    </row>
    <row r="20" spans="1:10" ht="12.75">
      <c r="A20" s="2" t="s">
        <v>39</v>
      </c>
      <c r="B20" s="15">
        <v>8</v>
      </c>
      <c r="C20" s="18">
        <v>232</v>
      </c>
      <c r="D20" s="16">
        <f>SUM(B20:C20)</f>
        <v>240</v>
      </c>
      <c r="E20" s="17">
        <v>4</v>
      </c>
      <c r="F20" s="16">
        <v>117</v>
      </c>
      <c r="G20" s="16">
        <f>SUM(E20:F20)</f>
        <v>121</v>
      </c>
      <c r="H20" s="17">
        <f t="shared" si="2"/>
        <v>12</v>
      </c>
      <c r="I20" s="16">
        <f t="shared" si="2"/>
        <v>349</v>
      </c>
      <c r="J20" s="16">
        <f>SUM(H20:I20)</f>
        <v>361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2</v>
      </c>
      <c r="C22" s="18">
        <v>39</v>
      </c>
      <c r="D22" s="16">
        <f>SUM(B22:C22)</f>
        <v>41</v>
      </c>
      <c r="E22" s="17">
        <v>1</v>
      </c>
      <c r="F22" s="16">
        <v>20</v>
      </c>
      <c r="G22" s="16">
        <f>SUM(E22:F22)</f>
        <v>21</v>
      </c>
      <c r="H22" s="17">
        <f t="shared" si="2"/>
        <v>3</v>
      </c>
      <c r="I22" s="16">
        <f t="shared" si="2"/>
        <v>59</v>
      </c>
      <c r="J22" s="16">
        <f>SUM(H22:I22)</f>
        <v>62</v>
      </c>
    </row>
    <row r="23" spans="1:10" s="1" customFormat="1" ht="12.75">
      <c r="A23" s="13" t="s">
        <v>5</v>
      </c>
      <c r="B23" s="22">
        <f aca="true" t="shared" si="3" ref="B23:J23">SUM(B19:B22)</f>
        <v>10</v>
      </c>
      <c r="C23" s="20">
        <f t="shared" si="3"/>
        <v>367</v>
      </c>
      <c r="D23" s="20">
        <f t="shared" si="3"/>
        <v>377</v>
      </c>
      <c r="E23" s="19">
        <f t="shared" si="3"/>
        <v>7</v>
      </c>
      <c r="F23" s="20">
        <f t="shared" si="3"/>
        <v>175</v>
      </c>
      <c r="G23" s="20">
        <f t="shared" si="3"/>
        <v>182</v>
      </c>
      <c r="H23" s="19">
        <f t="shared" si="3"/>
        <v>17</v>
      </c>
      <c r="I23" s="20">
        <f t="shared" si="3"/>
        <v>542</v>
      </c>
      <c r="J23" s="20">
        <f t="shared" si="3"/>
        <v>559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81</v>
      </c>
      <c r="C26" s="16">
        <f t="shared" si="4"/>
        <v>2395</v>
      </c>
      <c r="D26" s="16">
        <f>SUM(B26:C26)</f>
        <v>2476</v>
      </c>
      <c r="E26" s="17">
        <f aca="true" t="shared" si="5" ref="E26:F29">SUM(E12,E19)</f>
        <v>45</v>
      </c>
      <c r="F26" s="16">
        <f t="shared" si="5"/>
        <v>769</v>
      </c>
      <c r="G26" s="16">
        <f>SUM(E26:F26)</f>
        <v>814</v>
      </c>
      <c r="H26" s="17">
        <f aca="true" t="shared" si="6" ref="H26:I29">SUM(B26,E26)</f>
        <v>126</v>
      </c>
      <c r="I26" s="16">
        <f t="shared" si="6"/>
        <v>3164</v>
      </c>
      <c r="J26" s="16">
        <f>SUM(H26:I26)</f>
        <v>3290</v>
      </c>
    </row>
    <row r="27" spans="1:10" ht="12.75">
      <c r="A27" s="2" t="s">
        <v>39</v>
      </c>
      <c r="B27" s="17">
        <f t="shared" si="4"/>
        <v>242</v>
      </c>
      <c r="C27" s="16">
        <f t="shared" si="4"/>
        <v>8953</v>
      </c>
      <c r="D27" s="16">
        <f>SUM(B27:C27)</f>
        <v>9195</v>
      </c>
      <c r="E27" s="17">
        <f t="shared" si="5"/>
        <v>127</v>
      </c>
      <c r="F27" s="16">
        <f t="shared" si="5"/>
        <v>2782</v>
      </c>
      <c r="G27" s="16">
        <f>SUM(E27:F27)</f>
        <v>2909</v>
      </c>
      <c r="H27" s="17">
        <f t="shared" si="6"/>
        <v>369</v>
      </c>
      <c r="I27" s="16">
        <f t="shared" si="6"/>
        <v>11735</v>
      </c>
      <c r="J27" s="16">
        <f>SUM(H27:I27)</f>
        <v>12104</v>
      </c>
    </row>
    <row r="28" spans="1:10" ht="12.75">
      <c r="A28" s="2" t="s">
        <v>40</v>
      </c>
      <c r="B28" s="17">
        <f t="shared" si="4"/>
        <v>0</v>
      </c>
      <c r="C28" s="16">
        <f t="shared" si="4"/>
        <v>7</v>
      </c>
      <c r="D28" s="16">
        <f>SUM(B28:C28)</f>
        <v>7</v>
      </c>
      <c r="E28" s="17">
        <f t="shared" si="5"/>
        <v>0</v>
      </c>
      <c r="F28" s="16">
        <f t="shared" si="5"/>
        <v>3</v>
      </c>
      <c r="G28" s="16">
        <f>SUM(E28:F28)</f>
        <v>3</v>
      </c>
      <c r="H28" s="17">
        <f t="shared" si="6"/>
        <v>0</v>
      </c>
      <c r="I28" s="16">
        <f t="shared" si="6"/>
        <v>10</v>
      </c>
      <c r="J28" s="16">
        <f>SUM(H28:I28)</f>
        <v>10</v>
      </c>
    </row>
    <row r="29" spans="1:10" ht="12.75">
      <c r="A29" s="2" t="s">
        <v>41</v>
      </c>
      <c r="B29" s="17">
        <f t="shared" si="4"/>
        <v>97</v>
      </c>
      <c r="C29" s="16">
        <f t="shared" si="4"/>
        <v>3363</v>
      </c>
      <c r="D29" s="16">
        <f>SUM(B29:C29)</f>
        <v>3460</v>
      </c>
      <c r="E29" s="17">
        <f t="shared" si="5"/>
        <v>52</v>
      </c>
      <c r="F29" s="16">
        <f t="shared" si="5"/>
        <v>968</v>
      </c>
      <c r="G29" s="16">
        <f>SUM(E29:F29)</f>
        <v>1020</v>
      </c>
      <c r="H29" s="17">
        <f t="shared" si="6"/>
        <v>149</v>
      </c>
      <c r="I29" s="16">
        <f t="shared" si="6"/>
        <v>4331</v>
      </c>
      <c r="J29" s="16">
        <f>SUM(H29:I29)</f>
        <v>4480</v>
      </c>
    </row>
    <row r="30" spans="1:10" s="1" customFormat="1" ht="12.75">
      <c r="A30" s="13" t="s">
        <v>5</v>
      </c>
      <c r="B30" s="19">
        <f aca="true" t="shared" si="7" ref="B30:J30">SUM(B26:B29)</f>
        <v>420</v>
      </c>
      <c r="C30" s="20">
        <f t="shared" si="7"/>
        <v>14718</v>
      </c>
      <c r="D30" s="20">
        <f>SUM(B30:C30)</f>
        <v>15138</v>
      </c>
      <c r="E30" s="19">
        <f t="shared" si="7"/>
        <v>224</v>
      </c>
      <c r="F30" s="20">
        <f t="shared" si="7"/>
        <v>4522</v>
      </c>
      <c r="G30" s="20">
        <f>SUM(E30:F30)</f>
        <v>4746</v>
      </c>
      <c r="H30" s="19">
        <f t="shared" si="7"/>
        <v>644</v>
      </c>
      <c r="I30" s="20">
        <f t="shared" si="7"/>
        <v>19240</v>
      </c>
      <c r="J30" s="20">
        <f t="shared" si="7"/>
        <v>19884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737</v>
      </c>
      <c r="C34" s="16">
        <v>3558</v>
      </c>
      <c r="D34" s="16">
        <f>SUM(B34:C34)</f>
        <v>4295</v>
      </c>
      <c r="E34" s="17">
        <v>259</v>
      </c>
      <c r="F34" s="16">
        <v>1158</v>
      </c>
      <c r="G34" s="16">
        <f>SUM(E34:F34)</f>
        <v>1417</v>
      </c>
      <c r="H34" s="17">
        <f aca="true" t="shared" si="8" ref="H34:I37">SUM(B34,E34)</f>
        <v>996</v>
      </c>
      <c r="I34" s="16">
        <f t="shared" si="8"/>
        <v>4716</v>
      </c>
      <c r="J34" s="16">
        <f>SUM(H34:I34)</f>
        <v>5712</v>
      </c>
    </row>
    <row r="35" spans="1:10" ht="12.75">
      <c r="A35" s="2" t="s">
        <v>39</v>
      </c>
      <c r="B35" s="15">
        <v>3218</v>
      </c>
      <c r="C35" s="16">
        <v>12677</v>
      </c>
      <c r="D35" s="16">
        <f>SUM(B35:C35)</f>
        <v>15895</v>
      </c>
      <c r="E35" s="17">
        <v>692</v>
      </c>
      <c r="F35" s="16">
        <v>3671</v>
      </c>
      <c r="G35" s="16">
        <f>SUM(E35:F35)</f>
        <v>4363</v>
      </c>
      <c r="H35" s="17">
        <f t="shared" si="8"/>
        <v>3910</v>
      </c>
      <c r="I35" s="16">
        <f t="shared" si="8"/>
        <v>16348</v>
      </c>
      <c r="J35" s="16">
        <f>SUM(H35:I35)</f>
        <v>20258</v>
      </c>
    </row>
    <row r="36" spans="1:10" ht="12.75">
      <c r="A36" s="2" t="s">
        <v>40</v>
      </c>
      <c r="B36" s="15">
        <v>2</v>
      </c>
      <c r="C36" s="18">
        <v>12</v>
      </c>
      <c r="D36" s="16">
        <f>SUM(B36:C36)</f>
        <v>14</v>
      </c>
      <c r="E36" s="15">
        <v>0</v>
      </c>
      <c r="F36" s="16">
        <v>3</v>
      </c>
      <c r="G36" s="16">
        <f>SUM(E36:F36)</f>
        <v>3</v>
      </c>
      <c r="H36" s="17">
        <f t="shared" si="8"/>
        <v>2</v>
      </c>
      <c r="I36" s="16">
        <f t="shared" si="8"/>
        <v>15</v>
      </c>
      <c r="J36" s="16">
        <f>SUM(H36:I36)</f>
        <v>17</v>
      </c>
    </row>
    <row r="37" spans="1:10" ht="12.75">
      <c r="A37" s="2" t="s">
        <v>41</v>
      </c>
      <c r="B37" s="17">
        <v>1228</v>
      </c>
      <c r="C37" s="16">
        <v>5039</v>
      </c>
      <c r="D37" s="16">
        <f>SUM(B37:C37)</f>
        <v>6267</v>
      </c>
      <c r="E37" s="17">
        <v>310</v>
      </c>
      <c r="F37" s="16">
        <v>1579</v>
      </c>
      <c r="G37" s="16">
        <f>SUM(E37:F37)</f>
        <v>1889</v>
      </c>
      <c r="H37" s="17">
        <f t="shared" si="8"/>
        <v>1538</v>
      </c>
      <c r="I37" s="16">
        <f t="shared" si="8"/>
        <v>6618</v>
      </c>
      <c r="J37" s="16">
        <f>SUM(H37:I37)</f>
        <v>8156</v>
      </c>
    </row>
    <row r="38" spans="1:10" s="1" customFormat="1" ht="12.75">
      <c r="A38" s="13" t="s">
        <v>5</v>
      </c>
      <c r="B38" s="19">
        <f aca="true" t="shared" si="9" ref="B38:J38">SUM(B34:B37)</f>
        <v>5185</v>
      </c>
      <c r="C38" s="20">
        <f t="shared" si="9"/>
        <v>21286</v>
      </c>
      <c r="D38" s="20">
        <f t="shared" si="9"/>
        <v>26471</v>
      </c>
      <c r="E38" s="19">
        <f t="shared" si="9"/>
        <v>1261</v>
      </c>
      <c r="F38" s="20">
        <f t="shared" si="9"/>
        <v>6411</v>
      </c>
      <c r="G38" s="20">
        <f t="shared" si="9"/>
        <v>7672</v>
      </c>
      <c r="H38" s="19">
        <f t="shared" si="9"/>
        <v>6446</v>
      </c>
      <c r="I38" s="20">
        <f t="shared" si="9"/>
        <v>27697</v>
      </c>
      <c r="J38" s="20">
        <f t="shared" si="9"/>
        <v>34143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189</v>
      </c>
      <c r="C41" s="16">
        <v>856</v>
      </c>
      <c r="D41" s="16">
        <f>SUM(B41:C41)</f>
        <v>1045</v>
      </c>
      <c r="E41" s="17">
        <v>52</v>
      </c>
      <c r="F41" s="16">
        <v>283</v>
      </c>
      <c r="G41" s="16">
        <f>SUM(E41:F41)</f>
        <v>335</v>
      </c>
      <c r="H41" s="17">
        <f aca="true" t="shared" si="10" ref="H41:I44">SUM(B41,E41)</f>
        <v>241</v>
      </c>
      <c r="I41" s="16">
        <f t="shared" si="10"/>
        <v>1139</v>
      </c>
      <c r="J41" s="16">
        <f>SUM(H41:I41)</f>
        <v>1380</v>
      </c>
    </row>
    <row r="42" spans="1:10" ht="12.75">
      <c r="A42" s="2" t="s">
        <v>39</v>
      </c>
      <c r="B42" s="15">
        <v>487</v>
      </c>
      <c r="C42" s="18">
        <v>2013</v>
      </c>
      <c r="D42" s="16">
        <f>SUM(B42:C42)</f>
        <v>2500</v>
      </c>
      <c r="E42" s="17">
        <v>136</v>
      </c>
      <c r="F42" s="16">
        <v>805</v>
      </c>
      <c r="G42" s="16">
        <f>SUM(E42:F42)</f>
        <v>941</v>
      </c>
      <c r="H42" s="17">
        <f t="shared" si="10"/>
        <v>623</v>
      </c>
      <c r="I42" s="16">
        <f t="shared" si="10"/>
        <v>2818</v>
      </c>
      <c r="J42" s="16">
        <f>SUM(H42:I42)</f>
        <v>3441</v>
      </c>
    </row>
    <row r="43" spans="1:10" ht="12.75">
      <c r="A43" s="2" t="s">
        <v>40</v>
      </c>
      <c r="B43" s="15">
        <v>15</v>
      </c>
      <c r="C43" s="21">
        <v>77</v>
      </c>
      <c r="D43" s="16">
        <f>SUM(B43:C43)</f>
        <v>92</v>
      </c>
      <c r="E43" s="17">
        <v>5</v>
      </c>
      <c r="F43" s="21">
        <v>20</v>
      </c>
      <c r="G43" s="16">
        <f>SUM(E43:F43)</f>
        <v>25</v>
      </c>
      <c r="H43" s="17">
        <f t="shared" si="10"/>
        <v>20</v>
      </c>
      <c r="I43" s="16">
        <f t="shared" si="10"/>
        <v>97</v>
      </c>
      <c r="J43" s="16">
        <f>SUM(H43:I43)</f>
        <v>117</v>
      </c>
    </row>
    <row r="44" spans="1:10" ht="12.75">
      <c r="A44" s="2" t="s">
        <v>41</v>
      </c>
      <c r="B44" s="15">
        <v>90</v>
      </c>
      <c r="C44" s="18">
        <v>465</v>
      </c>
      <c r="D44" s="16">
        <f>SUM(B44:C44)</f>
        <v>555</v>
      </c>
      <c r="E44" s="17">
        <v>30</v>
      </c>
      <c r="F44" s="16">
        <v>208</v>
      </c>
      <c r="G44" s="16">
        <f>SUM(E44:F44)</f>
        <v>238</v>
      </c>
      <c r="H44" s="17">
        <f t="shared" si="10"/>
        <v>120</v>
      </c>
      <c r="I44" s="16">
        <f t="shared" si="10"/>
        <v>673</v>
      </c>
      <c r="J44" s="16">
        <f>SUM(H44:I44)</f>
        <v>793</v>
      </c>
    </row>
    <row r="45" spans="1:10" s="1" customFormat="1" ht="12.75">
      <c r="A45" s="13" t="s">
        <v>5</v>
      </c>
      <c r="B45" s="22">
        <f aca="true" t="shared" si="11" ref="B45:J45">SUM(B41:B44)</f>
        <v>781</v>
      </c>
      <c r="C45" s="20">
        <f t="shared" si="11"/>
        <v>3411</v>
      </c>
      <c r="D45" s="20">
        <f t="shared" si="11"/>
        <v>4192</v>
      </c>
      <c r="E45" s="19">
        <f t="shared" si="11"/>
        <v>223</v>
      </c>
      <c r="F45" s="20">
        <f t="shared" si="11"/>
        <v>1316</v>
      </c>
      <c r="G45" s="20">
        <f t="shared" si="11"/>
        <v>1539</v>
      </c>
      <c r="H45" s="19">
        <f t="shared" si="11"/>
        <v>1004</v>
      </c>
      <c r="I45" s="20">
        <f t="shared" si="11"/>
        <v>4727</v>
      </c>
      <c r="J45" s="20">
        <f t="shared" si="11"/>
        <v>5731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926</v>
      </c>
      <c r="C48" s="16">
        <f t="shared" si="12"/>
        <v>4414</v>
      </c>
      <c r="D48" s="16">
        <f>SUM(B48:C48)</f>
        <v>5340</v>
      </c>
      <c r="E48" s="17">
        <f aca="true" t="shared" si="13" ref="E48:F51">SUM(E34,E41)</f>
        <v>311</v>
      </c>
      <c r="F48" s="16">
        <f t="shared" si="13"/>
        <v>1441</v>
      </c>
      <c r="G48" s="16">
        <f>SUM(E48:F48)</f>
        <v>1752</v>
      </c>
      <c r="H48" s="17">
        <f aca="true" t="shared" si="14" ref="H48:I51">SUM(B48,E48)</f>
        <v>1237</v>
      </c>
      <c r="I48" s="16">
        <f t="shared" si="14"/>
        <v>5855</v>
      </c>
      <c r="J48" s="16">
        <f>SUM(H48:I48)</f>
        <v>7092</v>
      </c>
    </row>
    <row r="49" spans="1:10" ht="12.75">
      <c r="A49" s="2" t="s">
        <v>39</v>
      </c>
      <c r="B49" s="17">
        <f t="shared" si="12"/>
        <v>3705</v>
      </c>
      <c r="C49" s="16">
        <f t="shared" si="12"/>
        <v>14690</v>
      </c>
      <c r="D49" s="16">
        <f>SUM(B49:C49)</f>
        <v>18395</v>
      </c>
      <c r="E49" s="17">
        <f t="shared" si="13"/>
        <v>828</v>
      </c>
      <c r="F49" s="16">
        <f t="shared" si="13"/>
        <v>4476</v>
      </c>
      <c r="G49" s="16">
        <f>SUM(E49:F49)</f>
        <v>5304</v>
      </c>
      <c r="H49" s="17">
        <f t="shared" si="14"/>
        <v>4533</v>
      </c>
      <c r="I49" s="16">
        <f t="shared" si="14"/>
        <v>19166</v>
      </c>
      <c r="J49" s="16">
        <f>SUM(H49:I49)</f>
        <v>23699</v>
      </c>
    </row>
    <row r="50" spans="1:10" ht="12.75">
      <c r="A50" s="2" t="s">
        <v>40</v>
      </c>
      <c r="B50" s="17">
        <f t="shared" si="12"/>
        <v>17</v>
      </c>
      <c r="C50" s="16">
        <f t="shared" si="12"/>
        <v>89</v>
      </c>
      <c r="D50" s="16">
        <f>SUM(B50:C50)</f>
        <v>106</v>
      </c>
      <c r="E50" s="17">
        <f t="shared" si="13"/>
        <v>5</v>
      </c>
      <c r="F50" s="16">
        <f t="shared" si="13"/>
        <v>23</v>
      </c>
      <c r="G50" s="16">
        <f>SUM(E50:F50)</f>
        <v>28</v>
      </c>
      <c r="H50" s="17">
        <f t="shared" si="14"/>
        <v>22</v>
      </c>
      <c r="I50" s="16">
        <f t="shared" si="14"/>
        <v>112</v>
      </c>
      <c r="J50" s="16">
        <f>SUM(H50:I50)</f>
        <v>134</v>
      </c>
    </row>
    <row r="51" spans="1:10" ht="12.75">
      <c r="A51" s="2" t="s">
        <v>41</v>
      </c>
      <c r="B51" s="17">
        <f t="shared" si="12"/>
        <v>1318</v>
      </c>
      <c r="C51" s="16">
        <f t="shared" si="12"/>
        <v>5504</v>
      </c>
      <c r="D51" s="16">
        <f>SUM(B51:C51)</f>
        <v>6822</v>
      </c>
      <c r="E51" s="17">
        <f t="shared" si="13"/>
        <v>340</v>
      </c>
      <c r="F51" s="16">
        <f t="shared" si="13"/>
        <v>1787</v>
      </c>
      <c r="G51" s="16">
        <f>SUM(E51:F51)</f>
        <v>2127</v>
      </c>
      <c r="H51" s="17">
        <f t="shared" si="14"/>
        <v>1658</v>
      </c>
      <c r="I51" s="16">
        <f t="shared" si="14"/>
        <v>7291</v>
      </c>
      <c r="J51" s="16">
        <f>SUM(H51:I51)</f>
        <v>8949</v>
      </c>
    </row>
    <row r="52" spans="1:10" s="1" customFormat="1" ht="12.75">
      <c r="A52" s="13" t="s">
        <v>5</v>
      </c>
      <c r="B52" s="19">
        <f>SUM(B48:B51)</f>
        <v>5966</v>
      </c>
      <c r="C52" s="20">
        <f>SUM(C48:C51)</f>
        <v>24697</v>
      </c>
      <c r="D52" s="20">
        <f>SUM(B52:C52)</f>
        <v>30663</v>
      </c>
      <c r="E52" s="19">
        <f>SUM(E48:E51)</f>
        <v>1484</v>
      </c>
      <c r="F52" s="20">
        <f>SUM(F48:F51)</f>
        <v>7727</v>
      </c>
      <c r="G52" s="20">
        <f>SUM(E52:F52)</f>
        <v>9211</v>
      </c>
      <c r="H52" s="19">
        <f>SUM(H48:H51)</f>
        <v>7450</v>
      </c>
      <c r="I52" s="20">
        <f>SUM(I48:I51)</f>
        <v>32424</v>
      </c>
      <c r="J52" s="20">
        <f>SUM(J48:J51)</f>
        <v>39874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818</v>
      </c>
      <c r="C56" s="21">
        <f t="shared" si="15"/>
        <v>5857</v>
      </c>
      <c r="D56" s="16">
        <f>SUM(B56:C56)</f>
        <v>6675</v>
      </c>
      <c r="E56" s="17">
        <f aca="true" t="shared" si="16" ref="E56:F59">E12+E34</f>
        <v>302</v>
      </c>
      <c r="F56" s="109">
        <f t="shared" si="16"/>
        <v>1889</v>
      </c>
      <c r="G56" s="16">
        <f>SUM(E56:F56)</f>
        <v>2191</v>
      </c>
      <c r="H56" s="17">
        <f aca="true" t="shared" si="17" ref="H56:I59">SUM(B56,E56)</f>
        <v>1120</v>
      </c>
      <c r="I56" s="16">
        <f t="shared" si="17"/>
        <v>7746</v>
      </c>
      <c r="J56" s="16">
        <f>SUM(H56:I56)</f>
        <v>8866</v>
      </c>
    </row>
    <row r="57" spans="1:10" ht="12.75">
      <c r="A57" s="2" t="s">
        <v>39</v>
      </c>
      <c r="B57" s="15">
        <f t="shared" si="15"/>
        <v>3452</v>
      </c>
      <c r="C57" s="21">
        <f t="shared" si="15"/>
        <v>21398</v>
      </c>
      <c r="D57" s="16">
        <f>SUM(B57:C57)</f>
        <v>24850</v>
      </c>
      <c r="E57" s="17">
        <f t="shared" si="16"/>
        <v>815</v>
      </c>
      <c r="F57" s="109">
        <f t="shared" si="16"/>
        <v>6336</v>
      </c>
      <c r="G57" s="16">
        <f>SUM(E57:F57)</f>
        <v>7151</v>
      </c>
      <c r="H57" s="17">
        <f t="shared" si="17"/>
        <v>4267</v>
      </c>
      <c r="I57" s="16">
        <f t="shared" si="17"/>
        <v>27734</v>
      </c>
      <c r="J57" s="16">
        <f>SUM(H57:I57)</f>
        <v>32001</v>
      </c>
    </row>
    <row r="58" spans="1:10" ht="12.75">
      <c r="A58" s="2" t="s">
        <v>40</v>
      </c>
      <c r="B58" s="15">
        <f t="shared" si="15"/>
        <v>2</v>
      </c>
      <c r="C58" s="21">
        <f t="shared" si="15"/>
        <v>19</v>
      </c>
      <c r="D58" s="16">
        <f>SUM(B58:C58)</f>
        <v>21</v>
      </c>
      <c r="E58" s="17">
        <f t="shared" si="16"/>
        <v>0</v>
      </c>
      <c r="F58" s="109">
        <f t="shared" si="16"/>
        <v>6</v>
      </c>
      <c r="G58" s="16">
        <f>SUM(E58:F58)</f>
        <v>6</v>
      </c>
      <c r="H58" s="17">
        <f t="shared" si="17"/>
        <v>2</v>
      </c>
      <c r="I58" s="16">
        <f t="shared" si="17"/>
        <v>25</v>
      </c>
      <c r="J58" s="16">
        <f>SUM(H58:I58)</f>
        <v>27</v>
      </c>
    </row>
    <row r="59" spans="1:10" ht="12.75">
      <c r="A59" s="2" t="s">
        <v>41</v>
      </c>
      <c r="B59" s="110">
        <f t="shared" si="15"/>
        <v>1323</v>
      </c>
      <c r="C59" s="21">
        <f t="shared" si="15"/>
        <v>8363</v>
      </c>
      <c r="D59" s="16">
        <f>SUM(B59:C59)</f>
        <v>9686</v>
      </c>
      <c r="E59" s="111">
        <f t="shared" si="16"/>
        <v>361</v>
      </c>
      <c r="F59" s="109">
        <f t="shared" si="16"/>
        <v>2527</v>
      </c>
      <c r="G59" s="16">
        <f>SUM(E59:F59)</f>
        <v>2888</v>
      </c>
      <c r="H59" s="17">
        <f t="shared" si="17"/>
        <v>1684</v>
      </c>
      <c r="I59" s="16">
        <f t="shared" si="17"/>
        <v>10890</v>
      </c>
      <c r="J59" s="16">
        <f>SUM(H59:I59)</f>
        <v>12574</v>
      </c>
    </row>
    <row r="60" spans="1:10" s="1" customFormat="1" ht="12.75">
      <c r="A60" s="13" t="s">
        <v>5</v>
      </c>
      <c r="B60" s="19">
        <f aca="true" t="shared" si="18" ref="B60:J60">SUM(B56:B59)</f>
        <v>5595</v>
      </c>
      <c r="C60" s="20">
        <f t="shared" si="18"/>
        <v>35637</v>
      </c>
      <c r="D60" s="20">
        <f t="shared" si="18"/>
        <v>41232</v>
      </c>
      <c r="E60" s="19">
        <f t="shared" si="18"/>
        <v>1478</v>
      </c>
      <c r="F60" s="20">
        <f t="shared" si="18"/>
        <v>10758</v>
      </c>
      <c r="G60" s="20">
        <f t="shared" si="18"/>
        <v>12236</v>
      </c>
      <c r="H60" s="19">
        <f t="shared" si="18"/>
        <v>7073</v>
      </c>
      <c r="I60" s="20">
        <f t="shared" si="18"/>
        <v>46395</v>
      </c>
      <c r="J60" s="20">
        <f t="shared" si="18"/>
        <v>53468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189</v>
      </c>
      <c r="C63" s="21">
        <f t="shared" si="19"/>
        <v>952</v>
      </c>
      <c r="D63" s="16">
        <f>SUM(B63:C63)</f>
        <v>1141</v>
      </c>
      <c r="E63" s="17">
        <f aca="true" t="shared" si="20" ref="E63:F66">E19+E41</f>
        <v>54</v>
      </c>
      <c r="F63" s="109">
        <f t="shared" si="20"/>
        <v>321</v>
      </c>
      <c r="G63" s="16">
        <f>SUM(E63:F63)</f>
        <v>375</v>
      </c>
      <c r="H63" s="17">
        <f aca="true" t="shared" si="21" ref="H63:I66">SUM(B63,E63)</f>
        <v>243</v>
      </c>
      <c r="I63" s="16">
        <f t="shared" si="21"/>
        <v>1273</v>
      </c>
      <c r="J63" s="16">
        <f>SUM(H63:I63)</f>
        <v>1516</v>
      </c>
    </row>
    <row r="64" spans="1:10" ht="12.75">
      <c r="A64" s="2" t="s">
        <v>39</v>
      </c>
      <c r="B64" s="15">
        <f t="shared" si="19"/>
        <v>495</v>
      </c>
      <c r="C64" s="21">
        <f t="shared" si="19"/>
        <v>2245</v>
      </c>
      <c r="D64" s="16">
        <f>SUM(B64:C64)</f>
        <v>2740</v>
      </c>
      <c r="E64" s="17">
        <f t="shared" si="20"/>
        <v>140</v>
      </c>
      <c r="F64" s="109">
        <f t="shared" si="20"/>
        <v>922</v>
      </c>
      <c r="G64" s="16">
        <f>SUM(E64:F64)</f>
        <v>1062</v>
      </c>
      <c r="H64" s="17">
        <f t="shared" si="21"/>
        <v>635</v>
      </c>
      <c r="I64" s="16">
        <f t="shared" si="21"/>
        <v>3167</v>
      </c>
      <c r="J64" s="16">
        <f>SUM(H64:I64)</f>
        <v>3802</v>
      </c>
    </row>
    <row r="65" spans="1:10" ht="12.75">
      <c r="A65" s="2" t="s">
        <v>40</v>
      </c>
      <c r="B65" s="15">
        <f t="shared" si="19"/>
        <v>15</v>
      </c>
      <c r="C65" s="21">
        <f t="shared" si="19"/>
        <v>77</v>
      </c>
      <c r="D65" s="16">
        <f>SUM(B65:C65)</f>
        <v>92</v>
      </c>
      <c r="E65" s="17">
        <f t="shared" si="20"/>
        <v>5</v>
      </c>
      <c r="F65" s="109">
        <f t="shared" si="20"/>
        <v>20</v>
      </c>
      <c r="G65" s="16">
        <f>SUM(E65:F65)</f>
        <v>25</v>
      </c>
      <c r="H65" s="17">
        <f t="shared" si="21"/>
        <v>20</v>
      </c>
      <c r="I65" s="16">
        <f t="shared" si="21"/>
        <v>97</v>
      </c>
      <c r="J65" s="16">
        <f>SUM(H65:I65)</f>
        <v>117</v>
      </c>
    </row>
    <row r="66" spans="1:10" ht="12.75">
      <c r="A66" s="2" t="s">
        <v>41</v>
      </c>
      <c r="B66" s="110">
        <f t="shared" si="19"/>
        <v>92</v>
      </c>
      <c r="C66" s="21">
        <f t="shared" si="19"/>
        <v>504</v>
      </c>
      <c r="D66" s="16">
        <f>SUM(B66:C66)</f>
        <v>596</v>
      </c>
      <c r="E66" s="111">
        <f t="shared" si="20"/>
        <v>31</v>
      </c>
      <c r="F66" s="109">
        <f t="shared" si="20"/>
        <v>228</v>
      </c>
      <c r="G66" s="16">
        <f>SUM(E66:F66)</f>
        <v>259</v>
      </c>
      <c r="H66" s="17">
        <f t="shared" si="21"/>
        <v>123</v>
      </c>
      <c r="I66" s="16">
        <f t="shared" si="21"/>
        <v>732</v>
      </c>
      <c r="J66" s="16">
        <f>SUM(H66:I66)</f>
        <v>855</v>
      </c>
    </row>
    <row r="67" spans="1:10" s="1" customFormat="1" ht="12.75">
      <c r="A67" s="13" t="s">
        <v>5</v>
      </c>
      <c r="B67" s="22">
        <f aca="true" t="shared" si="22" ref="B67:J67">SUM(B63:B66)</f>
        <v>791</v>
      </c>
      <c r="C67" s="20">
        <f t="shared" si="22"/>
        <v>3778</v>
      </c>
      <c r="D67" s="20">
        <f t="shared" si="22"/>
        <v>4569</v>
      </c>
      <c r="E67" s="19">
        <f t="shared" si="22"/>
        <v>230</v>
      </c>
      <c r="F67" s="20">
        <f t="shared" si="22"/>
        <v>1491</v>
      </c>
      <c r="G67" s="20">
        <f t="shared" si="22"/>
        <v>1721</v>
      </c>
      <c r="H67" s="19">
        <f t="shared" si="22"/>
        <v>1021</v>
      </c>
      <c r="I67" s="20">
        <f t="shared" si="22"/>
        <v>5269</v>
      </c>
      <c r="J67" s="20">
        <f t="shared" si="22"/>
        <v>6290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1007</v>
      </c>
      <c r="C70" s="16">
        <f t="shared" si="23"/>
        <v>6809</v>
      </c>
      <c r="D70" s="16">
        <f>SUM(B70:C70)</f>
        <v>7816</v>
      </c>
      <c r="E70" s="17">
        <f aca="true" t="shared" si="24" ref="E70:F73">SUM(E56,E63)</f>
        <v>356</v>
      </c>
      <c r="F70" s="16">
        <f t="shared" si="24"/>
        <v>2210</v>
      </c>
      <c r="G70" s="16">
        <f>SUM(E70:F70)</f>
        <v>2566</v>
      </c>
      <c r="H70" s="17">
        <f aca="true" t="shared" si="25" ref="H70:I73">SUM(B70,E70)</f>
        <v>1363</v>
      </c>
      <c r="I70" s="16">
        <f t="shared" si="25"/>
        <v>9019</v>
      </c>
      <c r="J70" s="16">
        <f>SUM(H70:I70)</f>
        <v>10382</v>
      </c>
    </row>
    <row r="71" spans="1:10" ht="12.75">
      <c r="A71" s="2" t="s">
        <v>39</v>
      </c>
      <c r="B71" s="17">
        <f t="shared" si="23"/>
        <v>3947</v>
      </c>
      <c r="C71" s="16">
        <f t="shared" si="23"/>
        <v>23643</v>
      </c>
      <c r="D71" s="16">
        <f>SUM(B71:C71)</f>
        <v>27590</v>
      </c>
      <c r="E71" s="17">
        <f t="shared" si="24"/>
        <v>955</v>
      </c>
      <c r="F71" s="16">
        <f t="shared" si="24"/>
        <v>7258</v>
      </c>
      <c r="G71" s="16">
        <f>SUM(E71:F71)</f>
        <v>8213</v>
      </c>
      <c r="H71" s="17">
        <f t="shared" si="25"/>
        <v>4902</v>
      </c>
      <c r="I71" s="16">
        <f t="shared" si="25"/>
        <v>30901</v>
      </c>
      <c r="J71" s="16">
        <f>SUM(H71:I71)</f>
        <v>35803</v>
      </c>
    </row>
    <row r="72" spans="1:10" ht="12.75">
      <c r="A72" s="2" t="s">
        <v>40</v>
      </c>
      <c r="B72" s="17">
        <f t="shared" si="23"/>
        <v>17</v>
      </c>
      <c r="C72" s="16">
        <f t="shared" si="23"/>
        <v>96</v>
      </c>
      <c r="D72" s="16">
        <f>SUM(B72:C72)</f>
        <v>113</v>
      </c>
      <c r="E72" s="17">
        <f t="shared" si="24"/>
        <v>5</v>
      </c>
      <c r="F72" s="16">
        <f t="shared" si="24"/>
        <v>26</v>
      </c>
      <c r="G72" s="16">
        <f>SUM(E72:F72)</f>
        <v>31</v>
      </c>
      <c r="H72" s="17">
        <f t="shared" si="25"/>
        <v>22</v>
      </c>
      <c r="I72" s="16">
        <f t="shared" si="25"/>
        <v>122</v>
      </c>
      <c r="J72" s="16">
        <f>SUM(H72:I72)</f>
        <v>144</v>
      </c>
    </row>
    <row r="73" spans="1:10" ht="12.75">
      <c r="A73" s="2" t="s">
        <v>41</v>
      </c>
      <c r="B73" s="17">
        <f t="shared" si="23"/>
        <v>1415</v>
      </c>
      <c r="C73" s="16">
        <f t="shared" si="23"/>
        <v>8867</v>
      </c>
      <c r="D73" s="16">
        <f>SUM(B73:C73)</f>
        <v>10282</v>
      </c>
      <c r="E73" s="17">
        <f t="shared" si="24"/>
        <v>392</v>
      </c>
      <c r="F73" s="16">
        <f t="shared" si="24"/>
        <v>2755</v>
      </c>
      <c r="G73" s="16">
        <f>SUM(E73:F73)</f>
        <v>3147</v>
      </c>
      <c r="H73" s="17">
        <f t="shared" si="25"/>
        <v>1807</v>
      </c>
      <c r="I73" s="16">
        <f t="shared" si="25"/>
        <v>11622</v>
      </c>
      <c r="J73" s="16">
        <f>SUM(H73:I73)</f>
        <v>13429</v>
      </c>
    </row>
    <row r="74" spans="1:10" s="1" customFormat="1" ht="12.75">
      <c r="A74" s="13" t="s">
        <v>5</v>
      </c>
      <c r="B74" s="19">
        <f>SUM(B70:B73)</f>
        <v>6386</v>
      </c>
      <c r="C74" s="20">
        <f>SUM(C70:C73)</f>
        <v>39415</v>
      </c>
      <c r="D74" s="20">
        <f>SUM(B74:C74)</f>
        <v>45801</v>
      </c>
      <c r="E74" s="19">
        <f>SUM(E70:E73)</f>
        <v>1708</v>
      </c>
      <c r="F74" s="20">
        <f>SUM(F70:F73)</f>
        <v>12249</v>
      </c>
      <c r="G74" s="20">
        <f>SUM(E74:F74)</f>
        <v>13957</v>
      </c>
      <c r="H74" s="19">
        <f>SUM(H70:H73)</f>
        <v>8094</v>
      </c>
      <c r="I74" s="20">
        <f>SUM(I70:I73)</f>
        <v>51664</v>
      </c>
      <c r="J74" s="20">
        <f>SUM(J70:J73)</f>
        <v>59758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7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82" sqref="A82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1</v>
      </c>
      <c r="C12" s="16">
        <v>108</v>
      </c>
      <c r="D12" s="16">
        <f>SUM(B12:C12)</f>
        <v>109</v>
      </c>
      <c r="E12" s="17">
        <v>3</v>
      </c>
      <c r="F12" s="16">
        <v>47</v>
      </c>
      <c r="G12" s="16">
        <f>SUM(E12:F12)</f>
        <v>50</v>
      </c>
      <c r="H12" s="17">
        <f aca="true" t="shared" si="0" ref="H12:I15">SUM(B12,E12)</f>
        <v>4</v>
      </c>
      <c r="I12" s="16">
        <f t="shared" si="0"/>
        <v>155</v>
      </c>
      <c r="J12" s="16">
        <f>SUM(H12:I12)</f>
        <v>159</v>
      </c>
    </row>
    <row r="13" spans="1:10" ht="12.75">
      <c r="A13" s="2" t="s">
        <v>39</v>
      </c>
      <c r="B13" s="15">
        <v>12</v>
      </c>
      <c r="C13" s="16">
        <v>488</v>
      </c>
      <c r="D13" s="16">
        <f>SUM(B13:C13)</f>
        <v>500</v>
      </c>
      <c r="E13" s="17">
        <v>8</v>
      </c>
      <c r="F13" s="16">
        <v>184</v>
      </c>
      <c r="G13" s="16">
        <f>SUM(E13:F13)</f>
        <v>192</v>
      </c>
      <c r="H13" s="17">
        <f t="shared" si="0"/>
        <v>20</v>
      </c>
      <c r="I13" s="16">
        <f t="shared" si="0"/>
        <v>672</v>
      </c>
      <c r="J13" s="16">
        <f>SUM(H13:I13)</f>
        <v>692</v>
      </c>
    </row>
    <row r="14" spans="1:10" ht="12.75">
      <c r="A14" s="2" t="s">
        <v>40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41</v>
      </c>
      <c r="B15" s="17">
        <v>3</v>
      </c>
      <c r="C15" s="16">
        <v>167</v>
      </c>
      <c r="D15" s="16">
        <f>SUM(B15:C15)</f>
        <v>170</v>
      </c>
      <c r="E15" s="17">
        <v>3</v>
      </c>
      <c r="F15" s="16">
        <v>56</v>
      </c>
      <c r="G15" s="16">
        <f>SUM(E15:F15)</f>
        <v>59</v>
      </c>
      <c r="H15" s="17">
        <f t="shared" si="0"/>
        <v>6</v>
      </c>
      <c r="I15" s="16">
        <f t="shared" si="0"/>
        <v>223</v>
      </c>
      <c r="J15" s="16">
        <f>SUM(H15:I15)</f>
        <v>229</v>
      </c>
    </row>
    <row r="16" spans="1:10" s="1" customFormat="1" ht="12.75">
      <c r="A16" s="13" t="s">
        <v>5</v>
      </c>
      <c r="B16" s="19">
        <f>SUM(B12:B15)</f>
        <v>16</v>
      </c>
      <c r="C16" s="20">
        <f aca="true" t="shared" si="1" ref="C16:J16">SUM(C12:C15)</f>
        <v>764</v>
      </c>
      <c r="D16" s="20">
        <f t="shared" si="1"/>
        <v>780</v>
      </c>
      <c r="E16" s="19">
        <f t="shared" si="1"/>
        <v>14</v>
      </c>
      <c r="F16" s="20">
        <f t="shared" si="1"/>
        <v>287</v>
      </c>
      <c r="G16" s="20">
        <f t="shared" si="1"/>
        <v>301</v>
      </c>
      <c r="H16" s="19">
        <f t="shared" si="1"/>
        <v>30</v>
      </c>
      <c r="I16" s="20">
        <f t="shared" si="1"/>
        <v>1051</v>
      </c>
      <c r="J16" s="20">
        <f t="shared" si="1"/>
        <v>1081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3</v>
      </c>
      <c r="D19" s="16">
        <f>SUM(B19:C19)</f>
        <v>3</v>
      </c>
      <c r="E19" s="17">
        <v>0</v>
      </c>
      <c r="F19" s="16">
        <v>3</v>
      </c>
      <c r="G19" s="16">
        <f>SUM(E19:F19)</f>
        <v>3</v>
      </c>
      <c r="H19" s="17">
        <f aca="true" t="shared" si="2" ref="H19:I22">SUM(B19,E19)</f>
        <v>0</v>
      </c>
      <c r="I19" s="16">
        <f t="shared" si="2"/>
        <v>6</v>
      </c>
      <c r="J19" s="16">
        <f>SUM(H19:I19)</f>
        <v>6</v>
      </c>
    </row>
    <row r="20" spans="1:10" ht="12.75">
      <c r="A20" s="2" t="s">
        <v>39</v>
      </c>
      <c r="B20" s="15">
        <v>0</v>
      </c>
      <c r="C20" s="18">
        <v>11</v>
      </c>
      <c r="D20" s="16">
        <f>SUM(B20:C20)</f>
        <v>11</v>
      </c>
      <c r="E20" s="17">
        <v>0</v>
      </c>
      <c r="F20" s="16">
        <v>3</v>
      </c>
      <c r="G20" s="16">
        <f>SUM(E20:F20)</f>
        <v>3</v>
      </c>
      <c r="H20" s="17">
        <f t="shared" si="2"/>
        <v>0</v>
      </c>
      <c r="I20" s="16">
        <f t="shared" si="2"/>
        <v>14</v>
      </c>
      <c r="J20" s="16">
        <f>SUM(H20:I20)</f>
        <v>14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1</v>
      </c>
      <c r="C22" s="18">
        <v>2</v>
      </c>
      <c r="D22" s="16">
        <f>SUM(B22:C22)</f>
        <v>3</v>
      </c>
      <c r="E22" s="17">
        <v>0</v>
      </c>
      <c r="F22" s="16">
        <v>2</v>
      </c>
      <c r="G22" s="16">
        <f>SUM(E22:F22)</f>
        <v>2</v>
      </c>
      <c r="H22" s="17">
        <f t="shared" si="2"/>
        <v>1</v>
      </c>
      <c r="I22" s="16">
        <f t="shared" si="2"/>
        <v>4</v>
      </c>
      <c r="J22" s="16">
        <f>SUM(H22:I22)</f>
        <v>5</v>
      </c>
    </row>
    <row r="23" spans="1:10" s="1" customFormat="1" ht="12.75">
      <c r="A23" s="13" t="s">
        <v>5</v>
      </c>
      <c r="B23" s="22">
        <f aca="true" t="shared" si="3" ref="B23:J23">SUM(B19:B22)</f>
        <v>1</v>
      </c>
      <c r="C23" s="20">
        <f t="shared" si="3"/>
        <v>16</v>
      </c>
      <c r="D23" s="20">
        <f t="shared" si="3"/>
        <v>17</v>
      </c>
      <c r="E23" s="19">
        <f>SUM(E19:E22)</f>
        <v>0</v>
      </c>
      <c r="F23" s="20">
        <f>SUM(F19:F22)</f>
        <v>8</v>
      </c>
      <c r="G23" s="20">
        <f t="shared" si="3"/>
        <v>8</v>
      </c>
      <c r="H23" s="19">
        <f t="shared" si="3"/>
        <v>1</v>
      </c>
      <c r="I23" s="20">
        <f t="shared" si="3"/>
        <v>24</v>
      </c>
      <c r="J23" s="20">
        <f t="shared" si="3"/>
        <v>25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1</v>
      </c>
      <c r="C26" s="16">
        <f t="shared" si="4"/>
        <v>111</v>
      </c>
      <c r="D26" s="16">
        <f>SUM(B26:C26)</f>
        <v>112</v>
      </c>
      <c r="E26" s="17">
        <f aca="true" t="shared" si="5" ref="E26:F29">SUM(E12,E19)</f>
        <v>3</v>
      </c>
      <c r="F26" s="16">
        <f t="shared" si="5"/>
        <v>50</v>
      </c>
      <c r="G26" s="16">
        <f>SUM(E26:F26)</f>
        <v>53</v>
      </c>
      <c r="H26" s="17">
        <f aca="true" t="shared" si="6" ref="H26:I29">SUM(B26,E26)</f>
        <v>4</v>
      </c>
      <c r="I26" s="16">
        <f t="shared" si="6"/>
        <v>161</v>
      </c>
      <c r="J26" s="16">
        <f>SUM(H26:I26)</f>
        <v>165</v>
      </c>
    </row>
    <row r="27" spans="1:10" ht="12.75">
      <c r="A27" s="2" t="s">
        <v>39</v>
      </c>
      <c r="B27" s="17">
        <f t="shared" si="4"/>
        <v>12</v>
      </c>
      <c r="C27" s="16">
        <f t="shared" si="4"/>
        <v>499</v>
      </c>
      <c r="D27" s="16">
        <f>SUM(B27:C27)</f>
        <v>511</v>
      </c>
      <c r="E27" s="17">
        <f t="shared" si="5"/>
        <v>8</v>
      </c>
      <c r="F27" s="16">
        <f t="shared" si="5"/>
        <v>187</v>
      </c>
      <c r="G27" s="16">
        <f>SUM(E27:F27)</f>
        <v>195</v>
      </c>
      <c r="H27" s="17">
        <f t="shared" si="6"/>
        <v>20</v>
      </c>
      <c r="I27" s="16">
        <f t="shared" si="6"/>
        <v>686</v>
      </c>
      <c r="J27" s="16">
        <f>SUM(H27:I27)</f>
        <v>706</v>
      </c>
    </row>
    <row r="28" spans="1:10" ht="12.75">
      <c r="A28" s="2" t="s">
        <v>40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41</v>
      </c>
      <c r="B29" s="17">
        <f t="shared" si="4"/>
        <v>4</v>
      </c>
      <c r="C29" s="16">
        <f t="shared" si="4"/>
        <v>169</v>
      </c>
      <c r="D29" s="16">
        <f>SUM(B29:C29)</f>
        <v>173</v>
      </c>
      <c r="E29" s="17">
        <f t="shared" si="5"/>
        <v>3</v>
      </c>
      <c r="F29" s="16">
        <f t="shared" si="5"/>
        <v>58</v>
      </c>
      <c r="G29" s="16">
        <f>SUM(E29:F29)</f>
        <v>61</v>
      </c>
      <c r="H29" s="17">
        <f t="shared" si="6"/>
        <v>7</v>
      </c>
      <c r="I29" s="16">
        <f t="shared" si="6"/>
        <v>227</v>
      </c>
      <c r="J29" s="16">
        <f>SUM(H29:I29)</f>
        <v>234</v>
      </c>
    </row>
    <row r="30" spans="1:10" s="1" customFormat="1" ht="12.75">
      <c r="A30" s="13" t="s">
        <v>5</v>
      </c>
      <c r="B30" s="19">
        <f aca="true" t="shared" si="7" ref="B30:J30">SUM(B26:B29)</f>
        <v>17</v>
      </c>
      <c r="C30" s="20">
        <f t="shared" si="7"/>
        <v>780</v>
      </c>
      <c r="D30" s="20">
        <f>SUM(B30:C30)</f>
        <v>797</v>
      </c>
      <c r="E30" s="19">
        <f t="shared" si="7"/>
        <v>14</v>
      </c>
      <c r="F30" s="20">
        <f t="shared" si="7"/>
        <v>295</v>
      </c>
      <c r="G30" s="20">
        <f>SUM(E30:F30)</f>
        <v>309</v>
      </c>
      <c r="H30" s="19">
        <f t="shared" si="7"/>
        <v>31</v>
      </c>
      <c r="I30" s="20">
        <f t="shared" si="7"/>
        <v>1075</v>
      </c>
      <c r="J30" s="20">
        <f t="shared" si="7"/>
        <v>1106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71</v>
      </c>
      <c r="C34" s="16">
        <v>408</v>
      </c>
      <c r="D34" s="16">
        <f>SUM(B34:C34)</f>
        <v>479</v>
      </c>
      <c r="E34" s="17">
        <v>58</v>
      </c>
      <c r="F34" s="16">
        <v>238</v>
      </c>
      <c r="G34" s="16">
        <f>SUM(E34:F34)</f>
        <v>296</v>
      </c>
      <c r="H34" s="17">
        <f aca="true" t="shared" si="8" ref="H34:I37">SUM(B34,E34)</f>
        <v>129</v>
      </c>
      <c r="I34" s="16">
        <f t="shared" si="8"/>
        <v>646</v>
      </c>
      <c r="J34" s="16">
        <f>SUM(H34:I34)</f>
        <v>775</v>
      </c>
    </row>
    <row r="35" spans="1:10" ht="12.75">
      <c r="A35" s="2" t="s">
        <v>39</v>
      </c>
      <c r="B35" s="15">
        <v>209</v>
      </c>
      <c r="C35" s="16">
        <v>1377</v>
      </c>
      <c r="D35" s="16">
        <f>SUM(B35:C35)</f>
        <v>1586</v>
      </c>
      <c r="E35" s="17">
        <v>138</v>
      </c>
      <c r="F35" s="16">
        <v>683</v>
      </c>
      <c r="G35" s="16">
        <f>SUM(E35:F35)</f>
        <v>821</v>
      </c>
      <c r="H35" s="17">
        <f t="shared" si="8"/>
        <v>347</v>
      </c>
      <c r="I35" s="16">
        <f t="shared" si="8"/>
        <v>2060</v>
      </c>
      <c r="J35" s="16">
        <f>SUM(H35:I35)</f>
        <v>2407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90</v>
      </c>
      <c r="C37" s="16">
        <v>560</v>
      </c>
      <c r="D37" s="16">
        <f>SUM(B37:C37)</f>
        <v>650</v>
      </c>
      <c r="E37" s="17">
        <v>45</v>
      </c>
      <c r="F37" s="16">
        <v>274</v>
      </c>
      <c r="G37" s="16">
        <f>SUM(E37:F37)</f>
        <v>319</v>
      </c>
      <c r="H37" s="17">
        <f t="shared" si="8"/>
        <v>135</v>
      </c>
      <c r="I37" s="16">
        <f t="shared" si="8"/>
        <v>834</v>
      </c>
      <c r="J37" s="16">
        <f>SUM(H37:I37)</f>
        <v>969</v>
      </c>
    </row>
    <row r="38" spans="1:10" s="1" customFormat="1" ht="12.75">
      <c r="A38" s="13" t="s">
        <v>5</v>
      </c>
      <c r="B38" s="19">
        <f>SUM(B34:B37)</f>
        <v>370</v>
      </c>
      <c r="C38" s="20">
        <f aca="true" t="shared" si="9" ref="C38:J38">SUM(C34:C37)</f>
        <v>2347</v>
      </c>
      <c r="D38" s="20">
        <f t="shared" si="9"/>
        <v>2717</v>
      </c>
      <c r="E38" s="19">
        <f t="shared" si="9"/>
        <v>241</v>
      </c>
      <c r="F38" s="20">
        <f t="shared" si="9"/>
        <v>1195</v>
      </c>
      <c r="G38" s="20">
        <f t="shared" si="9"/>
        <v>1436</v>
      </c>
      <c r="H38" s="19">
        <f t="shared" si="9"/>
        <v>611</v>
      </c>
      <c r="I38" s="20">
        <f t="shared" si="9"/>
        <v>3542</v>
      </c>
      <c r="J38" s="20">
        <f t="shared" si="9"/>
        <v>4153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46</v>
      </c>
      <c r="C41" s="16">
        <v>453</v>
      </c>
      <c r="D41" s="16">
        <f>SUM(B41:C41)</f>
        <v>499</v>
      </c>
      <c r="E41" s="17">
        <v>6</v>
      </c>
      <c r="F41" s="16">
        <v>195</v>
      </c>
      <c r="G41" s="16">
        <f>SUM(E41:F41)</f>
        <v>201</v>
      </c>
      <c r="H41" s="17">
        <f aca="true" t="shared" si="10" ref="H41:I44">SUM(B41,E41)</f>
        <v>52</v>
      </c>
      <c r="I41" s="16">
        <f t="shared" si="10"/>
        <v>648</v>
      </c>
      <c r="J41" s="16">
        <f>SUM(H41:I41)</f>
        <v>700</v>
      </c>
    </row>
    <row r="42" spans="1:10" ht="12.75">
      <c r="A42" s="2" t="s">
        <v>39</v>
      </c>
      <c r="B42" s="15">
        <v>64</v>
      </c>
      <c r="C42" s="18">
        <v>918</v>
      </c>
      <c r="D42" s="16">
        <f>SUM(B42:C42)</f>
        <v>982</v>
      </c>
      <c r="E42" s="17">
        <v>26</v>
      </c>
      <c r="F42" s="16">
        <v>486</v>
      </c>
      <c r="G42" s="16">
        <f>SUM(E42:F42)</f>
        <v>512</v>
      </c>
      <c r="H42" s="17">
        <f t="shared" si="10"/>
        <v>90</v>
      </c>
      <c r="I42" s="16">
        <f t="shared" si="10"/>
        <v>1404</v>
      </c>
      <c r="J42" s="16">
        <f>SUM(H42:I42)</f>
        <v>1494</v>
      </c>
    </row>
    <row r="43" spans="1:10" ht="12.75">
      <c r="A43" s="2" t="s">
        <v>40</v>
      </c>
      <c r="B43" s="15">
        <v>1</v>
      </c>
      <c r="C43" s="21">
        <v>21</v>
      </c>
      <c r="D43" s="16">
        <f>SUM(B43:C43)</f>
        <v>22</v>
      </c>
      <c r="E43" s="17">
        <v>0</v>
      </c>
      <c r="F43" s="21">
        <v>10</v>
      </c>
      <c r="G43" s="16">
        <f>SUM(E43:F43)</f>
        <v>10</v>
      </c>
      <c r="H43" s="17">
        <f t="shared" si="10"/>
        <v>1</v>
      </c>
      <c r="I43" s="16">
        <f t="shared" si="10"/>
        <v>31</v>
      </c>
      <c r="J43" s="16">
        <f>SUM(H43:I43)</f>
        <v>32</v>
      </c>
    </row>
    <row r="44" spans="1:10" ht="12.75">
      <c r="A44" s="2" t="s">
        <v>41</v>
      </c>
      <c r="B44" s="15">
        <v>8</v>
      </c>
      <c r="C44" s="18">
        <v>198</v>
      </c>
      <c r="D44" s="16">
        <f>SUM(B44:C44)</f>
        <v>206</v>
      </c>
      <c r="E44" s="17">
        <v>7</v>
      </c>
      <c r="F44" s="16">
        <v>121</v>
      </c>
      <c r="G44" s="16">
        <f>SUM(E44:F44)</f>
        <v>128</v>
      </c>
      <c r="H44" s="17">
        <f t="shared" si="10"/>
        <v>15</v>
      </c>
      <c r="I44" s="16">
        <f t="shared" si="10"/>
        <v>319</v>
      </c>
      <c r="J44" s="16">
        <f>SUM(H44:I44)</f>
        <v>334</v>
      </c>
    </row>
    <row r="45" spans="1:10" s="1" customFormat="1" ht="12.75">
      <c r="A45" s="13" t="s">
        <v>5</v>
      </c>
      <c r="B45" s="22">
        <f aca="true" t="shared" si="11" ref="B45:J45">SUM(B41:B44)</f>
        <v>119</v>
      </c>
      <c r="C45" s="20">
        <f t="shared" si="11"/>
        <v>1590</v>
      </c>
      <c r="D45" s="20">
        <f t="shared" si="11"/>
        <v>1709</v>
      </c>
      <c r="E45" s="19">
        <f t="shared" si="11"/>
        <v>39</v>
      </c>
      <c r="F45" s="20">
        <f t="shared" si="11"/>
        <v>812</v>
      </c>
      <c r="G45" s="20">
        <f t="shared" si="11"/>
        <v>851</v>
      </c>
      <c r="H45" s="19">
        <f t="shared" si="11"/>
        <v>158</v>
      </c>
      <c r="I45" s="20">
        <f t="shared" si="11"/>
        <v>2402</v>
      </c>
      <c r="J45" s="20">
        <f t="shared" si="11"/>
        <v>2560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117</v>
      </c>
      <c r="C48" s="16">
        <f t="shared" si="12"/>
        <v>861</v>
      </c>
      <c r="D48" s="16">
        <f>SUM(B48:C48)</f>
        <v>978</v>
      </c>
      <c r="E48" s="17">
        <f aca="true" t="shared" si="13" ref="E48:F51">SUM(E34,E41)</f>
        <v>64</v>
      </c>
      <c r="F48" s="16">
        <f t="shared" si="13"/>
        <v>433</v>
      </c>
      <c r="G48" s="16">
        <f>SUM(E48:F48)</f>
        <v>497</v>
      </c>
      <c r="H48" s="17">
        <f aca="true" t="shared" si="14" ref="H48:I51">SUM(B48,E48)</f>
        <v>181</v>
      </c>
      <c r="I48" s="16">
        <f t="shared" si="14"/>
        <v>1294</v>
      </c>
      <c r="J48" s="16">
        <f>SUM(H48:I48)</f>
        <v>1475</v>
      </c>
    </row>
    <row r="49" spans="1:10" ht="12.75">
      <c r="A49" s="2" t="s">
        <v>39</v>
      </c>
      <c r="B49" s="17">
        <f t="shared" si="12"/>
        <v>273</v>
      </c>
      <c r="C49" s="16">
        <f t="shared" si="12"/>
        <v>2295</v>
      </c>
      <c r="D49" s="16">
        <f>SUM(B49:C49)</f>
        <v>2568</v>
      </c>
      <c r="E49" s="17">
        <f t="shared" si="13"/>
        <v>164</v>
      </c>
      <c r="F49" s="16">
        <f t="shared" si="13"/>
        <v>1169</v>
      </c>
      <c r="G49" s="16">
        <f>SUM(E49:F49)</f>
        <v>1333</v>
      </c>
      <c r="H49" s="17">
        <f t="shared" si="14"/>
        <v>437</v>
      </c>
      <c r="I49" s="16">
        <f t="shared" si="14"/>
        <v>3464</v>
      </c>
      <c r="J49" s="16">
        <f>SUM(H49:I49)</f>
        <v>3901</v>
      </c>
    </row>
    <row r="50" spans="1:10" ht="12.75">
      <c r="A50" s="2" t="s">
        <v>40</v>
      </c>
      <c r="B50" s="17">
        <f t="shared" si="12"/>
        <v>1</v>
      </c>
      <c r="C50" s="16">
        <f t="shared" si="12"/>
        <v>23</v>
      </c>
      <c r="D50" s="16">
        <f>SUM(B50:C50)</f>
        <v>24</v>
      </c>
      <c r="E50" s="17">
        <f t="shared" si="13"/>
        <v>0</v>
      </c>
      <c r="F50" s="16">
        <f t="shared" si="13"/>
        <v>10</v>
      </c>
      <c r="G50" s="16">
        <f>SUM(E50:F50)</f>
        <v>10</v>
      </c>
      <c r="H50" s="17">
        <f t="shared" si="14"/>
        <v>1</v>
      </c>
      <c r="I50" s="16">
        <f t="shared" si="14"/>
        <v>33</v>
      </c>
      <c r="J50" s="16">
        <f>SUM(H50:I50)</f>
        <v>34</v>
      </c>
    </row>
    <row r="51" spans="1:10" ht="12.75">
      <c r="A51" s="2" t="s">
        <v>41</v>
      </c>
      <c r="B51" s="17">
        <f t="shared" si="12"/>
        <v>98</v>
      </c>
      <c r="C51" s="16">
        <f t="shared" si="12"/>
        <v>758</v>
      </c>
      <c r="D51" s="16">
        <f>SUM(B51:C51)</f>
        <v>856</v>
      </c>
      <c r="E51" s="17">
        <f t="shared" si="13"/>
        <v>52</v>
      </c>
      <c r="F51" s="16">
        <f t="shared" si="13"/>
        <v>395</v>
      </c>
      <c r="G51" s="16">
        <f>SUM(E51:F51)</f>
        <v>447</v>
      </c>
      <c r="H51" s="17">
        <f t="shared" si="14"/>
        <v>150</v>
      </c>
      <c r="I51" s="16">
        <f t="shared" si="14"/>
        <v>1153</v>
      </c>
      <c r="J51" s="16">
        <f>SUM(H51:I51)</f>
        <v>1303</v>
      </c>
    </row>
    <row r="52" spans="1:10" s="1" customFormat="1" ht="12.75">
      <c r="A52" s="13" t="s">
        <v>5</v>
      </c>
      <c r="B52" s="19">
        <f>SUM(B48:B51)</f>
        <v>489</v>
      </c>
      <c r="C52" s="20">
        <f>SUM(C48:C51)</f>
        <v>3937</v>
      </c>
      <c r="D52" s="20">
        <f>SUM(B52:C52)</f>
        <v>4426</v>
      </c>
      <c r="E52" s="19">
        <f>SUM(E48:E51)</f>
        <v>280</v>
      </c>
      <c r="F52" s="20">
        <f>SUM(F48:F51)</f>
        <v>2007</v>
      </c>
      <c r="G52" s="20">
        <f>SUM(E52:F52)</f>
        <v>2287</v>
      </c>
      <c r="H52" s="19">
        <f>SUM(H48:H51)</f>
        <v>769</v>
      </c>
      <c r="I52" s="20">
        <f>SUM(I48:I51)</f>
        <v>5944</v>
      </c>
      <c r="J52" s="20">
        <f>SUM(J48:J51)</f>
        <v>6713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>B12+B34</f>
        <v>72</v>
      </c>
      <c r="C56" s="21">
        <f>C12+C34</f>
        <v>516</v>
      </c>
      <c r="D56" s="16">
        <f>SUM(B56:C56)</f>
        <v>588</v>
      </c>
      <c r="E56" s="17">
        <f>E12+E34</f>
        <v>61</v>
      </c>
      <c r="F56" s="109">
        <f>F12+F34</f>
        <v>285</v>
      </c>
      <c r="G56" s="16">
        <f>SUM(E56:F56)</f>
        <v>346</v>
      </c>
      <c r="H56" s="17">
        <f aca="true" t="shared" si="15" ref="H56:I59">SUM(B56,E56)</f>
        <v>133</v>
      </c>
      <c r="I56" s="16">
        <f t="shared" si="15"/>
        <v>801</v>
      </c>
      <c r="J56" s="16">
        <f>SUM(H56:I56)</f>
        <v>934</v>
      </c>
    </row>
    <row r="57" spans="1:10" ht="12.75">
      <c r="A57" s="2" t="s">
        <v>39</v>
      </c>
      <c r="B57" s="15">
        <f aca="true" t="shared" si="16" ref="B57:C59">B13+B35</f>
        <v>221</v>
      </c>
      <c r="C57" s="21">
        <f t="shared" si="16"/>
        <v>1865</v>
      </c>
      <c r="D57" s="16">
        <f>SUM(B57:C57)</f>
        <v>2086</v>
      </c>
      <c r="E57" s="17">
        <f aca="true" t="shared" si="17" ref="E57:F59">E13+E35</f>
        <v>146</v>
      </c>
      <c r="F57" s="109">
        <f t="shared" si="17"/>
        <v>867</v>
      </c>
      <c r="G57" s="16">
        <f>SUM(E57:F57)</f>
        <v>1013</v>
      </c>
      <c r="H57" s="17">
        <f t="shared" si="15"/>
        <v>367</v>
      </c>
      <c r="I57" s="16">
        <f t="shared" si="15"/>
        <v>2732</v>
      </c>
      <c r="J57" s="16">
        <f>SUM(H57:I57)</f>
        <v>3099</v>
      </c>
    </row>
    <row r="58" spans="1:10" ht="12.75">
      <c r="A58" s="2" t="s">
        <v>40</v>
      </c>
      <c r="B58" s="15">
        <f t="shared" si="16"/>
        <v>0</v>
      </c>
      <c r="C58" s="21">
        <f t="shared" si="16"/>
        <v>3</v>
      </c>
      <c r="D58" s="16">
        <f>SUM(B58:C58)</f>
        <v>3</v>
      </c>
      <c r="E58" s="17">
        <f t="shared" si="17"/>
        <v>0</v>
      </c>
      <c r="F58" s="109">
        <f t="shared" si="17"/>
        <v>0</v>
      </c>
      <c r="G58" s="16">
        <f>SUM(E58:F58)</f>
        <v>0</v>
      </c>
      <c r="H58" s="17">
        <f t="shared" si="15"/>
        <v>0</v>
      </c>
      <c r="I58" s="16">
        <f t="shared" si="15"/>
        <v>3</v>
      </c>
      <c r="J58" s="16">
        <f>SUM(H58:I58)</f>
        <v>3</v>
      </c>
    </row>
    <row r="59" spans="1:10" ht="12.75">
      <c r="A59" s="2" t="s">
        <v>41</v>
      </c>
      <c r="B59" s="110">
        <f t="shared" si="16"/>
        <v>93</v>
      </c>
      <c r="C59" s="21">
        <f t="shared" si="16"/>
        <v>727</v>
      </c>
      <c r="D59" s="16">
        <f>SUM(B59:C59)</f>
        <v>820</v>
      </c>
      <c r="E59" s="111">
        <f t="shared" si="17"/>
        <v>48</v>
      </c>
      <c r="F59" s="109">
        <f t="shared" si="17"/>
        <v>330</v>
      </c>
      <c r="G59" s="16">
        <f>SUM(E59:F59)</f>
        <v>378</v>
      </c>
      <c r="H59" s="17">
        <f t="shared" si="15"/>
        <v>141</v>
      </c>
      <c r="I59" s="16">
        <f t="shared" si="15"/>
        <v>1057</v>
      </c>
      <c r="J59" s="16">
        <f>SUM(H59:I59)</f>
        <v>1198</v>
      </c>
    </row>
    <row r="60" spans="1:10" s="1" customFormat="1" ht="12.75">
      <c r="A60" s="13" t="s">
        <v>5</v>
      </c>
      <c r="B60" s="19">
        <f>SUM(B56:B59)</f>
        <v>386</v>
      </c>
      <c r="C60" s="20">
        <f aca="true" t="shared" si="18" ref="C60:J60">SUM(C56:C59)</f>
        <v>3111</v>
      </c>
      <c r="D60" s="20">
        <f t="shared" si="18"/>
        <v>3497</v>
      </c>
      <c r="E60" s="19">
        <f t="shared" si="18"/>
        <v>255</v>
      </c>
      <c r="F60" s="20">
        <f t="shared" si="18"/>
        <v>1482</v>
      </c>
      <c r="G60" s="20">
        <f t="shared" si="18"/>
        <v>1737</v>
      </c>
      <c r="H60" s="19">
        <f t="shared" si="18"/>
        <v>641</v>
      </c>
      <c r="I60" s="20">
        <f t="shared" si="18"/>
        <v>4593</v>
      </c>
      <c r="J60" s="20">
        <f t="shared" si="18"/>
        <v>5234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>B19+B41</f>
        <v>46</v>
      </c>
      <c r="C63" s="21">
        <f>C19+C41</f>
        <v>456</v>
      </c>
      <c r="D63" s="16">
        <f>SUM(B63:C63)</f>
        <v>502</v>
      </c>
      <c r="E63" s="17">
        <f aca="true" t="shared" si="19" ref="E63:F66">E19+E41</f>
        <v>6</v>
      </c>
      <c r="F63" s="109">
        <f t="shared" si="19"/>
        <v>198</v>
      </c>
      <c r="G63" s="16">
        <f>SUM(E63:F63)</f>
        <v>204</v>
      </c>
      <c r="H63" s="17">
        <f aca="true" t="shared" si="20" ref="H63:I66">SUM(B63,E63)</f>
        <v>52</v>
      </c>
      <c r="I63" s="16">
        <f t="shared" si="20"/>
        <v>654</v>
      </c>
      <c r="J63" s="16">
        <f>SUM(H63:I63)</f>
        <v>706</v>
      </c>
    </row>
    <row r="64" spans="1:10" ht="12.75">
      <c r="A64" s="2" t="s">
        <v>39</v>
      </c>
      <c r="B64" s="15">
        <f aca="true" t="shared" si="21" ref="B64:C66">B20+B42</f>
        <v>64</v>
      </c>
      <c r="C64" s="21">
        <f t="shared" si="21"/>
        <v>929</v>
      </c>
      <c r="D64" s="16">
        <f>SUM(B64:C64)</f>
        <v>993</v>
      </c>
      <c r="E64" s="17">
        <f t="shared" si="19"/>
        <v>26</v>
      </c>
      <c r="F64" s="109">
        <f t="shared" si="19"/>
        <v>489</v>
      </c>
      <c r="G64" s="16">
        <f>SUM(E64:F64)</f>
        <v>515</v>
      </c>
      <c r="H64" s="17">
        <f t="shared" si="20"/>
        <v>90</v>
      </c>
      <c r="I64" s="16">
        <f t="shared" si="20"/>
        <v>1418</v>
      </c>
      <c r="J64" s="16">
        <f>SUM(H64:I64)</f>
        <v>1508</v>
      </c>
    </row>
    <row r="65" spans="1:10" ht="12.75">
      <c r="A65" s="2" t="s">
        <v>40</v>
      </c>
      <c r="B65" s="15">
        <f t="shared" si="21"/>
        <v>1</v>
      </c>
      <c r="C65" s="21">
        <f t="shared" si="21"/>
        <v>21</v>
      </c>
      <c r="D65" s="16">
        <f>SUM(B65:C65)</f>
        <v>22</v>
      </c>
      <c r="E65" s="17">
        <f t="shared" si="19"/>
        <v>0</v>
      </c>
      <c r="F65" s="109">
        <f t="shared" si="19"/>
        <v>10</v>
      </c>
      <c r="G65" s="16">
        <f>SUM(E65:F65)</f>
        <v>10</v>
      </c>
      <c r="H65" s="17">
        <f t="shared" si="20"/>
        <v>1</v>
      </c>
      <c r="I65" s="16">
        <f t="shared" si="20"/>
        <v>31</v>
      </c>
      <c r="J65" s="16">
        <f>SUM(H65:I65)</f>
        <v>32</v>
      </c>
    </row>
    <row r="66" spans="1:10" ht="12.75">
      <c r="A66" s="2" t="s">
        <v>41</v>
      </c>
      <c r="B66" s="110">
        <f t="shared" si="21"/>
        <v>9</v>
      </c>
      <c r="C66" s="21">
        <f t="shared" si="21"/>
        <v>200</v>
      </c>
      <c r="D66" s="16">
        <f>SUM(B66:C66)</f>
        <v>209</v>
      </c>
      <c r="E66" s="111">
        <f t="shared" si="19"/>
        <v>7</v>
      </c>
      <c r="F66" s="109">
        <f t="shared" si="19"/>
        <v>123</v>
      </c>
      <c r="G66" s="16">
        <f>SUM(E66:F66)</f>
        <v>130</v>
      </c>
      <c r="H66" s="17">
        <f t="shared" si="20"/>
        <v>16</v>
      </c>
      <c r="I66" s="16">
        <f t="shared" si="20"/>
        <v>323</v>
      </c>
      <c r="J66" s="16">
        <f>SUM(H66:I66)</f>
        <v>339</v>
      </c>
    </row>
    <row r="67" spans="1:10" s="1" customFormat="1" ht="12.75">
      <c r="A67" s="13" t="s">
        <v>5</v>
      </c>
      <c r="B67" s="22">
        <f aca="true" t="shared" si="22" ref="B67:J67">SUM(B63:B66)</f>
        <v>120</v>
      </c>
      <c r="C67" s="20">
        <f t="shared" si="22"/>
        <v>1606</v>
      </c>
      <c r="D67" s="20">
        <f t="shared" si="22"/>
        <v>1726</v>
      </c>
      <c r="E67" s="19">
        <f t="shared" si="22"/>
        <v>39</v>
      </c>
      <c r="F67" s="20">
        <f t="shared" si="22"/>
        <v>820</v>
      </c>
      <c r="G67" s="20">
        <f t="shared" si="22"/>
        <v>859</v>
      </c>
      <c r="H67" s="19">
        <f t="shared" si="22"/>
        <v>159</v>
      </c>
      <c r="I67" s="20">
        <f t="shared" si="22"/>
        <v>2426</v>
      </c>
      <c r="J67" s="20">
        <f t="shared" si="22"/>
        <v>2585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118</v>
      </c>
      <c r="C70" s="16">
        <f t="shared" si="23"/>
        <v>972</v>
      </c>
      <c r="D70" s="16">
        <f>SUM(B70:C70)</f>
        <v>1090</v>
      </c>
      <c r="E70" s="17">
        <f aca="true" t="shared" si="24" ref="E70:F73">SUM(E56,E63)</f>
        <v>67</v>
      </c>
      <c r="F70" s="16">
        <f t="shared" si="24"/>
        <v>483</v>
      </c>
      <c r="G70" s="16">
        <f>SUM(E70:F70)</f>
        <v>550</v>
      </c>
      <c r="H70" s="17">
        <f aca="true" t="shared" si="25" ref="H70:I73">SUM(B70,E70)</f>
        <v>185</v>
      </c>
      <c r="I70" s="16">
        <f t="shared" si="25"/>
        <v>1455</v>
      </c>
      <c r="J70" s="16">
        <f>SUM(H70:I70)</f>
        <v>1640</v>
      </c>
    </row>
    <row r="71" spans="1:10" ht="12.75">
      <c r="A71" s="2" t="s">
        <v>39</v>
      </c>
      <c r="B71" s="17">
        <f t="shared" si="23"/>
        <v>285</v>
      </c>
      <c r="C71" s="16">
        <f t="shared" si="23"/>
        <v>2794</v>
      </c>
      <c r="D71" s="16">
        <f>SUM(B71:C71)</f>
        <v>3079</v>
      </c>
      <c r="E71" s="17">
        <f t="shared" si="24"/>
        <v>172</v>
      </c>
      <c r="F71" s="16">
        <f t="shared" si="24"/>
        <v>1356</v>
      </c>
      <c r="G71" s="16">
        <f>SUM(E71:F71)</f>
        <v>1528</v>
      </c>
      <c r="H71" s="17">
        <f t="shared" si="25"/>
        <v>457</v>
      </c>
      <c r="I71" s="16">
        <f t="shared" si="25"/>
        <v>4150</v>
      </c>
      <c r="J71" s="16">
        <f>SUM(H71:I71)</f>
        <v>4607</v>
      </c>
    </row>
    <row r="72" spans="1:10" ht="12.75">
      <c r="A72" s="2" t="s">
        <v>40</v>
      </c>
      <c r="B72" s="17">
        <f t="shared" si="23"/>
        <v>1</v>
      </c>
      <c r="C72" s="16">
        <f t="shared" si="23"/>
        <v>24</v>
      </c>
      <c r="D72" s="16">
        <f>SUM(B72:C72)</f>
        <v>25</v>
      </c>
      <c r="E72" s="17">
        <f t="shared" si="24"/>
        <v>0</v>
      </c>
      <c r="F72" s="16">
        <f t="shared" si="24"/>
        <v>10</v>
      </c>
      <c r="G72" s="16">
        <f>SUM(E72:F72)</f>
        <v>10</v>
      </c>
      <c r="H72" s="17">
        <f t="shared" si="25"/>
        <v>1</v>
      </c>
      <c r="I72" s="16">
        <f t="shared" si="25"/>
        <v>34</v>
      </c>
      <c r="J72" s="16">
        <f>SUM(H72:I72)</f>
        <v>35</v>
      </c>
    </row>
    <row r="73" spans="1:10" ht="12.75">
      <c r="A73" s="2" t="s">
        <v>41</v>
      </c>
      <c r="B73" s="17">
        <f t="shared" si="23"/>
        <v>102</v>
      </c>
      <c r="C73" s="16">
        <f t="shared" si="23"/>
        <v>927</v>
      </c>
      <c r="D73" s="16">
        <f>SUM(B73:C73)</f>
        <v>1029</v>
      </c>
      <c r="E73" s="17">
        <f t="shared" si="24"/>
        <v>55</v>
      </c>
      <c r="F73" s="16">
        <f t="shared" si="24"/>
        <v>453</v>
      </c>
      <c r="G73" s="16">
        <f>SUM(E73:F73)</f>
        <v>508</v>
      </c>
      <c r="H73" s="17">
        <f t="shared" si="25"/>
        <v>157</v>
      </c>
      <c r="I73" s="16">
        <f t="shared" si="25"/>
        <v>1380</v>
      </c>
      <c r="J73" s="16">
        <f>SUM(H73:I73)</f>
        <v>1537</v>
      </c>
    </row>
    <row r="74" spans="1:10" s="1" customFormat="1" ht="12.75">
      <c r="A74" s="13" t="s">
        <v>5</v>
      </c>
      <c r="B74" s="19">
        <f>SUM(B70:B73)</f>
        <v>506</v>
      </c>
      <c r="C74" s="20">
        <f>SUM(C70:C73)</f>
        <v>4717</v>
      </c>
      <c r="D74" s="20">
        <f>SUM(B74:C74)</f>
        <v>5223</v>
      </c>
      <c r="E74" s="19">
        <f>SUM(E70:E73)</f>
        <v>294</v>
      </c>
      <c r="F74" s="20">
        <f>SUM(F70:F73)</f>
        <v>2302</v>
      </c>
      <c r="G74" s="20">
        <f>SUM(E74:F74)</f>
        <v>2596</v>
      </c>
      <c r="H74" s="19">
        <f>SUM(H70:H73)</f>
        <v>800</v>
      </c>
      <c r="I74" s="20">
        <f>SUM(I70:I73)</f>
        <v>7019</v>
      </c>
      <c r="J74" s="20">
        <f>SUM(J70:J73)</f>
        <v>7819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85" sqref="A85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73</v>
      </c>
      <c r="C12" s="16">
        <v>2529</v>
      </c>
      <c r="D12" s="16">
        <f>SUM(B12:C12)</f>
        <v>2602</v>
      </c>
      <c r="E12" s="17">
        <v>40</v>
      </c>
      <c r="F12" s="16">
        <v>831</v>
      </c>
      <c r="G12" s="16">
        <f>SUM(E12:F12)</f>
        <v>871</v>
      </c>
      <c r="H12" s="17">
        <f aca="true" t="shared" si="0" ref="H12:I15">SUM(B12,E12)</f>
        <v>113</v>
      </c>
      <c r="I12" s="16">
        <f t="shared" si="0"/>
        <v>3360</v>
      </c>
      <c r="J12" s="16">
        <f>SUM(H12:I12)</f>
        <v>3473</v>
      </c>
    </row>
    <row r="13" spans="1:10" ht="12.75">
      <c r="A13" s="2" t="s">
        <v>39</v>
      </c>
      <c r="B13" s="15">
        <v>220</v>
      </c>
      <c r="C13" s="16">
        <v>9959</v>
      </c>
      <c r="D13" s="16">
        <f>SUM(B13:C13)</f>
        <v>10179</v>
      </c>
      <c r="E13" s="17">
        <v>127</v>
      </c>
      <c r="F13" s="16">
        <v>3068</v>
      </c>
      <c r="G13" s="16">
        <f>SUM(E13:F13)</f>
        <v>3195</v>
      </c>
      <c r="H13" s="17">
        <f t="shared" si="0"/>
        <v>347</v>
      </c>
      <c r="I13" s="16">
        <f t="shared" si="0"/>
        <v>13027</v>
      </c>
      <c r="J13" s="16">
        <f>SUM(H13:I13)</f>
        <v>13374</v>
      </c>
    </row>
    <row r="14" spans="1:10" ht="12.75">
      <c r="A14" s="2" t="s">
        <v>40</v>
      </c>
      <c r="B14" s="15">
        <v>0</v>
      </c>
      <c r="C14" s="18">
        <v>7</v>
      </c>
      <c r="D14" s="16">
        <f>SUM(B14:C14)</f>
        <v>7</v>
      </c>
      <c r="E14" s="15">
        <v>0</v>
      </c>
      <c r="F14" s="16">
        <v>4</v>
      </c>
      <c r="G14" s="16">
        <f>SUM(E14:F14)</f>
        <v>4</v>
      </c>
      <c r="H14" s="17">
        <f t="shared" si="0"/>
        <v>0</v>
      </c>
      <c r="I14" s="16">
        <f t="shared" si="0"/>
        <v>11</v>
      </c>
      <c r="J14" s="16">
        <f>SUM(H14:I14)</f>
        <v>11</v>
      </c>
    </row>
    <row r="15" spans="1:10" ht="12.75">
      <c r="A15" s="2" t="s">
        <v>41</v>
      </c>
      <c r="B15" s="17">
        <v>84</v>
      </c>
      <c r="C15" s="16">
        <v>3725</v>
      </c>
      <c r="D15" s="16">
        <f>SUM(B15:C15)</f>
        <v>3809</v>
      </c>
      <c r="E15" s="17">
        <v>52</v>
      </c>
      <c r="F15" s="16">
        <v>1086</v>
      </c>
      <c r="G15" s="16">
        <f>SUM(E15:F15)</f>
        <v>1138</v>
      </c>
      <c r="H15" s="17">
        <f t="shared" si="0"/>
        <v>136</v>
      </c>
      <c r="I15" s="16">
        <f t="shared" si="0"/>
        <v>4811</v>
      </c>
      <c r="J15" s="16">
        <f>SUM(H15:I15)</f>
        <v>4947</v>
      </c>
    </row>
    <row r="16" spans="1:10" s="1" customFormat="1" ht="12.75">
      <c r="A16" s="13" t="s">
        <v>5</v>
      </c>
      <c r="B16" s="19">
        <f>SUM(B12:B15)</f>
        <v>377</v>
      </c>
      <c r="C16" s="20">
        <f aca="true" t="shared" si="1" ref="C16:J16">SUM(C12:C15)</f>
        <v>16220</v>
      </c>
      <c r="D16" s="20">
        <f t="shared" si="1"/>
        <v>16597</v>
      </c>
      <c r="E16" s="19">
        <f t="shared" si="1"/>
        <v>219</v>
      </c>
      <c r="F16" s="20">
        <f t="shared" si="1"/>
        <v>4989</v>
      </c>
      <c r="G16" s="20">
        <f t="shared" si="1"/>
        <v>5208</v>
      </c>
      <c r="H16" s="19">
        <f t="shared" si="1"/>
        <v>596</v>
      </c>
      <c r="I16" s="20">
        <f t="shared" si="1"/>
        <v>21209</v>
      </c>
      <c r="J16" s="20">
        <f t="shared" si="1"/>
        <v>21805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109</v>
      </c>
      <c r="D19" s="16">
        <f>SUM(B19:C19)</f>
        <v>109</v>
      </c>
      <c r="E19" s="17">
        <v>3</v>
      </c>
      <c r="F19" s="16">
        <v>41</v>
      </c>
      <c r="G19" s="16">
        <f>SUM(E19:F19)</f>
        <v>44</v>
      </c>
      <c r="H19" s="17">
        <f aca="true" t="shared" si="2" ref="H19:I22">SUM(B19,E19)</f>
        <v>3</v>
      </c>
      <c r="I19" s="16">
        <f t="shared" si="2"/>
        <v>150</v>
      </c>
      <c r="J19" s="16">
        <f>SUM(H19:I19)</f>
        <v>153</v>
      </c>
    </row>
    <row r="20" spans="1:10" ht="12.75">
      <c r="A20" s="2" t="s">
        <v>39</v>
      </c>
      <c r="B20" s="15">
        <v>7</v>
      </c>
      <c r="C20" s="18">
        <v>276</v>
      </c>
      <c r="D20" s="16">
        <f>SUM(B20:C20)</f>
        <v>283</v>
      </c>
      <c r="E20" s="17">
        <v>4</v>
      </c>
      <c r="F20" s="16">
        <v>123</v>
      </c>
      <c r="G20" s="16">
        <f>SUM(E20:F20)</f>
        <v>127</v>
      </c>
      <c r="H20" s="17">
        <f t="shared" si="2"/>
        <v>11</v>
      </c>
      <c r="I20" s="16">
        <f t="shared" si="2"/>
        <v>399</v>
      </c>
      <c r="J20" s="16">
        <f>SUM(H20:I20)</f>
        <v>410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2</v>
      </c>
      <c r="C22" s="18">
        <v>43</v>
      </c>
      <c r="D22" s="16">
        <f>SUM(B22:C22)</f>
        <v>45</v>
      </c>
      <c r="E22" s="17">
        <v>2</v>
      </c>
      <c r="F22" s="16">
        <v>20</v>
      </c>
      <c r="G22" s="16">
        <f>SUM(E22:F22)</f>
        <v>22</v>
      </c>
      <c r="H22" s="17">
        <f t="shared" si="2"/>
        <v>4</v>
      </c>
      <c r="I22" s="16">
        <f t="shared" si="2"/>
        <v>63</v>
      </c>
      <c r="J22" s="16">
        <f>SUM(H22:I22)</f>
        <v>67</v>
      </c>
    </row>
    <row r="23" spans="1:10" s="1" customFormat="1" ht="13.5" customHeight="1">
      <c r="A23" s="13" t="s">
        <v>5</v>
      </c>
      <c r="B23" s="22">
        <f aca="true" t="shared" si="3" ref="B23:J23">SUM(B19:B22)</f>
        <v>9</v>
      </c>
      <c r="C23" s="20">
        <f t="shared" si="3"/>
        <v>428</v>
      </c>
      <c r="D23" s="20">
        <f t="shared" si="3"/>
        <v>437</v>
      </c>
      <c r="E23" s="19">
        <f t="shared" si="3"/>
        <v>9</v>
      </c>
      <c r="F23" s="20">
        <f t="shared" si="3"/>
        <v>184</v>
      </c>
      <c r="G23" s="20">
        <f t="shared" si="3"/>
        <v>193</v>
      </c>
      <c r="H23" s="19">
        <f t="shared" si="3"/>
        <v>18</v>
      </c>
      <c r="I23" s="20">
        <f t="shared" si="3"/>
        <v>612</v>
      </c>
      <c r="J23" s="20">
        <f t="shared" si="3"/>
        <v>630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73</v>
      </c>
      <c r="C26" s="16">
        <f t="shared" si="4"/>
        <v>2638</v>
      </c>
      <c r="D26" s="16">
        <f>SUM(B26:C26)</f>
        <v>2711</v>
      </c>
      <c r="E26" s="17">
        <f aca="true" t="shared" si="5" ref="E26:F29">SUM(E12,E19)</f>
        <v>43</v>
      </c>
      <c r="F26" s="16">
        <f t="shared" si="5"/>
        <v>872</v>
      </c>
      <c r="G26" s="16">
        <f>SUM(E26:F26)</f>
        <v>915</v>
      </c>
      <c r="H26" s="17">
        <f aca="true" t="shared" si="6" ref="H26:I29">SUM(B26,E26)</f>
        <v>116</v>
      </c>
      <c r="I26" s="16">
        <f t="shared" si="6"/>
        <v>3510</v>
      </c>
      <c r="J26" s="16">
        <f>SUM(H26:I26)</f>
        <v>3626</v>
      </c>
    </row>
    <row r="27" spans="1:10" ht="12.75">
      <c r="A27" s="2" t="s">
        <v>39</v>
      </c>
      <c r="B27" s="17">
        <f t="shared" si="4"/>
        <v>227</v>
      </c>
      <c r="C27" s="16">
        <f t="shared" si="4"/>
        <v>10235</v>
      </c>
      <c r="D27" s="16">
        <f>SUM(B27:C27)</f>
        <v>10462</v>
      </c>
      <c r="E27" s="17">
        <f t="shared" si="5"/>
        <v>131</v>
      </c>
      <c r="F27" s="16">
        <f t="shared" si="5"/>
        <v>3191</v>
      </c>
      <c r="G27" s="16">
        <f>SUM(E27:F27)</f>
        <v>3322</v>
      </c>
      <c r="H27" s="17">
        <f t="shared" si="6"/>
        <v>358</v>
      </c>
      <c r="I27" s="16">
        <f t="shared" si="6"/>
        <v>13426</v>
      </c>
      <c r="J27" s="16">
        <f>SUM(H27:I27)</f>
        <v>13784</v>
      </c>
    </row>
    <row r="28" spans="1:10" ht="12.75">
      <c r="A28" s="2" t="s">
        <v>40</v>
      </c>
      <c r="B28" s="17">
        <f t="shared" si="4"/>
        <v>0</v>
      </c>
      <c r="C28" s="16">
        <f t="shared" si="4"/>
        <v>7</v>
      </c>
      <c r="D28" s="16">
        <f>SUM(B28:C28)</f>
        <v>7</v>
      </c>
      <c r="E28" s="17">
        <f t="shared" si="5"/>
        <v>0</v>
      </c>
      <c r="F28" s="16">
        <f t="shared" si="5"/>
        <v>4</v>
      </c>
      <c r="G28" s="16">
        <f>SUM(E28:F28)</f>
        <v>4</v>
      </c>
      <c r="H28" s="17">
        <f t="shared" si="6"/>
        <v>0</v>
      </c>
      <c r="I28" s="16">
        <f t="shared" si="6"/>
        <v>11</v>
      </c>
      <c r="J28" s="16">
        <f>SUM(H28:I28)</f>
        <v>11</v>
      </c>
    </row>
    <row r="29" spans="1:10" ht="12.75">
      <c r="A29" s="2" t="s">
        <v>41</v>
      </c>
      <c r="B29" s="17">
        <f t="shared" si="4"/>
        <v>86</v>
      </c>
      <c r="C29" s="16">
        <f t="shared" si="4"/>
        <v>3768</v>
      </c>
      <c r="D29" s="16">
        <f>SUM(B29:C29)</f>
        <v>3854</v>
      </c>
      <c r="E29" s="17">
        <f t="shared" si="5"/>
        <v>54</v>
      </c>
      <c r="F29" s="16">
        <f t="shared" si="5"/>
        <v>1106</v>
      </c>
      <c r="G29" s="16">
        <f>SUM(E29:F29)</f>
        <v>1160</v>
      </c>
      <c r="H29" s="17">
        <f t="shared" si="6"/>
        <v>140</v>
      </c>
      <c r="I29" s="16">
        <f t="shared" si="6"/>
        <v>4874</v>
      </c>
      <c r="J29" s="16">
        <f>SUM(H29:I29)</f>
        <v>5014</v>
      </c>
    </row>
    <row r="30" spans="1:10" s="1" customFormat="1" ht="12.75">
      <c r="A30" s="13" t="s">
        <v>5</v>
      </c>
      <c r="B30" s="19">
        <f aca="true" t="shared" si="7" ref="B30:J30">SUM(B26:B29)</f>
        <v>386</v>
      </c>
      <c r="C30" s="20">
        <f t="shared" si="7"/>
        <v>16648</v>
      </c>
      <c r="D30" s="20">
        <f>SUM(B30:C30)</f>
        <v>17034</v>
      </c>
      <c r="E30" s="19">
        <f t="shared" si="7"/>
        <v>228</v>
      </c>
      <c r="F30" s="20">
        <f t="shared" si="7"/>
        <v>5173</v>
      </c>
      <c r="G30" s="20">
        <f>SUM(E30:F30)</f>
        <v>5401</v>
      </c>
      <c r="H30" s="19">
        <f t="shared" si="7"/>
        <v>614</v>
      </c>
      <c r="I30" s="20">
        <f t="shared" si="7"/>
        <v>21821</v>
      </c>
      <c r="J30" s="20">
        <f t="shared" si="7"/>
        <v>22435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796</v>
      </c>
      <c r="C34" s="16">
        <v>3936</v>
      </c>
      <c r="D34" s="16">
        <f>SUM(B34:C34)</f>
        <v>4732</v>
      </c>
      <c r="E34" s="17">
        <v>302</v>
      </c>
      <c r="F34" s="16">
        <v>1302</v>
      </c>
      <c r="G34" s="16">
        <f>SUM(E34:F34)</f>
        <v>1604</v>
      </c>
      <c r="H34" s="17">
        <f aca="true" t="shared" si="8" ref="H34:I37">SUM(B34,E34)</f>
        <v>1098</v>
      </c>
      <c r="I34" s="16">
        <f t="shared" si="8"/>
        <v>5238</v>
      </c>
      <c r="J34" s="16">
        <f>SUM(H34:I34)</f>
        <v>6336</v>
      </c>
    </row>
    <row r="35" spans="1:10" ht="12.75">
      <c r="A35" s="2" t="s">
        <v>39</v>
      </c>
      <c r="B35" s="15">
        <v>3484</v>
      </c>
      <c r="C35" s="16">
        <v>14555</v>
      </c>
      <c r="D35" s="16">
        <f>SUM(B35:C35)</f>
        <v>18039</v>
      </c>
      <c r="E35" s="17">
        <v>814</v>
      </c>
      <c r="F35" s="16">
        <v>4227</v>
      </c>
      <c r="G35" s="16">
        <f>SUM(E35:F35)</f>
        <v>5041</v>
      </c>
      <c r="H35" s="17">
        <f t="shared" si="8"/>
        <v>4298</v>
      </c>
      <c r="I35" s="16">
        <f t="shared" si="8"/>
        <v>18782</v>
      </c>
      <c r="J35" s="16">
        <f>SUM(H35:I35)</f>
        <v>23080</v>
      </c>
    </row>
    <row r="36" spans="1:10" ht="12.75">
      <c r="A36" s="2" t="s">
        <v>40</v>
      </c>
      <c r="B36" s="15">
        <v>3</v>
      </c>
      <c r="C36" s="18">
        <v>15</v>
      </c>
      <c r="D36" s="16">
        <f>SUM(B36:C36)</f>
        <v>18</v>
      </c>
      <c r="E36" s="15">
        <v>0</v>
      </c>
      <c r="F36" s="16">
        <v>4</v>
      </c>
      <c r="G36" s="16">
        <f>SUM(E36:F36)</f>
        <v>4</v>
      </c>
      <c r="H36" s="17">
        <f t="shared" si="8"/>
        <v>3</v>
      </c>
      <c r="I36" s="16">
        <f t="shared" si="8"/>
        <v>19</v>
      </c>
      <c r="J36" s="16">
        <f>SUM(H36:I36)</f>
        <v>22</v>
      </c>
    </row>
    <row r="37" spans="1:10" ht="12.75">
      <c r="A37" s="2" t="s">
        <v>41</v>
      </c>
      <c r="B37" s="17">
        <v>1349</v>
      </c>
      <c r="C37" s="16">
        <v>5751</v>
      </c>
      <c r="D37" s="16">
        <f>SUM(B37:C37)</f>
        <v>7100</v>
      </c>
      <c r="E37" s="17">
        <v>381</v>
      </c>
      <c r="F37" s="16">
        <v>1862</v>
      </c>
      <c r="G37" s="16">
        <f>SUM(E37:F37)</f>
        <v>2243</v>
      </c>
      <c r="H37" s="17">
        <f t="shared" si="8"/>
        <v>1730</v>
      </c>
      <c r="I37" s="16">
        <f t="shared" si="8"/>
        <v>7613</v>
      </c>
      <c r="J37" s="16">
        <f>SUM(H37:I37)</f>
        <v>9343</v>
      </c>
    </row>
    <row r="38" spans="1:10" s="1" customFormat="1" ht="12.75">
      <c r="A38" s="13" t="s">
        <v>5</v>
      </c>
      <c r="B38" s="19">
        <f>SUM(B34:B37)</f>
        <v>5632</v>
      </c>
      <c r="C38" s="20">
        <f aca="true" t="shared" si="9" ref="C38:J38">SUM(C34:C37)</f>
        <v>24257</v>
      </c>
      <c r="D38" s="20">
        <f t="shared" si="9"/>
        <v>29889</v>
      </c>
      <c r="E38" s="19">
        <f t="shared" si="9"/>
        <v>1497</v>
      </c>
      <c r="F38" s="20">
        <f t="shared" si="9"/>
        <v>7395</v>
      </c>
      <c r="G38" s="20">
        <f t="shared" si="9"/>
        <v>8892</v>
      </c>
      <c r="H38" s="19">
        <f t="shared" si="9"/>
        <v>7129</v>
      </c>
      <c r="I38" s="20">
        <f t="shared" si="9"/>
        <v>31652</v>
      </c>
      <c r="J38" s="20">
        <f t="shared" si="9"/>
        <v>38781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201</v>
      </c>
      <c r="C41" s="16">
        <v>960</v>
      </c>
      <c r="D41" s="16">
        <f>SUM(B41:C41)</f>
        <v>1161</v>
      </c>
      <c r="E41" s="17">
        <v>56</v>
      </c>
      <c r="F41" s="16">
        <v>318</v>
      </c>
      <c r="G41" s="16">
        <f>SUM(E41:F41)</f>
        <v>374</v>
      </c>
      <c r="H41" s="17">
        <f aca="true" t="shared" si="10" ref="H41:I44">SUM(B41,E41)</f>
        <v>257</v>
      </c>
      <c r="I41" s="16">
        <f t="shared" si="10"/>
        <v>1278</v>
      </c>
      <c r="J41" s="16">
        <f>SUM(H41:I41)</f>
        <v>1535</v>
      </c>
    </row>
    <row r="42" spans="1:10" ht="12.75">
      <c r="A42" s="2" t="s">
        <v>39</v>
      </c>
      <c r="B42" s="15">
        <v>523</v>
      </c>
      <c r="C42" s="18">
        <v>2304</v>
      </c>
      <c r="D42" s="16">
        <f>SUM(B42:C42)</f>
        <v>2827</v>
      </c>
      <c r="E42" s="17">
        <v>148</v>
      </c>
      <c r="F42" s="16">
        <v>898</v>
      </c>
      <c r="G42" s="16">
        <f>SUM(E42:F42)</f>
        <v>1046</v>
      </c>
      <c r="H42" s="17">
        <f t="shared" si="10"/>
        <v>671</v>
      </c>
      <c r="I42" s="16">
        <f t="shared" si="10"/>
        <v>3202</v>
      </c>
      <c r="J42" s="16">
        <f>SUM(H42:I42)</f>
        <v>3873</v>
      </c>
    </row>
    <row r="43" spans="1:10" ht="12.75">
      <c r="A43" s="2" t="s">
        <v>40</v>
      </c>
      <c r="B43" s="15">
        <v>16</v>
      </c>
      <c r="C43" s="21">
        <v>83</v>
      </c>
      <c r="D43" s="16">
        <f>SUM(B43:C43)</f>
        <v>99</v>
      </c>
      <c r="E43" s="17">
        <v>7</v>
      </c>
      <c r="F43" s="21">
        <v>24</v>
      </c>
      <c r="G43" s="16">
        <f>SUM(E43:F43)</f>
        <v>31</v>
      </c>
      <c r="H43" s="17">
        <f t="shared" si="10"/>
        <v>23</v>
      </c>
      <c r="I43" s="16">
        <f t="shared" si="10"/>
        <v>107</v>
      </c>
      <c r="J43" s="16">
        <f>SUM(H43:I43)</f>
        <v>130</v>
      </c>
    </row>
    <row r="44" spans="1:10" ht="12.75">
      <c r="A44" s="2" t="s">
        <v>41</v>
      </c>
      <c r="B44" s="15">
        <v>94</v>
      </c>
      <c r="C44" s="18">
        <v>528</v>
      </c>
      <c r="D44" s="16">
        <f>SUM(B44:C44)</f>
        <v>622</v>
      </c>
      <c r="E44" s="17">
        <v>35</v>
      </c>
      <c r="F44" s="16">
        <v>233</v>
      </c>
      <c r="G44" s="16">
        <f>SUM(E44:F44)</f>
        <v>268</v>
      </c>
      <c r="H44" s="17">
        <f t="shared" si="10"/>
        <v>129</v>
      </c>
      <c r="I44" s="16">
        <f t="shared" si="10"/>
        <v>761</v>
      </c>
      <c r="J44" s="16">
        <f>SUM(H44:I44)</f>
        <v>890</v>
      </c>
    </row>
    <row r="45" spans="1:10" s="1" customFormat="1" ht="12.75">
      <c r="A45" s="13" t="s">
        <v>5</v>
      </c>
      <c r="B45" s="22">
        <f aca="true" t="shared" si="11" ref="B45:J45">SUM(B41:B44)</f>
        <v>834</v>
      </c>
      <c r="C45" s="20">
        <f t="shared" si="11"/>
        <v>3875</v>
      </c>
      <c r="D45" s="20">
        <f t="shared" si="11"/>
        <v>4709</v>
      </c>
      <c r="E45" s="19">
        <f t="shared" si="11"/>
        <v>246</v>
      </c>
      <c r="F45" s="20">
        <f t="shared" si="11"/>
        <v>1473</v>
      </c>
      <c r="G45" s="20">
        <f t="shared" si="11"/>
        <v>1719</v>
      </c>
      <c r="H45" s="19">
        <f t="shared" si="11"/>
        <v>1080</v>
      </c>
      <c r="I45" s="20">
        <f t="shared" si="11"/>
        <v>5348</v>
      </c>
      <c r="J45" s="20">
        <f t="shared" si="11"/>
        <v>6428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997</v>
      </c>
      <c r="C48" s="16">
        <f t="shared" si="12"/>
        <v>4896</v>
      </c>
      <c r="D48" s="16">
        <f>SUM(B48:C48)</f>
        <v>5893</v>
      </c>
      <c r="E48" s="17">
        <f aca="true" t="shared" si="13" ref="E48:F51">SUM(E34,E41)</f>
        <v>358</v>
      </c>
      <c r="F48" s="16">
        <f t="shared" si="13"/>
        <v>1620</v>
      </c>
      <c r="G48" s="16">
        <f>SUM(E48:F48)</f>
        <v>1978</v>
      </c>
      <c r="H48" s="17">
        <f aca="true" t="shared" si="14" ref="H48:I51">SUM(B48,E48)</f>
        <v>1355</v>
      </c>
      <c r="I48" s="16">
        <f t="shared" si="14"/>
        <v>6516</v>
      </c>
      <c r="J48" s="16">
        <f>SUM(H48:I48)</f>
        <v>7871</v>
      </c>
    </row>
    <row r="49" spans="1:10" ht="12.75">
      <c r="A49" s="2" t="s">
        <v>39</v>
      </c>
      <c r="B49" s="17">
        <f t="shared" si="12"/>
        <v>4007</v>
      </c>
      <c r="C49" s="16">
        <f t="shared" si="12"/>
        <v>16859</v>
      </c>
      <c r="D49" s="16">
        <f>SUM(B49:C49)</f>
        <v>20866</v>
      </c>
      <c r="E49" s="17">
        <f t="shared" si="13"/>
        <v>962</v>
      </c>
      <c r="F49" s="16">
        <f t="shared" si="13"/>
        <v>5125</v>
      </c>
      <c r="G49" s="16">
        <f>SUM(E49:F49)</f>
        <v>6087</v>
      </c>
      <c r="H49" s="17">
        <f t="shared" si="14"/>
        <v>4969</v>
      </c>
      <c r="I49" s="16">
        <f t="shared" si="14"/>
        <v>21984</v>
      </c>
      <c r="J49" s="16">
        <f>SUM(H49:I49)</f>
        <v>26953</v>
      </c>
    </row>
    <row r="50" spans="1:10" ht="12.75">
      <c r="A50" s="2" t="s">
        <v>40</v>
      </c>
      <c r="B50" s="17">
        <f t="shared" si="12"/>
        <v>19</v>
      </c>
      <c r="C50" s="16">
        <f t="shared" si="12"/>
        <v>98</v>
      </c>
      <c r="D50" s="16">
        <f>SUM(B50:C50)</f>
        <v>117</v>
      </c>
      <c r="E50" s="17">
        <f t="shared" si="13"/>
        <v>7</v>
      </c>
      <c r="F50" s="16">
        <f t="shared" si="13"/>
        <v>28</v>
      </c>
      <c r="G50" s="16">
        <f>SUM(E50:F50)</f>
        <v>35</v>
      </c>
      <c r="H50" s="17">
        <f t="shared" si="14"/>
        <v>26</v>
      </c>
      <c r="I50" s="16">
        <f t="shared" si="14"/>
        <v>126</v>
      </c>
      <c r="J50" s="16">
        <f>SUM(H50:I50)</f>
        <v>152</v>
      </c>
    </row>
    <row r="51" spans="1:10" ht="12.75">
      <c r="A51" s="2" t="s">
        <v>41</v>
      </c>
      <c r="B51" s="17">
        <f t="shared" si="12"/>
        <v>1443</v>
      </c>
      <c r="C51" s="16">
        <f t="shared" si="12"/>
        <v>6279</v>
      </c>
      <c r="D51" s="16">
        <f>SUM(B51:C51)</f>
        <v>7722</v>
      </c>
      <c r="E51" s="17">
        <f t="shared" si="13"/>
        <v>416</v>
      </c>
      <c r="F51" s="16">
        <f t="shared" si="13"/>
        <v>2095</v>
      </c>
      <c r="G51" s="16">
        <f>SUM(E51:F51)</f>
        <v>2511</v>
      </c>
      <c r="H51" s="17">
        <f t="shared" si="14"/>
        <v>1859</v>
      </c>
      <c r="I51" s="16">
        <f t="shared" si="14"/>
        <v>8374</v>
      </c>
      <c r="J51" s="16">
        <f>SUM(H51:I51)</f>
        <v>10233</v>
      </c>
    </row>
    <row r="52" spans="1:10" s="1" customFormat="1" ht="12.75">
      <c r="A52" s="13" t="s">
        <v>5</v>
      </c>
      <c r="B52" s="19">
        <f>SUM(B48:B51)</f>
        <v>6466</v>
      </c>
      <c r="C52" s="20">
        <f>SUM(C48:C51)</f>
        <v>28132</v>
      </c>
      <c r="D52" s="20">
        <f>SUM(B52:C52)</f>
        <v>34598</v>
      </c>
      <c r="E52" s="19">
        <f>SUM(E48:E51)</f>
        <v>1743</v>
      </c>
      <c r="F52" s="20">
        <f>SUM(F48:F51)</f>
        <v>8868</v>
      </c>
      <c r="G52" s="20">
        <f>SUM(E52:F52)</f>
        <v>10611</v>
      </c>
      <c r="H52" s="19">
        <f>SUM(H48:H51)</f>
        <v>8209</v>
      </c>
      <c r="I52" s="20">
        <f>SUM(I48:I51)</f>
        <v>37000</v>
      </c>
      <c r="J52" s="20">
        <f>SUM(J48:J51)</f>
        <v>45209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869</v>
      </c>
      <c r="C56" s="21">
        <f t="shared" si="15"/>
        <v>6465</v>
      </c>
      <c r="D56" s="16">
        <f>SUM(B56:C56)</f>
        <v>7334</v>
      </c>
      <c r="E56" s="17">
        <f aca="true" t="shared" si="16" ref="E56:F59">E12+E34</f>
        <v>342</v>
      </c>
      <c r="F56" s="109">
        <f t="shared" si="16"/>
        <v>2133</v>
      </c>
      <c r="G56" s="16">
        <f>SUM(E56:F56)</f>
        <v>2475</v>
      </c>
      <c r="H56" s="17">
        <f aca="true" t="shared" si="17" ref="H56:I59">SUM(B56,E56)</f>
        <v>1211</v>
      </c>
      <c r="I56" s="16">
        <f t="shared" si="17"/>
        <v>8598</v>
      </c>
      <c r="J56" s="16">
        <f>SUM(H56:I56)</f>
        <v>9809</v>
      </c>
    </row>
    <row r="57" spans="1:10" ht="12.75">
      <c r="A57" s="2" t="s">
        <v>39</v>
      </c>
      <c r="B57" s="15">
        <f t="shared" si="15"/>
        <v>3704</v>
      </c>
      <c r="C57" s="21">
        <f t="shared" si="15"/>
        <v>24514</v>
      </c>
      <c r="D57" s="16">
        <f>SUM(B57:C57)</f>
        <v>28218</v>
      </c>
      <c r="E57" s="17">
        <f t="shared" si="16"/>
        <v>941</v>
      </c>
      <c r="F57" s="109">
        <f t="shared" si="16"/>
        <v>7295</v>
      </c>
      <c r="G57" s="16">
        <f>SUM(E57:F57)</f>
        <v>8236</v>
      </c>
      <c r="H57" s="17">
        <f t="shared" si="17"/>
        <v>4645</v>
      </c>
      <c r="I57" s="16">
        <f t="shared" si="17"/>
        <v>31809</v>
      </c>
      <c r="J57" s="16">
        <f>SUM(H57:I57)</f>
        <v>36454</v>
      </c>
    </row>
    <row r="58" spans="1:10" ht="12.75">
      <c r="A58" s="2" t="s">
        <v>40</v>
      </c>
      <c r="B58" s="15">
        <f t="shared" si="15"/>
        <v>3</v>
      </c>
      <c r="C58" s="21">
        <f t="shared" si="15"/>
        <v>22</v>
      </c>
      <c r="D58" s="16">
        <f>SUM(B58:C58)</f>
        <v>25</v>
      </c>
      <c r="E58" s="17">
        <f t="shared" si="16"/>
        <v>0</v>
      </c>
      <c r="F58" s="109">
        <f t="shared" si="16"/>
        <v>8</v>
      </c>
      <c r="G58" s="16">
        <f>SUM(E58:F58)</f>
        <v>8</v>
      </c>
      <c r="H58" s="17">
        <f t="shared" si="17"/>
        <v>3</v>
      </c>
      <c r="I58" s="16">
        <f t="shared" si="17"/>
        <v>30</v>
      </c>
      <c r="J58" s="16">
        <f>SUM(H58:I58)</f>
        <v>33</v>
      </c>
    </row>
    <row r="59" spans="1:10" ht="12.75">
      <c r="A59" s="2" t="s">
        <v>41</v>
      </c>
      <c r="B59" s="110">
        <f t="shared" si="15"/>
        <v>1433</v>
      </c>
      <c r="C59" s="21">
        <f t="shared" si="15"/>
        <v>9476</v>
      </c>
      <c r="D59" s="16">
        <f>SUM(B59:C59)</f>
        <v>10909</v>
      </c>
      <c r="E59" s="111">
        <f t="shared" si="16"/>
        <v>433</v>
      </c>
      <c r="F59" s="109">
        <f t="shared" si="16"/>
        <v>2948</v>
      </c>
      <c r="G59" s="16">
        <f>SUM(E59:F59)</f>
        <v>3381</v>
      </c>
      <c r="H59" s="17">
        <f t="shared" si="17"/>
        <v>1866</v>
      </c>
      <c r="I59" s="16">
        <f t="shared" si="17"/>
        <v>12424</v>
      </c>
      <c r="J59" s="16">
        <f>SUM(H59:I59)</f>
        <v>14290</v>
      </c>
    </row>
    <row r="60" spans="1:10" s="1" customFormat="1" ht="12.75">
      <c r="A60" s="13" t="s">
        <v>5</v>
      </c>
      <c r="B60" s="19">
        <f>SUM(B56:B59)</f>
        <v>6009</v>
      </c>
      <c r="C60" s="20">
        <f aca="true" t="shared" si="18" ref="C60:J60">SUM(C56:C59)</f>
        <v>40477</v>
      </c>
      <c r="D60" s="20">
        <f t="shared" si="18"/>
        <v>46486</v>
      </c>
      <c r="E60" s="19">
        <f t="shared" si="18"/>
        <v>1716</v>
      </c>
      <c r="F60" s="20">
        <f t="shared" si="18"/>
        <v>12384</v>
      </c>
      <c r="G60" s="20">
        <f t="shared" si="18"/>
        <v>14100</v>
      </c>
      <c r="H60" s="19">
        <f t="shared" si="18"/>
        <v>7725</v>
      </c>
      <c r="I60" s="20">
        <f t="shared" si="18"/>
        <v>52861</v>
      </c>
      <c r="J60" s="20">
        <f t="shared" si="18"/>
        <v>60586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201</v>
      </c>
      <c r="C63" s="21">
        <f t="shared" si="19"/>
        <v>1069</v>
      </c>
      <c r="D63" s="16">
        <f>SUM(B63:C63)</f>
        <v>1270</v>
      </c>
      <c r="E63" s="17">
        <f aca="true" t="shared" si="20" ref="E63:F66">E19+E41</f>
        <v>59</v>
      </c>
      <c r="F63" s="109">
        <f t="shared" si="20"/>
        <v>359</v>
      </c>
      <c r="G63" s="16">
        <f>SUM(E63:F63)</f>
        <v>418</v>
      </c>
      <c r="H63" s="17">
        <f aca="true" t="shared" si="21" ref="H63:I66">SUM(B63,E63)</f>
        <v>260</v>
      </c>
      <c r="I63" s="16">
        <f t="shared" si="21"/>
        <v>1428</v>
      </c>
      <c r="J63" s="16">
        <f>SUM(H63:I63)</f>
        <v>1688</v>
      </c>
    </row>
    <row r="64" spans="1:10" ht="12.75">
      <c r="A64" s="2" t="s">
        <v>39</v>
      </c>
      <c r="B64" s="15">
        <f t="shared" si="19"/>
        <v>530</v>
      </c>
      <c r="C64" s="21">
        <f t="shared" si="19"/>
        <v>2580</v>
      </c>
      <c r="D64" s="16">
        <f>SUM(B64:C64)</f>
        <v>3110</v>
      </c>
      <c r="E64" s="17">
        <f t="shared" si="20"/>
        <v>152</v>
      </c>
      <c r="F64" s="109">
        <f t="shared" si="20"/>
        <v>1021</v>
      </c>
      <c r="G64" s="16">
        <f>SUM(E64:F64)</f>
        <v>1173</v>
      </c>
      <c r="H64" s="17">
        <f t="shared" si="21"/>
        <v>682</v>
      </c>
      <c r="I64" s="16">
        <f t="shared" si="21"/>
        <v>3601</v>
      </c>
      <c r="J64" s="16">
        <f>SUM(H64:I64)</f>
        <v>4283</v>
      </c>
    </row>
    <row r="65" spans="1:10" ht="12.75">
      <c r="A65" s="2" t="s">
        <v>40</v>
      </c>
      <c r="B65" s="15">
        <f t="shared" si="19"/>
        <v>16</v>
      </c>
      <c r="C65" s="21">
        <f t="shared" si="19"/>
        <v>83</v>
      </c>
      <c r="D65" s="16">
        <f>SUM(B65:C65)</f>
        <v>99</v>
      </c>
      <c r="E65" s="17">
        <f t="shared" si="20"/>
        <v>7</v>
      </c>
      <c r="F65" s="109">
        <f t="shared" si="20"/>
        <v>24</v>
      </c>
      <c r="G65" s="16">
        <f>SUM(E65:F65)</f>
        <v>31</v>
      </c>
      <c r="H65" s="17">
        <f t="shared" si="21"/>
        <v>23</v>
      </c>
      <c r="I65" s="16">
        <f t="shared" si="21"/>
        <v>107</v>
      </c>
      <c r="J65" s="16">
        <f>SUM(H65:I65)</f>
        <v>130</v>
      </c>
    </row>
    <row r="66" spans="1:10" ht="12.75">
      <c r="A66" s="2" t="s">
        <v>41</v>
      </c>
      <c r="B66" s="110">
        <f t="shared" si="19"/>
        <v>96</v>
      </c>
      <c r="C66" s="21">
        <f t="shared" si="19"/>
        <v>571</v>
      </c>
      <c r="D66" s="16">
        <f>SUM(B66:C66)</f>
        <v>667</v>
      </c>
      <c r="E66" s="111">
        <f t="shared" si="20"/>
        <v>37</v>
      </c>
      <c r="F66" s="109">
        <f t="shared" si="20"/>
        <v>253</v>
      </c>
      <c r="G66" s="16">
        <f>SUM(E66:F66)</f>
        <v>290</v>
      </c>
      <c r="H66" s="17">
        <f t="shared" si="21"/>
        <v>133</v>
      </c>
      <c r="I66" s="16">
        <f t="shared" si="21"/>
        <v>824</v>
      </c>
      <c r="J66" s="16">
        <f>SUM(H66:I66)</f>
        <v>957</v>
      </c>
    </row>
    <row r="67" spans="1:10" s="1" customFormat="1" ht="12.75">
      <c r="A67" s="13" t="s">
        <v>5</v>
      </c>
      <c r="B67" s="22">
        <f aca="true" t="shared" si="22" ref="B67:J67">SUM(B63:B66)</f>
        <v>843</v>
      </c>
      <c r="C67" s="20">
        <f t="shared" si="22"/>
        <v>4303</v>
      </c>
      <c r="D67" s="20">
        <f t="shared" si="22"/>
        <v>5146</v>
      </c>
      <c r="E67" s="19">
        <f t="shared" si="22"/>
        <v>255</v>
      </c>
      <c r="F67" s="20">
        <f t="shared" si="22"/>
        <v>1657</v>
      </c>
      <c r="G67" s="20">
        <f t="shared" si="22"/>
        <v>1912</v>
      </c>
      <c r="H67" s="19">
        <f t="shared" si="22"/>
        <v>1098</v>
      </c>
      <c r="I67" s="20">
        <f t="shared" si="22"/>
        <v>5960</v>
      </c>
      <c r="J67" s="20">
        <f t="shared" si="22"/>
        <v>7058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1070</v>
      </c>
      <c r="C70" s="16">
        <f t="shared" si="23"/>
        <v>7534</v>
      </c>
      <c r="D70" s="16">
        <f>SUM(B70:C70)</f>
        <v>8604</v>
      </c>
      <c r="E70" s="17">
        <f aca="true" t="shared" si="24" ref="E70:F73">SUM(E56,E63)</f>
        <v>401</v>
      </c>
      <c r="F70" s="16">
        <f t="shared" si="24"/>
        <v>2492</v>
      </c>
      <c r="G70" s="16">
        <f>SUM(E70:F70)</f>
        <v>2893</v>
      </c>
      <c r="H70" s="17">
        <f aca="true" t="shared" si="25" ref="H70:I73">SUM(B70,E70)</f>
        <v>1471</v>
      </c>
      <c r="I70" s="16">
        <f t="shared" si="25"/>
        <v>10026</v>
      </c>
      <c r="J70" s="16">
        <f>SUM(H70:I70)</f>
        <v>11497</v>
      </c>
    </row>
    <row r="71" spans="1:10" ht="12.75">
      <c r="A71" s="2" t="s">
        <v>39</v>
      </c>
      <c r="B71" s="17">
        <f t="shared" si="23"/>
        <v>4234</v>
      </c>
      <c r="C71" s="16">
        <f t="shared" si="23"/>
        <v>27094</v>
      </c>
      <c r="D71" s="16">
        <f>SUM(B71:C71)</f>
        <v>31328</v>
      </c>
      <c r="E71" s="17">
        <f t="shared" si="24"/>
        <v>1093</v>
      </c>
      <c r="F71" s="16">
        <f t="shared" si="24"/>
        <v>8316</v>
      </c>
      <c r="G71" s="16">
        <f>SUM(E71:F71)</f>
        <v>9409</v>
      </c>
      <c r="H71" s="17">
        <f t="shared" si="25"/>
        <v>5327</v>
      </c>
      <c r="I71" s="16">
        <f t="shared" si="25"/>
        <v>35410</v>
      </c>
      <c r="J71" s="16">
        <f>SUM(H71:I71)</f>
        <v>40737</v>
      </c>
    </row>
    <row r="72" spans="1:10" ht="12.75">
      <c r="A72" s="2" t="s">
        <v>40</v>
      </c>
      <c r="B72" s="17">
        <f t="shared" si="23"/>
        <v>19</v>
      </c>
      <c r="C72" s="16">
        <f t="shared" si="23"/>
        <v>105</v>
      </c>
      <c r="D72" s="16">
        <f>SUM(B72:C72)</f>
        <v>124</v>
      </c>
      <c r="E72" s="17">
        <f t="shared" si="24"/>
        <v>7</v>
      </c>
      <c r="F72" s="16">
        <f t="shared" si="24"/>
        <v>32</v>
      </c>
      <c r="G72" s="16">
        <f>SUM(E72:F72)</f>
        <v>39</v>
      </c>
      <c r="H72" s="17">
        <f t="shared" si="25"/>
        <v>26</v>
      </c>
      <c r="I72" s="16">
        <f t="shared" si="25"/>
        <v>137</v>
      </c>
      <c r="J72" s="16">
        <f>SUM(H72:I72)</f>
        <v>163</v>
      </c>
    </row>
    <row r="73" spans="1:10" ht="12.75">
      <c r="A73" s="2" t="s">
        <v>41</v>
      </c>
      <c r="B73" s="17">
        <f t="shared" si="23"/>
        <v>1529</v>
      </c>
      <c r="C73" s="16">
        <f t="shared" si="23"/>
        <v>10047</v>
      </c>
      <c r="D73" s="16">
        <f>SUM(B73:C73)</f>
        <v>11576</v>
      </c>
      <c r="E73" s="17">
        <f t="shared" si="24"/>
        <v>470</v>
      </c>
      <c r="F73" s="16">
        <f t="shared" si="24"/>
        <v>3201</v>
      </c>
      <c r="G73" s="16">
        <f>SUM(E73:F73)</f>
        <v>3671</v>
      </c>
      <c r="H73" s="17">
        <f t="shared" si="25"/>
        <v>1999</v>
      </c>
      <c r="I73" s="16">
        <f t="shared" si="25"/>
        <v>13248</v>
      </c>
      <c r="J73" s="16">
        <f>SUM(H73:I73)</f>
        <v>15247</v>
      </c>
    </row>
    <row r="74" spans="1:10" s="1" customFormat="1" ht="12.75">
      <c r="A74" s="13" t="s">
        <v>5</v>
      </c>
      <c r="B74" s="19">
        <f>SUM(B70:B73)</f>
        <v>6852</v>
      </c>
      <c r="C74" s="20">
        <f>SUM(C70:C73)</f>
        <v>44780</v>
      </c>
      <c r="D74" s="20">
        <f>SUM(B74:C74)</f>
        <v>51632</v>
      </c>
      <c r="E74" s="19">
        <f>SUM(E70:E73)</f>
        <v>1971</v>
      </c>
      <c r="F74" s="20">
        <f>SUM(F70:F73)</f>
        <v>14041</v>
      </c>
      <c r="G74" s="20">
        <f>SUM(E74:F74)</f>
        <v>16012</v>
      </c>
      <c r="H74" s="19">
        <f>SUM(H70:H73)</f>
        <v>8823</v>
      </c>
      <c r="I74" s="20">
        <f>SUM(I70:I73)</f>
        <v>58821</v>
      </c>
      <c r="J74" s="20">
        <f>SUM(J70:J73)</f>
        <v>67644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99" sqref="A99"/>
    </sheetView>
  </sheetViews>
  <sheetFormatPr defaultColWidth="9.140625" defaultRowHeight="12" customHeight="1"/>
  <cols>
    <col min="1" max="1" width="32.57421875" style="25" customWidth="1"/>
    <col min="2" max="10" width="9.7109375" style="25" customWidth="1"/>
    <col min="11" max="16384" width="9.140625" style="25" customWidth="1"/>
  </cols>
  <sheetData>
    <row r="1" spans="1:10" ht="12" customHeight="1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54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51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17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18</v>
      </c>
      <c r="B13" s="35">
        <f aca="true" t="shared" si="0" ref="B13:J13">SUM(B39,B55,B71,B87)</f>
        <v>9</v>
      </c>
      <c r="C13" s="36">
        <f t="shared" si="0"/>
        <v>95</v>
      </c>
      <c r="D13" s="36">
        <f t="shared" si="0"/>
        <v>104</v>
      </c>
      <c r="E13" s="35">
        <f t="shared" si="0"/>
        <v>433</v>
      </c>
      <c r="F13" s="36">
        <f t="shared" si="0"/>
        <v>3631</v>
      </c>
      <c r="G13" s="36">
        <f t="shared" si="0"/>
        <v>4064</v>
      </c>
      <c r="H13" s="35">
        <f t="shared" si="0"/>
        <v>442</v>
      </c>
      <c r="I13" s="36">
        <f t="shared" si="0"/>
        <v>3726</v>
      </c>
      <c r="J13" s="36">
        <f t="shared" si="0"/>
        <v>4168</v>
      </c>
    </row>
    <row r="14" spans="1:10" ht="12" customHeight="1">
      <c r="A14" s="24" t="s">
        <v>19</v>
      </c>
      <c r="B14" s="35">
        <f aca="true" t="shared" si="1" ref="B14:J14">SUM(B40,B56,B72,B88)</f>
        <v>416</v>
      </c>
      <c r="C14" s="36">
        <f t="shared" si="1"/>
        <v>3216</v>
      </c>
      <c r="D14" s="36">
        <f t="shared" si="1"/>
        <v>3632</v>
      </c>
      <c r="E14" s="35">
        <f t="shared" si="1"/>
        <v>662</v>
      </c>
      <c r="F14" s="36">
        <f t="shared" si="1"/>
        <v>4686</v>
      </c>
      <c r="G14" s="36">
        <f t="shared" si="1"/>
        <v>5348</v>
      </c>
      <c r="H14" s="35">
        <f t="shared" si="1"/>
        <v>1078</v>
      </c>
      <c r="I14" s="36">
        <f t="shared" si="1"/>
        <v>7902</v>
      </c>
      <c r="J14" s="36">
        <f t="shared" si="1"/>
        <v>8980</v>
      </c>
    </row>
    <row r="15" spans="1:10" ht="12" customHeight="1">
      <c r="A15" s="24" t="s">
        <v>20</v>
      </c>
      <c r="B15" s="35">
        <f aca="true" t="shared" si="2" ref="B15:J15">SUM(B41,B57,B73,B89)</f>
        <v>729</v>
      </c>
      <c r="C15" s="36">
        <f t="shared" si="2"/>
        <v>5839</v>
      </c>
      <c r="D15" s="36">
        <f t="shared" si="2"/>
        <v>6568</v>
      </c>
      <c r="E15" s="35">
        <f t="shared" si="2"/>
        <v>254</v>
      </c>
      <c r="F15" s="36">
        <f t="shared" si="2"/>
        <v>1761</v>
      </c>
      <c r="G15" s="36">
        <f t="shared" si="2"/>
        <v>2015</v>
      </c>
      <c r="H15" s="35">
        <f t="shared" si="2"/>
        <v>983</v>
      </c>
      <c r="I15" s="36">
        <f t="shared" si="2"/>
        <v>7600</v>
      </c>
      <c r="J15" s="36">
        <f t="shared" si="2"/>
        <v>8583</v>
      </c>
    </row>
    <row r="16" spans="1:10" ht="12" customHeight="1">
      <c r="A16" s="24" t="s">
        <v>21</v>
      </c>
      <c r="B16" s="37">
        <f aca="true" t="shared" si="3" ref="B16:J16">SUM(B42,B58,B74,B90)</f>
        <v>898</v>
      </c>
      <c r="C16" s="36">
        <f t="shared" si="3"/>
        <v>7072</v>
      </c>
      <c r="D16" s="36">
        <f t="shared" si="3"/>
        <v>7970</v>
      </c>
      <c r="E16" s="35">
        <f t="shared" si="3"/>
        <v>135</v>
      </c>
      <c r="F16" s="36">
        <f t="shared" si="3"/>
        <v>1061</v>
      </c>
      <c r="G16" s="36">
        <f t="shared" si="3"/>
        <v>1196</v>
      </c>
      <c r="H16" s="35">
        <f t="shared" si="3"/>
        <v>1033</v>
      </c>
      <c r="I16" s="36">
        <f t="shared" si="3"/>
        <v>8133</v>
      </c>
      <c r="J16" s="36">
        <f t="shared" si="3"/>
        <v>9166</v>
      </c>
    </row>
    <row r="17" spans="1:10" ht="12" customHeight="1">
      <c r="A17" s="24" t="s">
        <v>22</v>
      </c>
      <c r="B17" s="37">
        <f aca="true" t="shared" si="4" ref="B17:J17">SUM(B43,B59,B75,B91)</f>
        <v>839</v>
      </c>
      <c r="C17" s="36">
        <f t="shared" si="4"/>
        <v>6212</v>
      </c>
      <c r="D17" s="36">
        <f t="shared" si="4"/>
        <v>7051</v>
      </c>
      <c r="E17" s="35">
        <f t="shared" si="4"/>
        <v>83</v>
      </c>
      <c r="F17" s="36">
        <f t="shared" si="4"/>
        <v>536</v>
      </c>
      <c r="G17" s="36">
        <f t="shared" si="4"/>
        <v>619</v>
      </c>
      <c r="H17" s="35">
        <f t="shared" si="4"/>
        <v>922</v>
      </c>
      <c r="I17" s="36">
        <f t="shared" si="4"/>
        <v>6748</v>
      </c>
      <c r="J17" s="36">
        <f t="shared" si="4"/>
        <v>7670</v>
      </c>
    </row>
    <row r="18" spans="1:10" ht="12" customHeight="1">
      <c r="A18" s="24" t="s">
        <v>23</v>
      </c>
      <c r="B18" s="37">
        <f aca="true" t="shared" si="5" ref="B18:J18">SUM(B44,B60,B76,B92)</f>
        <v>631</v>
      </c>
      <c r="C18" s="36">
        <f t="shared" si="5"/>
        <v>5624</v>
      </c>
      <c r="D18" s="36">
        <f t="shared" si="5"/>
        <v>6255</v>
      </c>
      <c r="E18" s="35">
        <f t="shared" si="5"/>
        <v>30</v>
      </c>
      <c r="F18" s="36">
        <f t="shared" si="5"/>
        <v>288</v>
      </c>
      <c r="G18" s="36">
        <f t="shared" si="5"/>
        <v>318</v>
      </c>
      <c r="H18" s="35">
        <f t="shared" si="5"/>
        <v>661</v>
      </c>
      <c r="I18" s="36">
        <f t="shared" si="5"/>
        <v>5912</v>
      </c>
      <c r="J18" s="36">
        <f t="shared" si="5"/>
        <v>6573</v>
      </c>
    </row>
    <row r="19" spans="1:10" ht="12" customHeight="1">
      <c r="A19" s="24" t="s">
        <v>24</v>
      </c>
      <c r="B19" s="37">
        <f aca="true" t="shared" si="6" ref="B19:J19">SUM(B45,B61,B77,B93)</f>
        <v>888</v>
      </c>
      <c r="C19" s="36">
        <f t="shared" si="6"/>
        <v>6153</v>
      </c>
      <c r="D19" s="36">
        <f t="shared" si="6"/>
        <v>7041</v>
      </c>
      <c r="E19" s="35">
        <f t="shared" si="6"/>
        <v>30</v>
      </c>
      <c r="F19" s="36">
        <f t="shared" si="6"/>
        <v>163</v>
      </c>
      <c r="G19" s="36">
        <f t="shared" si="6"/>
        <v>193</v>
      </c>
      <c r="H19" s="35">
        <f t="shared" si="6"/>
        <v>918</v>
      </c>
      <c r="I19" s="36">
        <f t="shared" si="6"/>
        <v>6316</v>
      </c>
      <c r="J19" s="36">
        <f t="shared" si="6"/>
        <v>7234</v>
      </c>
    </row>
    <row r="20" spans="1:10" ht="12" customHeight="1">
      <c r="A20" s="24" t="s">
        <v>25</v>
      </c>
      <c r="B20" s="37">
        <f aca="true" t="shared" si="7" ref="B20:J20">SUM(B46,B62,B78,B94)</f>
        <v>1314</v>
      </c>
      <c r="C20" s="36">
        <f t="shared" si="7"/>
        <v>5521</v>
      </c>
      <c r="D20" s="36">
        <f t="shared" si="7"/>
        <v>6835</v>
      </c>
      <c r="E20" s="35">
        <f t="shared" si="7"/>
        <v>21</v>
      </c>
      <c r="F20" s="36">
        <f t="shared" si="7"/>
        <v>97</v>
      </c>
      <c r="G20" s="36">
        <f t="shared" si="7"/>
        <v>118</v>
      </c>
      <c r="H20" s="35">
        <f t="shared" si="7"/>
        <v>1335</v>
      </c>
      <c r="I20" s="36">
        <f t="shared" si="7"/>
        <v>5618</v>
      </c>
      <c r="J20" s="36">
        <f t="shared" si="7"/>
        <v>6953</v>
      </c>
    </row>
    <row r="21" spans="1:10" ht="12" customHeight="1">
      <c r="A21" s="24" t="s">
        <v>26</v>
      </c>
      <c r="B21" s="37">
        <f aca="true" t="shared" si="8" ref="B21:J21">SUM(B47,B63,B79,B95)</f>
        <v>285</v>
      </c>
      <c r="C21" s="36">
        <f t="shared" si="8"/>
        <v>745</v>
      </c>
      <c r="D21" s="38">
        <f t="shared" si="8"/>
        <v>1030</v>
      </c>
      <c r="E21" s="35">
        <f t="shared" si="8"/>
        <v>68</v>
      </c>
      <c r="F21" s="36">
        <f t="shared" si="8"/>
        <v>161</v>
      </c>
      <c r="G21" s="38">
        <f t="shared" si="8"/>
        <v>229</v>
      </c>
      <c r="H21" s="35">
        <f t="shared" si="8"/>
        <v>353</v>
      </c>
      <c r="I21" s="36">
        <f t="shared" si="8"/>
        <v>906</v>
      </c>
      <c r="J21" s="38">
        <f t="shared" si="8"/>
        <v>1259</v>
      </c>
    </row>
    <row r="22" spans="1:10" ht="12" customHeight="1">
      <c r="A22" s="39" t="s">
        <v>5</v>
      </c>
      <c r="B22" s="40">
        <f aca="true" t="shared" si="9" ref="B22:J22">SUM(B48,B64,B80,B96)</f>
        <v>6009</v>
      </c>
      <c r="C22" s="41">
        <f t="shared" si="9"/>
        <v>40477</v>
      </c>
      <c r="D22" s="41">
        <f t="shared" si="9"/>
        <v>46486</v>
      </c>
      <c r="E22" s="40">
        <f t="shared" si="9"/>
        <v>1716</v>
      </c>
      <c r="F22" s="41">
        <f t="shared" si="9"/>
        <v>12384</v>
      </c>
      <c r="G22" s="41">
        <f t="shared" si="9"/>
        <v>14100</v>
      </c>
      <c r="H22" s="40">
        <f t="shared" si="9"/>
        <v>7725</v>
      </c>
      <c r="I22" s="41">
        <f t="shared" si="9"/>
        <v>52861</v>
      </c>
      <c r="J22" s="41">
        <f t="shared" si="9"/>
        <v>60586</v>
      </c>
    </row>
    <row r="24" spans="1:10" ht="24.75" customHeight="1">
      <c r="A24" s="136" t="s">
        <v>64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7" spans="1:10" ht="12" customHeight="1">
      <c r="A27" s="23" t="s">
        <v>52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" customHeight="1">
      <c r="A28" s="26" t="s">
        <v>15</v>
      </c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7"/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 t="s">
        <v>54</v>
      </c>
      <c r="B30" s="27"/>
      <c r="C30" s="27"/>
      <c r="D30" s="27"/>
      <c r="E30" s="28"/>
      <c r="F30" s="28"/>
      <c r="G30" s="27"/>
      <c r="H30" s="27"/>
      <c r="I30" s="27"/>
      <c r="J30" s="27"/>
    </row>
    <row r="31" spans="1:10" ht="12" customHeight="1">
      <c r="A31" s="26"/>
      <c r="B31" s="27"/>
      <c r="C31" s="27"/>
      <c r="D31" s="27"/>
      <c r="E31" s="28"/>
      <c r="F31" s="28"/>
      <c r="G31" s="27"/>
      <c r="H31" s="27"/>
      <c r="I31" s="27"/>
      <c r="J31" s="27"/>
    </row>
    <row r="32" spans="1:10" ht="12" customHeight="1">
      <c r="A32" s="26" t="s">
        <v>16</v>
      </c>
      <c r="B32" s="27"/>
      <c r="C32" s="27"/>
      <c r="D32" s="27"/>
      <c r="E32" s="28"/>
      <c r="F32" s="26"/>
      <c r="G32" s="27"/>
      <c r="H32" s="27"/>
      <c r="I32" s="27"/>
      <c r="J32" s="27"/>
    </row>
    <row r="33" spans="1:10" ht="12" customHeight="1">
      <c r="A33" s="26"/>
      <c r="B33" s="27"/>
      <c r="C33" s="27"/>
      <c r="D33" s="27"/>
      <c r="E33" s="28"/>
      <c r="F33" s="26"/>
      <c r="G33" s="27"/>
      <c r="H33" s="27"/>
      <c r="I33" s="27"/>
      <c r="J33" s="27"/>
    </row>
    <row r="34" spans="1:10" ht="12" customHeight="1">
      <c r="A34" s="26" t="s">
        <v>29</v>
      </c>
      <c r="B34" s="27"/>
      <c r="C34" s="27"/>
      <c r="D34" s="27"/>
      <c r="E34" s="28"/>
      <c r="F34" s="26"/>
      <c r="G34" s="27"/>
      <c r="H34" s="27"/>
      <c r="I34" s="27"/>
      <c r="J34" s="27"/>
    </row>
    <row r="35" spans="1:10" ht="12" customHeight="1" thickBot="1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" customHeight="1">
      <c r="A36" s="30"/>
      <c r="B36" s="31" t="s">
        <v>3</v>
      </c>
      <c r="C36" s="32"/>
      <c r="D36" s="32"/>
      <c r="E36" s="31" t="s">
        <v>4</v>
      </c>
      <c r="F36" s="32"/>
      <c r="G36" s="32"/>
      <c r="H36" s="31" t="s">
        <v>5</v>
      </c>
      <c r="I36" s="32"/>
      <c r="J36" s="32"/>
    </row>
    <row r="37" spans="1:10" ht="12" customHeight="1">
      <c r="A37" s="120" t="s">
        <v>17</v>
      </c>
      <c r="B37" s="107" t="s">
        <v>6</v>
      </c>
      <c r="C37" s="108" t="s">
        <v>7</v>
      </c>
      <c r="D37" s="108" t="s">
        <v>5</v>
      </c>
      <c r="E37" s="107" t="s">
        <v>6</v>
      </c>
      <c r="F37" s="108" t="s">
        <v>7</v>
      </c>
      <c r="G37" s="108" t="s">
        <v>5</v>
      </c>
      <c r="H37" s="107" t="s">
        <v>6</v>
      </c>
      <c r="I37" s="108" t="s">
        <v>7</v>
      </c>
      <c r="J37" s="108" t="s">
        <v>5</v>
      </c>
    </row>
    <row r="38" spans="1:10" ht="12" customHeight="1">
      <c r="A38" s="33"/>
      <c r="B38" s="34"/>
      <c r="C38" s="33"/>
      <c r="D38" s="33"/>
      <c r="E38" s="34"/>
      <c r="F38" s="33"/>
      <c r="G38" s="33"/>
      <c r="H38" s="34"/>
      <c r="I38" s="33"/>
      <c r="J38" s="33"/>
    </row>
    <row r="39" spans="1:10" ht="12" customHeight="1">
      <c r="A39" s="24" t="s">
        <v>18</v>
      </c>
      <c r="B39" s="35">
        <v>2</v>
      </c>
      <c r="C39" s="36">
        <v>14</v>
      </c>
      <c r="D39" s="36">
        <f aca="true" t="shared" si="10" ref="D39:D47">SUM(B39:C39)</f>
        <v>16</v>
      </c>
      <c r="E39" s="35">
        <v>74</v>
      </c>
      <c r="F39" s="36">
        <v>571</v>
      </c>
      <c r="G39" s="36">
        <f aca="true" t="shared" si="11" ref="G39:G47">SUM(E39:F39)</f>
        <v>645</v>
      </c>
      <c r="H39" s="35">
        <f aca="true" t="shared" si="12" ref="H39:H47">SUM(B39,E39)</f>
        <v>76</v>
      </c>
      <c r="I39" s="36">
        <f aca="true" t="shared" si="13" ref="I39:I47">SUM(C39,F39)</f>
        <v>585</v>
      </c>
      <c r="J39" s="36">
        <f aca="true" t="shared" si="14" ref="J39:J47">SUM(H39:I39)</f>
        <v>661</v>
      </c>
    </row>
    <row r="40" spans="1:10" ht="12" customHeight="1">
      <c r="A40" s="24" t="s">
        <v>19</v>
      </c>
      <c r="B40" s="35">
        <v>84</v>
      </c>
      <c r="C40" s="36">
        <v>560</v>
      </c>
      <c r="D40" s="36">
        <f t="shared" si="10"/>
        <v>644</v>
      </c>
      <c r="E40" s="35">
        <v>120</v>
      </c>
      <c r="F40" s="36">
        <v>822</v>
      </c>
      <c r="G40" s="36">
        <f t="shared" si="11"/>
        <v>942</v>
      </c>
      <c r="H40" s="35">
        <f t="shared" si="12"/>
        <v>204</v>
      </c>
      <c r="I40" s="36">
        <f t="shared" si="13"/>
        <v>1382</v>
      </c>
      <c r="J40" s="36">
        <f t="shared" si="14"/>
        <v>1586</v>
      </c>
    </row>
    <row r="41" spans="1:10" ht="12" customHeight="1">
      <c r="A41" s="24" t="s">
        <v>20</v>
      </c>
      <c r="B41" s="35">
        <v>148</v>
      </c>
      <c r="C41" s="36">
        <v>1044</v>
      </c>
      <c r="D41" s="36">
        <f t="shared" si="10"/>
        <v>1192</v>
      </c>
      <c r="E41" s="35">
        <v>61</v>
      </c>
      <c r="F41" s="36">
        <v>318</v>
      </c>
      <c r="G41" s="36">
        <f t="shared" si="11"/>
        <v>379</v>
      </c>
      <c r="H41" s="35">
        <f t="shared" si="12"/>
        <v>209</v>
      </c>
      <c r="I41" s="36">
        <f t="shared" si="13"/>
        <v>1362</v>
      </c>
      <c r="J41" s="36">
        <f t="shared" si="14"/>
        <v>1571</v>
      </c>
    </row>
    <row r="42" spans="1:10" ht="12" customHeight="1">
      <c r="A42" s="24" t="s">
        <v>21</v>
      </c>
      <c r="B42" s="35">
        <v>164</v>
      </c>
      <c r="C42" s="36">
        <v>1310</v>
      </c>
      <c r="D42" s="36">
        <f t="shared" si="10"/>
        <v>1474</v>
      </c>
      <c r="E42" s="35">
        <v>34</v>
      </c>
      <c r="F42" s="36">
        <v>198</v>
      </c>
      <c r="G42" s="36">
        <f t="shared" si="11"/>
        <v>232</v>
      </c>
      <c r="H42" s="35">
        <f t="shared" si="12"/>
        <v>198</v>
      </c>
      <c r="I42" s="36">
        <f t="shared" si="13"/>
        <v>1508</v>
      </c>
      <c r="J42" s="36">
        <f t="shared" si="14"/>
        <v>1706</v>
      </c>
    </row>
    <row r="43" spans="1:10" ht="12" customHeight="1">
      <c r="A43" s="24" t="s">
        <v>22</v>
      </c>
      <c r="B43" s="37">
        <v>178</v>
      </c>
      <c r="C43" s="36">
        <v>1265</v>
      </c>
      <c r="D43" s="36">
        <f t="shared" si="10"/>
        <v>1443</v>
      </c>
      <c r="E43" s="35">
        <v>30</v>
      </c>
      <c r="F43" s="36">
        <v>103</v>
      </c>
      <c r="G43" s="36">
        <f t="shared" si="11"/>
        <v>133</v>
      </c>
      <c r="H43" s="35">
        <f t="shared" si="12"/>
        <v>208</v>
      </c>
      <c r="I43" s="36">
        <f t="shared" si="13"/>
        <v>1368</v>
      </c>
      <c r="J43" s="36">
        <f t="shared" si="14"/>
        <v>1576</v>
      </c>
    </row>
    <row r="44" spans="1:10" ht="12" customHeight="1">
      <c r="A44" s="24" t="s">
        <v>23</v>
      </c>
      <c r="B44" s="37">
        <v>122</v>
      </c>
      <c r="C44" s="36">
        <v>960</v>
      </c>
      <c r="D44" s="36">
        <f t="shared" si="10"/>
        <v>1082</v>
      </c>
      <c r="E44" s="35">
        <v>5</v>
      </c>
      <c r="F44" s="36">
        <v>61</v>
      </c>
      <c r="G44" s="36">
        <f t="shared" si="11"/>
        <v>66</v>
      </c>
      <c r="H44" s="35">
        <f t="shared" si="12"/>
        <v>127</v>
      </c>
      <c r="I44" s="36">
        <f t="shared" si="13"/>
        <v>1021</v>
      </c>
      <c r="J44" s="36">
        <f t="shared" si="14"/>
        <v>1148</v>
      </c>
    </row>
    <row r="45" spans="1:10" ht="12" customHeight="1">
      <c r="A45" s="24" t="s">
        <v>24</v>
      </c>
      <c r="B45" s="37">
        <v>61</v>
      </c>
      <c r="C45" s="36">
        <v>646</v>
      </c>
      <c r="D45" s="36">
        <f t="shared" si="10"/>
        <v>707</v>
      </c>
      <c r="E45" s="35">
        <v>6</v>
      </c>
      <c r="F45" s="36">
        <v>28</v>
      </c>
      <c r="G45" s="36">
        <f t="shared" si="11"/>
        <v>34</v>
      </c>
      <c r="H45" s="35">
        <f t="shared" si="12"/>
        <v>67</v>
      </c>
      <c r="I45" s="36">
        <f t="shared" si="13"/>
        <v>674</v>
      </c>
      <c r="J45" s="36">
        <f t="shared" si="14"/>
        <v>741</v>
      </c>
    </row>
    <row r="46" spans="1:10" ht="12" customHeight="1">
      <c r="A46" s="24" t="s">
        <v>25</v>
      </c>
      <c r="B46" s="37">
        <v>73</v>
      </c>
      <c r="C46" s="36">
        <v>555</v>
      </c>
      <c r="D46" s="36">
        <f t="shared" si="10"/>
        <v>628</v>
      </c>
      <c r="E46" s="35">
        <v>3</v>
      </c>
      <c r="F46" s="36">
        <v>21</v>
      </c>
      <c r="G46" s="36">
        <f t="shared" si="11"/>
        <v>24</v>
      </c>
      <c r="H46" s="35">
        <f t="shared" si="12"/>
        <v>76</v>
      </c>
      <c r="I46" s="36">
        <f t="shared" si="13"/>
        <v>576</v>
      </c>
      <c r="J46" s="36">
        <f t="shared" si="14"/>
        <v>652</v>
      </c>
    </row>
    <row r="47" spans="1:10" ht="12" customHeight="1">
      <c r="A47" s="24" t="s">
        <v>26</v>
      </c>
      <c r="B47" s="37">
        <f>34+3</f>
        <v>37</v>
      </c>
      <c r="C47" s="36">
        <f>110+1</f>
        <v>111</v>
      </c>
      <c r="D47" s="38">
        <f t="shared" si="10"/>
        <v>148</v>
      </c>
      <c r="E47" s="35">
        <f>6+3</f>
        <v>9</v>
      </c>
      <c r="F47" s="36">
        <f>6+5</f>
        <v>11</v>
      </c>
      <c r="G47" s="38">
        <f t="shared" si="11"/>
        <v>20</v>
      </c>
      <c r="H47" s="35">
        <f t="shared" si="12"/>
        <v>46</v>
      </c>
      <c r="I47" s="36">
        <f t="shared" si="13"/>
        <v>122</v>
      </c>
      <c r="J47" s="38">
        <f t="shared" si="14"/>
        <v>168</v>
      </c>
    </row>
    <row r="48" spans="1:10" ht="12" customHeight="1">
      <c r="A48" s="39" t="s">
        <v>5</v>
      </c>
      <c r="B48" s="40">
        <f aca="true" t="shared" si="15" ref="B48:J48">SUM(B39:B47)</f>
        <v>869</v>
      </c>
      <c r="C48" s="41">
        <f t="shared" si="15"/>
        <v>6465</v>
      </c>
      <c r="D48" s="41">
        <f t="shared" si="15"/>
        <v>7334</v>
      </c>
      <c r="E48" s="40">
        <f t="shared" si="15"/>
        <v>342</v>
      </c>
      <c r="F48" s="41">
        <f t="shared" si="15"/>
        <v>2133</v>
      </c>
      <c r="G48" s="41">
        <f t="shared" si="15"/>
        <v>2475</v>
      </c>
      <c r="H48" s="40">
        <f t="shared" si="15"/>
        <v>1211</v>
      </c>
      <c r="I48" s="41">
        <f t="shared" si="15"/>
        <v>8598</v>
      </c>
      <c r="J48" s="41">
        <f t="shared" si="15"/>
        <v>9809</v>
      </c>
    </row>
    <row r="50" spans="1:10" ht="12" customHeight="1">
      <c r="A50" s="26" t="s">
        <v>9</v>
      </c>
      <c r="B50" s="27"/>
      <c r="C50" s="27"/>
      <c r="D50" s="27"/>
      <c r="E50" s="28"/>
      <c r="F50" s="26"/>
      <c r="G50" s="27"/>
      <c r="H50" s="27"/>
      <c r="I50" s="27"/>
      <c r="J50" s="27"/>
    </row>
    <row r="51" spans="1:10" ht="12" customHeight="1" thickBot="1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" customHeight="1">
      <c r="A52" s="30"/>
      <c r="B52" s="31" t="s">
        <v>3</v>
      </c>
      <c r="C52" s="32"/>
      <c r="D52" s="32"/>
      <c r="E52" s="31" t="s">
        <v>4</v>
      </c>
      <c r="F52" s="32"/>
      <c r="G52" s="32"/>
      <c r="H52" s="31" t="s">
        <v>5</v>
      </c>
      <c r="I52" s="32"/>
      <c r="J52" s="32"/>
    </row>
    <row r="53" spans="1:10" ht="12" customHeight="1">
      <c r="A53" s="120" t="s">
        <v>17</v>
      </c>
      <c r="B53" s="107" t="s">
        <v>6</v>
      </c>
      <c r="C53" s="108" t="s">
        <v>7</v>
      </c>
      <c r="D53" s="108" t="s">
        <v>5</v>
      </c>
      <c r="E53" s="107" t="s">
        <v>6</v>
      </c>
      <c r="F53" s="108" t="s">
        <v>7</v>
      </c>
      <c r="G53" s="108" t="s">
        <v>5</v>
      </c>
      <c r="H53" s="107" t="s">
        <v>6</v>
      </c>
      <c r="I53" s="108" t="s">
        <v>7</v>
      </c>
      <c r="J53" s="108" t="s">
        <v>5</v>
      </c>
    </row>
    <row r="54" spans="1:10" ht="12" customHeight="1">
      <c r="A54" s="33"/>
      <c r="B54" s="34"/>
      <c r="C54" s="33"/>
      <c r="D54" s="33"/>
      <c r="E54" s="34"/>
      <c r="F54" s="33"/>
      <c r="G54" s="33"/>
      <c r="H54" s="34"/>
      <c r="I54" s="33"/>
      <c r="J54" s="33"/>
    </row>
    <row r="55" spans="1:10" ht="12" customHeight="1">
      <c r="A55" s="24" t="s">
        <v>18</v>
      </c>
      <c r="B55" s="35">
        <v>7</v>
      </c>
      <c r="C55" s="36">
        <v>71</v>
      </c>
      <c r="D55" s="36">
        <f>SUM(B55:C55)</f>
        <v>78</v>
      </c>
      <c r="E55" s="35">
        <v>274</v>
      </c>
      <c r="F55" s="36">
        <v>2331</v>
      </c>
      <c r="G55" s="36">
        <f aca="true" t="shared" si="16" ref="G55:G63">SUM(E55:F55)</f>
        <v>2605</v>
      </c>
      <c r="H55" s="35">
        <f>SUM(B55,E55)</f>
        <v>281</v>
      </c>
      <c r="I55" s="36">
        <f>SUM(C55,F55)</f>
        <v>2402</v>
      </c>
      <c r="J55" s="36">
        <f aca="true" t="shared" si="17" ref="J55:J63">SUM(H55:I55)</f>
        <v>2683</v>
      </c>
    </row>
    <row r="56" spans="1:10" ht="12" customHeight="1">
      <c r="A56" s="24" t="s">
        <v>19</v>
      </c>
      <c r="B56" s="35">
        <v>244</v>
      </c>
      <c r="C56" s="36">
        <v>1952</v>
      </c>
      <c r="D56" s="36">
        <f aca="true" t="shared" si="18" ref="D56:D63">SUM(B56:C56)</f>
        <v>2196</v>
      </c>
      <c r="E56" s="35">
        <v>381</v>
      </c>
      <c r="F56" s="36">
        <v>2795</v>
      </c>
      <c r="G56" s="36">
        <f t="shared" si="16"/>
        <v>3176</v>
      </c>
      <c r="H56" s="35">
        <f aca="true" t="shared" si="19" ref="H56:H63">SUM(B56,E56)</f>
        <v>625</v>
      </c>
      <c r="I56" s="36">
        <f aca="true" t="shared" si="20" ref="I56:I63">SUM(C56,F56)</f>
        <v>4747</v>
      </c>
      <c r="J56" s="36">
        <f t="shared" si="17"/>
        <v>5372</v>
      </c>
    </row>
    <row r="57" spans="1:10" ht="12" customHeight="1">
      <c r="A57" s="24" t="s">
        <v>20</v>
      </c>
      <c r="B57" s="35">
        <v>405</v>
      </c>
      <c r="C57" s="36">
        <v>3367</v>
      </c>
      <c r="D57" s="36">
        <f t="shared" si="18"/>
        <v>3772</v>
      </c>
      <c r="E57" s="35">
        <v>115</v>
      </c>
      <c r="F57" s="36">
        <v>959</v>
      </c>
      <c r="G57" s="36">
        <f t="shared" si="16"/>
        <v>1074</v>
      </c>
      <c r="H57" s="35">
        <f t="shared" si="19"/>
        <v>520</v>
      </c>
      <c r="I57" s="36">
        <f t="shared" si="20"/>
        <v>4326</v>
      </c>
      <c r="J57" s="36">
        <f t="shared" si="17"/>
        <v>4846</v>
      </c>
    </row>
    <row r="58" spans="1:10" ht="12" customHeight="1">
      <c r="A58" s="24" t="s">
        <v>21</v>
      </c>
      <c r="B58" s="37">
        <v>501</v>
      </c>
      <c r="C58" s="36">
        <v>4032</v>
      </c>
      <c r="D58" s="36">
        <f t="shared" si="18"/>
        <v>4533</v>
      </c>
      <c r="E58" s="35">
        <v>61</v>
      </c>
      <c r="F58" s="36">
        <v>554</v>
      </c>
      <c r="G58" s="36">
        <f t="shared" si="16"/>
        <v>615</v>
      </c>
      <c r="H58" s="35">
        <f t="shared" si="19"/>
        <v>562</v>
      </c>
      <c r="I58" s="36">
        <f t="shared" si="20"/>
        <v>4586</v>
      </c>
      <c r="J58" s="36">
        <f t="shared" si="17"/>
        <v>5148</v>
      </c>
    </row>
    <row r="59" spans="1:10" ht="12" customHeight="1">
      <c r="A59" s="24" t="s">
        <v>22</v>
      </c>
      <c r="B59" s="37">
        <v>457</v>
      </c>
      <c r="C59" s="36">
        <v>3462</v>
      </c>
      <c r="D59" s="36">
        <f t="shared" si="18"/>
        <v>3919</v>
      </c>
      <c r="E59" s="35">
        <v>30</v>
      </c>
      <c r="F59" s="36">
        <v>279</v>
      </c>
      <c r="G59" s="36">
        <f t="shared" si="16"/>
        <v>309</v>
      </c>
      <c r="H59" s="35">
        <f t="shared" si="19"/>
        <v>487</v>
      </c>
      <c r="I59" s="36">
        <f t="shared" si="20"/>
        <v>3741</v>
      </c>
      <c r="J59" s="36">
        <f t="shared" si="17"/>
        <v>4228</v>
      </c>
    </row>
    <row r="60" spans="1:10" ht="12" customHeight="1">
      <c r="A60" s="24" t="s">
        <v>23</v>
      </c>
      <c r="B60" s="37">
        <v>355</v>
      </c>
      <c r="C60" s="36">
        <v>3327</v>
      </c>
      <c r="D60" s="36">
        <f t="shared" si="18"/>
        <v>3682</v>
      </c>
      <c r="E60" s="35">
        <v>15</v>
      </c>
      <c r="F60" s="36">
        <v>139</v>
      </c>
      <c r="G60" s="36">
        <f t="shared" si="16"/>
        <v>154</v>
      </c>
      <c r="H60" s="35">
        <f t="shared" si="19"/>
        <v>370</v>
      </c>
      <c r="I60" s="36">
        <f t="shared" si="20"/>
        <v>3466</v>
      </c>
      <c r="J60" s="36">
        <f t="shared" si="17"/>
        <v>3836</v>
      </c>
    </row>
    <row r="61" spans="1:10" ht="12" customHeight="1">
      <c r="A61" s="24" t="s">
        <v>24</v>
      </c>
      <c r="B61" s="37">
        <v>638</v>
      </c>
      <c r="C61" s="36">
        <v>4182</v>
      </c>
      <c r="D61" s="36">
        <f t="shared" si="18"/>
        <v>4820</v>
      </c>
      <c r="E61" s="35">
        <v>11</v>
      </c>
      <c r="F61" s="36">
        <v>79</v>
      </c>
      <c r="G61" s="36">
        <f t="shared" si="16"/>
        <v>90</v>
      </c>
      <c r="H61" s="35">
        <f t="shared" si="19"/>
        <v>649</v>
      </c>
      <c r="I61" s="36">
        <f t="shared" si="20"/>
        <v>4261</v>
      </c>
      <c r="J61" s="36">
        <f t="shared" si="17"/>
        <v>4910</v>
      </c>
    </row>
    <row r="62" spans="1:10" ht="12" customHeight="1">
      <c r="A62" s="24" t="s">
        <v>25</v>
      </c>
      <c r="B62" s="37">
        <v>933</v>
      </c>
      <c r="C62" s="36">
        <v>3708</v>
      </c>
      <c r="D62" s="36">
        <f t="shared" si="18"/>
        <v>4641</v>
      </c>
      <c r="E62" s="35">
        <v>11</v>
      </c>
      <c r="F62" s="36">
        <v>45</v>
      </c>
      <c r="G62" s="36">
        <f t="shared" si="16"/>
        <v>56</v>
      </c>
      <c r="H62" s="35">
        <f t="shared" si="19"/>
        <v>944</v>
      </c>
      <c r="I62" s="36">
        <f t="shared" si="20"/>
        <v>3753</v>
      </c>
      <c r="J62" s="36">
        <f t="shared" si="17"/>
        <v>4697</v>
      </c>
    </row>
    <row r="63" spans="1:10" ht="12" customHeight="1">
      <c r="A63" s="24" t="s">
        <v>26</v>
      </c>
      <c r="B63" s="37">
        <f>164+0</f>
        <v>164</v>
      </c>
      <c r="C63" s="36">
        <f>411+2</f>
        <v>413</v>
      </c>
      <c r="D63" s="38">
        <f t="shared" si="18"/>
        <v>577</v>
      </c>
      <c r="E63" s="35">
        <f>25+18</f>
        <v>43</v>
      </c>
      <c r="F63" s="36">
        <f>71+43</f>
        <v>114</v>
      </c>
      <c r="G63" s="38">
        <f t="shared" si="16"/>
        <v>157</v>
      </c>
      <c r="H63" s="35">
        <f t="shared" si="19"/>
        <v>207</v>
      </c>
      <c r="I63" s="36">
        <f t="shared" si="20"/>
        <v>527</v>
      </c>
      <c r="J63" s="38">
        <f t="shared" si="17"/>
        <v>734</v>
      </c>
    </row>
    <row r="64" spans="1:10" ht="12" customHeight="1">
      <c r="A64" s="39" t="s">
        <v>5</v>
      </c>
      <c r="B64" s="40">
        <f aca="true" t="shared" si="21" ref="B64:J64">SUM(B55:B63)</f>
        <v>3704</v>
      </c>
      <c r="C64" s="41">
        <f t="shared" si="21"/>
        <v>24514</v>
      </c>
      <c r="D64" s="41">
        <f t="shared" si="21"/>
        <v>28218</v>
      </c>
      <c r="E64" s="40">
        <f t="shared" si="21"/>
        <v>941</v>
      </c>
      <c r="F64" s="41">
        <f t="shared" si="21"/>
        <v>7295</v>
      </c>
      <c r="G64" s="41">
        <f t="shared" si="21"/>
        <v>8236</v>
      </c>
      <c r="H64" s="40">
        <f t="shared" si="21"/>
        <v>4645</v>
      </c>
      <c r="I64" s="41">
        <f t="shared" si="21"/>
        <v>31809</v>
      </c>
      <c r="J64" s="41">
        <f t="shared" si="21"/>
        <v>36454</v>
      </c>
    </row>
    <row r="66" spans="1:10" ht="12" customHeight="1">
      <c r="A66" s="26" t="s">
        <v>10</v>
      </c>
      <c r="B66" s="27"/>
      <c r="C66" s="27"/>
      <c r="D66" s="27"/>
      <c r="E66" s="28"/>
      <c r="F66" s="26"/>
      <c r="G66" s="27"/>
      <c r="H66" s="27"/>
      <c r="I66" s="27"/>
      <c r="J66" s="27"/>
    </row>
    <row r="67" spans="1:10" ht="12" customHeight="1" thickBot="1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" customHeight="1">
      <c r="A68" s="30"/>
      <c r="B68" s="31" t="s">
        <v>3</v>
      </c>
      <c r="C68" s="32"/>
      <c r="D68" s="32"/>
      <c r="E68" s="31" t="s">
        <v>4</v>
      </c>
      <c r="F68" s="32"/>
      <c r="G68" s="32"/>
      <c r="H68" s="31" t="s">
        <v>5</v>
      </c>
      <c r="I68" s="32"/>
      <c r="J68" s="32"/>
    </row>
    <row r="69" spans="1:10" ht="12" customHeight="1">
      <c r="A69" s="120" t="s">
        <v>17</v>
      </c>
      <c r="B69" s="107" t="s">
        <v>6</v>
      </c>
      <c r="C69" s="108" t="s">
        <v>7</v>
      </c>
      <c r="D69" s="108" t="s">
        <v>5</v>
      </c>
      <c r="E69" s="107" t="s">
        <v>6</v>
      </c>
      <c r="F69" s="108" t="s">
        <v>7</v>
      </c>
      <c r="G69" s="108" t="s">
        <v>5</v>
      </c>
      <c r="H69" s="107" t="s">
        <v>6</v>
      </c>
      <c r="I69" s="108" t="s">
        <v>7</v>
      </c>
      <c r="J69" s="108" t="s">
        <v>5</v>
      </c>
    </row>
    <row r="70" spans="1:10" ht="12" customHeight="1">
      <c r="A70" s="33"/>
      <c r="B70" s="34"/>
      <c r="D70" s="33"/>
      <c r="E70" s="34"/>
      <c r="F70" s="33"/>
      <c r="G70" s="33"/>
      <c r="H70" s="34"/>
      <c r="I70" s="33"/>
      <c r="J70" s="33"/>
    </row>
    <row r="71" spans="1:10" ht="12" customHeight="1">
      <c r="A71" s="24" t="s">
        <v>18</v>
      </c>
      <c r="B71" s="35">
        <v>0</v>
      </c>
      <c r="C71" s="123">
        <v>0</v>
      </c>
      <c r="D71" s="36">
        <f>SUM(B71:C71)</f>
        <v>0</v>
      </c>
      <c r="E71" s="35">
        <v>0</v>
      </c>
      <c r="F71" s="36">
        <v>1</v>
      </c>
      <c r="G71" s="36">
        <f aca="true" t="shared" si="22" ref="G71:G79">SUM(E71:F71)</f>
        <v>1</v>
      </c>
      <c r="H71" s="35">
        <f>SUM(B71,E71)</f>
        <v>0</v>
      </c>
      <c r="I71" s="124">
        <f>SUM(C71,F71)</f>
        <v>1</v>
      </c>
      <c r="J71" s="36">
        <f aca="true" t="shared" si="23" ref="J71:J78">SUM(H71:I71)</f>
        <v>1</v>
      </c>
    </row>
    <row r="72" spans="1:10" ht="12" customHeight="1">
      <c r="A72" s="24" t="s">
        <v>19</v>
      </c>
      <c r="B72" s="35">
        <v>0</v>
      </c>
      <c r="C72" s="36">
        <v>0</v>
      </c>
      <c r="D72" s="36">
        <f aca="true" t="shared" si="24" ref="D72:D78">SUM(B72:C72)</f>
        <v>0</v>
      </c>
      <c r="E72" s="35">
        <v>0</v>
      </c>
      <c r="F72" s="36">
        <v>3</v>
      </c>
      <c r="G72" s="36">
        <f t="shared" si="22"/>
        <v>3</v>
      </c>
      <c r="H72" s="35">
        <f aca="true" t="shared" si="25" ref="H72:I79">SUM(B72,E72)</f>
        <v>0</v>
      </c>
      <c r="I72" s="124">
        <f t="shared" si="25"/>
        <v>3</v>
      </c>
      <c r="J72" s="36">
        <f t="shared" si="23"/>
        <v>3</v>
      </c>
    </row>
    <row r="73" spans="1:10" ht="12" customHeight="1">
      <c r="A73" s="24" t="s">
        <v>20</v>
      </c>
      <c r="B73" s="35">
        <v>0</v>
      </c>
      <c r="C73" s="36">
        <v>2</v>
      </c>
      <c r="D73" s="36">
        <f t="shared" si="24"/>
        <v>2</v>
      </c>
      <c r="E73" s="35">
        <v>0</v>
      </c>
      <c r="F73" s="36">
        <v>2</v>
      </c>
      <c r="G73" s="36">
        <f t="shared" si="22"/>
        <v>2</v>
      </c>
      <c r="H73" s="35">
        <f t="shared" si="25"/>
        <v>0</v>
      </c>
      <c r="I73" s="124">
        <f t="shared" si="25"/>
        <v>4</v>
      </c>
      <c r="J73" s="36">
        <f t="shared" si="23"/>
        <v>4</v>
      </c>
    </row>
    <row r="74" spans="1:10" ht="12" customHeight="1">
      <c r="A74" s="24" t="s">
        <v>21</v>
      </c>
      <c r="B74" s="37">
        <v>0</v>
      </c>
      <c r="C74" s="36">
        <v>6</v>
      </c>
      <c r="D74" s="36">
        <f t="shared" si="24"/>
        <v>6</v>
      </c>
      <c r="E74" s="35">
        <v>0</v>
      </c>
      <c r="F74" s="36">
        <v>0</v>
      </c>
      <c r="G74" s="36">
        <f t="shared" si="22"/>
        <v>0</v>
      </c>
      <c r="H74" s="35">
        <f t="shared" si="25"/>
        <v>0</v>
      </c>
      <c r="I74" s="124">
        <f t="shared" si="25"/>
        <v>6</v>
      </c>
      <c r="J74" s="36">
        <f t="shared" si="23"/>
        <v>6</v>
      </c>
    </row>
    <row r="75" spans="1:10" ht="12" customHeight="1">
      <c r="A75" s="24" t="s">
        <v>22</v>
      </c>
      <c r="B75" s="37">
        <v>0</v>
      </c>
      <c r="C75" s="36">
        <v>2</v>
      </c>
      <c r="D75" s="36">
        <f t="shared" si="24"/>
        <v>2</v>
      </c>
      <c r="E75" s="35">
        <v>0</v>
      </c>
      <c r="F75" s="36">
        <v>0</v>
      </c>
      <c r="G75" s="36">
        <f t="shared" si="22"/>
        <v>0</v>
      </c>
      <c r="H75" s="35">
        <f t="shared" si="25"/>
        <v>0</v>
      </c>
      <c r="I75" s="124">
        <f t="shared" si="25"/>
        <v>2</v>
      </c>
      <c r="J75" s="36">
        <f t="shared" si="23"/>
        <v>2</v>
      </c>
    </row>
    <row r="76" spans="1:10" ht="12" customHeight="1">
      <c r="A76" s="24" t="s">
        <v>23</v>
      </c>
      <c r="B76" s="37">
        <v>0</v>
      </c>
      <c r="C76" s="36">
        <v>5</v>
      </c>
      <c r="D76" s="36">
        <f t="shared" si="24"/>
        <v>5</v>
      </c>
      <c r="E76" s="35">
        <v>0</v>
      </c>
      <c r="F76" s="36">
        <v>0</v>
      </c>
      <c r="G76" s="36">
        <f t="shared" si="22"/>
        <v>0</v>
      </c>
      <c r="H76" s="35">
        <f t="shared" si="25"/>
        <v>0</v>
      </c>
      <c r="I76" s="124">
        <f t="shared" si="25"/>
        <v>5</v>
      </c>
      <c r="J76" s="36">
        <f t="shared" si="23"/>
        <v>5</v>
      </c>
    </row>
    <row r="77" spans="1:10" ht="12" customHeight="1">
      <c r="A77" s="24" t="s">
        <v>24</v>
      </c>
      <c r="B77" s="37">
        <v>1</v>
      </c>
      <c r="C77" s="36">
        <v>5</v>
      </c>
      <c r="D77" s="36">
        <f t="shared" si="24"/>
        <v>6</v>
      </c>
      <c r="E77" s="35">
        <v>0</v>
      </c>
      <c r="F77" s="36">
        <v>2</v>
      </c>
      <c r="G77" s="36">
        <f t="shared" si="22"/>
        <v>2</v>
      </c>
      <c r="H77" s="35">
        <f t="shared" si="25"/>
        <v>1</v>
      </c>
      <c r="I77" s="124">
        <f t="shared" si="25"/>
        <v>7</v>
      </c>
      <c r="J77" s="36">
        <f t="shared" si="23"/>
        <v>8</v>
      </c>
    </row>
    <row r="78" spans="1:10" ht="12" customHeight="1">
      <c r="A78" s="24" t="s">
        <v>25</v>
      </c>
      <c r="B78" s="37">
        <v>2</v>
      </c>
      <c r="C78" s="36">
        <v>2</v>
      </c>
      <c r="D78" s="36">
        <f t="shared" si="24"/>
        <v>4</v>
      </c>
      <c r="E78" s="35">
        <v>0</v>
      </c>
      <c r="F78" s="36">
        <v>0</v>
      </c>
      <c r="G78" s="36">
        <f t="shared" si="22"/>
        <v>0</v>
      </c>
      <c r="H78" s="35">
        <f t="shared" si="25"/>
        <v>2</v>
      </c>
      <c r="I78" s="124">
        <f t="shared" si="25"/>
        <v>2</v>
      </c>
      <c r="J78" s="36">
        <f t="shared" si="23"/>
        <v>4</v>
      </c>
    </row>
    <row r="79" spans="1:10" ht="12" customHeight="1">
      <c r="A79" s="24" t="s">
        <v>26</v>
      </c>
      <c r="B79" s="37">
        <v>0</v>
      </c>
      <c r="C79" s="36">
        <v>0</v>
      </c>
      <c r="D79" s="38">
        <f>SUM(B79:C79)</f>
        <v>0</v>
      </c>
      <c r="E79" s="35">
        <v>0</v>
      </c>
      <c r="F79" s="36">
        <v>0</v>
      </c>
      <c r="G79" s="38">
        <f t="shared" si="22"/>
        <v>0</v>
      </c>
      <c r="H79" s="125">
        <f t="shared" si="25"/>
        <v>0</v>
      </c>
      <c r="I79" s="124">
        <f t="shared" si="25"/>
        <v>0</v>
      </c>
      <c r="J79" s="36">
        <f>SUM(H79:I79)</f>
        <v>0</v>
      </c>
    </row>
    <row r="80" spans="1:10" ht="12" customHeight="1">
      <c r="A80" s="39" t="s">
        <v>5</v>
      </c>
      <c r="B80" s="40">
        <f aca="true" t="shared" si="26" ref="B80:J80">SUM(B71:B79)</f>
        <v>3</v>
      </c>
      <c r="C80" s="41">
        <f>SUM(C72:C79)</f>
        <v>22</v>
      </c>
      <c r="D80" s="41">
        <f t="shared" si="26"/>
        <v>25</v>
      </c>
      <c r="E80" s="40">
        <f t="shared" si="26"/>
        <v>0</v>
      </c>
      <c r="F80" s="41">
        <f t="shared" si="26"/>
        <v>8</v>
      </c>
      <c r="G80" s="41">
        <f t="shared" si="26"/>
        <v>8</v>
      </c>
      <c r="H80" s="40">
        <f t="shared" si="26"/>
        <v>3</v>
      </c>
      <c r="I80" s="41">
        <f t="shared" si="26"/>
        <v>30</v>
      </c>
      <c r="J80" s="41">
        <f t="shared" si="26"/>
        <v>33</v>
      </c>
    </row>
    <row r="82" spans="1:10" ht="12" customHeight="1">
      <c r="A82" s="26" t="s">
        <v>11</v>
      </c>
      <c r="B82" s="27"/>
      <c r="C82" s="27"/>
      <c r="D82" s="27"/>
      <c r="E82" s="28"/>
      <c r="F82" s="26"/>
      <c r="G82" s="27"/>
      <c r="H82" s="27"/>
      <c r="I82" s="27"/>
      <c r="J82" s="27"/>
    </row>
    <row r="83" spans="1:10" ht="12" customHeight="1" thickBot="1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" customHeight="1">
      <c r="A84" s="30"/>
      <c r="B84" s="31" t="s">
        <v>3</v>
      </c>
      <c r="C84" s="32"/>
      <c r="D84" s="32"/>
      <c r="E84" s="31" t="s">
        <v>4</v>
      </c>
      <c r="F84" s="32"/>
      <c r="G84" s="32"/>
      <c r="H84" s="31" t="s">
        <v>5</v>
      </c>
      <c r="I84" s="32"/>
      <c r="J84" s="32"/>
    </row>
    <row r="85" spans="1:10" ht="12" customHeight="1">
      <c r="A85" s="120" t="s">
        <v>17</v>
      </c>
      <c r="B85" s="107" t="s">
        <v>6</v>
      </c>
      <c r="C85" s="108" t="s">
        <v>7</v>
      </c>
      <c r="D85" s="108" t="s">
        <v>5</v>
      </c>
      <c r="E85" s="107" t="s">
        <v>6</v>
      </c>
      <c r="F85" s="108" t="s">
        <v>7</v>
      </c>
      <c r="G85" s="108" t="s">
        <v>5</v>
      </c>
      <c r="H85" s="107" t="s">
        <v>6</v>
      </c>
      <c r="I85" s="108" t="s">
        <v>7</v>
      </c>
      <c r="J85" s="108" t="s">
        <v>5</v>
      </c>
    </row>
    <row r="86" spans="1:10" ht="12" customHeight="1">
      <c r="A86" s="33"/>
      <c r="B86" s="34"/>
      <c r="C86" s="33"/>
      <c r="D86" s="33"/>
      <c r="E86" s="34"/>
      <c r="F86" s="33"/>
      <c r="G86" s="33"/>
      <c r="H86" s="34"/>
      <c r="I86" s="33"/>
      <c r="J86" s="33"/>
    </row>
    <row r="87" spans="1:10" ht="12" customHeight="1">
      <c r="A87" s="24" t="s">
        <v>18</v>
      </c>
      <c r="B87" s="35"/>
      <c r="C87" s="36">
        <v>10</v>
      </c>
      <c r="D87" s="36">
        <f>SUM(B87:C87)</f>
        <v>10</v>
      </c>
      <c r="E87" s="35">
        <v>85</v>
      </c>
      <c r="F87" s="36">
        <v>728</v>
      </c>
      <c r="G87" s="36">
        <f aca="true" t="shared" si="27" ref="G87:G95">SUM(E87:F87)</f>
        <v>813</v>
      </c>
      <c r="H87" s="35">
        <f>SUM(B87,E87)</f>
        <v>85</v>
      </c>
      <c r="I87" s="36">
        <f>SUM(C87,F87)</f>
        <v>738</v>
      </c>
      <c r="J87" s="36">
        <f aca="true" t="shared" si="28" ref="J87:J95">SUM(H87:I87)</f>
        <v>823</v>
      </c>
    </row>
    <row r="88" spans="1:10" ht="12" customHeight="1">
      <c r="A88" s="24" t="s">
        <v>19</v>
      </c>
      <c r="B88" s="35">
        <v>88</v>
      </c>
      <c r="C88" s="36">
        <v>704</v>
      </c>
      <c r="D88" s="36">
        <f aca="true" t="shared" si="29" ref="D88:D95">SUM(B88:C88)</f>
        <v>792</v>
      </c>
      <c r="E88" s="35">
        <v>161</v>
      </c>
      <c r="F88" s="36">
        <v>1066</v>
      </c>
      <c r="G88" s="36">
        <f t="shared" si="27"/>
        <v>1227</v>
      </c>
      <c r="H88" s="35">
        <f aca="true" t="shared" si="30" ref="H88:H95">SUM(B88,E88)</f>
        <v>249</v>
      </c>
      <c r="I88" s="36">
        <f aca="true" t="shared" si="31" ref="I88:I95">SUM(C88,F88)</f>
        <v>1770</v>
      </c>
      <c r="J88" s="36">
        <f t="shared" si="28"/>
        <v>2019</v>
      </c>
    </row>
    <row r="89" spans="1:10" ht="12" customHeight="1">
      <c r="A89" s="24" t="s">
        <v>20</v>
      </c>
      <c r="B89" s="35">
        <v>176</v>
      </c>
      <c r="C89" s="36">
        <v>1426</v>
      </c>
      <c r="D89" s="36">
        <f t="shared" si="29"/>
        <v>1602</v>
      </c>
      <c r="E89" s="35">
        <v>78</v>
      </c>
      <c r="F89" s="36">
        <v>482</v>
      </c>
      <c r="G89" s="36">
        <f t="shared" si="27"/>
        <v>560</v>
      </c>
      <c r="H89" s="35">
        <f t="shared" si="30"/>
        <v>254</v>
      </c>
      <c r="I89" s="36">
        <f t="shared" si="31"/>
        <v>1908</v>
      </c>
      <c r="J89" s="36">
        <f t="shared" si="28"/>
        <v>2162</v>
      </c>
    </row>
    <row r="90" spans="1:10" ht="12" customHeight="1">
      <c r="A90" s="24" t="s">
        <v>21</v>
      </c>
      <c r="B90" s="37">
        <v>233</v>
      </c>
      <c r="C90" s="36">
        <v>1724</v>
      </c>
      <c r="D90" s="36">
        <f t="shared" si="29"/>
        <v>1957</v>
      </c>
      <c r="E90" s="35">
        <v>40</v>
      </c>
      <c r="F90" s="36">
        <v>309</v>
      </c>
      <c r="G90" s="36">
        <f t="shared" si="27"/>
        <v>349</v>
      </c>
      <c r="H90" s="35">
        <f t="shared" si="30"/>
        <v>273</v>
      </c>
      <c r="I90" s="36">
        <f t="shared" si="31"/>
        <v>2033</v>
      </c>
      <c r="J90" s="36">
        <f t="shared" si="28"/>
        <v>2306</v>
      </c>
    </row>
    <row r="91" spans="1:10" ht="12" customHeight="1">
      <c r="A91" s="24" t="s">
        <v>22</v>
      </c>
      <c r="B91" s="37">
        <v>204</v>
      </c>
      <c r="C91" s="36">
        <v>1483</v>
      </c>
      <c r="D91" s="36">
        <f t="shared" si="29"/>
        <v>1687</v>
      </c>
      <c r="E91" s="35">
        <v>23</v>
      </c>
      <c r="F91" s="36">
        <v>154</v>
      </c>
      <c r="G91" s="36">
        <f t="shared" si="27"/>
        <v>177</v>
      </c>
      <c r="H91" s="35">
        <f t="shared" si="30"/>
        <v>227</v>
      </c>
      <c r="I91" s="36">
        <f t="shared" si="31"/>
        <v>1637</v>
      </c>
      <c r="J91" s="36">
        <f t="shared" si="28"/>
        <v>1864</v>
      </c>
    </row>
    <row r="92" spans="1:10" ht="12" customHeight="1">
      <c r="A92" s="24" t="s">
        <v>23</v>
      </c>
      <c r="B92" s="37">
        <v>154</v>
      </c>
      <c r="C92" s="36">
        <v>1332</v>
      </c>
      <c r="D92" s="36">
        <f t="shared" si="29"/>
        <v>1486</v>
      </c>
      <c r="E92" s="35">
        <v>10</v>
      </c>
      <c r="F92" s="36">
        <v>88</v>
      </c>
      <c r="G92" s="36">
        <f t="shared" si="27"/>
        <v>98</v>
      </c>
      <c r="H92" s="35">
        <f t="shared" si="30"/>
        <v>164</v>
      </c>
      <c r="I92" s="36">
        <f t="shared" si="31"/>
        <v>1420</v>
      </c>
      <c r="J92" s="36">
        <f t="shared" si="28"/>
        <v>1584</v>
      </c>
    </row>
    <row r="93" spans="1:10" ht="12" customHeight="1">
      <c r="A93" s="24" t="s">
        <v>24</v>
      </c>
      <c r="B93" s="37">
        <v>188</v>
      </c>
      <c r="C93" s="36">
        <v>1320</v>
      </c>
      <c r="D93" s="36">
        <f t="shared" si="29"/>
        <v>1508</v>
      </c>
      <c r="E93" s="35">
        <v>13</v>
      </c>
      <c r="F93" s="36">
        <v>54</v>
      </c>
      <c r="G93" s="36">
        <f t="shared" si="27"/>
        <v>67</v>
      </c>
      <c r="H93" s="35">
        <f t="shared" si="30"/>
        <v>201</v>
      </c>
      <c r="I93" s="36">
        <f t="shared" si="31"/>
        <v>1374</v>
      </c>
      <c r="J93" s="36">
        <f t="shared" si="28"/>
        <v>1575</v>
      </c>
    </row>
    <row r="94" spans="1:10" ht="12" customHeight="1">
      <c r="A94" s="24" t="s">
        <v>25</v>
      </c>
      <c r="B94" s="37">
        <v>306</v>
      </c>
      <c r="C94" s="36">
        <v>1256</v>
      </c>
      <c r="D94" s="36">
        <f t="shared" si="29"/>
        <v>1562</v>
      </c>
      <c r="E94" s="35">
        <v>7</v>
      </c>
      <c r="F94" s="36">
        <v>31</v>
      </c>
      <c r="G94" s="36">
        <f t="shared" si="27"/>
        <v>38</v>
      </c>
      <c r="H94" s="35">
        <f t="shared" si="30"/>
        <v>313</v>
      </c>
      <c r="I94" s="36">
        <f t="shared" si="31"/>
        <v>1287</v>
      </c>
      <c r="J94" s="36">
        <f t="shared" si="28"/>
        <v>1600</v>
      </c>
    </row>
    <row r="95" spans="1:10" ht="12" customHeight="1">
      <c r="A95" s="24" t="s">
        <v>26</v>
      </c>
      <c r="B95" s="37">
        <f>82+2</f>
        <v>84</v>
      </c>
      <c r="C95" s="36">
        <f>221+0</f>
        <v>221</v>
      </c>
      <c r="D95" s="38">
        <f t="shared" si="29"/>
        <v>305</v>
      </c>
      <c r="E95" s="35">
        <f>8+8</f>
        <v>16</v>
      </c>
      <c r="F95" s="36">
        <f>20+16</f>
        <v>36</v>
      </c>
      <c r="G95" s="38">
        <f t="shared" si="27"/>
        <v>52</v>
      </c>
      <c r="H95" s="35">
        <f t="shared" si="30"/>
        <v>100</v>
      </c>
      <c r="I95" s="36">
        <f t="shared" si="31"/>
        <v>257</v>
      </c>
      <c r="J95" s="38">
        <f t="shared" si="28"/>
        <v>357</v>
      </c>
    </row>
    <row r="96" spans="1:10" ht="12" customHeight="1">
      <c r="A96" s="39" t="s">
        <v>5</v>
      </c>
      <c r="B96" s="40">
        <f aca="true" t="shared" si="32" ref="B96:J96">SUM(B87:B95)</f>
        <v>1433</v>
      </c>
      <c r="C96" s="41">
        <f t="shared" si="32"/>
        <v>9476</v>
      </c>
      <c r="D96" s="41">
        <f t="shared" si="32"/>
        <v>10909</v>
      </c>
      <c r="E96" s="40">
        <f t="shared" si="32"/>
        <v>433</v>
      </c>
      <c r="F96" s="41">
        <f t="shared" si="32"/>
        <v>2948</v>
      </c>
      <c r="G96" s="41">
        <f t="shared" si="32"/>
        <v>3381</v>
      </c>
      <c r="H96" s="40">
        <f t="shared" si="32"/>
        <v>1866</v>
      </c>
      <c r="I96" s="41">
        <f t="shared" si="32"/>
        <v>12424</v>
      </c>
      <c r="J96" s="41">
        <f t="shared" si="32"/>
        <v>14290</v>
      </c>
    </row>
  </sheetData>
  <sheetProtection/>
  <mergeCells count="1">
    <mergeCell ref="A24:J24"/>
  </mergeCells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04" sqref="A104"/>
    </sheetView>
  </sheetViews>
  <sheetFormatPr defaultColWidth="9.140625" defaultRowHeight="12.75" customHeight="1"/>
  <cols>
    <col min="1" max="1" width="34.8515625" style="44" customWidth="1"/>
    <col min="2" max="10" width="9.421875" style="44" customWidth="1"/>
    <col min="11" max="16384" width="9.140625" style="44" customWidth="1"/>
  </cols>
  <sheetData>
    <row r="1" spans="1:10" ht="12.75" customHeight="1">
      <c r="A1" s="42" t="s">
        <v>52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54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51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17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18</v>
      </c>
      <c r="B13" s="57">
        <f>B39+B55+B71+B87</f>
        <v>0</v>
      </c>
      <c r="C13" s="58">
        <f aca="true" t="shared" si="0" ref="C13:C21">C39+C55+C71+C87</f>
        <v>4</v>
      </c>
      <c r="D13" s="58">
        <f aca="true" t="shared" si="1" ref="D13:J13">SUM(D39,D55,D71,D87)</f>
        <v>4</v>
      </c>
      <c r="E13" s="57">
        <f aca="true" t="shared" si="2" ref="E13:F21">E39+E55+E71+E87</f>
        <v>49</v>
      </c>
      <c r="F13" s="58">
        <f t="shared" si="2"/>
        <v>384</v>
      </c>
      <c r="G13" s="58">
        <f t="shared" si="1"/>
        <v>433</v>
      </c>
      <c r="H13" s="57">
        <f t="shared" si="1"/>
        <v>49</v>
      </c>
      <c r="I13" s="58">
        <f t="shared" si="1"/>
        <v>388</v>
      </c>
      <c r="J13" s="58">
        <f t="shared" si="1"/>
        <v>437</v>
      </c>
    </row>
    <row r="14" spans="1:10" ht="12.75" customHeight="1">
      <c r="A14" s="43" t="s">
        <v>19</v>
      </c>
      <c r="B14" s="57">
        <f aca="true" t="shared" si="3" ref="B14:B21">B40+B56+B72+B88</f>
        <v>24</v>
      </c>
      <c r="C14" s="58">
        <f t="shared" si="0"/>
        <v>137</v>
      </c>
      <c r="D14" s="58">
        <f aca="true" t="shared" si="4" ref="D14:J14">SUM(D40,D56,D72,D88)</f>
        <v>161</v>
      </c>
      <c r="E14" s="57">
        <f t="shared" si="2"/>
        <v>104</v>
      </c>
      <c r="F14" s="58">
        <f t="shared" si="2"/>
        <v>593</v>
      </c>
      <c r="G14" s="58">
        <f t="shared" si="4"/>
        <v>697</v>
      </c>
      <c r="H14" s="57">
        <f t="shared" si="4"/>
        <v>128</v>
      </c>
      <c r="I14" s="58">
        <f t="shared" si="4"/>
        <v>730</v>
      </c>
      <c r="J14" s="58">
        <f t="shared" si="4"/>
        <v>858</v>
      </c>
    </row>
    <row r="15" spans="1:10" ht="12.75" customHeight="1">
      <c r="A15" s="43" t="s">
        <v>20</v>
      </c>
      <c r="B15" s="57">
        <f t="shared" si="3"/>
        <v>94</v>
      </c>
      <c r="C15" s="58">
        <f t="shared" si="0"/>
        <v>593</v>
      </c>
      <c r="D15" s="58">
        <f aca="true" t="shared" si="5" ref="D15:J15">SUM(D41,D57,D73,D89)</f>
        <v>687</v>
      </c>
      <c r="E15" s="57">
        <f t="shared" si="2"/>
        <v>44</v>
      </c>
      <c r="F15" s="58">
        <f t="shared" si="2"/>
        <v>329</v>
      </c>
      <c r="G15" s="58">
        <f t="shared" si="5"/>
        <v>373</v>
      </c>
      <c r="H15" s="57">
        <f t="shared" si="5"/>
        <v>138</v>
      </c>
      <c r="I15" s="58">
        <f t="shared" si="5"/>
        <v>922</v>
      </c>
      <c r="J15" s="58">
        <f t="shared" si="5"/>
        <v>1060</v>
      </c>
    </row>
    <row r="16" spans="1:10" ht="12.75" customHeight="1">
      <c r="A16" s="43" t="s">
        <v>21</v>
      </c>
      <c r="B16" s="59">
        <f t="shared" si="3"/>
        <v>156</v>
      </c>
      <c r="C16" s="58">
        <f t="shared" si="0"/>
        <v>902</v>
      </c>
      <c r="D16" s="58">
        <f aca="true" t="shared" si="6" ref="D16:J16">SUM(D42,D58,D74,D90)</f>
        <v>1058</v>
      </c>
      <c r="E16" s="57">
        <f t="shared" si="2"/>
        <v>23</v>
      </c>
      <c r="F16" s="58">
        <f t="shared" si="2"/>
        <v>175</v>
      </c>
      <c r="G16" s="58">
        <f t="shared" si="6"/>
        <v>198</v>
      </c>
      <c r="H16" s="57">
        <f t="shared" si="6"/>
        <v>179</v>
      </c>
      <c r="I16" s="58">
        <f t="shared" si="6"/>
        <v>1077</v>
      </c>
      <c r="J16" s="58">
        <f t="shared" si="6"/>
        <v>1256</v>
      </c>
    </row>
    <row r="17" spans="1:10" ht="12.75" customHeight="1">
      <c r="A17" s="43" t="s">
        <v>22</v>
      </c>
      <c r="B17" s="59">
        <f t="shared" si="3"/>
        <v>139</v>
      </c>
      <c r="C17" s="58">
        <f t="shared" si="0"/>
        <v>769</v>
      </c>
      <c r="D17" s="58">
        <f aca="true" t="shared" si="7" ref="D17:J17">SUM(D43,D59,D75,D91)</f>
        <v>908</v>
      </c>
      <c r="E17" s="57">
        <f t="shared" si="2"/>
        <v>9</v>
      </c>
      <c r="F17" s="58">
        <f t="shared" si="2"/>
        <v>66</v>
      </c>
      <c r="G17" s="58">
        <f t="shared" si="7"/>
        <v>75</v>
      </c>
      <c r="H17" s="57">
        <f t="shared" si="7"/>
        <v>148</v>
      </c>
      <c r="I17" s="58">
        <f t="shared" si="7"/>
        <v>835</v>
      </c>
      <c r="J17" s="58">
        <f t="shared" si="7"/>
        <v>983</v>
      </c>
    </row>
    <row r="18" spans="1:10" ht="12.75" customHeight="1">
      <c r="A18" s="43" t="s">
        <v>23</v>
      </c>
      <c r="B18" s="59">
        <f t="shared" si="3"/>
        <v>142</v>
      </c>
      <c r="C18" s="58">
        <f t="shared" si="0"/>
        <v>665</v>
      </c>
      <c r="D18" s="58">
        <f aca="true" t="shared" si="8" ref="D18:J18">SUM(D44,D60,D76,D92)</f>
        <v>807</v>
      </c>
      <c r="E18" s="57">
        <f t="shared" si="2"/>
        <v>6</v>
      </c>
      <c r="F18" s="58">
        <f t="shared" si="2"/>
        <v>50</v>
      </c>
      <c r="G18" s="58">
        <f t="shared" si="8"/>
        <v>56</v>
      </c>
      <c r="H18" s="57">
        <f t="shared" si="8"/>
        <v>148</v>
      </c>
      <c r="I18" s="58">
        <f t="shared" si="8"/>
        <v>715</v>
      </c>
      <c r="J18" s="58">
        <f t="shared" si="8"/>
        <v>863</v>
      </c>
    </row>
    <row r="19" spans="1:10" ht="12.75" customHeight="1">
      <c r="A19" s="43" t="s">
        <v>24</v>
      </c>
      <c r="B19" s="59">
        <f t="shared" si="3"/>
        <v>105</v>
      </c>
      <c r="C19" s="58">
        <f t="shared" si="0"/>
        <v>553</v>
      </c>
      <c r="D19" s="58">
        <f aca="true" t="shared" si="9" ref="D19:J19">SUM(D45,D61,D77,D93)</f>
        <v>658</v>
      </c>
      <c r="E19" s="57">
        <f t="shared" si="2"/>
        <v>9</v>
      </c>
      <c r="F19" s="58">
        <f t="shared" si="2"/>
        <v>28</v>
      </c>
      <c r="G19" s="58">
        <f t="shared" si="9"/>
        <v>37</v>
      </c>
      <c r="H19" s="57">
        <f t="shared" si="9"/>
        <v>114</v>
      </c>
      <c r="I19" s="58">
        <f t="shared" si="9"/>
        <v>581</v>
      </c>
      <c r="J19" s="58">
        <f t="shared" si="9"/>
        <v>695</v>
      </c>
    </row>
    <row r="20" spans="1:10" ht="12.75" customHeight="1">
      <c r="A20" s="43" t="s">
        <v>25</v>
      </c>
      <c r="B20" s="59">
        <f t="shared" si="3"/>
        <v>147</v>
      </c>
      <c r="C20" s="58">
        <f t="shared" si="0"/>
        <v>554</v>
      </c>
      <c r="D20" s="58">
        <f aca="true" t="shared" si="10" ref="D20:J20">SUM(D46,D62,D78,D94)</f>
        <v>701</v>
      </c>
      <c r="E20" s="57">
        <f t="shared" si="2"/>
        <v>5</v>
      </c>
      <c r="F20" s="58">
        <f t="shared" si="2"/>
        <v>20</v>
      </c>
      <c r="G20" s="58">
        <f t="shared" si="10"/>
        <v>25</v>
      </c>
      <c r="H20" s="57">
        <f t="shared" si="10"/>
        <v>152</v>
      </c>
      <c r="I20" s="58">
        <f t="shared" si="10"/>
        <v>574</v>
      </c>
      <c r="J20" s="58">
        <f t="shared" si="10"/>
        <v>726</v>
      </c>
    </row>
    <row r="21" spans="1:10" ht="12.75" customHeight="1">
      <c r="A21" s="43" t="s">
        <v>26</v>
      </c>
      <c r="B21" s="59">
        <f t="shared" si="3"/>
        <v>36</v>
      </c>
      <c r="C21" s="58">
        <f t="shared" si="0"/>
        <v>126</v>
      </c>
      <c r="D21" s="60">
        <f aca="true" t="shared" si="11" ref="D21:J21">SUM(D47,D63,D79,D95)</f>
        <v>162</v>
      </c>
      <c r="E21" s="57">
        <f t="shared" si="2"/>
        <v>6</v>
      </c>
      <c r="F21" s="58">
        <f t="shared" si="2"/>
        <v>12</v>
      </c>
      <c r="G21" s="60">
        <f t="shared" si="11"/>
        <v>18</v>
      </c>
      <c r="H21" s="57">
        <f t="shared" si="11"/>
        <v>42</v>
      </c>
      <c r="I21" s="58">
        <f t="shared" si="11"/>
        <v>138</v>
      </c>
      <c r="J21" s="60">
        <f t="shared" si="11"/>
        <v>180</v>
      </c>
    </row>
    <row r="22" spans="1:10" ht="12.75" customHeight="1">
      <c r="A22" s="61" t="s">
        <v>5</v>
      </c>
      <c r="B22" s="62">
        <f aca="true" t="shared" si="12" ref="B22:J22">SUM(B48,B64,B80,B96)</f>
        <v>843</v>
      </c>
      <c r="C22" s="63">
        <f t="shared" si="12"/>
        <v>4303</v>
      </c>
      <c r="D22" s="63">
        <f t="shared" si="12"/>
        <v>5146</v>
      </c>
      <c r="E22" s="62">
        <f t="shared" si="12"/>
        <v>255</v>
      </c>
      <c r="F22" s="63">
        <f t="shared" si="12"/>
        <v>1657</v>
      </c>
      <c r="G22" s="63">
        <f t="shared" si="12"/>
        <v>1912</v>
      </c>
      <c r="H22" s="62">
        <f t="shared" si="12"/>
        <v>1098</v>
      </c>
      <c r="I22" s="63">
        <f t="shared" si="12"/>
        <v>5960</v>
      </c>
      <c r="J22" s="63">
        <f t="shared" si="12"/>
        <v>7058</v>
      </c>
    </row>
    <row r="23" spans="1:10" ht="12.75" customHeight="1">
      <c r="A23" s="61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ht="29.25" customHeight="1">
      <c r="A24" s="136" t="s">
        <v>64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7" spans="1:10" ht="12.75" customHeight="1">
      <c r="A27" s="42" t="s">
        <v>52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2.75" customHeight="1">
      <c r="A28" s="45" t="s">
        <v>15</v>
      </c>
      <c r="B28" s="46"/>
      <c r="C28" s="46"/>
      <c r="D28" s="46"/>
      <c r="E28" s="47"/>
      <c r="F28" s="47"/>
      <c r="G28" s="46"/>
      <c r="H28" s="46"/>
      <c r="I28" s="46"/>
      <c r="J28" s="46"/>
    </row>
    <row r="29" spans="1:10" ht="12.75" customHeight="1">
      <c r="A29" s="46"/>
      <c r="B29" s="46"/>
      <c r="C29" s="46"/>
      <c r="D29" s="46"/>
      <c r="E29" s="47"/>
      <c r="F29" s="45"/>
      <c r="G29" s="46"/>
      <c r="H29" s="46"/>
      <c r="I29" s="46"/>
      <c r="J29" s="46"/>
    </row>
    <row r="30" spans="1:10" ht="12.75" customHeight="1">
      <c r="A30" s="45" t="s">
        <v>54</v>
      </c>
      <c r="B30" s="46"/>
      <c r="C30" s="46"/>
      <c r="D30" s="46"/>
      <c r="E30" s="47"/>
      <c r="F30" s="47"/>
      <c r="G30" s="46"/>
      <c r="H30" s="46"/>
      <c r="I30" s="46"/>
      <c r="J30" s="46"/>
    </row>
    <row r="32" spans="1:10" ht="12.75" customHeight="1">
      <c r="A32" s="48" t="s">
        <v>27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2.75" customHeight="1">
      <c r="A34" s="48" t="s">
        <v>29</v>
      </c>
      <c r="B34" s="49"/>
      <c r="C34" s="49"/>
      <c r="D34" s="49"/>
      <c r="E34" s="49"/>
      <c r="F34" s="49"/>
      <c r="G34" s="49"/>
      <c r="H34" s="49"/>
      <c r="I34" s="49"/>
      <c r="J34" s="49"/>
    </row>
    <row r="35" ht="12.75" customHeight="1" thickBot="1"/>
    <row r="36" spans="1:10" ht="12.75" customHeight="1">
      <c r="A36" s="50"/>
      <c r="B36" s="51" t="s">
        <v>3</v>
      </c>
      <c r="C36" s="52"/>
      <c r="D36" s="52"/>
      <c r="E36" s="51" t="s">
        <v>4</v>
      </c>
      <c r="F36" s="52"/>
      <c r="G36" s="52"/>
      <c r="H36" s="51" t="s">
        <v>5</v>
      </c>
      <c r="I36" s="52"/>
      <c r="J36" s="52"/>
    </row>
    <row r="37" spans="1:10" ht="12.75" customHeight="1">
      <c r="A37" s="121" t="s">
        <v>17</v>
      </c>
      <c r="B37" s="53" t="s">
        <v>6</v>
      </c>
      <c r="C37" s="54" t="s">
        <v>7</v>
      </c>
      <c r="D37" s="54" t="s">
        <v>5</v>
      </c>
      <c r="E37" s="53" t="s">
        <v>6</v>
      </c>
      <c r="F37" s="54" t="s">
        <v>7</v>
      </c>
      <c r="G37" s="54" t="s">
        <v>5</v>
      </c>
      <c r="H37" s="53" t="s">
        <v>6</v>
      </c>
      <c r="I37" s="54" t="s">
        <v>7</v>
      </c>
      <c r="J37" s="54" t="s">
        <v>5</v>
      </c>
    </row>
    <row r="38" spans="1:10" ht="12.75" customHeight="1">
      <c r="A38" s="55"/>
      <c r="B38" s="56"/>
      <c r="C38" s="55"/>
      <c r="D38" s="55"/>
      <c r="E38" s="56"/>
      <c r="F38" s="55"/>
      <c r="G38" s="55"/>
      <c r="H38" s="56"/>
      <c r="I38" s="55"/>
      <c r="J38" s="55"/>
    </row>
    <row r="39" spans="1:10" ht="12.75" customHeight="1">
      <c r="A39" s="43" t="s">
        <v>18</v>
      </c>
      <c r="B39" s="57">
        <v>0</v>
      </c>
      <c r="C39" s="58">
        <v>0</v>
      </c>
      <c r="D39" s="58">
        <f>SUM(B39:C39)</f>
        <v>0</v>
      </c>
      <c r="E39" s="57">
        <v>8</v>
      </c>
      <c r="F39" s="58">
        <v>68</v>
      </c>
      <c r="G39" s="58">
        <f aca="true" t="shared" si="13" ref="G39:G47">SUM(E39:F39)</f>
        <v>76</v>
      </c>
      <c r="H39" s="57">
        <f>SUM(B39,E39)</f>
        <v>8</v>
      </c>
      <c r="I39" s="58">
        <f>SUM(C39,F39)</f>
        <v>68</v>
      </c>
      <c r="J39" s="58">
        <f aca="true" t="shared" si="14" ref="J39:J47">SUM(H39:I39)</f>
        <v>76</v>
      </c>
    </row>
    <row r="40" spans="1:10" ht="12.75" customHeight="1">
      <c r="A40" s="43" t="s">
        <v>19</v>
      </c>
      <c r="B40" s="57">
        <v>6</v>
      </c>
      <c r="C40" s="58">
        <v>39</v>
      </c>
      <c r="D40" s="58">
        <f aca="true" t="shared" si="15" ref="D40:D47">SUM(B40:C40)</f>
        <v>45</v>
      </c>
      <c r="E40" s="57">
        <v>23</v>
      </c>
      <c r="F40" s="58">
        <v>128</v>
      </c>
      <c r="G40" s="58">
        <f t="shared" si="13"/>
        <v>151</v>
      </c>
      <c r="H40" s="57">
        <f aca="true" t="shared" si="16" ref="H40:I47">SUM(B40,E40)</f>
        <v>29</v>
      </c>
      <c r="I40" s="58">
        <f t="shared" si="16"/>
        <v>167</v>
      </c>
      <c r="J40" s="58">
        <f t="shared" si="14"/>
        <v>196</v>
      </c>
    </row>
    <row r="41" spans="1:10" ht="12.75" customHeight="1">
      <c r="A41" s="43" t="s">
        <v>20</v>
      </c>
      <c r="B41" s="57">
        <v>32</v>
      </c>
      <c r="C41" s="58">
        <v>166</v>
      </c>
      <c r="D41" s="58">
        <f t="shared" si="15"/>
        <v>198</v>
      </c>
      <c r="E41" s="57">
        <v>11</v>
      </c>
      <c r="F41" s="58">
        <v>80</v>
      </c>
      <c r="G41" s="58">
        <f t="shared" si="13"/>
        <v>91</v>
      </c>
      <c r="H41" s="57">
        <f t="shared" si="16"/>
        <v>43</v>
      </c>
      <c r="I41" s="58">
        <f t="shared" si="16"/>
        <v>246</v>
      </c>
      <c r="J41" s="58">
        <f t="shared" si="14"/>
        <v>289</v>
      </c>
    </row>
    <row r="42" spans="1:10" ht="12.75" customHeight="1">
      <c r="A42" s="43" t="s">
        <v>21</v>
      </c>
      <c r="B42" s="59">
        <v>48</v>
      </c>
      <c r="C42" s="58">
        <v>247</v>
      </c>
      <c r="D42" s="58">
        <f t="shared" si="15"/>
        <v>295</v>
      </c>
      <c r="E42" s="57">
        <v>8</v>
      </c>
      <c r="F42" s="58">
        <v>39</v>
      </c>
      <c r="G42" s="58">
        <f t="shared" si="13"/>
        <v>47</v>
      </c>
      <c r="H42" s="57">
        <f t="shared" si="16"/>
        <v>56</v>
      </c>
      <c r="I42" s="58">
        <f t="shared" si="16"/>
        <v>286</v>
      </c>
      <c r="J42" s="58">
        <f t="shared" si="14"/>
        <v>342</v>
      </c>
    </row>
    <row r="43" spans="1:10" ht="12.75" customHeight="1">
      <c r="A43" s="43" t="s">
        <v>22</v>
      </c>
      <c r="B43" s="59">
        <v>26</v>
      </c>
      <c r="C43" s="58">
        <v>205</v>
      </c>
      <c r="D43" s="58">
        <f t="shared" si="15"/>
        <v>231</v>
      </c>
      <c r="E43" s="57">
        <v>3</v>
      </c>
      <c r="F43" s="58">
        <v>15</v>
      </c>
      <c r="G43" s="58">
        <f t="shared" si="13"/>
        <v>18</v>
      </c>
      <c r="H43" s="57">
        <f t="shared" si="16"/>
        <v>29</v>
      </c>
      <c r="I43" s="58">
        <f t="shared" si="16"/>
        <v>220</v>
      </c>
      <c r="J43" s="58">
        <f t="shared" si="14"/>
        <v>249</v>
      </c>
    </row>
    <row r="44" spans="1:10" ht="12.75" customHeight="1">
      <c r="A44" s="43" t="s">
        <v>23</v>
      </c>
      <c r="B44" s="59">
        <v>36</v>
      </c>
      <c r="C44" s="58">
        <v>147</v>
      </c>
      <c r="D44" s="58">
        <f t="shared" si="15"/>
        <v>183</v>
      </c>
      <c r="E44" s="57">
        <v>2</v>
      </c>
      <c r="F44" s="58">
        <v>16</v>
      </c>
      <c r="G44" s="58">
        <f t="shared" si="13"/>
        <v>18</v>
      </c>
      <c r="H44" s="57">
        <f t="shared" si="16"/>
        <v>38</v>
      </c>
      <c r="I44" s="58">
        <f t="shared" si="16"/>
        <v>163</v>
      </c>
      <c r="J44" s="58">
        <f t="shared" si="14"/>
        <v>201</v>
      </c>
    </row>
    <row r="45" spans="1:10" ht="12.75" customHeight="1">
      <c r="A45" s="43" t="s">
        <v>24</v>
      </c>
      <c r="B45" s="59">
        <v>12</v>
      </c>
      <c r="C45" s="58">
        <v>111</v>
      </c>
      <c r="D45" s="58">
        <f t="shared" si="15"/>
        <v>123</v>
      </c>
      <c r="E45" s="57">
        <v>3</v>
      </c>
      <c r="F45" s="58">
        <v>6</v>
      </c>
      <c r="G45" s="58">
        <f t="shared" si="13"/>
        <v>9</v>
      </c>
      <c r="H45" s="57">
        <f t="shared" si="16"/>
        <v>15</v>
      </c>
      <c r="I45" s="58">
        <f t="shared" si="16"/>
        <v>117</v>
      </c>
      <c r="J45" s="58">
        <f t="shared" si="14"/>
        <v>132</v>
      </c>
    </row>
    <row r="46" spans="1:10" ht="12.75" customHeight="1">
      <c r="A46" s="43" t="s">
        <v>25</v>
      </c>
      <c r="B46" s="59">
        <v>32</v>
      </c>
      <c r="C46" s="58">
        <v>125</v>
      </c>
      <c r="D46" s="58">
        <f t="shared" si="15"/>
        <v>157</v>
      </c>
      <c r="E46" s="57">
        <v>1</v>
      </c>
      <c r="F46" s="58">
        <v>5</v>
      </c>
      <c r="G46" s="58">
        <f t="shared" si="13"/>
        <v>6</v>
      </c>
      <c r="H46" s="57">
        <f t="shared" si="16"/>
        <v>33</v>
      </c>
      <c r="I46" s="58">
        <f t="shared" si="16"/>
        <v>130</v>
      </c>
      <c r="J46" s="58">
        <f t="shared" si="14"/>
        <v>163</v>
      </c>
    </row>
    <row r="47" spans="1:10" ht="12.75" customHeight="1">
      <c r="A47" s="43" t="s">
        <v>26</v>
      </c>
      <c r="B47" s="59">
        <f>8+1</f>
        <v>9</v>
      </c>
      <c r="C47" s="58">
        <f>28+1</f>
        <v>29</v>
      </c>
      <c r="D47" s="58">
        <f t="shared" si="15"/>
        <v>38</v>
      </c>
      <c r="E47" s="57">
        <f>0+0</f>
        <v>0</v>
      </c>
      <c r="F47" s="58">
        <f>1+1</f>
        <v>2</v>
      </c>
      <c r="G47" s="60">
        <f t="shared" si="13"/>
        <v>2</v>
      </c>
      <c r="H47" s="57">
        <f t="shared" si="16"/>
        <v>9</v>
      </c>
      <c r="I47" s="58">
        <f t="shared" si="16"/>
        <v>31</v>
      </c>
      <c r="J47" s="60">
        <f t="shared" si="14"/>
        <v>40</v>
      </c>
    </row>
    <row r="48" spans="1:10" ht="12.75" customHeight="1">
      <c r="A48" s="61" t="s">
        <v>5</v>
      </c>
      <c r="B48" s="62">
        <f>SUM(B39:B47)</f>
        <v>201</v>
      </c>
      <c r="C48" s="63">
        <f aca="true" t="shared" si="17" ref="C48:J48">SUM(C39:C47)</f>
        <v>1069</v>
      </c>
      <c r="D48" s="63">
        <f t="shared" si="17"/>
        <v>1270</v>
      </c>
      <c r="E48" s="62">
        <f t="shared" si="17"/>
        <v>59</v>
      </c>
      <c r="F48" s="63">
        <f t="shared" si="17"/>
        <v>359</v>
      </c>
      <c r="G48" s="63">
        <f t="shared" si="17"/>
        <v>418</v>
      </c>
      <c r="H48" s="62">
        <f t="shared" si="17"/>
        <v>260</v>
      </c>
      <c r="I48" s="63">
        <f t="shared" si="17"/>
        <v>1428</v>
      </c>
      <c r="J48" s="63">
        <f t="shared" si="17"/>
        <v>1688</v>
      </c>
    </row>
    <row r="50" spans="1:10" ht="12.75" customHeight="1">
      <c r="A50" s="48" t="s">
        <v>9</v>
      </c>
      <c r="B50" s="49"/>
      <c r="C50" s="49"/>
      <c r="D50" s="49"/>
      <c r="E50" s="49"/>
      <c r="F50" s="49"/>
      <c r="G50" s="49"/>
      <c r="H50" s="49"/>
      <c r="I50" s="49"/>
      <c r="J50" s="49"/>
    </row>
    <row r="51" ht="12.75" customHeight="1" thickBot="1"/>
    <row r="52" spans="1:10" ht="12.75" customHeight="1">
      <c r="A52" s="50"/>
      <c r="B52" s="51" t="s">
        <v>3</v>
      </c>
      <c r="C52" s="52"/>
      <c r="D52" s="52"/>
      <c r="E52" s="51" t="s">
        <v>4</v>
      </c>
      <c r="F52" s="52"/>
      <c r="G52" s="52"/>
      <c r="H52" s="51" t="s">
        <v>5</v>
      </c>
      <c r="I52" s="52"/>
      <c r="J52" s="52"/>
    </row>
    <row r="53" spans="1:10" ht="12.75" customHeight="1">
      <c r="A53" s="121" t="s">
        <v>17</v>
      </c>
      <c r="B53" s="53" t="s">
        <v>6</v>
      </c>
      <c r="C53" s="54" t="s">
        <v>7</v>
      </c>
      <c r="D53" s="54" t="s">
        <v>5</v>
      </c>
      <c r="E53" s="53" t="s">
        <v>6</v>
      </c>
      <c r="F53" s="54" t="s">
        <v>7</v>
      </c>
      <c r="G53" s="54" t="s">
        <v>5</v>
      </c>
      <c r="H53" s="53" t="s">
        <v>6</v>
      </c>
      <c r="I53" s="54" t="s">
        <v>7</v>
      </c>
      <c r="J53" s="54" t="s">
        <v>5</v>
      </c>
    </row>
    <row r="54" spans="1:10" ht="12.75" customHeight="1">
      <c r="A54" s="55"/>
      <c r="B54" s="56"/>
      <c r="C54" s="55"/>
      <c r="D54" s="55"/>
      <c r="E54" s="56"/>
      <c r="F54" s="55"/>
      <c r="G54" s="55"/>
      <c r="H54" s="56"/>
      <c r="I54" s="55"/>
      <c r="J54" s="55"/>
    </row>
    <row r="55" spans="1:10" ht="12.75" customHeight="1">
      <c r="A55" s="43" t="s">
        <v>18</v>
      </c>
      <c r="B55" s="57">
        <v>0</v>
      </c>
      <c r="C55" s="58">
        <v>3</v>
      </c>
      <c r="D55" s="58">
        <f>SUM(B55:C55)</f>
        <v>3</v>
      </c>
      <c r="E55" s="57">
        <v>33</v>
      </c>
      <c r="F55" s="58">
        <v>253</v>
      </c>
      <c r="G55" s="58">
        <f aca="true" t="shared" si="18" ref="G55:G63">SUM(E55:F55)</f>
        <v>286</v>
      </c>
      <c r="H55" s="57">
        <f>SUM(B55,E55)</f>
        <v>33</v>
      </c>
      <c r="I55" s="58">
        <f>SUM(C55,F55)</f>
        <v>256</v>
      </c>
      <c r="J55" s="58">
        <f aca="true" t="shared" si="19" ref="J55:J63">SUM(H55:I55)</f>
        <v>289</v>
      </c>
    </row>
    <row r="56" spans="1:10" ht="12.75" customHeight="1">
      <c r="A56" s="43" t="s">
        <v>19</v>
      </c>
      <c r="B56" s="57">
        <v>16</v>
      </c>
      <c r="C56" s="58">
        <v>76</v>
      </c>
      <c r="D56" s="58">
        <f>SUM(B56:C56)</f>
        <v>92</v>
      </c>
      <c r="E56" s="57">
        <v>66</v>
      </c>
      <c r="F56" s="58">
        <v>364</v>
      </c>
      <c r="G56" s="58">
        <f t="shared" si="18"/>
        <v>430</v>
      </c>
      <c r="H56" s="57">
        <f aca="true" t="shared" si="20" ref="H56:I63">SUM(B56,E56)</f>
        <v>82</v>
      </c>
      <c r="I56" s="58">
        <f t="shared" si="20"/>
        <v>440</v>
      </c>
      <c r="J56" s="58">
        <f t="shared" si="19"/>
        <v>522</v>
      </c>
    </row>
    <row r="57" spans="1:10" ht="12.75" customHeight="1">
      <c r="A57" s="43" t="s">
        <v>20</v>
      </c>
      <c r="B57" s="57">
        <v>53</v>
      </c>
      <c r="C57" s="58">
        <v>335</v>
      </c>
      <c r="D57" s="58">
        <f aca="true" t="shared" si="21" ref="D57:D63">SUM(B57:C57)</f>
        <v>388</v>
      </c>
      <c r="E57" s="57">
        <v>25</v>
      </c>
      <c r="F57" s="58">
        <v>194</v>
      </c>
      <c r="G57" s="58">
        <f t="shared" si="18"/>
        <v>219</v>
      </c>
      <c r="H57" s="57">
        <f t="shared" si="20"/>
        <v>78</v>
      </c>
      <c r="I57" s="58">
        <f t="shared" si="20"/>
        <v>529</v>
      </c>
      <c r="J57" s="58">
        <f t="shared" si="19"/>
        <v>607</v>
      </c>
    </row>
    <row r="58" spans="1:10" ht="12.75" customHeight="1">
      <c r="A58" s="43" t="s">
        <v>21</v>
      </c>
      <c r="B58" s="59">
        <v>89</v>
      </c>
      <c r="C58" s="58">
        <v>503</v>
      </c>
      <c r="D58" s="58">
        <f t="shared" si="21"/>
        <v>592</v>
      </c>
      <c r="E58" s="57">
        <v>11</v>
      </c>
      <c r="F58" s="58">
        <v>114</v>
      </c>
      <c r="G58" s="58">
        <f t="shared" si="18"/>
        <v>125</v>
      </c>
      <c r="H58" s="57">
        <f t="shared" si="20"/>
        <v>100</v>
      </c>
      <c r="I58" s="58">
        <f t="shared" si="20"/>
        <v>617</v>
      </c>
      <c r="J58" s="58">
        <f t="shared" si="19"/>
        <v>717</v>
      </c>
    </row>
    <row r="59" spans="1:10" ht="12.75" customHeight="1">
      <c r="A59" s="43" t="s">
        <v>22</v>
      </c>
      <c r="B59" s="59">
        <v>96</v>
      </c>
      <c r="C59" s="58">
        <v>459</v>
      </c>
      <c r="D59" s="58">
        <f t="shared" si="21"/>
        <v>555</v>
      </c>
      <c r="E59" s="57">
        <v>4</v>
      </c>
      <c r="F59" s="58">
        <v>43</v>
      </c>
      <c r="G59" s="58">
        <f t="shared" si="18"/>
        <v>47</v>
      </c>
      <c r="H59" s="57">
        <f t="shared" si="20"/>
        <v>100</v>
      </c>
      <c r="I59" s="58">
        <f t="shared" si="20"/>
        <v>502</v>
      </c>
      <c r="J59" s="58">
        <f t="shared" si="19"/>
        <v>602</v>
      </c>
    </row>
    <row r="60" spans="1:10" ht="12.75" customHeight="1">
      <c r="A60" s="43" t="s">
        <v>23</v>
      </c>
      <c r="B60" s="59">
        <v>90</v>
      </c>
      <c r="C60" s="58">
        <v>426</v>
      </c>
      <c r="D60" s="58">
        <f t="shared" si="21"/>
        <v>516</v>
      </c>
      <c r="E60" s="57">
        <v>3</v>
      </c>
      <c r="F60" s="58">
        <v>20</v>
      </c>
      <c r="G60" s="58">
        <f t="shared" si="18"/>
        <v>23</v>
      </c>
      <c r="H60" s="57">
        <f t="shared" si="20"/>
        <v>93</v>
      </c>
      <c r="I60" s="58">
        <f t="shared" si="20"/>
        <v>446</v>
      </c>
      <c r="J60" s="58">
        <f t="shared" si="19"/>
        <v>539</v>
      </c>
    </row>
    <row r="61" spans="1:10" ht="12.75" customHeight="1">
      <c r="A61" s="43" t="s">
        <v>24</v>
      </c>
      <c r="B61" s="59">
        <v>78</v>
      </c>
      <c r="C61" s="58">
        <v>370</v>
      </c>
      <c r="D61" s="58">
        <f t="shared" si="21"/>
        <v>448</v>
      </c>
      <c r="E61" s="57">
        <v>4</v>
      </c>
      <c r="F61" s="58">
        <v>15</v>
      </c>
      <c r="G61" s="58">
        <f t="shared" si="18"/>
        <v>19</v>
      </c>
      <c r="H61" s="57">
        <f t="shared" si="20"/>
        <v>82</v>
      </c>
      <c r="I61" s="58">
        <f t="shared" si="20"/>
        <v>385</v>
      </c>
      <c r="J61" s="58">
        <f t="shared" si="19"/>
        <v>467</v>
      </c>
    </row>
    <row r="62" spans="1:10" ht="12.75" customHeight="1">
      <c r="A62" s="43" t="s">
        <v>25</v>
      </c>
      <c r="B62" s="59">
        <v>86</v>
      </c>
      <c r="C62" s="58">
        <v>339</v>
      </c>
      <c r="D62" s="58">
        <f t="shared" si="21"/>
        <v>425</v>
      </c>
      <c r="E62" s="57">
        <v>3</v>
      </c>
      <c r="F62" s="58">
        <v>9</v>
      </c>
      <c r="G62" s="58">
        <f t="shared" si="18"/>
        <v>12</v>
      </c>
      <c r="H62" s="57">
        <f t="shared" si="20"/>
        <v>89</v>
      </c>
      <c r="I62" s="58">
        <f t="shared" si="20"/>
        <v>348</v>
      </c>
      <c r="J62" s="58">
        <f t="shared" si="19"/>
        <v>437</v>
      </c>
    </row>
    <row r="63" spans="1:10" ht="12.75" customHeight="1">
      <c r="A63" s="43" t="s">
        <v>26</v>
      </c>
      <c r="B63" s="59">
        <f>22+0</f>
        <v>22</v>
      </c>
      <c r="C63" s="58">
        <f>69+0</f>
        <v>69</v>
      </c>
      <c r="D63" s="60">
        <f t="shared" si="21"/>
        <v>91</v>
      </c>
      <c r="E63" s="57">
        <f>3+0</f>
        <v>3</v>
      </c>
      <c r="F63" s="58">
        <f>7+2</f>
        <v>9</v>
      </c>
      <c r="G63" s="60">
        <f t="shared" si="18"/>
        <v>12</v>
      </c>
      <c r="H63" s="57">
        <f t="shared" si="20"/>
        <v>25</v>
      </c>
      <c r="I63" s="58">
        <f t="shared" si="20"/>
        <v>78</v>
      </c>
      <c r="J63" s="60">
        <f t="shared" si="19"/>
        <v>103</v>
      </c>
    </row>
    <row r="64" spans="1:10" ht="12.75" customHeight="1">
      <c r="A64" s="61" t="s">
        <v>5</v>
      </c>
      <c r="B64" s="62">
        <f>SUM(B55:B63)</f>
        <v>530</v>
      </c>
      <c r="C64" s="63">
        <f aca="true" t="shared" si="22" ref="C64:J64">SUM(C55:C63)</f>
        <v>2580</v>
      </c>
      <c r="D64" s="63">
        <f t="shared" si="22"/>
        <v>3110</v>
      </c>
      <c r="E64" s="62">
        <f t="shared" si="22"/>
        <v>152</v>
      </c>
      <c r="F64" s="63">
        <f t="shared" si="22"/>
        <v>1021</v>
      </c>
      <c r="G64" s="63">
        <f t="shared" si="22"/>
        <v>1173</v>
      </c>
      <c r="H64" s="62">
        <f t="shared" si="22"/>
        <v>682</v>
      </c>
      <c r="I64" s="63">
        <f t="shared" si="22"/>
        <v>3601</v>
      </c>
      <c r="J64" s="63">
        <f t="shared" si="22"/>
        <v>4283</v>
      </c>
    </row>
    <row r="66" spans="1:10" ht="12.75" customHeight="1">
      <c r="A66" s="48" t="s">
        <v>10</v>
      </c>
      <c r="B66" s="49"/>
      <c r="C66" s="49"/>
      <c r="D66" s="49"/>
      <c r="E66" s="49"/>
      <c r="F66" s="49"/>
      <c r="G66" s="49"/>
      <c r="H66" s="49"/>
      <c r="I66" s="49"/>
      <c r="J66" s="49"/>
    </row>
    <row r="67" ht="12.75" customHeight="1" thickBot="1"/>
    <row r="68" spans="1:10" ht="12.75" customHeight="1">
      <c r="A68" s="50"/>
      <c r="B68" s="51" t="s">
        <v>3</v>
      </c>
      <c r="C68" s="52"/>
      <c r="D68" s="52"/>
      <c r="E68" s="51" t="s">
        <v>4</v>
      </c>
      <c r="F68" s="52"/>
      <c r="G68" s="52"/>
      <c r="H68" s="51" t="s">
        <v>5</v>
      </c>
      <c r="I68" s="52"/>
      <c r="J68" s="52"/>
    </row>
    <row r="69" spans="1:10" ht="12.75" customHeight="1">
      <c r="A69" s="121" t="s">
        <v>17</v>
      </c>
      <c r="B69" s="53" t="s">
        <v>6</v>
      </c>
      <c r="C69" s="54" t="s">
        <v>7</v>
      </c>
      <c r="D69" s="54" t="s">
        <v>5</v>
      </c>
      <c r="E69" s="53" t="s">
        <v>6</v>
      </c>
      <c r="F69" s="54" t="s">
        <v>7</v>
      </c>
      <c r="G69" s="54" t="s">
        <v>5</v>
      </c>
      <c r="H69" s="53" t="s">
        <v>6</v>
      </c>
      <c r="I69" s="54" t="s">
        <v>7</v>
      </c>
      <c r="J69" s="54" t="s">
        <v>5</v>
      </c>
    </row>
    <row r="70" spans="1:10" ht="12.75" customHeight="1">
      <c r="A70" s="55"/>
      <c r="B70" s="56"/>
      <c r="C70" s="55"/>
      <c r="D70" s="55"/>
      <c r="E70" s="56"/>
      <c r="F70" s="55"/>
      <c r="G70" s="55"/>
      <c r="H70" s="56"/>
      <c r="I70" s="55"/>
      <c r="J70" s="55"/>
    </row>
    <row r="71" spans="1:10" ht="12.75" customHeight="1">
      <c r="A71" s="43" t="s">
        <v>18</v>
      </c>
      <c r="B71" s="57">
        <v>0</v>
      </c>
      <c r="C71" s="58">
        <v>0</v>
      </c>
      <c r="D71" s="58">
        <f>SUM(B71:C71)</f>
        <v>0</v>
      </c>
      <c r="E71" s="57">
        <v>0</v>
      </c>
      <c r="F71" s="58">
        <v>1</v>
      </c>
      <c r="G71" s="58">
        <f aca="true" t="shared" si="23" ref="G71:G79">SUM(E71:F71)</f>
        <v>1</v>
      </c>
      <c r="H71" s="57">
        <f>SUM(B71,E71)</f>
        <v>0</v>
      </c>
      <c r="I71" s="58">
        <f>SUM(C71,F71)</f>
        <v>1</v>
      </c>
      <c r="J71" s="58">
        <f aca="true" t="shared" si="24" ref="J71:J79">SUM(H71:I71)</f>
        <v>1</v>
      </c>
    </row>
    <row r="72" spans="1:10" ht="12.75" customHeight="1">
      <c r="A72" s="43" t="s">
        <v>19</v>
      </c>
      <c r="B72" s="57">
        <v>0</v>
      </c>
      <c r="C72" s="58">
        <v>3</v>
      </c>
      <c r="D72" s="58">
        <f aca="true" t="shared" si="25" ref="D72:D79">SUM(B72:C72)</f>
        <v>3</v>
      </c>
      <c r="E72" s="57">
        <v>3</v>
      </c>
      <c r="F72" s="58">
        <v>7</v>
      </c>
      <c r="G72" s="58">
        <f t="shared" si="23"/>
        <v>10</v>
      </c>
      <c r="H72" s="57">
        <f aca="true" t="shared" si="26" ref="H72:I79">SUM(B72,E72)</f>
        <v>3</v>
      </c>
      <c r="I72" s="58">
        <f t="shared" si="26"/>
        <v>10</v>
      </c>
      <c r="J72" s="58">
        <f t="shared" si="24"/>
        <v>13</v>
      </c>
    </row>
    <row r="73" spans="1:10" ht="12.75" customHeight="1">
      <c r="A73" s="43" t="s">
        <v>20</v>
      </c>
      <c r="B73" s="57">
        <v>1</v>
      </c>
      <c r="C73" s="58">
        <v>8</v>
      </c>
      <c r="D73" s="58">
        <f t="shared" si="25"/>
        <v>9</v>
      </c>
      <c r="E73" s="57">
        <v>0</v>
      </c>
      <c r="F73" s="58">
        <v>9</v>
      </c>
      <c r="G73" s="58">
        <f t="shared" si="23"/>
        <v>9</v>
      </c>
      <c r="H73" s="57">
        <f t="shared" si="26"/>
        <v>1</v>
      </c>
      <c r="I73" s="58">
        <f t="shared" si="26"/>
        <v>17</v>
      </c>
      <c r="J73" s="58">
        <f t="shared" si="24"/>
        <v>18</v>
      </c>
    </row>
    <row r="74" spans="1:10" ht="12.75" customHeight="1">
      <c r="A74" s="43" t="s">
        <v>21</v>
      </c>
      <c r="B74" s="59">
        <v>1</v>
      </c>
      <c r="C74" s="58">
        <v>25</v>
      </c>
      <c r="D74" s="58">
        <f t="shared" si="25"/>
        <v>26</v>
      </c>
      <c r="E74" s="57">
        <v>1</v>
      </c>
      <c r="F74" s="58">
        <v>3</v>
      </c>
      <c r="G74" s="58">
        <f t="shared" si="23"/>
        <v>4</v>
      </c>
      <c r="H74" s="57">
        <f t="shared" si="26"/>
        <v>2</v>
      </c>
      <c r="I74" s="58">
        <f t="shared" si="26"/>
        <v>28</v>
      </c>
      <c r="J74" s="58">
        <f t="shared" si="24"/>
        <v>30</v>
      </c>
    </row>
    <row r="75" spans="1:10" ht="12.75" customHeight="1">
      <c r="A75" s="43" t="s">
        <v>22</v>
      </c>
      <c r="B75" s="59">
        <v>5</v>
      </c>
      <c r="C75" s="58">
        <v>16</v>
      </c>
      <c r="D75" s="58">
        <f t="shared" si="25"/>
        <v>21</v>
      </c>
      <c r="E75" s="57">
        <v>0</v>
      </c>
      <c r="F75" s="58">
        <v>0</v>
      </c>
      <c r="G75" s="58">
        <f t="shared" si="23"/>
        <v>0</v>
      </c>
      <c r="H75" s="57">
        <f t="shared" si="26"/>
        <v>5</v>
      </c>
      <c r="I75" s="58">
        <f t="shared" si="26"/>
        <v>16</v>
      </c>
      <c r="J75" s="58">
        <f t="shared" si="24"/>
        <v>21</v>
      </c>
    </row>
    <row r="76" spans="1:10" ht="12.75" customHeight="1">
      <c r="A76" s="43" t="s">
        <v>23</v>
      </c>
      <c r="B76" s="59">
        <v>3</v>
      </c>
      <c r="C76" s="58">
        <v>16</v>
      </c>
      <c r="D76" s="58">
        <f t="shared" si="25"/>
        <v>19</v>
      </c>
      <c r="E76" s="57">
        <v>1</v>
      </c>
      <c r="F76" s="58">
        <v>3</v>
      </c>
      <c r="G76" s="58">
        <f t="shared" si="23"/>
        <v>4</v>
      </c>
      <c r="H76" s="57">
        <f t="shared" si="26"/>
        <v>4</v>
      </c>
      <c r="I76" s="58">
        <f t="shared" si="26"/>
        <v>19</v>
      </c>
      <c r="J76" s="58">
        <f t="shared" si="24"/>
        <v>23</v>
      </c>
    </row>
    <row r="77" spans="1:10" ht="12.75" customHeight="1">
      <c r="A77" s="43" t="s">
        <v>24</v>
      </c>
      <c r="B77" s="59">
        <v>2</v>
      </c>
      <c r="C77" s="58">
        <v>7</v>
      </c>
      <c r="D77" s="58">
        <f t="shared" si="25"/>
        <v>9</v>
      </c>
      <c r="E77" s="57">
        <v>1</v>
      </c>
      <c r="F77" s="58">
        <v>0</v>
      </c>
      <c r="G77" s="58">
        <f t="shared" si="23"/>
        <v>1</v>
      </c>
      <c r="H77" s="57">
        <f t="shared" si="26"/>
        <v>3</v>
      </c>
      <c r="I77" s="58">
        <f t="shared" si="26"/>
        <v>7</v>
      </c>
      <c r="J77" s="58">
        <f t="shared" si="24"/>
        <v>10</v>
      </c>
    </row>
    <row r="78" spans="1:10" ht="12.75" customHeight="1">
      <c r="A78" s="43" t="s">
        <v>25</v>
      </c>
      <c r="B78" s="59">
        <v>4</v>
      </c>
      <c r="C78" s="58">
        <v>7</v>
      </c>
      <c r="D78" s="58">
        <f t="shared" si="25"/>
        <v>11</v>
      </c>
      <c r="E78" s="57">
        <v>0</v>
      </c>
      <c r="F78" s="58">
        <v>1</v>
      </c>
      <c r="G78" s="58">
        <f t="shared" si="23"/>
        <v>1</v>
      </c>
      <c r="H78" s="57">
        <f t="shared" si="26"/>
        <v>4</v>
      </c>
      <c r="I78" s="58">
        <f t="shared" si="26"/>
        <v>8</v>
      </c>
      <c r="J78" s="58">
        <f t="shared" si="24"/>
        <v>12</v>
      </c>
    </row>
    <row r="79" spans="1:10" ht="12.75" customHeight="1">
      <c r="A79" s="43" t="s">
        <v>26</v>
      </c>
      <c r="B79" s="59">
        <v>0</v>
      </c>
      <c r="C79" s="58">
        <v>1</v>
      </c>
      <c r="D79" s="60">
        <f t="shared" si="25"/>
        <v>1</v>
      </c>
      <c r="E79" s="57">
        <v>1</v>
      </c>
      <c r="F79" s="58">
        <v>0</v>
      </c>
      <c r="G79" s="60">
        <f t="shared" si="23"/>
        <v>1</v>
      </c>
      <c r="H79" s="57">
        <f t="shared" si="26"/>
        <v>1</v>
      </c>
      <c r="I79" s="58">
        <f t="shared" si="26"/>
        <v>1</v>
      </c>
      <c r="J79" s="60">
        <f t="shared" si="24"/>
        <v>2</v>
      </c>
    </row>
    <row r="80" spans="1:10" ht="12.75" customHeight="1">
      <c r="A80" s="61" t="s">
        <v>5</v>
      </c>
      <c r="B80" s="62">
        <f>SUM(B71:B79)</f>
        <v>16</v>
      </c>
      <c r="C80" s="63">
        <f aca="true" t="shared" si="27" ref="C80:J80">SUM(C71:C79)</f>
        <v>83</v>
      </c>
      <c r="D80" s="63">
        <f t="shared" si="27"/>
        <v>99</v>
      </c>
      <c r="E80" s="62">
        <f t="shared" si="27"/>
        <v>7</v>
      </c>
      <c r="F80" s="63">
        <f t="shared" si="27"/>
        <v>24</v>
      </c>
      <c r="G80" s="63">
        <f t="shared" si="27"/>
        <v>31</v>
      </c>
      <c r="H80" s="62">
        <f t="shared" si="27"/>
        <v>23</v>
      </c>
      <c r="I80" s="63">
        <f t="shared" si="27"/>
        <v>107</v>
      </c>
      <c r="J80" s="63">
        <f t="shared" si="27"/>
        <v>130</v>
      </c>
    </row>
    <row r="82" spans="1:10" ht="12.75" customHeight="1">
      <c r="A82" s="48" t="s">
        <v>11</v>
      </c>
      <c r="B82" s="49"/>
      <c r="C82" s="49"/>
      <c r="D82" s="49"/>
      <c r="E82" s="49"/>
      <c r="F82" s="49"/>
      <c r="G82" s="49"/>
      <c r="H82" s="49"/>
      <c r="I82" s="49"/>
      <c r="J82" s="49"/>
    </row>
    <row r="83" ht="12.75" customHeight="1" thickBot="1"/>
    <row r="84" spans="1:10" ht="12.75" customHeight="1">
      <c r="A84" s="50"/>
      <c r="B84" s="51" t="s">
        <v>3</v>
      </c>
      <c r="C84" s="52"/>
      <c r="D84" s="52"/>
      <c r="E84" s="51" t="s">
        <v>4</v>
      </c>
      <c r="F84" s="52"/>
      <c r="G84" s="52"/>
      <c r="H84" s="51" t="s">
        <v>5</v>
      </c>
      <c r="I84" s="52"/>
      <c r="J84" s="52"/>
    </row>
    <row r="85" spans="1:10" ht="12.75" customHeight="1">
      <c r="A85" s="121" t="s">
        <v>17</v>
      </c>
      <c r="B85" s="53" t="s">
        <v>6</v>
      </c>
      <c r="C85" s="54" t="s">
        <v>7</v>
      </c>
      <c r="D85" s="54" t="s">
        <v>5</v>
      </c>
      <c r="E85" s="53" t="s">
        <v>6</v>
      </c>
      <c r="F85" s="54" t="s">
        <v>7</v>
      </c>
      <c r="G85" s="54" t="s">
        <v>5</v>
      </c>
      <c r="H85" s="53" t="s">
        <v>6</v>
      </c>
      <c r="I85" s="54" t="s">
        <v>7</v>
      </c>
      <c r="J85" s="54" t="s">
        <v>5</v>
      </c>
    </row>
    <row r="86" spans="1:10" ht="12.75" customHeight="1">
      <c r="A86" s="55"/>
      <c r="B86" s="56"/>
      <c r="C86" s="55"/>
      <c r="D86" s="55"/>
      <c r="E86" s="56"/>
      <c r="F86" s="55"/>
      <c r="G86" s="55"/>
      <c r="H86" s="56"/>
      <c r="I86" s="55"/>
      <c r="J86" s="55"/>
    </row>
    <row r="87" spans="1:10" ht="12.75" customHeight="1">
      <c r="A87" s="43" t="s">
        <v>18</v>
      </c>
      <c r="B87" s="57">
        <v>0</v>
      </c>
      <c r="C87" s="58">
        <v>1</v>
      </c>
      <c r="D87" s="58">
        <f>SUM(B87:C87)</f>
        <v>1</v>
      </c>
      <c r="E87" s="57">
        <v>8</v>
      </c>
      <c r="F87" s="58">
        <v>62</v>
      </c>
      <c r="G87" s="58">
        <f aca="true" t="shared" si="28" ref="G87:G95">SUM(E87:F87)</f>
        <v>70</v>
      </c>
      <c r="H87" s="57">
        <f>SUM(B87,E87)</f>
        <v>8</v>
      </c>
      <c r="I87" s="58">
        <f>SUM(C87,F87)</f>
        <v>63</v>
      </c>
      <c r="J87" s="58">
        <f aca="true" t="shared" si="29" ref="J87:J95">SUM(H87:I87)</f>
        <v>71</v>
      </c>
    </row>
    <row r="88" spans="1:10" ht="12.75" customHeight="1">
      <c r="A88" s="43" t="s">
        <v>19</v>
      </c>
      <c r="B88" s="57">
        <v>2</v>
      </c>
      <c r="C88" s="58">
        <v>19</v>
      </c>
      <c r="D88" s="58">
        <f aca="true" t="shared" si="30" ref="D88:D95">SUM(B88:C88)</f>
        <v>21</v>
      </c>
      <c r="E88" s="57">
        <v>12</v>
      </c>
      <c r="F88" s="58">
        <v>94</v>
      </c>
      <c r="G88" s="58">
        <f t="shared" si="28"/>
        <v>106</v>
      </c>
      <c r="H88" s="57">
        <f aca="true" t="shared" si="31" ref="H88:I95">SUM(B88,E88)</f>
        <v>14</v>
      </c>
      <c r="I88" s="58">
        <f t="shared" si="31"/>
        <v>113</v>
      </c>
      <c r="J88" s="58">
        <f t="shared" si="29"/>
        <v>127</v>
      </c>
    </row>
    <row r="89" spans="1:10" ht="12.75" customHeight="1">
      <c r="A89" s="43" t="s">
        <v>20</v>
      </c>
      <c r="B89" s="57">
        <v>8</v>
      </c>
      <c r="C89" s="58">
        <v>84</v>
      </c>
      <c r="D89" s="58">
        <f t="shared" si="30"/>
        <v>92</v>
      </c>
      <c r="E89" s="57">
        <v>8</v>
      </c>
      <c r="F89" s="58">
        <v>46</v>
      </c>
      <c r="G89" s="58">
        <f t="shared" si="28"/>
        <v>54</v>
      </c>
      <c r="H89" s="57">
        <f t="shared" si="31"/>
        <v>16</v>
      </c>
      <c r="I89" s="58">
        <f t="shared" si="31"/>
        <v>130</v>
      </c>
      <c r="J89" s="58">
        <f t="shared" si="29"/>
        <v>146</v>
      </c>
    </row>
    <row r="90" spans="1:10" ht="12.75" customHeight="1">
      <c r="A90" s="43" t="s">
        <v>21</v>
      </c>
      <c r="B90" s="59">
        <v>18</v>
      </c>
      <c r="C90" s="58">
        <v>127</v>
      </c>
      <c r="D90" s="58">
        <f t="shared" si="30"/>
        <v>145</v>
      </c>
      <c r="E90" s="57">
        <v>3</v>
      </c>
      <c r="F90" s="58">
        <v>19</v>
      </c>
      <c r="G90" s="58">
        <f t="shared" si="28"/>
        <v>22</v>
      </c>
      <c r="H90" s="57">
        <f t="shared" si="31"/>
        <v>21</v>
      </c>
      <c r="I90" s="58">
        <f t="shared" si="31"/>
        <v>146</v>
      </c>
      <c r="J90" s="58">
        <f t="shared" si="29"/>
        <v>167</v>
      </c>
    </row>
    <row r="91" spans="1:10" ht="12.75" customHeight="1">
      <c r="A91" s="43" t="s">
        <v>22</v>
      </c>
      <c r="B91" s="59">
        <v>12</v>
      </c>
      <c r="C91" s="58">
        <v>89</v>
      </c>
      <c r="D91" s="58">
        <f t="shared" si="30"/>
        <v>101</v>
      </c>
      <c r="E91" s="57">
        <v>2</v>
      </c>
      <c r="F91" s="58">
        <v>8</v>
      </c>
      <c r="G91" s="58">
        <f t="shared" si="28"/>
        <v>10</v>
      </c>
      <c r="H91" s="57">
        <f t="shared" si="31"/>
        <v>14</v>
      </c>
      <c r="I91" s="58">
        <f t="shared" si="31"/>
        <v>97</v>
      </c>
      <c r="J91" s="58">
        <f t="shared" si="29"/>
        <v>111</v>
      </c>
    </row>
    <row r="92" spans="1:10" ht="12.75" customHeight="1">
      <c r="A92" s="43" t="s">
        <v>23</v>
      </c>
      <c r="B92" s="59">
        <v>13</v>
      </c>
      <c r="C92" s="58">
        <v>76</v>
      </c>
      <c r="D92" s="58">
        <f t="shared" si="30"/>
        <v>89</v>
      </c>
      <c r="E92" s="57">
        <v>0</v>
      </c>
      <c r="F92" s="58">
        <v>11</v>
      </c>
      <c r="G92" s="58">
        <f t="shared" si="28"/>
        <v>11</v>
      </c>
      <c r="H92" s="57">
        <f t="shared" si="31"/>
        <v>13</v>
      </c>
      <c r="I92" s="58">
        <f t="shared" si="31"/>
        <v>87</v>
      </c>
      <c r="J92" s="58">
        <f t="shared" si="29"/>
        <v>100</v>
      </c>
    </row>
    <row r="93" spans="1:10" ht="12.75" customHeight="1">
      <c r="A93" s="43" t="s">
        <v>24</v>
      </c>
      <c r="B93" s="59">
        <v>13</v>
      </c>
      <c r="C93" s="58">
        <v>65</v>
      </c>
      <c r="D93" s="58">
        <f t="shared" si="30"/>
        <v>78</v>
      </c>
      <c r="E93" s="57">
        <v>1</v>
      </c>
      <c r="F93" s="58">
        <v>7</v>
      </c>
      <c r="G93" s="58">
        <f t="shared" si="28"/>
        <v>8</v>
      </c>
      <c r="H93" s="57">
        <f t="shared" si="31"/>
        <v>14</v>
      </c>
      <c r="I93" s="58">
        <f t="shared" si="31"/>
        <v>72</v>
      </c>
      <c r="J93" s="58">
        <f t="shared" si="29"/>
        <v>86</v>
      </c>
    </row>
    <row r="94" spans="1:10" ht="12.75" customHeight="1">
      <c r="A94" s="43" t="s">
        <v>25</v>
      </c>
      <c r="B94" s="59">
        <v>25</v>
      </c>
      <c r="C94" s="58">
        <v>83</v>
      </c>
      <c r="D94" s="58">
        <f t="shared" si="30"/>
        <v>108</v>
      </c>
      <c r="E94" s="57">
        <v>1</v>
      </c>
      <c r="F94" s="58">
        <v>5</v>
      </c>
      <c r="G94" s="58">
        <f t="shared" si="28"/>
        <v>6</v>
      </c>
      <c r="H94" s="57">
        <f t="shared" si="31"/>
        <v>26</v>
      </c>
      <c r="I94" s="58">
        <f t="shared" si="31"/>
        <v>88</v>
      </c>
      <c r="J94" s="58">
        <f t="shared" si="29"/>
        <v>114</v>
      </c>
    </row>
    <row r="95" spans="1:10" ht="12.75" customHeight="1">
      <c r="A95" s="43" t="s">
        <v>26</v>
      </c>
      <c r="B95" s="59">
        <v>5</v>
      </c>
      <c r="C95" s="58">
        <v>27</v>
      </c>
      <c r="D95" s="60">
        <f t="shared" si="30"/>
        <v>32</v>
      </c>
      <c r="E95" s="57">
        <v>2</v>
      </c>
      <c r="F95" s="58">
        <v>1</v>
      </c>
      <c r="G95" s="60">
        <f t="shared" si="28"/>
        <v>3</v>
      </c>
      <c r="H95" s="57">
        <f t="shared" si="31"/>
        <v>7</v>
      </c>
      <c r="I95" s="58">
        <f t="shared" si="31"/>
        <v>28</v>
      </c>
      <c r="J95" s="60">
        <f t="shared" si="29"/>
        <v>35</v>
      </c>
    </row>
    <row r="96" spans="1:10" ht="12.75" customHeight="1">
      <c r="A96" s="61" t="s">
        <v>5</v>
      </c>
      <c r="B96" s="62">
        <f>SUM(B87:B95)</f>
        <v>96</v>
      </c>
      <c r="C96" s="63">
        <f aca="true" t="shared" si="32" ref="C96:J96">SUM(C87:C95)</f>
        <v>571</v>
      </c>
      <c r="D96" s="63">
        <f t="shared" si="32"/>
        <v>667</v>
      </c>
      <c r="E96" s="62">
        <f t="shared" si="32"/>
        <v>37</v>
      </c>
      <c r="F96" s="63">
        <f t="shared" si="32"/>
        <v>253</v>
      </c>
      <c r="G96" s="63">
        <f t="shared" si="32"/>
        <v>290</v>
      </c>
      <c r="H96" s="62">
        <f t="shared" si="32"/>
        <v>133</v>
      </c>
      <c r="I96" s="63">
        <f t="shared" si="32"/>
        <v>824</v>
      </c>
      <c r="J96" s="63">
        <f t="shared" si="32"/>
        <v>957</v>
      </c>
    </row>
  </sheetData>
  <sheetProtection/>
  <mergeCells count="1">
    <mergeCell ref="A24:J24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1</v>
      </c>
      <c r="C12" s="16">
        <v>166</v>
      </c>
      <c r="D12" s="16">
        <f>SUM(B12:C12)</f>
        <v>167</v>
      </c>
      <c r="E12" s="17">
        <v>3</v>
      </c>
      <c r="F12" s="16">
        <v>100</v>
      </c>
      <c r="G12" s="16">
        <f>SUM(E12:F12)</f>
        <v>103</v>
      </c>
      <c r="H12" s="17">
        <f aca="true" t="shared" si="0" ref="H12:I15">SUM(B12,E12)</f>
        <v>4</v>
      </c>
      <c r="I12" s="16">
        <f t="shared" si="0"/>
        <v>266</v>
      </c>
      <c r="J12" s="16">
        <f>SUM(H12:I12)</f>
        <v>270</v>
      </c>
    </row>
    <row r="13" spans="1:10" ht="12.75">
      <c r="A13" s="2" t="s">
        <v>39</v>
      </c>
      <c r="B13" s="15">
        <v>4</v>
      </c>
      <c r="C13" s="16">
        <v>791</v>
      </c>
      <c r="D13" s="16">
        <f>SUM(B13:C13)</f>
        <v>795</v>
      </c>
      <c r="E13" s="17">
        <v>6</v>
      </c>
      <c r="F13" s="16">
        <v>325</v>
      </c>
      <c r="G13" s="16">
        <f>SUM(E13:F13)</f>
        <v>331</v>
      </c>
      <c r="H13" s="17">
        <f t="shared" si="0"/>
        <v>10</v>
      </c>
      <c r="I13" s="16">
        <f t="shared" si="0"/>
        <v>1116</v>
      </c>
      <c r="J13" s="16">
        <f>SUM(H13:I13)</f>
        <v>1126</v>
      </c>
    </row>
    <row r="14" spans="1:10" ht="12.75">
      <c r="A14" s="2" t="s">
        <v>40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41</v>
      </c>
      <c r="B15" s="17">
        <v>1</v>
      </c>
      <c r="C15" s="16">
        <v>286</v>
      </c>
      <c r="D15" s="16">
        <f>SUM(B15:C15)</f>
        <v>287</v>
      </c>
      <c r="E15" s="17">
        <v>4</v>
      </c>
      <c r="F15" s="16">
        <v>100</v>
      </c>
      <c r="G15" s="16">
        <f>SUM(E15:F15)</f>
        <v>104</v>
      </c>
      <c r="H15" s="17">
        <f t="shared" si="0"/>
        <v>5</v>
      </c>
      <c r="I15" s="16">
        <f t="shared" si="0"/>
        <v>386</v>
      </c>
      <c r="J15" s="16">
        <f>SUM(H15:I15)</f>
        <v>391</v>
      </c>
    </row>
    <row r="16" spans="1:10" s="1" customFormat="1" ht="12.75">
      <c r="A16" s="13" t="s">
        <v>5</v>
      </c>
      <c r="B16" s="19">
        <f>SUM(B12:B15)</f>
        <v>6</v>
      </c>
      <c r="C16" s="20">
        <f aca="true" t="shared" si="1" ref="C16:J16">SUM(C12:C15)</f>
        <v>1244</v>
      </c>
      <c r="D16" s="20">
        <f t="shared" si="1"/>
        <v>1250</v>
      </c>
      <c r="E16" s="19">
        <f t="shared" si="1"/>
        <v>13</v>
      </c>
      <c r="F16" s="20">
        <f t="shared" si="1"/>
        <v>525</v>
      </c>
      <c r="G16" s="20">
        <f t="shared" si="1"/>
        <v>538</v>
      </c>
      <c r="H16" s="19">
        <f t="shared" si="1"/>
        <v>19</v>
      </c>
      <c r="I16" s="20">
        <f t="shared" si="1"/>
        <v>1769</v>
      </c>
      <c r="J16" s="20">
        <f t="shared" si="1"/>
        <v>1788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3</v>
      </c>
      <c r="D19" s="16">
        <f>SUM(B19:C19)</f>
        <v>3</v>
      </c>
      <c r="E19" s="17">
        <v>0</v>
      </c>
      <c r="F19" s="16">
        <v>3</v>
      </c>
      <c r="G19" s="16">
        <f>SUM(E19:F19)</f>
        <v>3</v>
      </c>
      <c r="H19" s="17">
        <f aca="true" t="shared" si="2" ref="H19:I22">SUM(B19,E19)</f>
        <v>0</v>
      </c>
      <c r="I19" s="16">
        <f t="shared" si="2"/>
        <v>6</v>
      </c>
      <c r="J19" s="16">
        <f>SUM(H19:I19)</f>
        <v>6</v>
      </c>
    </row>
    <row r="20" spans="1:10" ht="12.75">
      <c r="A20" s="2" t="s">
        <v>39</v>
      </c>
      <c r="B20" s="15">
        <v>0</v>
      </c>
      <c r="C20" s="18">
        <v>13</v>
      </c>
      <c r="D20" s="16">
        <f>SUM(B20:C20)</f>
        <v>13</v>
      </c>
      <c r="E20" s="17">
        <v>0</v>
      </c>
      <c r="F20" s="16">
        <v>5</v>
      </c>
      <c r="G20" s="16">
        <f>SUM(E20:F20)</f>
        <v>5</v>
      </c>
      <c r="H20" s="17">
        <f t="shared" si="2"/>
        <v>0</v>
      </c>
      <c r="I20" s="16">
        <f t="shared" si="2"/>
        <v>18</v>
      </c>
      <c r="J20" s="16">
        <f>SUM(H20:I20)</f>
        <v>18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1</v>
      </c>
      <c r="C22" s="18">
        <v>2</v>
      </c>
      <c r="D22" s="16">
        <f>SUM(B22:C22)</f>
        <v>3</v>
      </c>
      <c r="E22" s="17">
        <v>0</v>
      </c>
      <c r="F22" s="16">
        <v>2</v>
      </c>
      <c r="G22" s="16">
        <f>SUM(E22:F22)</f>
        <v>2</v>
      </c>
      <c r="H22" s="17">
        <f t="shared" si="2"/>
        <v>1</v>
      </c>
      <c r="I22" s="16">
        <f t="shared" si="2"/>
        <v>4</v>
      </c>
      <c r="J22" s="16">
        <f>SUM(H22:I22)</f>
        <v>5</v>
      </c>
    </row>
    <row r="23" spans="1:10" s="1" customFormat="1" ht="12.75">
      <c r="A23" s="13" t="s">
        <v>5</v>
      </c>
      <c r="B23" s="22">
        <f aca="true" t="shared" si="3" ref="B23:J23">SUM(B19:B22)</f>
        <v>1</v>
      </c>
      <c r="C23" s="20">
        <f t="shared" si="3"/>
        <v>18</v>
      </c>
      <c r="D23" s="20">
        <f t="shared" si="3"/>
        <v>19</v>
      </c>
      <c r="E23" s="19">
        <f t="shared" si="3"/>
        <v>0</v>
      </c>
      <c r="F23" s="20">
        <f t="shared" si="3"/>
        <v>10</v>
      </c>
      <c r="G23" s="20">
        <f t="shared" si="3"/>
        <v>10</v>
      </c>
      <c r="H23" s="19">
        <f t="shared" si="3"/>
        <v>1</v>
      </c>
      <c r="I23" s="20">
        <f t="shared" si="3"/>
        <v>28</v>
      </c>
      <c r="J23" s="20">
        <f t="shared" si="3"/>
        <v>29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1</v>
      </c>
      <c r="C26" s="16">
        <f t="shared" si="4"/>
        <v>169</v>
      </c>
      <c r="D26" s="16">
        <f>SUM(B26:C26)</f>
        <v>170</v>
      </c>
      <c r="E26" s="17">
        <f aca="true" t="shared" si="5" ref="E26:F29">SUM(E12,E19)</f>
        <v>3</v>
      </c>
      <c r="F26" s="16">
        <f t="shared" si="5"/>
        <v>103</v>
      </c>
      <c r="G26" s="16">
        <f>SUM(E26:F26)</f>
        <v>106</v>
      </c>
      <c r="H26" s="17">
        <f aca="true" t="shared" si="6" ref="H26:I29">SUM(B26,E26)</f>
        <v>4</v>
      </c>
      <c r="I26" s="16">
        <f t="shared" si="6"/>
        <v>272</v>
      </c>
      <c r="J26" s="16">
        <f>SUM(H26:I26)</f>
        <v>276</v>
      </c>
    </row>
    <row r="27" spans="1:10" ht="12.75">
      <c r="A27" s="2" t="s">
        <v>39</v>
      </c>
      <c r="B27" s="17">
        <f t="shared" si="4"/>
        <v>4</v>
      </c>
      <c r="C27" s="16">
        <f t="shared" si="4"/>
        <v>804</v>
      </c>
      <c r="D27" s="16">
        <f>SUM(B27:C27)</f>
        <v>808</v>
      </c>
      <c r="E27" s="17">
        <f t="shared" si="5"/>
        <v>6</v>
      </c>
      <c r="F27" s="16">
        <f t="shared" si="5"/>
        <v>330</v>
      </c>
      <c r="G27" s="16">
        <f>SUM(E27:F27)</f>
        <v>336</v>
      </c>
      <c r="H27" s="17">
        <f t="shared" si="6"/>
        <v>10</v>
      </c>
      <c r="I27" s="16">
        <f t="shared" si="6"/>
        <v>1134</v>
      </c>
      <c r="J27" s="16">
        <f>SUM(H27:I27)</f>
        <v>1144</v>
      </c>
    </row>
    <row r="28" spans="1:10" ht="12.75">
      <c r="A28" s="2" t="s">
        <v>40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41</v>
      </c>
      <c r="B29" s="17">
        <f t="shared" si="4"/>
        <v>2</v>
      </c>
      <c r="C29" s="16">
        <f t="shared" si="4"/>
        <v>288</v>
      </c>
      <c r="D29" s="16">
        <f>SUM(B29:C29)</f>
        <v>290</v>
      </c>
      <c r="E29" s="17">
        <f t="shared" si="5"/>
        <v>4</v>
      </c>
      <c r="F29" s="16">
        <f t="shared" si="5"/>
        <v>102</v>
      </c>
      <c r="G29" s="16">
        <f>SUM(E29:F29)</f>
        <v>106</v>
      </c>
      <c r="H29" s="17">
        <f t="shared" si="6"/>
        <v>6</v>
      </c>
      <c r="I29" s="16">
        <f t="shared" si="6"/>
        <v>390</v>
      </c>
      <c r="J29" s="16">
        <f>SUM(H29:I29)</f>
        <v>396</v>
      </c>
    </row>
    <row r="30" spans="1:10" s="1" customFormat="1" ht="12.75">
      <c r="A30" s="13" t="s">
        <v>5</v>
      </c>
      <c r="B30" s="19">
        <f aca="true" t="shared" si="7" ref="B30:J30">SUM(B26:B29)</f>
        <v>7</v>
      </c>
      <c r="C30" s="20">
        <f t="shared" si="7"/>
        <v>1262</v>
      </c>
      <c r="D30" s="20">
        <f>SUM(B30:C30)</f>
        <v>1269</v>
      </c>
      <c r="E30" s="19">
        <f t="shared" si="7"/>
        <v>13</v>
      </c>
      <c r="F30" s="20">
        <f t="shared" si="7"/>
        <v>535</v>
      </c>
      <c r="G30" s="20">
        <f>SUM(E30:F30)</f>
        <v>548</v>
      </c>
      <c r="H30" s="19">
        <f t="shared" si="7"/>
        <v>20</v>
      </c>
      <c r="I30" s="20">
        <f t="shared" si="7"/>
        <v>1797</v>
      </c>
      <c r="J30" s="20">
        <f t="shared" si="7"/>
        <v>1817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71</v>
      </c>
      <c r="C34" s="16">
        <v>499</v>
      </c>
      <c r="D34" s="16">
        <f>SUM(B34:C34)</f>
        <v>570</v>
      </c>
      <c r="E34" s="17">
        <v>72</v>
      </c>
      <c r="F34" s="16">
        <v>311</v>
      </c>
      <c r="G34" s="16">
        <f>SUM(E34:F34)</f>
        <v>383</v>
      </c>
      <c r="H34" s="17">
        <f aca="true" t="shared" si="8" ref="H34:I37">SUM(B34,E34)</f>
        <v>143</v>
      </c>
      <c r="I34" s="16">
        <f t="shared" si="8"/>
        <v>810</v>
      </c>
      <c r="J34" s="16">
        <f>SUM(H34:I34)</f>
        <v>953</v>
      </c>
    </row>
    <row r="35" spans="1:10" ht="12.75">
      <c r="A35" s="2" t="s">
        <v>39</v>
      </c>
      <c r="B35" s="15">
        <v>222</v>
      </c>
      <c r="C35" s="16">
        <v>1742</v>
      </c>
      <c r="D35" s="16">
        <f>SUM(B35:C35)</f>
        <v>1964</v>
      </c>
      <c r="E35" s="17">
        <v>179</v>
      </c>
      <c r="F35" s="16">
        <v>838</v>
      </c>
      <c r="G35" s="16">
        <f>SUM(E35:F35)</f>
        <v>1017</v>
      </c>
      <c r="H35" s="17">
        <f t="shared" si="8"/>
        <v>401</v>
      </c>
      <c r="I35" s="16">
        <f t="shared" si="8"/>
        <v>2580</v>
      </c>
      <c r="J35" s="16">
        <f>SUM(H35:I35)</f>
        <v>2981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102</v>
      </c>
      <c r="C37" s="16">
        <v>708</v>
      </c>
      <c r="D37" s="16">
        <f>SUM(B37:C37)</f>
        <v>810</v>
      </c>
      <c r="E37" s="17">
        <v>64</v>
      </c>
      <c r="F37" s="16">
        <v>332</v>
      </c>
      <c r="G37" s="16">
        <f>SUM(E37:F37)</f>
        <v>396</v>
      </c>
      <c r="H37" s="17">
        <f t="shared" si="8"/>
        <v>166</v>
      </c>
      <c r="I37" s="16">
        <f t="shared" si="8"/>
        <v>1040</v>
      </c>
      <c r="J37" s="16">
        <f>SUM(H37:I37)</f>
        <v>1206</v>
      </c>
    </row>
    <row r="38" spans="1:10" s="1" customFormat="1" ht="12.75">
      <c r="A38" s="13" t="s">
        <v>5</v>
      </c>
      <c r="B38" s="19">
        <f>SUM(B34:B37)</f>
        <v>395</v>
      </c>
      <c r="C38" s="20">
        <f aca="true" t="shared" si="9" ref="C38:J38">SUM(C34:C37)</f>
        <v>2951</v>
      </c>
      <c r="D38" s="20">
        <f t="shared" si="9"/>
        <v>3346</v>
      </c>
      <c r="E38" s="19">
        <f t="shared" si="9"/>
        <v>315</v>
      </c>
      <c r="F38" s="20">
        <f t="shared" si="9"/>
        <v>1481</v>
      </c>
      <c r="G38" s="20">
        <f t="shared" si="9"/>
        <v>1796</v>
      </c>
      <c r="H38" s="19">
        <f t="shared" si="9"/>
        <v>710</v>
      </c>
      <c r="I38" s="20">
        <f t="shared" si="9"/>
        <v>4432</v>
      </c>
      <c r="J38" s="20">
        <f t="shared" si="9"/>
        <v>5142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51</v>
      </c>
      <c r="C41" s="16">
        <v>538</v>
      </c>
      <c r="D41" s="130">
        <f>SUM(B41:C41)</f>
        <v>589</v>
      </c>
      <c r="E41" s="132">
        <v>5</v>
      </c>
      <c r="F41" s="132">
        <v>237</v>
      </c>
      <c r="G41" s="16">
        <f>SUM(E41:F41)</f>
        <v>242</v>
      </c>
      <c r="H41" s="17">
        <f aca="true" t="shared" si="10" ref="H41:I44">SUM(B41,E41)</f>
        <v>56</v>
      </c>
      <c r="I41" s="16">
        <f t="shared" si="10"/>
        <v>775</v>
      </c>
      <c r="J41" s="16">
        <f>SUM(H41:I41)</f>
        <v>831</v>
      </c>
    </row>
    <row r="42" spans="1:10" ht="12.75">
      <c r="A42" s="2" t="s">
        <v>39</v>
      </c>
      <c r="B42" s="15">
        <v>70</v>
      </c>
      <c r="C42" s="18">
        <v>1120</v>
      </c>
      <c r="D42" s="130">
        <f>SUM(B42:C42)</f>
        <v>1190</v>
      </c>
      <c r="E42" s="132">
        <v>34</v>
      </c>
      <c r="F42" s="132">
        <v>615</v>
      </c>
      <c r="G42" s="16">
        <f>SUM(E42:F42)</f>
        <v>649</v>
      </c>
      <c r="H42" s="17">
        <f t="shared" si="10"/>
        <v>104</v>
      </c>
      <c r="I42" s="16">
        <f t="shared" si="10"/>
        <v>1735</v>
      </c>
      <c r="J42" s="16">
        <f>SUM(H42:I42)</f>
        <v>1839</v>
      </c>
    </row>
    <row r="43" spans="1:10" ht="12.75">
      <c r="A43" s="2" t="s">
        <v>40</v>
      </c>
      <c r="B43" s="15">
        <v>1</v>
      </c>
      <c r="C43" s="21">
        <v>25</v>
      </c>
      <c r="D43" s="130">
        <f>SUM(B43:C43)</f>
        <v>26</v>
      </c>
      <c r="E43" s="15">
        <v>1</v>
      </c>
      <c r="F43" s="132">
        <v>13</v>
      </c>
      <c r="G43" s="16">
        <f>SUM(E43:F43)</f>
        <v>14</v>
      </c>
      <c r="H43" s="17">
        <f t="shared" si="10"/>
        <v>2</v>
      </c>
      <c r="I43" s="16">
        <f t="shared" si="10"/>
        <v>38</v>
      </c>
      <c r="J43" s="16">
        <f>SUM(H43:I43)</f>
        <v>40</v>
      </c>
    </row>
    <row r="44" spans="1:10" ht="12.75">
      <c r="A44" s="2" t="s">
        <v>41</v>
      </c>
      <c r="B44" s="15">
        <v>8</v>
      </c>
      <c r="C44" s="18">
        <v>238</v>
      </c>
      <c r="D44" s="131">
        <f>SUM(B44:C44)</f>
        <v>246</v>
      </c>
      <c r="E44" s="132">
        <v>7</v>
      </c>
      <c r="F44" s="132">
        <v>147</v>
      </c>
      <c r="G44" s="16">
        <f>SUM(E44:F44)</f>
        <v>154</v>
      </c>
      <c r="H44" s="17">
        <f t="shared" si="10"/>
        <v>15</v>
      </c>
      <c r="I44" s="16">
        <f t="shared" si="10"/>
        <v>385</v>
      </c>
      <c r="J44" s="16">
        <f>SUM(H44:I44)</f>
        <v>400</v>
      </c>
    </row>
    <row r="45" spans="1:10" s="1" customFormat="1" ht="12.75">
      <c r="A45" s="13" t="s">
        <v>5</v>
      </c>
      <c r="B45" s="22">
        <f aca="true" t="shared" si="11" ref="B45:J45">SUM(B41:B44)</f>
        <v>130</v>
      </c>
      <c r="C45" s="20">
        <f t="shared" si="11"/>
        <v>1921</v>
      </c>
      <c r="D45" s="20">
        <f t="shared" si="11"/>
        <v>2051</v>
      </c>
      <c r="E45" s="19">
        <f t="shared" si="11"/>
        <v>47</v>
      </c>
      <c r="F45" s="20">
        <f t="shared" si="11"/>
        <v>1012</v>
      </c>
      <c r="G45" s="20">
        <f t="shared" si="11"/>
        <v>1059</v>
      </c>
      <c r="H45" s="19">
        <f t="shared" si="11"/>
        <v>177</v>
      </c>
      <c r="I45" s="20">
        <f t="shared" si="11"/>
        <v>2933</v>
      </c>
      <c r="J45" s="20">
        <f t="shared" si="11"/>
        <v>3110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122</v>
      </c>
      <c r="C48" s="16">
        <f t="shared" si="12"/>
        <v>1037</v>
      </c>
      <c r="D48" s="16">
        <f>SUM(B48:C48)</f>
        <v>1159</v>
      </c>
      <c r="E48" s="17">
        <f aca="true" t="shared" si="13" ref="E48:F51">SUM(E34,E41)</f>
        <v>77</v>
      </c>
      <c r="F48" s="16">
        <f t="shared" si="13"/>
        <v>548</v>
      </c>
      <c r="G48" s="16">
        <f>SUM(E48:F48)</f>
        <v>625</v>
      </c>
      <c r="H48" s="17">
        <f aca="true" t="shared" si="14" ref="H48:I51">SUM(B48,E48)</f>
        <v>199</v>
      </c>
      <c r="I48" s="16">
        <f t="shared" si="14"/>
        <v>1585</v>
      </c>
      <c r="J48" s="16">
        <f>SUM(H48:I48)</f>
        <v>1784</v>
      </c>
    </row>
    <row r="49" spans="1:10" ht="12.75">
      <c r="A49" s="2" t="s">
        <v>39</v>
      </c>
      <c r="B49" s="17">
        <f t="shared" si="12"/>
        <v>292</v>
      </c>
      <c r="C49" s="16">
        <f t="shared" si="12"/>
        <v>2862</v>
      </c>
      <c r="D49" s="16">
        <f>SUM(B49:C49)</f>
        <v>3154</v>
      </c>
      <c r="E49" s="17">
        <f t="shared" si="13"/>
        <v>213</v>
      </c>
      <c r="F49" s="16">
        <f t="shared" si="13"/>
        <v>1453</v>
      </c>
      <c r="G49" s="16">
        <f>SUM(E49:F49)</f>
        <v>1666</v>
      </c>
      <c r="H49" s="17">
        <f t="shared" si="14"/>
        <v>505</v>
      </c>
      <c r="I49" s="16">
        <f t="shared" si="14"/>
        <v>4315</v>
      </c>
      <c r="J49" s="16">
        <f>SUM(H49:I49)</f>
        <v>4820</v>
      </c>
    </row>
    <row r="50" spans="1:10" ht="12.75">
      <c r="A50" s="2" t="s">
        <v>40</v>
      </c>
      <c r="B50" s="17">
        <f t="shared" si="12"/>
        <v>1</v>
      </c>
      <c r="C50" s="16">
        <f t="shared" si="12"/>
        <v>27</v>
      </c>
      <c r="D50" s="16">
        <f>SUM(B50:C50)</f>
        <v>28</v>
      </c>
      <c r="E50" s="17">
        <f t="shared" si="13"/>
        <v>1</v>
      </c>
      <c r="F50" s="16">
        <f t="shared" si="13"/>
        <v>13</v>
      </c>
      <c r="G50" s="16">
        <f>SUM(E50:F50)</f>
        <v>14</v>
      </c>
      <c r="H50" s="17">
        <f t="shared" si="14"/>
        <v>2</v>
      </c>
      <c r="I50" s="16">
        <f t="shared" si="14"/>
        <v>40</v>
      </c>
      <c r="J50" s="16">
        <f>SUM(H50:I50)</f>
        <v>42</v>
      </c>
    </row>
    <row r="51" spans="1:10" ht="12.75">
      <c r="A51" s="2" t="s">
        <v>41</v>
      </c>
      <c r="B51" s="17">
        <f t="shared" si="12"/>
        <v>110</v>
      </c>
      <c r="C51" s="16">
        <f t="shared" si="12"/>
        <v>946</v>
      </c>
      <c r="D51" s="16">
        <f>SUM(B51:C51)</f>
        <v>1056</v>
      </c>
      <c r="E51" s="17">
        <f t="shared" si="13"/>
        <v>71</v>
      </c>
      <c r="F51" s="16">
        <f t="shared" si="13"/>
        <v>479</v>
      </c>
      <c r="G51" s="16">
        <f>SUM(E51:F51)</f>
        <v>550</v>
      </c>
      <c r="H51" s="17">
        <f t="shared" si="14"/>
        <v>181</v>
      </c>
      <c r="I51" s="16">
        <f t="shared" si="14"/>
        <v>1425</v>
      </c>
      <c r="J51" s="16">
        <f>SUM(H51:I51)</f>
        <v>1606</v>
      </c>
    </row>
    <row r="52" spans="1:10" s="1" customFormat="1" ht="12.75">
      <c r="A52" s="13" t="s">
        <v>5</v>
      </c>
      <c r="B52" s="19">
        <f>SUM(B48:B51)</f>
        <v>525</v>
      </c>
      <c r="C52" s="20">
        <f>SUM(C48:C51)</f>
        <v>4872</v>
      </c>
      <c r="D52" s="20">
        <f>SUM(B52:C52)</f>
        <v>5397</v>
      </c>
      <c r="E52" s="19">
        <f>SUM(E48:E51)</f>
        <v>362</v>
      </c>
      <c r="F52" s="20">
        <f>SUM(F48:F51)</f>
        <v>2493</v>
      </c>
      <c r="G52" s="20">
        <f>SUM(E52:F52)</f>
        <v>2855</v>
      </c>
      <c r="H52" s="19">
        <f>SUM(H48:H51)</f>
        <v>887</v>
      </c>
      <c r="I52" s="20">
        <f>SUM(I48:I51)</f>
        <v>7365</v>
      </c>
      <c r="J52" s="20">
        <f>SUM(J48:J51)</f>
        <v>8252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72</v>
      </c>
      <c r="C56" s="21">
        <f t="shared" si="15"/>
        <v>665</v>
      </c>
      <c r="D56" s="16">
        <f>SUM(B56:C56)</f>
        <v>737</v>
      </c>
      <c r="E56" s="17">
        <f aca="true" t="shared" si="16" ref="E56:F59">E12+E34</f>
        <v>75</v>
      </c>
      <c r="F56" s="109">
        <f t="shared" si="16"/>
        <v>411</v>
      </c>
      <c r="G56" s="16">
        <f>SUM(E56:F56)</f>
        <v>486</v>
      </c>
      <c r="H56" s="17">
        <f aca="true" t="shared" si="17" ref="H56:I59">SUM(B56,E56)</f>
        <v>147</v>
      </c>
      <c r="I56" s="16">
        <f t="shared" si="17"/>
        <v>1076</v>
      </c>
      <c r="J56" s="16">
        <f>SUM(H56:I56)</f>
        <v>1223</v>
      </c>
    </row>
    <row r="57" spans="1:10" ht="12.75">
      <c r="A57" s="2" t="s">
        <v>39</v>
      </c>
      <c r="B57" s="15">
        <f t="shared" si="15"/>
        <v>226</v>
      </c>
      <c r="C57" s="21">
        <f t="shared" si="15"/>
        <v>2533</v>
      </c>
      <c r="D57" s="16">
        <f>SUM(B57:C57)</f>
        <v>2759</v>
      </c>
      <c r="E57" s="17">
        <f t="shared" si="16"/>
        <v>185</v>
      </c>
      <c r="F57" s="109">
        <f t="shared" si="16"/>
        <v>1163</v>
      </c>
      <c r="G57" s="16">
        <f>SUM(E57:F57)</f>
        <v>1348</v>
      </c>
      <c r="H57" s="17">
        <f t="shared" si="17"/>
        <v>411</v>
      </c>
      <c r="I57" s="16">
        <f t="shared" si="17"/>
        <v>3696</v>
      </c>
      <c r="J57" s="16">
        <f>SUM(H57:I57)</f>
        <v>4107</v>
      </c>
    </row>
    <row r="58" spans="1:10" ht="12.75">
      <c r="A58" s="2" t="s">
        <v>40</v>
      </c>
      <c r="B58" s="15">
        <f t="shared" si="15"/>
        <v>0</v>
      </c>
      <c r="C58" s="21">
        <f t="shared" si="15"/>
        <v>3</v>
      </c>
      <c r="D58" s="16">
        <f>SUM(B58:C58)</f>
        <v>3</v>
      </c>
      <c r="E58" s="17">
        <f t="shared" si="16"/>
        <v>0</v>
      </c>
      <c r="F58" s="109">
        <f t="shared" si="16"/>
        <v>0</v>
      </c>
      <c r="G58" s="16">
        <f>SUM(E58:F58)</f>
        <v>0</v>
      </c>
      <c r="H58" s="17">
        <f t="shared" si="17"/>
        <v>0</v>
      </c>
      <c r="I58" s="16">
        <f t="shared" si="17"/>
        <v>3</v>
      </c>
      <c r="J58" s="16">
        <f>SUM(H58:I58)</f>
        <v>3</v>
      </c>
    </row>
    <row r="59" spans="1:10" ht="12.75">
      <c r="A59" s="2" t="s">
        <v>41</v>
      </c>
      <c r="B59" s="110">
        <f t="shared" si="15"/>
        <v>103</v>
      </c>
      <c r="C59" s="21">
        <f t="shared" si="15"/>
        <v>994</v>
      </c>
      <c r="D59" s="16">
        <f>SUM(B59:C59)</f>
        <v>1097</v>
      </c>
      <c r="E59" s="111">
        <f t="shared" si="16"/>
        <v>68</v>
      </c>
      <c r="F59" s="109">
        <f t="shared" si="16"/>
        <v>432</v>
      </c>
      <c r="G59" s="16">
        <f>SUM(E59:F59)</f>
        <v>500</v>
      </c>
      <c r="H59" s="17">
        <f t="shared" si="17"/>
        <v>171</v>
      </c>
      <c r="I59" s="16">
        <f t="shared" si="17"/>
        <v>1426</v>
      </c>
      <c r="J59" s="16">
        <f>SUM(H59:I59)</f>
        <v>1597</v>
      </c>
    </row>
    <row r="60" spans="1:10" s="1" customFormat="1" ht="12.75">
      <c r="A60" s="13" t="s">
        <v>5</v>
      </c>
      <c r="B60" s="19">
        <f>SUM(B56:B59)</f>
        <v>401</v>
      </c>
      <c r="C60" s="20">
        <f aca="true" t="shared" si="18" ref="C60:J60">SUM(C56:C59)</f>
        <v>4195</v>
      </c>
      <c r="D60" s="20">
        <f t="shared" si="18"/>
        <v>4596</v>
      </c>
      <c r="E60" s="19">
        <f t="shared" si="18"/>
        <v>328</v>
      </c>
      <c r="F60" s="20">
        <f t="shared" si="18"/>
        <v>2006</v>
      </c>
      <c r="G60" s="20">
        <f t="shared" si="18"/>
        <v>2334</v>
      </c>
      <c r="H60" s="19">
        <f t="shared" si="18"/>
        <v>729</v>
      </c>
      <c r="I60" s="20">
        <f t="shared" si="18"/>
        <v>6201</v>
      </c>
      <c r="J60" s="20">
        <f t="shared" si="18"/>
        <v>6930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51</v>
      </c>
      <c r="C63" s="21">
        <f t="shared" si="19"/>
        <v>541</v>
      </c>
      <c r="D63" s="16">
        <f>SUM(B63:C63)</f>
        <v>592</v>
      </c>
      <c r="E63" s="17">
        <f aca="true" t="shared" si="20" ref="E63:F66">E19+E41</f>
        <v>5</v>
      </c>
      <c r="F63" s="109">
        <f t="shared" si="20"/>
        <v>240</v>
      </c>
      <c r="G63" s="16">
        <f>SUM(E63:F63)</f>
        <v>245</v>
      </c>
      <c r="H63" s="17">
        <f aca="true" t="shared" si="21" ref="H63:I66">SUM(B63,E63)</f>
        <v>56</v>
      </c>
      <c r="I63" s="16">
        <f t="shared" si="21"/>
        <v>781</v>
      </c>
      <c r="J63" s="16">
        <f>SUM(H63:I63)</f>
        <v>837</v>
      </c>
    </row>
    <row r="64" spans="1:10" ht="12.75">
      <c r="A64" s="2" t="s">
        <v>39</v>
      </c>
      <c r="B64" s="15">
        <f t="shared" si="19"/>
        <v>70</v>
      </c>
      <c r="C64" s="21">
        <f t="shared" si="19"/>
        <v>1133</v>
      </c>
      <c r="D64" s="16">
        <f>SUM(B64:C64)</f>
        <v>1203</v>
      </c>
      <c r="E64" s="17">
        <f t="shared" si="20"/>
        <v>34</v>
      </c>
      <c r="F64" s="109">
        <f t="shared" si="20"/>
        <v>620</v>
      </c>
      <c r="G64" s="16">
        <f>SUM(E64:F64)</f>
        <v>654</v>
      </c>
      <c r="H64" s="17">
        <f t="shared" si="21"/>
        <v>104</v>
      </c>
      <c r="I64" s="16">
        <f t="shared" si="21"/>
        <v>1753</v>
      </c>
      <c r="J64" s="16">
        <f>SUM(H64:I64)</f>
        <v>1857</v>
      </c>
    </row>
    <row r="65" spans="1:10" ht="12.75">
      <c r="A65" s="2" t="s">
        <v>40</v>
      </c>
      <c r="B65" s="15">
        <f t="shared" si="19"/>
        <v>1</v>
      </c>
      <c r="C65" s="21">
        <f t="shared" si="19"/>
        <v>25</v>
      </c>
      <c r="D65" s="16">
        <f>SUM(B65:C65)</f>
        <v>26</v>
      </c>
      <c r="E65" s="17">
        <f t="shared" si="20"/>
        <v>1</v>
      </c>
      <c r="F65" s="109">
        <f t="shared" si="20"/>
        <v>13</v>
      </c>
      <c r="G65" s="16">
        <f>SUM(E65:F65)</f>
        <v>14</v>
      </c>
      <c r="H65" s="17">
        <f t="shared" si="21"/>
        <v>2</v>
      </c>
      <c r="I65" s="16">
        <f t="shared" si="21"/>
        <v>38</v>
      </c>
      <c r="J65" s="16">
        <f>SUM(H65:I65)</f>
        <v>40</v>
      </c>
    </row>
    <row r="66" spans="1:10" ht="12.75">
      <c r="A66" s="2" t="s">
        <v>41</v>
      </c>
      <c r="B66" s="110">
        <f t="shared" si="19"/>
        <v>9</v>
      </c>
      <c r="C66" s="21">
        <f t="shared" si="19"/>
        <v>240</v>
      </c>
      <c r="D66" s="16">
        <f>SUM(B66:C66)</f>
        <v>249</v>
      </c>
      <c r="E66" s="111">
        <f t="shared" si="20"/>
        <v>7</v>
      </c>
      <c r="F66" s="109">
        <f t="shared" si="20"/>
        <v>149</v>
      </c>
      <c r="G66" s="16">
        <f>SUM(E66:F66)</f>
        <v>156</v>
      </c>
      <c r="H66" s="17">
        <f t="shared" si="21"/>
        <v>16</v>
      </c>
      <c r="I66" s="16">
        <f t="shared" si="21"/>
        <v>389</v>
      </c>
      <c r="J66" s="16">
        <f>SUM(H66:I66)</f>
        <v>405</v>
      </c>
    </row>
    <row r="67" spans="1:10" s="1" customFormat="1" ht="12.75">
      <c r="A67" s="13" t="s">
        <v>5</v>
      </c>
      <c r="B67" s="22">
        <f aca="true" t="shared" si="22" ref="B67:J67">SUM(B63:B66)</f>
        <v>131</v>
      </c>
      <c r="C67" s="20">
        <f t="shared" si="22"/>
        <v>1939</v>
      </c>
      <c r="D67" s="20">
        <f t="shared" si="22"/>
        <v>2070</v>
      </c>
      <c r="E67" s="19">
        <f t="shared" si="22"/>
        <v>47</v>
      </c>
      <c r="F67" s="20">
        <f t="shared" si="22"/>
        <v>1022</v>
      </c>
      <c r="G67" s="20">
        <f t="shared" si="22"/>
        <v>1069</v>
      </c>
      <c r="H67" s="19">
        <f t="shared" si="22"/>
        <v>178</v>
      </c>
      <c r="I67" s="20">
        <f t="shared" si="22"/>
        <v>2961</v>
      </c>
      <c r="J67" s="20">
        <f t="shared" si="22"/>
        <v>3139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123</v>
      </c>
      <c r="C70" s="16">
        <f t="shared" si="23"/>
        <v>1206</v>
      </c>
      <c r="D70" s="16">
        <f>SUM(B70:C70)</f>
        <v>1329</v>
      </c>
      <c r="E70" s="17">
        <f aca="true" t="shared" si="24" ref="E70:F73">SUM(E56,E63)</f>
        <v>80</v>
      </c>
      <c r="F70" s="16">
        <f t="shared" si="24"/>
        <v>651</v>
      </c>
      <c r="G70" s="16">
        <f>SUM(E70:F70)</f>
        <v>731</v>
      </c>
      <c r="H70" s="17">
        <f aca="true" t="shared" si="25" ref="H70:I73">SUM(B70,E70)</f>
        <v>203</v>
      </c>
      <c r="I70" s="16">
        <f t="shared" si="25"/>
        <v>1857</v>
      </c>
      <c r="J70" s="16">
        <f>SUM(H70:I70)</f>
        <v>2060</v>
      </c>
    </row>
    <row r="71" spans="1:10" ht="12.75">
      <c r="A71" s="2" t="s">
        <v>39</v>
      </c>
      <c r="B71" s="17">
        <f t="shared" si="23"/>
        <v>296</v>
      </c>
      <c r="C71" s="16">
        <f t="shared" si="23"/>
        <v>3666</v>
      </c>
      <c r="D71" s="16">
        <f>SUM(B71:C71)</f>
        <v>3962</v>
      </c>
      <c r="E71" s="17">
        <f t="shared" si="24"/>
        <v>219</v>
      </c>
      <c r="F71" s="16">
        <f t="shared" si="24"/>
        <v>1783</v>
      </c>
      <c r="G71" s="16">
        <f>SUM(E71:F71)</f>
        <v>2002</v>
      </c>
      <c r="H71" s="17">
        <f t="shared" si="25"/>
        <v>515</v>
      </c>
      <c r="I71" s="16">
        <f t="shared" si="25"/>
        <v>5449</v>
      </c>
      <c r="J71" s="16">
        <f>SUM(H71:I71)</f>
        <v>5964</v>
      </c>
    </row>
    <row r="72" spans="1:10" ht="12.75">
      <c r="A72" s="2" t="s">
        <v>40</v>
      </c>
      <c r="B72" s="17">
        <f t="shared" si="23"/>
        <v>1</v>
      </c>
      <c r="C72" s="16">
        <f t="shared" si="23"/>
        <v>28</v>
      </c>
      <c r="D72" s="16">
        <f>SUM(B72:C72)</f>
        <v>29</v>
      </c>
      <c r="E72" s="17">
        <f t="shared" si="24"/>
        <v>1</v>
      </c>
      <c r="F72" s="16">
        <f t="shared" si="24"/>
        <v>13</v>
      </c>
      <c r="G72" s="16">
        <f>SUM(E72:F72)</f>
        <v>14</v>
      </c>
      <c r="H72" s="17">
        <f t="shared" si="25"/>
        <v>2</v>
      </c>
      <c r="I72" s="16">
        <f t="shared" si="25"/>
        <v>41</v>
      </c>
      <c r="J72" s="16">
        <f>SUM(H72:I72)</f>
        <v>43</v>
      </c>
    </row>
    <row r="73" spans="1:10" ht="12.75">
      <c r="A73" s="2" t="s">
        <v>41</v>
      </c>
      <c r="B73" s="17">
        <f t="shared" si="23"/>
        <v>112</v>
      </c>
      <c r="C73" s="16">
        <f t="shared" si="23"/>
        <v>1234</v>
      </c>
      <c r="D73" s="16">
        <f>SUM(B73:C73)</f>
        <v>1346</v>
      </c>
      <c r="E73" s="17">
        <f t="shared" si="24"/>
        <v>75</v>
      </c>
      <c r="F73" s="16">
        <f t="shared" si="24"/>
        <v>581</v>
      </c>
      <c r="G73" s="16">
        <f>SUM(E73:F73)</f>
        <v>656</v>
      </c>
      <c r="H73" s="17">
        <f t="shared" si="25"/>
        <v>187</v>
      </c>
      <c r="I73" s="16">
        <f t="shared" si="25"/>
        <v>1815</v>
      </c>
      <c r="J73" s="16">
        <f>SUM(H73:I73)</f>
        <v>2002</v>
      </c>
    </row>
    <row r="74" spans="1:10" s="1" customFormat="1" ht="12.75">
      <c r="A74" s="13" t="s">
        <v>5</v>
      </c>
      <c r="B74" s="19">
        <f>SUM(B70:B73)</f>
        <v>532</v>
      </c>
      <c r="C74" s="20">
        <f>SUM(C70:C73)</f>
        <v>6134</v>
      </c>
      <c r="D74" s="20">
        <f>SUM(B74:C74)</f>
        <v>6666</v>
      </c>
      <c r="E74" s="19">
        <f>SUM(E70:E73)</f>
        <v>375</v>
      </c>
      <c r="F74" s="20">
        <f>SUM(F70:F73)</f>
        <v>3028</v>
      </c>
      <c r="G74" s="20">
        <f>SUM(E74:F74)</f>
        <v>3403</v>
      </c>
      <c r="H74" s="19">
        <f>SUM(H70:H73)</f>
        <v>907</v>
      </c>
      <c r="I74" s="20">
        <f>SUM(I70:I73)</f>
        <v>9162</v>
      </c>
      <c r="J74" s="20">
        <f>SUM(J70:J73)</f>
        <v>10069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13" sqref="A113"/>
    </sheetView>
  </sheetViews>
  <sheetFormatPr defaultColWidth="9.140625" defaultRowHeight="12" customHeight="1"/>
  <cols>
    <col min="1" max="1" width="33.00390625" style="66" customWidth="1"/>
    <col min="2" max="10" width="9.421875" style="66" customWidth="1"/>
    <col min="11" max="16384" width="9.140625" style="66" customWidth="1"/>
  </cols>
  <sheetData>
    <row r="1" spans="1:10" ht="12" customHeight="1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28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55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51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17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18</v>
      </c>
      <c r="B13" s="77">
        <f aca="true" t="shared" si="0" ref="B13:C21">SUM(B39,B55,B71,B87)</f>
        <v>0</v>
      </c>
      <c r="C13" s="78">
        <f t="shared" si="0"/>
        <v>1</v>
      </c>
      <c r="D13" s="78">
        <f aca="true" t="shared" si="1" ref="D13:J13">SUM(D39,D55,D71,D87)</f>
        <v>1</v>
      </c>
      <c r="E13" s="77">
        <f t="shared" si="1"/>
        <v>58</v>
      </c>
      <c r="F13" s="78">
        <f t="shared" si="1"/>
        <v>202</v>
      </c>
      <c r="G13" s="78">
        <f t="shared" si="1"/>
        <v>260</v>
      </c>
      <c r="H13" s="77">
        <f t="shared" si="1"/>
        <v>58</v>
      </c>
      <c r="I13" s="78">
        <f t="shared" si="1"/>
        <v>203</v>
      </c>
      <c r="J13" s="78">
        <f t="shared" si="1"/>
        <v>261</v>
      </c>
    </row>
    <row r="14" spans="1:10" ht="12" customHeight="1">
      <c r="A14" s="65" t="s">
        <v>19</v>
      </c>
      <c r="B14" s="77">
        <f t="shared" si="0"/>
        <v>9</v>
      </c>
      <c r="C14" s="78">
        <f t="shared" si="0"/>
        <v>64</v>
      </c>
      <c r="D14" s="78">
        <f aca="true" t="shared" si="2" ref="D14:J14">SUM(D40,D56,D72,D88)</f>
        <v>73</v>
      </c>
      <c r="E14" s="77">
        <f t="shared" si="2"/>
        <v>70</v>
      </c>
      <c r="F14" s="78">
        <f t="shared" si="2"/>
        <v>363</v>
      </c>
      <c r="G14" s="78">
        <f t="shared" si="2"/>
        <v>433</v>
      </c>
      <c r="H14" s="77">
        <f t="shared" si="2"/>
        <v>79</v>
      </c>
      <c r="I14" s="78">
        <f t="shared" si="2"/>
        <v>427</v>
      </c>
      <c r="J14" s="78">
        <f t="shared" si="2"/>
        <v>506</v>
      </c>
    </row>
    <row r="15" spans="1:10" ht="12" customHeight="1">
      <c r="A15" s="65" t="s">
        <v>20</v>
      </c>
      <c r="B15" s="77">
        <f t="shared" si="0"/>
        <v>36</v>
      </c>
      <c r="C15" s="78">
        <f t="shared" si="0"/>
        <v>214</v>
      </c>
      <c r="D15" s="78">
        <f aca="true" t="shared" si="3" ref="D15:J15">SUM(D41,D57,D73,D89)</f>
        <v>250</v>
      </c>
      <c r="E15" s="77">
        <f t="shared" si="3"/>
        <v>51</v>
      </c>
      <c r="F15" s="78">
        <f t="shared" si="3"/>
        <v>249</v>
      </c>
      <c r="G15" s="78">
        <f t="shared" si="3"/>
        <v>300</v>
      </c>
      <c r="H15" s="77">
        <f t="shared" si="3"/>
        <v>87</v>
      </c>
      <c r="I15" s="78">
        <f t="shared" si="3"/>
        <v>463</v>
      </c>
      <c r="J15" s="78">
        <f t="shared" si="3"/>
        <v>550</v>
      </c>
    </row>
    <row r="16" spans="1:10" ht="12" customHeight="1">
      <c r="A16" s="65" t="s">
        <v>21</v>
      </c>
      <c r="B16" s="77">
        <f t="shared" si="0"/>
        <v>94</v>
      </c>
      <c r="C16" s="78">
        <f t="shared" si="0"/>
        <v>523</v>
      </c>
      <c r="D16" s="78">
        <f aca="true" t="shared" si="4" ref="D16:J16">SUM(D42,D58,D74,D90)</f>
        <v>617</v>
      </c>
      <c r="E16" s="77">
        <f t="shared" si="4"/>
        <v>47</v>
      </c>
      <c r="F16" s="78">
        <f t="shared" si="4"/>
        <v>356</v>
      </c>
      <c r="G16" s="78">
        <f t="shared" si="4"/>
        <v>403</v>
      </c>
      <c r="H16" s="77">
        <f t="shared" si="4"/>
        <v>141</v>
      </c>
      <c r="I16" s="78">
        <f t="shared" si="4"/>
        <v>879</v>
      </c>
      <c r="J16" s="78">
        <f t="shared" si="4"/>
        <v>1020</v>
      </c>
    </row>
    <row r="17" spans="1:10" ht="12" customHeight="1">
      <c r="A17" s="65" t="s">
        <v>22</v>
      </c>
      <c r="B17" s="77">
        <f t="shared" si="0"/>
        <v>61</v>
      </c>
      <c r="C17" s="78">
        <f t="shared" si="0"/>
        <v>509</v>
      </c>
      <c r="D17" s="78">
        <f aca="true" t="shared" si="5" ref="D17:J17">SUM(D43,D59,D75,D91)</f>
        <v>570</v>
      </c>
      <c r="E17" s="77">
        <f t="shared" si="5"/>
        <v>35</v>
      </c>
      <c r="F17" s="78">
        <f t="shared" si="5"/>
        <v>272</v>
      </c>
      <c r="G17" s="78">
        <f t="shared" si="5"/>
        <v>307</v>
      </c>
      <c r="H17" s="77">
        <f t="shared" si="5"/>
        <v>96</v>
      </c>
      <c r="I17" s="78">
        <f t="shared" si="5"/>
        <v>781</v>
      </c>
      <c r="J17" s="78">
        <f t="shared" si="5"/>
        <v>877</v>
      </c>
    </row>
    <row r="18" spans="1:10" ht="12" customHeight="1">
      <c r="A18" s="65" t="s">
        <v>23</v>
      </c>
      <c r="B18" s="77">
        <f t="shared" si="0"/>
        <v>52</v>
      </c>
      <c r="C18" s="78">
        <f t="shared" si="0"/>
        <v>643</v>
      </c>
      <c r="D18" s="78">
        <f aca="true" t="shared" si="6" ref="D18:J18">SUM(D44,D60,D76,D92)</f>
        <v>695</v>
      </c>
      <c r="E18" s="77">
        <f t="shared" si="6"/>
        <v>20</v>
      </c>
      <c r="F18" s="78">
        <f t="shared" si="6"/>
        <v>221</v>
      </c>
      <c r="G18" s="78">
        <f t="shared" si="6"/>
        <v>241</v>
      </c>
      <c r="H18" s="77">
        <f t="shared" si="6"/>
        <v>72</v>
      </c>
      <c r="I18" s="78">
        <f t="shared" si="6"/>
        <v>864</v>
      </c>
      <c r="J18" s="78">
        <f t="shared" si="6"/>
        <v>936</v>
      </c>
    </row>
    <row r="19" spans="1:10" ht="12" customHeight="1">
      <c r="A19" s="65" t="s">
        <v>24</v>
      </c>
      <c r="B19" s="77">
        <f t="shared" si="0"/>
        <v>47</v>
      </c>
      <c r="C19" s="78">
        <f t="shared" si="0"/>
        <v>991</v>
      </c>
      <c r="D19" s="78">
        <f aca="true" t="shared" si="7" ref="D19:J19">SUM(D45,D61,D77,D93)</f>
        <v>1038</v>
      </c>
      <c r="E19" s="77">
        <f t="shared" si="7"/>
        <v>17</v>
      </c>
      <c r="F19" s="78">
        <f t="shared" si="7"/>
        <v>213</v>
      </c>
      <c r="G19" s="78">
        <f t="shared" si="7"/>
        <v>230</v>
      </c>
      <c r="H19" s="77">
        <f t="shared" si="7"/>
        <v>64</v>
      </c>
      <c r="I19" s="78">
        <f t="shared" si="7"/>
        <v>1204</v>
      </c>
      <c r="J19" s="78">
        <f t="shared" si="7"/>
        <v>1268</v>
      </c>
    </row>
    <row r="20" spans="1:10" ht="12" customHeight="1">
      <c r="A20" s="65" t="s">
        <v>25</v>
      </c>
      <c r="B20" s="77">
        <f t="shared" si="0"/>
        <v>75</v>
      </c>
      <c r="C20" s="78">
        <f t="shared" si="0"/>
        <v>1001</v>
      </c>
      <c r="D20" s="78">
        <f aca="true" t="shared" si="8" ref="D20:J20">SUM(D46,D62,D78,D94)</f>
        <v>1076</v>
      </c>
      <c r="E20" s="77">
        <f t="shared" si="8"/>
        <v>12</v>
      </c>
      <c r="F20" s="78">
        <f t="shared" si="8"/>
        <v>102</v>
      </c>
      <c r="G20" s="78">
        <f t="shared" si="8"/>
        <v>114</v>
      </c>
      <c r="H20" s="77">
        <f t="shared" si="8"/>
        <v>87</v>
      </c>
      <c r="I20" s="78">
        <f t="shared" si="8"/>
        <v>1103</v>
      </c>
      <c r="J20" s="78">
        <f t="shared" si="8"/>
        <v>1190</v>
      </c>
    </row>
    <row r="21" spans="1:10" ht="12" customHeight="1">
      <c r="A21" s="65" t="s">
        <v>26</v>
      </c>
      <c r="B21" s="77">
        <f t="shared" si="0"/>
        <v>27</v>
      </c>
      <c r="C21" s="78">
        <f t="shared" si="0"/>
        <v>249</v>
      </c>
      <c r="D21" s="80">
        <f aca="true" t="shared" si="9" ref="D21:J21">SUM(D47,D63,D79,D95)</f>
        <v>276</v>
      </c>
      <c r="E21" s="77">
        <f t="shared" si="9"/>
        <v>18</v>
      </c>
      <c r="F21" s="78">
        <f t="shared" si="9"/>
        <v>28</v>
      </c>
      <c r="G21" s="80">
        <f t="shared" si="9"/>
        <v>46</v>
      </c>
      <c r="H21" s="77">
        <f t="shared" si="9"/>
        <v>45</v>
      </c>
      <c r="I21" s="78">
        <f t="shared" si="9"/>
        <v>277</v>
      </c>
      <c r="J21" s="80">
        <f t="shared" si="9"/>
        <v>322</v>
      </c>
    </row>
    <row r="22" spans="1:10" ht="12" customHeight="1">
      <c r="A22" s="81" t="s">
        <v>5</v>
      </c>
      <c r="B22" s="82">
        <f aca="true" t="shared" si="10" ref="B22:J22">SUM(B48,B64,B80,B96)</f>
        <v>401</v>
      </c>
      <c r="C22" s="83">
        <f t="shared" si="10"/>
        <v>4195</v>
      </c>
      <c r="D22" s="83">
        <f t="shared" si="10"/>
        <v>4596</v>
      </c>
      <c r="E22" s="82">
        <f t="shared" si="10"/>
        <v>328</v>
      </c>
      <c r="F22" s="83">
        <f t="shared" si="10"/>
        <v>2006</v>
      </c>
      <c r="G22" s="83">
        <f t="shared" si="10"/>
        <v>2334</v>
      </c>
      <c r="H22" s="82">
        <f t="shared" si="10"/>
        <v>729</v>
      </c>
      <c r="I22" s="83">
        <f t="shared" si="10"/>
        <v>6201</v>
      </c>
      <c r="J22" s="83">
        <f t="shared" si="10"/>
        <v>6930</v>
      </c>
    </row>
    <row r="23" ht="9" customHeight="1"/>
    <row r="24" spans="1:10" ht="27" customHeight="1">
      <c r="A24" s="136" t="s">
        <v>64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6" ht="9" customHeight="1"/>
    <row r="27" spans="1:10" ht="12" customHeight="1">
      <c r="A27" s="64" t="s">
        <v>52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2" customHeight="1">
      <c r="A28" s="67" t="s">
        <v>28</v>
      </c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8"/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 t="s">
        <v>54</v>
      </c>
      <c r="B30" s="68"/>
      <c r="C30" s="68"/>
      <c r="D30" s="68"/>
      <c r="E30" s="69"/>
      <c r="F30" s="69"/>
      <c r="G30" s="68"/>
      <c r="H30" s="68"/>
      <c r="I30" s="68"/>
      <c r="J30" s="68"/>
    </row>
    <row r="31" spans="1:10" ht="12" customHeight="1">
      <c r="A31" s="67"/>
      <c r="B31" s="68"/>
      <c r="C31" s="68"/>
      <c r="D31" s="68"/>
      <c r="E31" s="69"/>
      <c r="F31" s="69"/>
      <c r="G31" s="68"/>
      <c r="H31" s="68"/>
      <c r="I31" s="68"/>
      <c r="J31" s="68"/>
    </row>
    <row r="32" spans="1:10" ht="12" customHeight="1">
      <c r="A32" s="67" t="s">
        <v>16</v>
      </c>
      <c r="B32" s="68"/>
      <c r="C32" s="68"/>
      <c r="D32" s="68"/>
      <c r="E32" s="69"/>
      <c r="F32" s="67"/>
      <c r="G32" s="68"/>
      <c r="H32" s="68"/>
      <c r="I32" s="68"/>
      <c r="J32" s="68"/>
    </row>
    <row r="33" spans="1:10" ht="12" customHeight="1">
      <c r="A33" s="67"/>
      <c r="B33" s="68"/>
      <c r="C33" s="68"/>
      <c r="D33" s="68"/>
      <c r="E33" s="69"/>
      <c r="F33" s="67"/>
      <c r="G33" s="68"/>
      <c r="H33" s="68"/>
      <c r="I33" s="68"/>
      <c r="J33" s="68"/>
    </row>
    <row r="34" spans="1:10" ht="12" customHeight="1">
      <c r="A34" s="67" t="s">
        <v>29</v>
      </c>
      <c r="B34" s="68"/>
      <c r="C34" s="68"/>
      <c r="D34" s="68"/>
      <c r="E34" s="69"/>
      <c r="F34" s="67"/>
      <c r="G34" s="68"/>
      <c r="H34" s="68"/>
      <c r="I34" s="68"/>
      <c r="J34" s="68"/>
    </row>
    <row r="35" spans="1:10" ht="12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2" customHeight="1">
      <c r="A36" s="70"/>
      <c r="B36" s="71" t="s">
        <v>3</v>
      </c>
      <c r="C36" s="72"/>
      <c r="D36" s="72"/>
      <c r="E36" s="71" t="s">
        <v>4</v>
      </c>
      <c r="F36" s="72"/>
      <c r="G36" s="72"/>
      <c r="H36" s="71" t="s">
        <v>5</v>
      </c>
      <c r="I36" s="72"/>
      <c r="J36" s="72"/>
    </row>
    <row r="37" spans="1:10" ht="12" customHeight="1">
      <c r="A37" s="122" t="s">
        <v>17</v>
      </c>
      <c r="B37" s="73" t="s">
        <v>6</v>
      </c>
      <c r="C37" s="74" t="s">
        <v>7</v>
      </c>
      <c r="D37" s="74" t="s">
        <v>5</v>
      </c>
      <c r="E37" s="73" t="s">
        <v>6</v>
      </c>
      <c r="F37" s="74" t="s">
        <v>7</v>
      </c>
      <c r="G37" s="74" t="s">
        <v>5</v>
      </c>
      <c r="H37" s="73" t="s">
        <v>6</v>
      </c>
      <c r="I37" s="74" t="s">
        <v>7</v>
      </c>
      <c r="J37" s="74" t="s">
        <v>5</v>
      </c>
    </row>
    <row r="38" spans="1:10" ht="12" customHeight="1">
      <c r="A38" s="75"/>
      <c r="B38" s="76"/>
      <c r="C38" s="75"/>
      <c r="D38" s="75"/>
      <c r="E38" s="76"/>
      <c r="F38" s="75"/>
      <c r="G38" s="75"/>
      <c r="H38" s="76"/>
      <c r="I38" s="75"/>
      <c r="J38" s="75"/>
    </row>
    <row r="39" spans="1:10" ht="12" customHeight="1">
      <c r="A39" s="65" t="s">
        <v>18</v>
      </c>
      <c r="B39" s="77">
        <v>0</v>
      </c>
      <c r="C39" s="78">
        <v>0</v>
      </c>
      <c r="D39" s="78">
        <f aca="true" t="shared" si="11" ref="D39:D47">SUM(B39:C39)</f>
        <v>0</v>
      </c>
      <c r="E39" s="77">
        <v>10</v>
      </c>
      <c r="F39" s="78">
        <v>55</v>
      </c>
      <c r="G39" s="78">
        <f aca="true" t="shared" si="12" ref="G39:G47">SUM(E39:F39)</f>
        <v>65</v>
      </c>
      <c r="H39" s="77">
        <f aca="true" t="shared" si="13" ref="H39:H47">SUM(B39,E39)</f>
        <v>10</v>
      </c>
      <c r="I39" s="78">
        <f aca="true" t="shared" si="14" ref="I39:I47">SUM(C39,F39)</f>
        <v>55</v>
      </c>
      <c r="J39" s="78">
        <f aca="true" t="shared" si="15" ref="J39:J47">SUM(H39:I39)</f>
        <v>65</v>
      </c>
    </row>
    <row r="40" spans="1:10" ht="12" customHeight="1">
      <c r="A40" s="65" t="s">
        <v>19</v>
      </c>
      <c r="B40" s="77">
        <v>1</v>
      </c>
      <c r="C40" s="78">
        <v>12</v>
      </c>
      <c r="D40" s="78">
        <f t="shared" si="11"/>
        <v>13</v>
      </c>
      <c r="E40" s="77">
        <v>18</v>
      </c>
      <c r="F40" s="78">
        <v>81</v>
      </c>
      <c r="G40" s="78">
        <f t="shared" si="12"/>
        <v>99</v>
      </c>
      <c r="H40" s="77">
        <f t="shared" si="13"/>
        <v>19</v>
      </c>
      <c r="I40" s="78">
        <f t="shared" si="14"/>
        <v>93</v>
      </c>
      <c r="J40" s="78">
        <f t="shared" si="15"/>
        <v>112</v>
      </c>
    </row>
    <row r="41" spans="1:10" ht="12" customHeight="1">
      <c r="A41" s="65" t="s">
        <v>20</v>
      </c>
      <c r="B41" s="77">
        <v>7</v>
      </c>
      <c r="C41" s="78">
        <v>37</v>
      </c>
      <c r="D41" s="78">
        <f t="shared" si="11"/>
        <v>44</v>
      </c>
      <c r="E41" s="77">
        <v>14</v>
      </c>
      <c r="F41" s="78">
        <v>52</v>
      </c>
      <c r="G41" s="78">
        <f t="shared" si="12"/>
        <v>66</v>
      </c>
      <c r="H41" s="77">
        <f t="shared" si="13"/>
        <v>21</v>
      </c>
      <c r="I41" s="78">
        <f t="shared" si="14"/>
        <v>89</v>
      </c>
      <c r="J41" s="78">
        <f t="shared" si="15"/>
        <v>110</v>
      </c>
    </row>
    <row r="42" spans="1:10" ht="12" customHeight="1">
      <c r="A42" s="65" t="s">
        <v>21</v>
      </c>
      <c r="B42" s="79">
        <v>17</v>
      </c>
      <c r="C42" s="78">
        <v>98</v>
      </c>
      <c r="D42" s="78">
        <f t="shared" si="11"/>
        <v>115</v>
      </c>
      <c r="E42" s="77">
        <v>10</v>
      </c>
      <c r="F42" s="78">
        <v>76</v>
      </c>
      <c r="G42" s="78">
        <f t="shared" si="12"/>
        <v>86</v>
      </c>
      <c r="H42" s="77">
        <f t="shared" si="13"/>
        <v>27</v>
      </c>
      <c r="I42" s="78">
        <f t="shared" si="14"/>
        <v>174</v>
      </c>
      <c r="J42" s="78">
        <f t="shared" si="15"/>
        <v>201</v>
      </c>
    </row>
    <row r="43" spans="1:10" ht="12" customHeight="1">
      <c r="A43" s="65" t="s">
        <v>22</v>
      </c>
      <c r="B43" s="79">
        <v>13</v>
      </c>
      <c r="C43" s="78">
        <v>112</v>
      </c>
      <c r="D43" s="78">
        <f t="shared" si="11"/>
        <v>125</v>
      </c>
      <c r="E43" s="77">
        <v>5</v>
      </c>
      <c r="F43" s="78">
        <v>50</v>
      </c>
      <c r="G43" s="78">
        <f t="shared" si="12"/>
        <v>55</v>
      </c>
      <c r="H43" s="77">
        <f t="shared" si="13"/>
        <v>18</v>
      </c>
      <c r="I43" s="78">
        <f t="shared" si="14"/>
        <v>162</v>
      </c>
      <c r="J43" s="78">
        <f t="shared" si="15"/>
        <v>180</v>
      </c>
    </row>
    <row r="44" spans="1:10" ht="12" customHeight="1">
      <c r="A44" s="65" t="s">
        <v>23</v>
      </c>
      <c r="B44" s="79">
        <v>11</v>
      </c>
      <c r="C44" s="78">
        <v>115</v>
      </c>
      <c r="D44" s="78">
        <f t="shared" si="11"/>
        <v>126</v>
      </c>
      <c r="E44" s="77">
        <v>5</v>
      </c>
      <c r="F44" s="78">
        <v>37</v>
      </c>
      <c r="G44" s="78">
        <f t="shared" si="12"/>
        <v>42</v>
      </c>
      <c r="H44" s="77">
        <f t="shared" si="13"/>
        <v>16</v>
      </c>
      <c r="I44" s="78">
        <f t="shared" si="14"/>
        <v>152</v>
      </c>
      <c r="J44" s="78">
        <f t="shared" si="15"/>
        <v>168</v>
      </c>
    </row>
    <row r="45" spans="1:10" ht="12" customHeight="1">
      <c r="A45" s="65" t="s">
        <v>24</v>
      </c>
      <c r="B45" s="79">
        <v>6</v>
      </c>
      <c r="C45" s="78">
        <v>124</v>
      </c>
      <c r="D45" s="78">
        <f t="shared" si="11"/>
        <v>130</v>
      </c>
      <c r="E45" s="77">
        <v>5</v>
      </c>
      <c r="F45" s="78">
        <v>39</v>
      </c>
      <c r="G45" s="78">
        <f t="shared" si="12"/>
        <v>44</v>
      </c>
      <c r="H45" s="77">
        <f t="shared" si="13"/>
        <v>11</v>
      </c>
      <c r="I45" s="78">
        <f t="shared" si="14"/>
        <v>163</v>
      </c>
      <c r="J45" s="78">
        <f t="shared" si="15"/>
        <v>174</v>
      </c>
    </row>
    <row r="46" spans="1:10" ht="12" customHeight="1">
      <c r="A46" s="65" t="s">
        <v>25</v>
      </c>
      <c r="B46" s="79">
        <v>10</v>
      </c>
      <c r="C46" s="78">
        <v>121</v>
      </c>
      <c r="D46" s="78">
        <f t="shared" si="11"/>
        <v>131</v>
      </c>
      <c r="E46" s="77">
        <v>3</v>
      </c>
      <c r="F46" s="78">
        <v>16</v>
      </c>
      <c r="G46" s="78">
        <f t="shared" si="12"/>
        <v>19</v>
      </c>
      <c r="H46" s="77">
        <f t="shared" si="13"/>
        <v>13</v>
      </c>
      <c r="I46" s="78">
        <f t="shared" si="14"/>
        <v>137</v>
      </c>
      <c r="J46" s="78">
        <f t="shared" si="15"/>
        <v>150</v>
      </c>
    </row>
    <row r="47" spans="1:10" ht="12" customHeight="1">
      <c r="A47" s="65" t="s">
        <v>26</v>
      </c>
      <c r="B47" s="79">
        <f>7+0</f>
        <v>7</v>
      </c>
      <c r="C47" s="78">
        <f>45+1</f>
        <v>46</v>
      </c>
      <c r="D47" s="80">
        <f t="shared" si="11"/>
        <v>53</v>
      </c>
      <c r="E47" s="77">
        <f>4+1</f>
        <v>5</v>
      </c>
      <c r="F47" s="78">
        <f>3+2</f>
        <v>5</v>
      </c>
      <c r="G47" s="80">
        <f t="shared" si="12"/>
        <v>10</v>
      </c>
      <c r="H47" s="77">
        <f t="shared" si="13"/>
        <v>12</v>
      </c>
      <c r="I47" s="78">
        <f t="shared" si="14"/>
        <v>51</v>
      </c>
      <c r="J47" s="80">
        <f t="shared" si="15"/>
        <v>63</v>
      </c>
    </row>
    <row r="48" spans="1:10" ht="12" customHeight="1">
      <c r="A48" s="81" t="s">
        <v>5</v>
      </c>
      <c r="B48" s="82">
        <f>SUM(B39:B47)</f>
        <v>72</v>
      </c>
      <c r="C48" s="83">
        <f>SUM(C39:C47)</f>
        <v>665</v>
      </c>
      <c r="D48" s="83">
        <f aca="true" t="shared" si="16" ref="D48:J48">SUM(D39:D47)</f>
        <v>737</v>
      </c>
      <c r="E48" s="82">
        <f t="shared" si="16"/>
        <v>75</v>
      </c>
      <c r="F48" s="83">
        <f t="shared" si="16"/>
        <v>411</v>
      </c>
      <c r="G48" s="83">
        <f t="shared" si="16"/>
        <v>486</v>
      </c>
      <c r="H48" s="82">
        <f t="shared" si="16"/>
        <v>147</v>
      </c>
      <c r="I48" s="83">
        <f t="shared" si="16"/>
        <v>1076</v>
      </c>
      <c r="J48" s="83">
        <f t="shared" si="16"/>
        <v>1223</v>
      </c>
    </row>
    <row r="50" spans="1:10" ht="12" customHeight="1">
      <c r="A50" s="67" t="s">
        <v>9</v>
      </c>
      <c r="B50" s="68"/>
      <c r="C50" s="68"/>
      <c r="D50" s="68"/>
      <c r="E50" s="69"/>
      <c r="F50" s="67"/>
      <c r="G50" s="68"/>
      <c r="H50" s="68"/>
      <c r="I50" s="68"/>
      <c r="J50" s="68"/>
    </row>
    <row r="51" spans="1:10" ht="12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</row>
    <row r="52" spans="1:10" ht="12" customHeight="1">
      <c r="A52" s="70"/>
      <c r="B52" s="71" t="s">
        <v>3</v>
      </c>
      <c r="C52" s="72"/>
      <c r="D52" s="72"/>
      <c r="E52" s="71" t="s">
        <v>4</v>
      </c>
      <c r="F52" s="72"/>
      <c r="G52" s="72"/>
      <c r="H52" s="71" t="s">
        <v>5</v>
      </c>
      <c r="I52" s="72"/>
      <c r="J52" s="72"/>
    </row>
    <row r="53" spans="1:10" ht="12" customHeight="1">
      <c r="A53" s="122" t="s">
        <v>17</v>
      </c>
      <c r="B53" s="73" t="s">
        <v>6</v>
      </c>
      <c r="C53" s="74" t="s">
        <v>7</v>
      </c>
      <c r="D53" s="74" t="s">
        <v>5</v>
      </c>
      <c r="E53" s="73" t="s">
        <v>6</v>
      </c>
      <c r="F53" s="74" t="s">
        <v>7</v>
      </c>
      <c r="G53" s="74" t="s">
        <v>5</v>
      </c>
      <c r="H53" s="73" t="s">
        <v>6</v>
      </c>
      <c r="I53" s="74" t="s">
        <v>7</v>
      </c>
      <c r="J53" s="74" t="s">
        <v>5</v>
      </c>
    </row>
    <row r="54" spans="1:10" ht="12" customHeight="1">
      <c r="A54" s="75"/>
      <c r="B54" s="76"/>
      <c r="C54" s="75"/>
      <c r="D54" s="75"/>
      <c r="E54" s="76"/>
      <c r="F54" s="75"/>
      <c r="G54" s="75"/>
      <c r="H54" s="76"/>
      <c r="I54" s="75"/>
      <c r="J54" s="75"/>
    </row>
    <row r="55" spans="1:10" ht="12" customHeight="1">
      <c r="A55" s="65" t="s">
        <v>18</v>
      </c>
      <c r="B55" s="77"/>
      <c r="C55" s="78">
        <v>1</v>
      </c>
      <c r="D55" s="78">
        <f>SUM(B55:C55)</f>
        <v>1</v>
      </c>
      <c r="E55" s="77">
        <v>42</v>
      </c>
      <c r="F55" s="78">
        <v>108</v>
      </c>
      <c r="G55" s="78">
        <f aca="true" t="shared" si="17" ref="G55:G63">SUM(E55:F55)</f>
        <v>150</v>
      </c>
      <c r="H55" s="77">
        <f>SUM(B55,E55)</f>
        <v>42</v>
      </c>
      <c r="I55" s="78">
        <f>SUM(C55,F55)</f>
        <v>109</v>
      </c>
      <c r="J55" s="78">
        <f aca="true" t="shared" si="18" ref="J55:J63">SUM(H55:I55)</f>
        <v>151</v>
      </c>
    </row>
    <row r="56" spans="1:10" ht="12" customHeight="1">
      <c r="A56" s="65" t="s">
        <v>19</v>
      </c>
      <c r="B56" s="77">
        <v>5</v>
      </c>
      <c r="C56" s="78">
        <v>34</v>
      </c>
      <c r="D56" s="78">
        <f aca="true" t="shared" si="19" ref="D56:D63">SUM(B56:C56)</f>
        <v>39</v>
      </c>
      <c r="E56" s="77">
        <v>35</v>
      </c>
      <c r="F56" s="78">
        <v>190</v>
      </c>
      <c r="G56" s="78">
        <f t="shared" si="17"/>
        <v>225</v>
      </c>
      <c r="H56" s="77">
        <f aca="true" t="shared" si="20" ref="H56:I63">SUM(B56,E56)</f>
        <v>40</v>
      </c>
      <c r="I56" s="78">
        <f t="shared" si="20"/>
        <v>224</v>
      </c>
      <c r="J56" s="78">
        <f t="shared" si="18"/>
        <v>264</v>
      </c>
    </row>
    <row r="57" spans="1:10" ht="12" customHeight="1">
      <c r="A57" s="65" t="s">
        <v>20</v>
      </c>
      <c r="B57" s="77">
        <v>17</v>
      </c>
      <c r="C57" s="78">
        <v>111</v>
      </c>
      <c r="D57" s="78">
        <f t="shared" si="19"/>
        <v>128</v>
      </c>
      <c r="E57" s="77">
        <v>27</v>
      </c>
      <c r="F57" s="78">
        <v>139</v>
      </c>
      <c r="G57" s="78">
        <f t="shared" si="17"/>
        <v>166</v>
      </c>
      <c r="H57" s="77">
        <f t="shared" si="20"/>
        <v>44</v>
      </c>
      <c r="I57" s="78">
        <f t="shared" si="20"/>
        <v>250</v>
      </c>
      <c r="J57" s="78">
        <f t="shared" si="18"/>
        <v>294</v>
      </c>
    </row>
    <row r="58" spans="1:10" ht="12" customHeight="1">
      <c r="A58" s="65" t="s">
        <v>21</v>
      </c>
      <c r="B58" s="79">
        <v>50</v>
      </c>
      <c r="C58" s="78">
        <v>309</v>
      </c>
      <c r="D58" s="78">
        <f t="shared" si="19"/>
        <v>359</v>
      </c>
      <c r="E58" s="77">
        <v>24</v>
      </c>
      <c r="F58" s="78">
        <v>198</v>
      </c>
      <c r="G58" s="78">
        <f t="shared" si="17"/>
        <v>222</v>
      </c>
      <c r="H58" s="77">
        <f t="shared" si="20"/>
        <v>74</v>
      </c>
      <c r="I58" s="78">
        <f t="shared" si="20"/>
        <v>507</v>
      </c>
      <c r="J58" s="78">
        <f t="shared" si="18"/>
        <v>581</v>
      </c>
    </row>
    <row r="59" spans="1:10" ht="12" customHeight="1">
      <c r="A59" s="65" t="s">
        <v>22</v>
      </c>
      <c r="B59" s="79">
        <v>29</v>
      </c>
      <c r="C59" s="78">
        <v>274</v>
      </c>
      <c r="D59" s="78">
        <f t="shared" si="19"/>
        <v>303</v>
      </c>
      <c r="E59" s="77">
        <v>21</v>
      </c>
      <c r="F59" s="78">
        <v>166</v>
      </c>
      <c r="G59" s="78">
        <f t="shared" si="17"/>
        <v>187</v>
      </c>
      <c r="H59" s="77">
        <f t="shared" si="20"/>
        <v>50</v>
      </c>
      <c r="I59" s="78">
        <f t="shared" si="20"/>
        <v>440</v>
      </c>
      <c r="J59" s="78">
        <f t="shared" si="18"/>
        <v>490</v>
      </c>
    </row>
    <row r="60" spans="1:10" ht="12" customHeight="1">
      <c r="A60" s="65" t="s">
        <v>23</v>
      </c>
      <c r="B60" s="79">
        <v>30</v>
      </c>
      <c r="C60" s="78">
        <v>367</v>
      </c>
      <c r="D60" s="78">
        <f t="shared" si="19"/>
        <v>397</v>
      </c>
      <c r="E60" s="77">
        <v>10</v>
      </c>
      <c r="F60" s="78">
        <v>145</v>
      </c>
      <c r="G60" s="78">
        <f t="shared" si="17"/>
        <v>155</v>
      </c>
      <c r="H60" s="77">
        <f t="shared" si="20"/>
        <v>40</v>
      </c>
      <c r="I60" s="78">
        <f t="shared" si="20"/>
        <v>512</v>
      </c>
      <c r="J60" s="78">
        <f t="shared" si="18"/>
        <v>552</v>
      </c>
    </row>
    <row r="61" spans="1:10" ht="12" customHeight="1">
      <c r="A61" s="65" t="s">
        <v>24</v>
      </c>
      <c r="B61" s="79">
        <v>29</v>
      </c>
      <c r="C61" s="78">
        <v>626</v>
      </c>
      <c r="D61" s="78">
        <f t="shared" si="19"/>
        <v>655</v>
      </c>
      <c r="E61" s="77">
        <v>9</v>
      </c>
      <c r="F61" s="78">
        <v>133</v>
      </c>
      <c r="G61" s="78">
        <f t="shared" si="17"/>
        <v>142</v>
      </c>
      <c r="H61" s="77">
        <f t="shared" si="20"/>
        <v>38</v>
      </c>
      <c r="I61" s="78">
        <f t="shared" si="20"/>
        <v>759</v>
      </c>
      <c r="J61" s="78">
        <f t="shared" si="18"/>
        <v>797</v>
      </c>
    </row>
    <row r="62" spans="1:10" ht="12" customHeight="1">
      <c r="A62" s="65" t="s">
        <v>25</v>
      </c>
      <c r="B62" s="79">
        <v>51</v>
      </c>
      <c r="C62" s="78">
        <v>648</v>
      </c>
      <c r="D62" s="78">
        <f t="shared" si="19"/>
        <v>699</v>
      </c>
      <c r="E62" s="77">
        <v>7</v>
      </c>
      <c r="F62" s="78">
        <v>65</v>
      </c>
      <c r="G62" s="78">
        <f t="shared" si="17"/>
        <v>72</v>
      </c>
      <c r="H62" s="77">
        <f t="shared" si="20"/>
        <v>58</v>
      </c>
      <c r="I62" s="78">
        <f t="shared" si="20"/>
        <v>713</v>
      </c>
      <c r="J62" s="78">
        <f t="shared" si="18"/>
        <v>771</v>
      </c>
    </row>
    <row r="63" spans="1:10" ht="12" customHeight="1">
      <c r="A63" s="65" t="s">
        <v>26</v>
      </c>
      <c r="B63" s="79">
        <f>14+1</f>
        <v>15</v>
      </c>
      <c r="C63" s="78">
        <f>161+2</f>
        <v>163</v>
      </c>
      <c r="D63" s="80">
        <f t="shared" si="19"/>
        <v>178</v>
      </c>
      <c r="E63" s="77">
        <f>6+4</f>
        <v>10</v>
      </c>
      <c r="F63" s="78">
        <f>13+6</f>
        <v>19</v>
      </c>
      <c r="G63" s="80">
        <f t="shared" si="17"/>
        <v>29</v>
      </c>
      <c r="H63" s="77">
        <f t="shared" si="20"/>
        <v>25</v>
      </c>
      <c r="I63" s="78">
        <f t="shared" si="20"/>
        <v>182</v>
      </c>
      <c r="J63" s="80">
        <f t="shared" si="18"/>
        <v>207</v>
      </c>
    </row>
    <row r="64" spans="1:10" ht="12" customHeight="1">
      <c r="A64" s="81" t="s">
        <v>5</v>
      </c>
      <c r="B64" s="82">
        <f>SUM(B55:B63)</f>
        <v>226</v>
      </c>
      <c r="C64" s="83">
        <f aca="true" t="shared" si="21" ref="C64:J64">SUM(C55:C63)</f>
        <v>2533</v>
      </c>
      <c r="D64" s="83">
        <f t="shared" si="21"/>
        <v>2759</v>
      </c>
      <c r="E64" s="82">
        <f t="shared" si="21"/>
        <v>185</v>
      </c>
      <c r="F64" s="83">
        <f t="shared" si="21"/>
        <v>1163</v>
      </c>
      <c r="G64" s="83">
        <f t="shared" si="21"/>
        <v>1348</v>
      </c>
      <c r="H64" s="82">
        <f t="shared" si="21"/>
        <v>411</v>
      </c>
      <c r="I64" s="83">
        <f t="shared" si="21"/>
        <v>3696</v>
      </c>
      <c r="J64" s="83">
        <f t="shared" si="21"/>
        <v>4107</v>
      </c>
    </row>
    <row r="66" spans="1:10" ht="12" customHeight="1">
      <c r="A66" s="67" t="s">
        <v>10</v>
      </c>
      <c r="B66" s="68"/>
      <c r="C66" s="68"/>
      <c r="D66" s="68"/>
      <c r="E66" s="69"/>
      <c r="F66" s="67"/>
      <c r="G66" s="68"/>
      <c r="H66" s="68"/>
      <c r="I66" s="68"/>
      <c r="J66" s="68"/>
    </row>
    <row r="67" spans="1:10" ht="12" customHeight="1" thickBot="1">
      <c r="A67" s="65"/>
      <c r="B67" s="65"/>
      <c r="C67" s="65"/>
      <c r="D67" s="65"/>
      <c r="E67" s="65"/>
      <c r="F67" s="65"/>
      <c r="G67" s="65"/>
      <c r="H67" s="65"/>
      <c r="I67" s="65"/>
      <c r="J67" s="65"/>
    </row>
    <row r="68" spans="1:10" ht="12" customHeight="1">
      <c r="A68" s="70"/>
      <c r="B68" s="71" t="s">
        <v>3</v>
      </c>
      <c r="C68" s="72"/>
      <c r="D68" s="72"/>
      <c r="E68" s="71" t="s">
        <v>4</v>
      </c>
      <c r="F68" s="72"/>
      <c r="G68" s="72"/>
      <c r="H68" s="71" t="s">
        <v>5</v>
      </c>
      <c r="I68" s="72"/>
      <c r="J68" s="72"/>
    </row>
    <row r="69" spans="1:10" ht="12" customHeight="1">
      <c r="A69" s="122" t="s">
        <v>17</v>
      </c>
      <c r="B69" s="73" t="s">
        <v>6</v>
      </c>
      <c r="C69" s="74" t="s">
        <v>7</v>
      </c>
      <c r="D69" s="74" t="s">
        <v>5</v>
      </c>
      <c r="E69" s="73" t="s">
        <v>6</v>
      </c>
      <c r="F69" s="74" t="s">
        <v>7</v>
      </c>
      <c r="G69" s="74" t="s">
        <v>5</v>
      </c>
      <c r="H69" s="73" t="s">
        <v>6</v>
      </c>
      <c r="I69" s="74" t="s">
        <v>7</v>
      </c>
      <c r="J69" s="74" t="s">
        <v>5</v>
      </c>
    </row>
    <row r="70" spans="1:10" ht="12" customHeight="1">
      <c r="A70" s="75"/>
      <c r="B70" s="76"/>
      <c r="C70" s="75"/>
      <c r="D70" s="75"/>
      <c r="E70" s="76"/>
      <c r="F70" s="75"/>
      <c r="G70" s="75"/>
      <c r="H70" s="76"/>
      <c r="I70" s="75"/>
      <c r="J70" s="75"/>
    </row>
    <row r="71" spans="1:10" ht="12" customHeight="1">
      <c r="A71" s="65" t="s">
        <v>18</v>
      </c>
      <c r="B71" s="77">
        <v>0</v>
      </c>
      <c r="C71" s="78">
        <v>0</v>
      </c>
      <c r="D71" s="78">
        <f>SUM(B71:C71)</f>
        <v>0</v>
      </c>
      <c r="E71" s="77">
        <v>0</v>
      </c>
      <c r="F71" s="78">
        <v>0</v>
      </c>
      <c r="G71" s="78">
        <f aca="true" t="shared" si="22" ref="G71:G79">SUM(E71:F71)</f>
        <v>0</v>
      </c>
      <c r="H71" s="77">
        <f>SUM(B71,E71)</f>
        <v>0</v>
      </c>
      <c r="I71" s="78">
        <f>SUM(C71,F71)</f>
        <v>0</v>
      </c>
      <c r="J71" s="78">
        <f aca="true" t="shared" si="23" ref="J71:J79">SUM(H71:I71)</f>
        <v>0</v>
      </c>
    </row>
    <row r="72" spans="1:10" ht="12" customHeight="1">
      <c r="A72" s="65" t="s">
        <v>19</v>
      </c>
      <c r="B72" s="77">
        <v>0</v>
      </c>
      <c r="C72" s="78">
        <v>0</v>
      </c>
      <c r="D72" s="78">
        <f aca="true" t="shared" si="24" ref="D72:D79">SUM(B72:C72)</f>
        <v>0</v>
      </c>
      <c r="E72" s="77">
        <v>0</v>
      </c>
      <c r="F72" s="78">
        <v>0</v>
      </c>
      <c r="G72" s="78">
        <f t="shared" si="22"/>
        <v>0</v>
      </c>
      <c r="H72" s="77">
        <f aca="true" t="shared" si="25" ref="H72:I79">SUM(B72,E72)</f>
        <v>0</v>
      </c>
      <c r="I72" s="78">
        <f t="shared" si="25"/>
        <v>0</v>
      </c>
      <c r="J72" s="78">
        <f t="shared" si="23"/>
        <v>0</v>
      </c>
    </row>
    <row r="73" spans="1:10" ht="12" customHeight="1">
      <c r="A73" s="65" t="s">
        <v>20</v>
      </c>
      <c r="B73" s="77">
        <v>0</v>
      </c>
      <c r="C73" s="78">
        <v>0</v>
      </c>
      <c r="D73" s="78">
        <f t="shared" si="24"/>
        <v>0</v>
      </c>
      <c r="E73" s="77">
        <v>0</v>
      </c>
      <c r="F73" s="78">
        <v>0</v>
      </c>
      <c r="G73" s="78">
        <f t="shared" si="22"/>
        <v>0</v>
      </c>
      <c r="H73" s="77">
        <f t="shared" si="25"/>
        <v>0</v>
      </c>
      <c r="I73" s="78">
        <f t="shared" si="25"/>
        <v>0</v>
      </c>
      <c r="J73" s="78">
        <f t="shared" si="23"/>
        <v>0</v>
      </c>
    </row>
    <row r="74" spans="1:10" ht="12" customHeight="1">
      <c r="A74" s="65" t="s">
        <v>21</v>
      </c>
      <c r="B74" s="79">
        <v>0</v>
      </c>
      <c r="C74" s="78">
        <v>0</v>
      </c>
      <c r="D74" s="78">
        <f t="shared" si="24"/>
        <v>0</v>
      </c>
      <c r="E74" s="77">
        <v>0</v>
      </c>
      <c r="F74" s="78">
        <v>0</v>
      </c>
      <c r="G74" s="78">
        <f t="shared" si="22"/>
        <v>0</v>
      </c>
      <c r="H74" s="77">
        <f t="shared" si="25"/>
        <v>0</v>
      </c>
      <c r="I74" s="78">
        <f t="shared" si="25"/>
        <v>0</v>
      </c>
      <c r="J74" s="78">
        <f t="shared" si="23"/>
        <v>0</v>
      </c>
    </row>
    <row r="75" spans="1:10" ht="12" customHeight="1">
      <c r="A75" s="65" t="s">
        <v>22</v>
      </c>
      <c r="B75" s="79">
        <v>0</v>
      </c>
      <c r="C75" s="78">
        <v>1</v>
      </c>
      <c r="D75" s="78">
        <f t="shared" si="24"/>
        <v>1</v>
      </c>
      <c r="E75" s="77">
        <v>0</v>
      </c>
      <c r="F75" s="78">
        <v>0</v>
      </c>
      <c r="G75" s="78">
        <f t="shared" si="22"/>
        <v>0</v>
      </c>
      <c r="H75" s="77">
        <f t="shared" si="25"/>
        <v>0</v>
      </c>
      <c r="I75" s="78">
        <f t="shared" si="25"/>
        <v>1</v>
      </c>
      <c r="J75" s="78">
        <f t="shared" si="23"/>
        <v>1</v>
      </c>
    </row>
    <row r="76" spans="1:10" ht="12" customHeight="1">
      <c r="A76" s="65" t="s">
        <v>23</v>
      </c>
      <c r="B76" s="79">
        <v>0</v>
      </c>
      <c r="C76" s="78">
        <v>0</v>
      </c>
      <c r="D76" s="78">
        <f t="shared" si="24"/>
        <v>0</v>
      </c>
      <c r="E76" s="77">
        <v>0</v>
      </c>
      <c r="F76" s="78">
        <v>0</v>
      </c>
      <c r="G76" s="78">
        <f t="shared" si="22"/>
        <v>0</v>
      </c>
      <c r="H76" s="77">
        <f t="shared" si="25"/>
        <v>0</v>
      </c>
      <c r="I76" s="78">
        <f t="shared" si="25"/>
        <v>0</v>
      </c>
      <c r="J76" s="78">
        <f t="shared" si="23"/>
        <v>0</v>
      </c>
    </row>
    <row r="77" spans="1:10" ht="12" customHeight="1">
      <c r="A77" s="65" t="s">
        <v>24</v>
      </c>
      <c r="B77" s="79">
        <v>0</v>
      </c>
      <c r="C77" s="78">
        <v>2</v>
      </c>
      <c r="D77" s="78">
        <f t="shared" si="24"/>
        <v>2</v>
      </c>
      <c r="E77" s="77">
        <v>0</v>
      </c>
      <c r="F77" s="78">
        <v>0</v>
      </c>
      <c r="G77" s="78">
        <f t="shared" si="22"/>
        <v>0</v>
      </c>
      <c r="H77" s="77">
        <f t="shared" si="25"/>
        <v>0</v>
      </c>
      <c r="I77" s="78">
        <f t="shared" si="25"/>
        <v>2</v>
      </c>
      <c r="J77" s="78">
        <f t="shared" si="23"/>
        <v>2</v>
      </c>
    </row>
    <row r="78" spans="1:10" ht="12" customHeight="1">
      <c r="A78" s="65" t="s">
        <v>25</v>
      </c>
      <c r="B78" s="79">
        <v>0</v>
      </c>
      <c r="C78" s="78">
        <v>0</v>
      </c>
      <c r="D78" s="78">
        <f t="shared" si="24"/>
        <v>0</v>
      </c>
      <c r="E78" s="77">
        <v>0</v>
      </c>
      <c r="F78" s="78">
        <v>0</v>
      </c>
      <c r="G78" s="78">
        <f t="shared" si="22"/>
        <v>0</v>
      </c>
      <c r="H78" s="77">
        <f t="shared" si="25"/>
        <v>0</v>
      </c>
      <c r="I78" s="78">
        <f t="shared" si="25"/>
        <v>0</v>
      </c>
      <c r="J78" s="78">
        <f t="shared" si="23"/>
        <v>0</v>
      </c>
    </row>
    <row r="79" spans="1:10" ht="12" customHeight="1">
      <c r="A79" s="65" t="s">
        <v>26</v>
      </c>
      <c r="B79" s="79">
        <v>0</v>
      </c>
      <c r="C79" s="78">
        <v>0</v>
      </c>
      <c r="D79" s="80">
        <f t="shared" si="24"/>
        <v>0</v>
      </c>
      <c r="E79" s="77">
        <v>0</v>
      </c>
      <c r="F79" s="78">
        <v>0</v>
      </c>
      <c r="G79" s="80">
        <f t="shared" si="22"/>
        <v>0</v>
      </c>
      <c r="H79" s="77">
        <f t="shared" si="25"/>
        <v>0</v>
      </c>
      <c r="I79" s="78">
        <f t="shared" si="25"/>
        <v>0</v>
      </c>
      <c r="J79" s="80">
        <f t="shared" si="23"/>
        <v>0</v>
      </c>
    </row>
    <row r="80" spans="1:10" ht="12" customHeight="1">
      <c r="A80" s="81" t="s">
        <v>5</v>
      </c>
      <c r="B80" s="82">
        <f>SUM(B71:B79)</f>
        <v>0</v>
      </c>
      <c r="C80" s="83">
        <f aca="true" t="shared" si="26" ref="C80:J80">SUM(C71:C79)</f>
        <v>3</v>
      </c>
      <c r="D80" s="83">
        <f t="shared" si="26"/>
        <v>3</v>
      </c>
      <c r="E80" s="82">
        <f t="shared" si="26"/>
        <v>0</v>
      </c>
      <c r="F80" s="83">
        <f t="shared" si="26"/>
        <v>0</v>
      </c>
      <c r="G80" s="83">
        <f t="shared" si="26"/>
        <v>0</v>
      </c>
      <c r="H80" s="82">
        <f t="shared" si="26"/>
        <v>0</v>
      </c>
      <c r="I80" s="83">
        <f t="shared" si="26"/>
        <v>3</v>
      </c>
      <c r="J80" s="83">
        <f t="shared" si="26"/>
        <v>3</v>
      </c>
    </row>
    <row r="82" spans="1:10" ht="12" customHeight="1">
      <c r="A82" s="67" t="s">
        <v>11</v>
      </c>
      <c r="B82" s="68"/>
      <c r="C82" s="68"/>
      <c r="D82" s="68"/>
      <c r="E82" s="69"/>
      <c r="F82" s="67"/>
      <c r="G82" s="68"/>
      <c r="H82" s="68"/>
      <c r="I82" s="68"/>
      <c r="J82" s="68"/>
    </row>
    <row r="83" spans="1:10" ht="12" customHeight="1" thickBot="1">
      <c r="A83" s="65"/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2" customHeight="1">
      <c r="A84" s="70"/>
      <c r="B84" s="71" t="s">
        <v>3</v>
      </c>
      <c r="C84" s="72"/>
      <c r="D84" s="72"/>
      <c r="E84" s="71" t="s">
        <v>4</v>
      </c>
      <c r="F84" s="72"/>
      <c r="G84" s="72"/>
      <c r="H84" s="71" t="s">
        <v>5</v>
      </c>
      <c r="I84" s="72"/>
      <c r="J84" s="72"/>
    </row>
    <row r="85" spans="1:10" ht="12" customHeight="1">
      <c r="A85" s="122" t="s">
        <v>17</v>
      </c>
      <c r="B85" s="73" t="s">
        <v>6</v>
      </c>
      <c r="C85" s="74" t="s">
        <v>7</v>
      </c>
      <c r="D85" s="74" t="s">
        <v>5</v>
      </c>
      <c r="E85" s="73" t="s">
        <v>6</v>
      </c>
      <c r="F85" s="74" t="s">
        <v>7</v>
      </c>
      <c r="G85" s="74" t="s">
        <v>5</v>
      </c>
      <c r="H85" s="73" t="s">
        <v>6</v>
      </c>
      <c r="I85" s="74" t="s">
        <v>7</v>
      </c>
      <c r="J85" s="74" t="s">
        <v>5</v>
      </c>
    </row>
    <row r="86" spans="1:10" ht="12" customHeight="1">
      <c r="A86" s="75"/>
      <c r="B86" s="76"/>
      <c r="C86" s="75"/>
      <c r="D86" s="75"/>
      <c r="E86" s="76"/>
      <c r="F86" s="75"/>
      <c r="G86" s="75"/>
      <c r="H86" s="76"/>
      <c r="I86" s="75"/>
      <c r="J86" s="75"/>
    </row>
    <row r="87" spans="1:10" ht="12" customHeight="1">
      <c r="A87" s="65" t="s">
        <v>18</v>
      </c>
      <c r="B87" s="77"/>
      <c r="C87" s="78"/>
      <c r="D87" s="78">
        <f>SUM(B87:C87)</f>
        <v>0</v>
      </c>
      <c r="E87" s="77">
        <v>6</v>
      </c>
      <c r="F87" s="78">
        <v>39</v>
      </c>
      <c r="G87" s="78">
        <f aca="true" t="shared" si="27" ref="G87:G95">SUM(E87:F87)</f>
        <v>45</v>
      </c>
      <c r="H87" s="77">
        <f>SUM(B87,E87)</f>
        <v>6</v>
      </c>
      <c r="I87" s="78">
        <f>SUM(C87,F87)</f>
        <v>39</v>
      </c>
      <c r="J87" s="78">
        <f aca="true" t="shared" si="28" ref="J87:J95">SUM(H87:I87)</f>
        <v>45</v>
      </c>
    </row>
    <row r="88" spans="1:10" ht="12" customHeight="1">
      <c r="A88" s="65" t="s">
        <v>19</v>
      </c>
      <c r="B88" s="77">
        <v>3</v>
      </c>
      <c r="C88" s="78">
        <v>18</v>
      </c>
      <c r="D88" s="78">
        <f aca="true" t="shared" si="29" ref="D88:D95">SUM(B88:C88)</f>
        <v>21</v>
      </c>
      <c r="E88" s="77">
        <v>17</v>
      </c>
      <c r="F88" s="78">
        <v>92</v>
      </c>
      <c r="G88" s="78">
        <f t="shared" si="27"/>
        <v>109</v>
      </c>
      <c r="H88" s="77">
        <f aca="true" t="shared" si="30" ref="H88:I95">SUM(B88,E88)</f>
        <v>20</v>
      </c>
      <c r="I88" s="78">
        <f t="shared" si="30"/>
        <v>110</v>
      </c>
      <c r="J88" s="78">
        <f t="shared" si="28"/>
        <v>130</v>
      </c>
    </row>
    <row r="89" spans="1:10" ht="12" customHeight="1">
      <c r="A89" s="65" t="s">
        <v>20</v>
      </c>
      <c r="B89" s="77">
        <v>12</v>
      </c>
      <c r="C89" s="78">
        <v>66</v>
      </c>
      <c r="D89" s="78">
        <f t="shared" si="29"/>
        <v>78</v>
      </c>
      <c r="E89" s="77">
        <v>10</v>
      </c>
      <c r="F89" s="78">
        <v>58</v>
      </c>
      <c r="G89" s="78">
        <f t="shared" si="27"/>
        <v>68</v>
      </c>
      <c r="H89" s="77">
        <f t="shared" si="30"/>
        <v>22</v>
      </c>
      <c r="I89" s="78">
        <f t="shared" si="30"/>
        <v>124</v>
      </c>
      <c r="J89" s="78">
        <f t="shared" si="28"/>
        <v>146</v>
      </c>
    </row>
    <row r="90" spans="1:10" ht="12" customHeight="1">
      <c r="A90" s="65" t="s">
        <v>21</v>
      </c>
      <c r="B90" s="79">
        <v>27</v>
      </c>
      <c r="C90" s="78">
        <v>116</v>
      </c>
      <c r="D90" s="78">
        <f t="shared" si="29"/>
        <v>143</v>
      </c>
      <c r="E90" s="77">
        <v>13</v>
      </c>
      <c r="F90" s="78">
        <v>82</v>
      </c>
      <c r="G90" s="78">
        <f t="shared" si="27"/>
        <v>95</v>
      </c>
      <c r="H90" s="77">
        <f t="shared" si="30"/>
        <v>40</v>
      </c>
      <c r="I90" s="78">
        <f t="shared" si="30"/>
        <v>198</v>
      </c>
      <c r="J90" s="78">
        <f t="shared" si="28"/>
        <v>238</v>
      </c>
    </row>
    <row r="91" spans="1:10" ht="12" customHeight="1">
      <c r="A91" s="65" t="s">
        <v>22</v>
      </c>
      <c r="B91" s="79">
        <v>19</v>
      </c>
      <c r="C91" s="78">
        <v>122</v>
      </c>
      <c r="D91" s="78">
        <f t="shared" si="29"/>
        <v>141</v>
      </c>
      <c r="E91" s="77">
        <v>9</v>
      </c>
      <c r="F91" s="78">
        <v>56</v>
      </c>
      <c r="G91" s="78">
        <f t="shared" si="27"/>
        <v>65</v>
      </c>
      <c r="H91" s="77">
        <f t="shared" si="30"/>
        <v>28</v>
      </c>
      <c r="I91" s="78">
        <f t="shared" si="30"/>
        <v>178</v>
      </c>
      <c r="J91" s="78">
        <f t="shared" si="28"/>
        <v>206</v>
      </c>
    </row>
    <row r="92" spans="1:10" ht="12" customHeight="1">
      <c r="A92" s="65" t="s">
        <v>23</v>
      </c>
      <c r="B92" s="79">
        <v>11</v>
      </c>
      <c r="C92" s="78">
        <v>161</v>
      </c>
      <c r="D92" s="78">
        <f t="shared" si="29"/>
        <v>172</v>
      </c>
      <c r="E92" s="77">
        <v>5</v>
      </c>
      <c r="F92" s="78">
        <v>39</v>
      </c>
      <c r="G92" s="78">
        <f t="shared" si="27"/>
        <v>44</v>
      </c>
      <c r="H92" s="77">
        <f t="shared" si="30"/>
        <v>16</v>
      </c>
      <c r="I92" s="78">
        <f t="shared" si="30"/>
        <v>200</v>
      </c>
      <c r="J92" s="78">
        <f t="shared" si="28"/>
        <v>216</v>
      </c>
    </row>
    <row r="93" spans="1:10" ht="12" customHeight="1">
      <c r="A93" s="65" t="s">
        <v>24</v>
      </c>
      <c r="B93" s="79">
        <v>12</v>
      </c>
      <c r="C93" s="78">
        <v>239</v>
      </c>
      <c r="D93" s="78">
        <f t="shared" si="29"/>
        <v>251</v>
      </c>
      <c r="E93" s="77">
        <v>3</v>
      </c>
      <c r="F93" s="78">
        <v>41</v>
      </c>
      <c r="G93" s="78">
        <f t="shared" si="27"/>
        <v>44</v>
      </c>
      <c r="H93" s="77">
        <f t="shared" si="30"/>
        <v>15</v>
      </c>
      <c r="I93" s="78">
        <f t="shared" si="30"/>
        <v>280</v>
      </c>
      <c r="J93" s="78">
        <f t="shared" si="28"/>
        <v>295</v>
      </c>
    </row>
    <row r="94" spans="1:10" ht="12" customHeight="1">
      <c r="A94" s="65" t="s">
        <v>25</v>
      </c>
      <c r="B94" s="79">
        <v>14</v>
      </c>
      <c r="C94" s="78">
        <v>232</v>
      </c>
      <c r="D94" s="78">
        <f t="shared" si="29"/>
        <v>246</v>
      </c>
      <c r="E94" s="77">
        <v>2</v>
      </c>
      <c r="F94" s="78">
        <v>21</v>
      </c>
      <c r="G94" s="78">
        <f t="shared" si="27"/>
        <v>23</v>
      </c>
      <c r="H94" s="77">
        <f t="shared" si="30"/>
        <v>16</v>
      </c>
      <c r="I94" s="78">
        <f t="shared" si="30"/>
        <v>253</v>
      </c>
      <c r="J94" s="78">
        <f t="shared" si="28"/>
        <v>269</v>
      </c>
    </row>
    <row r="95" spans="1:10" ht="12" customHeight="1">
      <c r="A95" s="65" t="s">
        <v>26</v>
      </c>
      <c r="B95" s="79">
        <f>5+0</f>
        <v>5</v>
      </c>
      <c r="C95" s="78">
        <f>39+1</f>
        <v>40</v>
      </c>
      <c r="D95" s="80">
        <f t="shared" si="29"/>
        <v>45</v>
      </c>
      <c r="E95" s="77">
        <f>3+0</f>
        <v>3</v>
      </c>
      <c r="F95" s="78">
        <f>4+0</f>
        <v>4</v>
      </c>
      <c r="G95" s="80">
        <f t="shared" si="27"/>
        <v>7</v>
      </c>
      <c r="H95" s="77">
        <f t="shared" si="30"/>
        <v>8</v>
      </c>
      <c r="I95" s="78">
        <f t="shared" si="30"/>
        <v>44</v>
      </c>
      <c r="J95" s="80">
        <f t="shared" si="28"/>
        <v>52</v>
      </c>
    </row>
    <row r="96" spans="1:10" ht="12" customHeight="1">
      <c r="A96" s="81" t="s">
        <v>5</v>
      </c>
      <c r="B96" s="82">
        <f>SUM(B87:B95)</f>
        <v>103</v>
      </c>
      <c r="C96" s="83">
        <f aca="true" t="shared" si="31" ref="C96:J96">SUM(C87:C95)</f>
        <v>994</v>
      </c>
      <c r="D96" s="83">
        <f t="shared" si="31"/>
        <v>1097</v>
      </c>
      <c r="E96" s="82">
        <f t="shared" si="31"/>
        <v>68</v>
      </c>
      <c r="F96" s="83">
        <f t="shared" si="31"/>
        <v>432</v>
      </c>
      <c r="G96" s="83">
        <f t="shared" si="31"/>
        <v>500</v>
      </c>
      <c r="H96" s="82">
        <f t="shared" si="31"/>
        <v>171</v>
      </c>
      <c r="I96" s="83">
        <f t="shared" si="31"/>
        <v>1426</v>
      </c>
      <c r="J96" s="83">
        <f t="shared" si="31"/>
        <v>1597</v>
      </c>
    </row>
  </sheetData>
  <sheetProtection/>
  <mergeCells count="1">
    <mergeCell ref="A24:J24"/>
  </mergeCells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17" sqref="A117"/>
    </sheetView>
  </sheetViews>
  <sheetFormatPr defaultColWidth="9.140625" defaultRowHeight="12" customHeight="1"/>
  <cols>
    <col min="1" max="1" width="34.57421875" style="90" customWidth="1"/>
    <col min="2" max="10" width="9.57421875" style="90" customWidth="1"/>
    <col min="11" max="16384" width="9.140625" style="90" customWidth="1"/>
  </cols>
  <sheetData>
    <row r="1" spans="1:10" s="86" customFormat="1" ht="12" customHeight="1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28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55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27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51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17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18</v>
      </c>
      <c r="B13" s="98">
        <f aca="true" t="shared" si="0" ref="B13:J13">SUM(B39,B55,B71,B87)</f>
        <v>0</v>
      </c>
      <c r="C13" s="99">
        <f t="shared" si="0"/>
        <v>1</v>
      </c>
      <c r="D13" s="99">
        <f t="shared" si="0"/>
        <v>1</v>
      </c>
      <c r="E13" s="98">
        <f t="shared" si="0"/>
        <v>10</v>
      </c>
      <c r="F13" s="99">
        <f t="shared" si="0"/>
        <v>197</v>
      </c>
      <c r="G13" s="99">
        <f t="shared" si="0"/>
        <v>207</v>
      </c>
      <c r="H13" s="98">
        <f t="shared" si="0"/>
        <v>10</v>
      </c>
      <c r="I13" s="99">
        <f t="shared" si="0"/>
        <v>198</v>
      </c>
      <c r="J13" s="99">
        <f t="shared" si="0"/>
        <v>208</v>
      </c>
    </row>
    <row r="14" spans="1:10" ht="12" customHeight="1">
      <c r="A14" s="85" t="s">
        <v>19</v>
      </c>
      <c r="B14" s="98">
        <f aca="true" t="shared" si="1" ref="B14:J14">SUM(B40,B56,B72,B88)</f>
        <v>5</v>
      </c>
      <c r="C14" s="99">
        <f t="shared" si="1"/>
        <v>76</v>
      </c>
      <c r="D14" s="99">
        <f t="shared" si="1"/>
        <v>81</v>
      </c>
      <c r="E14" s="98">
        <f t="shared" si="1"/>
        <v>16</v>
      </c>
      <c r="F14" s="99">
        <f t="shared" si="1"/>
        <v>365</v>
      </c>
      <c r="G14" s="99">
        <f t="shared" si="1"/>
        <v>381</v>
      </c>
      <c r="H14" s="98">
        <f t="shared" si="1"/>
        <v>21</v>
      </c>
      <c r="I14" s="99">
        <f t="shared" si="1"/>
        <v>441</v>
      </c>
      <c r="J14" s="99">
        <f t="shared" si="1"/>
        <v>462</v>
      </c>
    </row>
    <row r="15" spans="1:10" ht="12" customHeight="1">
      <c r="A15" s="85" t="s">
        <v>20</v>
      </c>
      <c r="B15" s="98">
        <f aca="true" t="shared" si="2" ref="B15:J15">SUM(B41,B57,B73,B89)</f>
        <v>12</v>
      </c>
      <c r="C15" s="99">
        <f t="shared" si="2"/>
        <v>255</v>
      </c>
      <c r="D15" s="99">
        <f t="shared" si="2"/>
        <v>267</v>
      </c>
      <c r="E15" s="98">
        <f t="shared" si="2"/>
        <v>13</v>
      </c>
      <c r="F15" s="99">
        <f t="shared" si="2"/>
        <v>206</v>
      </c>
      <c r="G15" s="99">
        <f t="shared" si="2"/>
        <v>219</v>
      </c>
      <c r="H15" s="98">
        <f t="shared" si="2"/>
        <v>25</v>
      </c>
      <c r="I15" s="99">
        <f t="shared" si="2"/>
        <v>461</v>
      </c>
      <c r="J15" s="99">
        <f t="shared" si="2"/>
        <v>486</v>
      </c>
    </row>
    <row r="16" spans="1:10" ht="12" customHeight="1">
      <c r="A16" s="85" t="s">
        <v>21</v>
      </c>
      <c r="B16" s="100">
        <f aca="true" t="shared" si="3" ref="B16:J16">SUM(B42,B58,B74,B90)</f>
        <v>18</v>
      </c>
      <c r="C16" s="99">
        <f t="shared" si="3"/>
        <v>347</v>
      </c>
      <c r="D16" s="99">
        <f t="shared" si="3"/>
        <v>365</v>
      </c>
      <c r="E16" s="98">
        <f t="shared" si="3"/>
        <v>1</v>
      </c>
      <c r="F16" s="99">
        <f t="shared" si="3"/>
        <v>95</v>
      </c>
      <c r="G16" s="99">
        <f t="shared" si="3"/>
        <v>96</v>
      </c>
      <c r="H16" s="98">
        <f t="shared" si="3"/>
        <v>19</v>
      </c>
      <c r="I16" s="99">
        <f t="shared" si="3"/>
        <v>442</v>
      </c>
      <c r="J16" s="99">
        <f t="shared" si="3"/>
        <v>461</v>
      </c>
    </row>
    <row r="17" spans="1:10" ht="12" customHeight="1">
      <c r="A17" s="85" t="s">
        <v>22</v>
      </c>
      <c r="B17" s="100">
        <f aca="true" t="shared" si="4" ref="B17:J17">SUM(B43,B59,B75,B91)</f>
        <v>21</v>
      </c>
      <c r="C17" s="99">
        <f t="shared" si="4"/>
        <v>348</v>
      </c>
      <c r="D17" s="99">
        <f t="shared" si="4"/>
        <v>369</v>
      </c>
      <c r="E17" s="98">
        <f t="shared" si="4"/>
        <v>3</v>
      </c>
      <c r="F17" s="99">
        <f t="shared" si="4"/>
        <v>74</v>
      </c>
      <c r="G17" s="99">
        <f t="shared" si="4"/>
        <v>77</v>
      </c>
      <c r="H17" s="98">
        <f t="shared" si="4"/>
        <v>24</v>
      </c>
      <c r="I17" s="99">
        <f t="shared" si="4"/>
        <v>422</v>
      </c>
      <c r="J17" s="99">
        <f t="shared" si="4"/>
        <v>446</v>
      </c>
    </row>
    <row r="18" spans="1:10" ht="12" customHeight="1">
      <c r="A18" s="85" t="s">
        <v>23</v>
      </c>
      <c r="B18" s="100">
        <f aca="true" t="shared" si="5" ref="B18:J18">SUM(B44,B60,B76,B92)</f>
        <v>21</v>
      </c>
      <c r="C18" s="99">
        <f t="shared" si="5"/>
        <v>268</v>
      </c>
      <c r="D18" s="99">
        <f t="shared" si="5"/>
        <v>289</v>
      </c>
      <c r="E18" s="98">
        <f t="shared" si="5"/>
        <v>0</v>
      </c>
      <c r="F18" s="99">
        <f t="shared" si="5"/>
        <v>48</v>
      </c>
      <c r="G18" s="99">
        <f t="shared" si="5"/>
        <v>48</v>
      </c>
      <c r="H18" s="98">
        <f t="shared" si="5"/>
        <v>21</v>
      </c>
      <c r="I18" s="99">
        <f t="shared" si="5"/>
        <v>316</v>
      </c>
      <c r="J18" s="99">
        <f t="shared" si="5"/>
        <v>337</v>
      </c>
    </row>
    <row r="19" spans="1:10" ht="12" customHeight="1">
      <c r="A19" s="85" t="s">
        <v>24</v>
      </c>
      <c r="B19" s="100">
        <f aca="true" t="shared" si="6" ref="B19:J19">SUM(B45,B61,B77,B93)</f>
        <v>23</v>
      </c>
      <c r="C19" s="99">
        <f t="shared" si="6"/>
        <v>260</v>
      </c>
      <c r="D19" s="99">
        <f t="shared" si="6"/>
        <v>283</v>
      </c>
      <c r="E19" s="98">
        <f t="shared" si="6"/>
        <v>2</v>
      </c>
      <c r="F19" s="99">
        <f t="shared" si="6"/>
        <v>23</v>
      </c>
      <c r="G19" s="99">
        <f t="shared" si="6"/>
        <v>25</v>
      </c>
      <c r="H19" s="98">
        <f t="shared" si="6"/>
        <v>25</v>
      </c>
      <c r="I19" s="99">
        <f t="shared" si="6"/>
        <v>283</v>
      </c>
      <c r="J19" s="99">
        <f t="shared" si="6"/>
        <v>308</v>
      </c>
    </row>
    <row r="20" spans="1:10" ht="12" customHeight="1">
      <c r="A20" s="85" t="s">
        <v>25</v>
      </c>
      <c r="B20" s="100">
        <f aca="true" t="shared" si="7" ref="B20:J20">SUM(B46,B62,B78,B94)</f>
        <v>21</v>
      </c>
      <c r="C20" s="99">
        <f t="shared" si="7"/>
        <v>307</v>
      </c>
      <c r="D20" s="99">
        <f t="shared" si="7"/>
        <v>328</v>
      </c>
      <c r="E20" s="98">
        <f t="shared" si="7"/>
        <v>1</v>
      </c>
      <c r="F20" s="99">
        <f t="shared" si="7"/>
        <v>11</v>
      </c>
      <c r="G20" s="99">
        <f t="shared" si="7"/>
        <v>12</v>
      </c>
      <c r="H20" s="98">
        <f t="shared" si="7"/>
        <v>22</v>
      </c>
      <c r="I20" s="99">
        <f t="shared" si="7"/>
        <v>318</v>
      </c>
      <c r="J20" s="99">
        <f t="shared" si="7"/>
        <v>340</v>
      </c>
    </row>
    <row r="21" spans="1:10" ht="12" customHeight="1">
      <c r="A21" s="85" t="s">
        <v>26</v>
      </c>
      <c r="B21" s="100">
        <f aca="true" t="shared" si="8" ref="B21:J21">SUM(B47,B63,B79,B95)</f>
        <v>10</v>
      </c>
      <c r="C21" s="99">
        <f t="shared" si="8"/>
        <v>77</v>
      </c>
      <c r="D21" s="101">
        <f t="shared" si="8"/>
        <v>87</v>
      </c>
      <c r="E21" s="98">
        <f t="shared" si="8"/>
        <v>1</v>
      </c>
      <c r="F21" s="99">
        <f t="shared" si="8"/>
        <v>3</v>
      </c>
      <c r="G21" s="101">
        <f t="shared" si="8"/>
        <v>4</v>
      </c>
      <c r="H21" s="98">
        <f t="shared" si="8"/>
        <v>11</v>
      </c>
      <c r="I21" s="99">
        <f t="shared" si="8"/>
        <v>80</v>
      </c>
      <c r="J21" s="101">
        <f t="shared" si="8"/>
        <v>91</v>
      </c>
    </row>
    <row r="22" spans="1:10" ht="12" customHeight="1">
      <c r="A22" s="102" t="s">
        <v>5</v>
      </c>
      <c r="B22" s="103">
        <f aca="true" t="shared" si="9" ref="B22:J22">SUM(B48,B64,B80,B96)</f>
        <v>131</v>
      </c>
      <c r="C22" s="104">
        <f t="shared" si="9"/>
        <v>1939</v>
      </c>
      <c r="D22" s="104">
        <f t="shared" si="9"/>
        <v>2070</v>
      </c>
      <c r="E22" s="103">
        <f t="shared" si="9"/>
        <v>47</v>
      </c>
      <c r="F22" s="104">
        <f t="shared" si="9"/>
        <v>1022</v>
      </c>
      <c r="G22" s="104">
        <f t="shared" si="9"/>
        <v>1069</v>
      </c>
      <c r="H22" s="103">
        <f t="shared" si="9"/>
        <v>178</v>
      </c>
      <c r="I22" s="104">
        <f t="shared" si="9"/>
        <v>2961</v>
      </c>
      <c r="J22" s="104">
        <f t="shared" si="9"/>
        <v>3139</v>
      </c>
    </row>
    <row r="23" ht="12.75" customHeight="1"/>
    <row r="24" spans="1:10" ht="24" customHeight="1">
      <c r="A24" s="136" t="s">
        <v>64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6" ht="12.75" customHeight="1"/>
    <row r="27" spans="1:10" ht="12" customHeight="1">
      <c r="A27" s="84" t="s">
        <v>52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2" customHeight="1">
      <c r="A28" s="67" t="s">
        <v>28</v>
      </c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8"/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 t="s">
        <v>55</v>
      </c>
      <c r="B30" s="88"/>
      <c r="C30" s="88"/>
      <c r="D30" s="88"/>
      <c r="E30" s="89"/>
      <c r="F30" s="89"/>
      <c r="G30" s="88"/>
      <c r="H30" s="88"/>
      <c r="I30" s="88"/>
      <c r="J30" s="88"/>
    </row>
    <row r="31" spans="1:10" ht="12" customHeight="1">
      <c r="A31" s="87"/>
      <c r="B31" s="88"/>
      <c r="C31" s="88"/>
      <c r="D31" s="88"/>
      <c r="E31" s="89"/>
      <c r="F31" s="89"/>
      <c r="G31" s="88"/>
      <c r="H31" s="88"/>
      <c r="I31" s="88"/>
      <c r="J31" s="88"/>
    </row>
    <row r="32" spans="1:10" ht="12" customHeight="1">
      <c r="A32" s="87" t="s">
        <v>27</v>
      </c>
      <c r="B32" s="88"/>
      <c r="C32" s="88"/>
      <c r="D32" s="88"/>
      <c r="E32" s="89"/>
      <c r="F32" s="87"/>
      <c r="G32" s="88"/>
      <c r="H32" s="88"/>
      <c r="I32" s="88"/>
      <c r="J32" s="88"/>
    </row>
    <row r="33" spans="1:10" ht="12" customHeight="1">
      <c r="A33" s="87"/>
      <c r="B33" s="88"/>
      <c r="C33" s="88"/>
      <c r="D33" s="88"/>
      <c r="E33" s="89"/>
      <c r="F33" s="87"/>
      <c r="G33" s="88"/>
      <c r="H33" s="88"/>
      <c r="I33" s="88"/>
      <c r="J33" s="88"/>
    </row>
    <row r="34" spans="1:10" ht="12" customHeight="1">
      <c r="A34" s="87" t="s">
        <v>29</v>
      </c>
      <c r="B34" s="88"/>
      <c r="C34" s="88"/>
      <c r="D34" s="88"/>
      <c r="E34" s="89"/>
      <c r="F34" s="87"/>
      <c r="G34" s="88"/>
      <c r="H34" s="88"/>
      <c r="I34" s="88"/>
      <c r="J34" s="88"/>
    </row>
    <row r="35" spans="1:10" ht="12" customHeight="1" thickBot="1">
      <c r="A35" s="85"/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12" customHeight="1">
      <c r="A36" s="91"/>
      <c r="B36" s="92" t="s">
        <v>3</v>
      </c>
      <c r="C36" s="93"/>
      <c r="D36" s="93"/>
      <c r="E36" s="92" t="s">
        <v>4</v>
      </c>
      <c r="F36" s="93"/>
      <c r="G36" s="93"/>
      <c r="H36" s="92" t="s">
        <v>5</v>
      </c>
      <c r="I36" s="93"/>
      <c r="J36" s="93"/>
    </row>
    <row r="37" spans="1:10" ht="12" customHeight="1">
      <c r="A37" s="126" t="s">
        <v>17</v>
      </c>
      <c r="B37" s="94" t="s">
        <v>6</v>
      </c>
      <c r="C37" s="95" t="s">
        <v>7</v>
      </c>
      <c r="D37" s="95" t="s">
        <v>5</v>
      </c>
      <c r="E37" s="94" t="s">
        <v>6</v>
      </c>
      <c r="F37" s="95" t="s">
        <v>7</v>
      </c>
      <c r="G37" s="95" t="s">
        <v>5</v>
      </c>
      <c r="H37" s="94" t="s">
        <v>6</v>
      </c>
      <c r="I37" s="95" t="s">
        <v>7</v>
      </c>
      <c r="J37" s="95" t="s">
        <v>5</v>
      </c>
    </row>
    <row r="38" spans="1:10" ht="12" customHeight="1">
      <c r="A38" s="96"/>
      <c r="B38" s="97"/>
      <c r="C38" s="96"/>
      <c r="D38" s="96"/>
      <c r="E38" s="97"/>
      <c r="F38" s="96"/>
      <c r="G38" s="96"/>
      <c r="H38" s="97"/>
      <c r="I38" s="96"/>
      <c r="J38" s="96"/>
    </row>
    <row r="39" spans="1:10" ht="12" customHeight="1">
      <c r="A39" s="85" t="s">
        <v>18</v>
      </c>
      <c r="B39" s="98">
        <v>0</v>
      </c>
      <c r="C39" s="99">
        <v>0</v>
      </c>
      <c r="D39" s="99">
        <f>SUM(B39:C39)</f>
        <v>0</v>
      </c>
      <c r="E39" s="98">
        <v>3</v>
      </c>
      <c r="F39" s="99">
        <v>32</v>
      </c>
      <c r="G39" s="99">
        <f aca="true" t="shared" si="10" ref="G39:G47">SUM(E39:F39)</f>
        <v>35</v>
      </c>
      <c r="H39" s="98">
        <f>SUM(B39,E39)</f>
        <v>3</v>
      </c>
      <c r="I39" s="99">
        <f>SUM(C39,F39)</f>
        <v>32</v>
      </c>
      <c r="J39" s="99">
        <f aca="true" t="shared" si="11" ref="J39:J47">SUM(H39:I39)</f>
        <v>35</v>
      </c>
    </row>
    <row r="40" spans="1:10" ht="12" customHeight="1">
      <c r="A40" s="85" t="s">
        <v>19</v>
      </c>
      <c r="B40" s="98">
        <v>1</v>
      </c>
      <c r="C40" s="99">
        <v>11</v>
      </c>
      <c r="D40" s="99">
        <f aca="true" t="shared" si="12" ref="D40:D47">SUM(B40:C40)</f>
        <v>12</v>
      </c>
      <c r="E40" s="98">
        <v>0</v>
      </c>
      <c r="F40" s="99">
        <v>93</v>
      </c>
      <c r="G40" s="99">
        <f t="shared" si="10"/>
        <v>93</v>
      </c>
      <c r="H40" s="98">
        <f aca="true" t="shared" si="13" ref="H40:I47">SUM(B40,E40)</f>
        <v>1</v>
      </c>
      <c r="I40" s="99">
        <f t="shared" si="13"/>
        <v>104</v>
      </c>
      <c r="J40" s="99">
        <f t="shared" si="11"/>
        <v>105</v>
      </c>
    </row>
    <row r="41" spans="1:10" ht="12" customHeight="1">
      <c r="A41" s="85" t="s">
        <v>20</v>
      </c>
      <c r="B41" s="98">
        <v>4</v>
      </c>
      <c r="C41" s="99">
        <v>84</v>
      </c>
      <c r="D41" s="99">
        <f t="shared" si="12"/>
        <v>88</v>
      </c>
      <c r="E41" s="98">
        <v>0</v>
      </c>
      <c r="F41" s="99">
        <v>51</v>
      </c>
      <c r="G41" s="99">
        <f t="shared" si="10"/>
        <v>51</v>
      </c>
      <c r="H41" s="98">
        <f t="shared" si="13"/>
        <v>4</v>
      </c>
      <c r="I41" s="99">
        <f t="shared" si="13"/>
        <v>135</v>
      </c>
      <c r="J41" s="99">
        <f t="shared" si="11"/>
        <v>139</v>
      </c>
    </row>
    <row r="42" spans="1:10" ht="12" customHeight="1">
      <c r="A42" s="85" t="s">
        <v>21</v>
      </c>
      <c r="B42" s="100">
        <v>8</v>
      </c>
      <c r="C42" s="99">
        <v>118</v>
      </c>
      <c r="D42" s="99">
        <f t="shared" si="12"/>
        <v>126</v>
      </c>
      <c r="E42" s="98">
        <v>0</v>
      </c>
      <c r="F42" s="99">
        <v>23</v>
      </c>
      <c r="G42" s="99">
        <f t="shared" si="10"/>
        <v>23</v>
      </c>
      <c r="H42" s="98">
        <f t="shared" si="13"/>
        <v>8</v>
      </c>
      <c r="I42" s="99">
        <f t="shared" si="13"/>
        <v>141</v>
      </c>
      <c r="J42" s="99">
        <f t="shared" si="11"/>
        <v>149</v>
      </c>
    </row>
    <row r="43" spans="1:10" ht="12" customHeight="1">
      <c r="A43" s="85" t="s">
        <v>22</v>
      </c>
      <c r="B43" s="100">
        <v>11</v>
      </c>
      <c r="C43" s="99">
        <v>95</v>
      </c>
      <c r="D43" s="99">
        <f t="shared" si="12"/>
        <v>106</v>
      </c>
      <c r="E43" s="98">
        <v>1</v>
      </c>
      <c r="F43" s="99">
        <v>18</v>
      </c>
      <c r="G43" s="99">
        <f t="shared" si="10"/>
        <v>19</v>
      </c>
      <c r="H43" s="98">
        <f t="shared" si="13"/>
        <v>12</v>
      </c>
      <c r="I43" s="99">
        <f t="shared" si="13"/>
        <v>113</v>
      </c>
      <c r="J43" s="99">
        <f t="shared" si="11"/>
        <v>125</v>
      </c>
    </row>
    <row r="44" spans="1:10" ht="12" customHeight="1">
      <c r="A44" s="85" t="s">
        <v>23</v>
      </c>
      <c r="B44" s="100">
        <v>8</v>
      </c>
      <c r="C44" s="99">
        <v>87</v>
      </c>
      <c r="D44" s="99">
        <f t="shared" si="12"/>
        <v>95</v>
      </c>
      <c r="E44" s="98">
        <v>0</v>
      </c>
      <c r="F44" s="99">
        <v>12</v>
      </c>
      <c r="G44" s="99">
        <f t="shared" si="10"/>
        <v>12</v>
      </c>
      <c r="H44" s="98">
        <f t="shared" si="13"/>
        <v>8</v>
      </c>
      <c r="I44" s="99">
        <f t="shared" si="13"/>
        <v>99</v>
      </c>
      <c r="J44" s="99">
        <f t="shared" si="11"/>
        <v>107</v>
      </c>
    </row>
    <row r="45" spans="1:10" ht="12" customHeight="1">
      <c r="A45" s="85" t="s">
        <v>24</v>
      </c>
      <c r="B45" s="100">
        <v>7</v>
      </c>
      <c r="C45" s="99">
        <v>57</v>
      </c>
      <c r="D45" s="99">
        <f t="shared" si="12"/>
        <v>64</v>
      </c>
      <c r="E45" s="98">
        <v>1</v>
      </c>
      <c r="F45" s="99">
        <v>6</v>
      </c>
      <c r="G45" s="99">
        <f t="shared" si="10"/>
        <v>7</v>
      </c>
      <c r="H45" s="98">
        <f t="shared" si="13"/>
        <v>8</v>
      </c>
      <c r="I45" s="99">
        <f t="shared" si="13"/>
        <v>63</v>
      </c>
      <c r="J45" s="99">
        <f t="shared" si="11"/>
        <v>71</v>
      </c>
    </row>
    <row r="46" spans="1:10" ht="12" customHeight="1">
      <c r="A46" s="85" t="s">
        <v>25</v>
      </c>
      <c r="B46" s="100">
        <v>9</v>
      </c>
      <c r="C46" s="99">
        <v>64</v>
      </c>
      <c r="D46" s="99">
        <f t="shared" si="12"/>
        <v>73</v>
      </c>
      <c r="E46" s="98">
        <v>0</v>
      </c>
      <c r="F46" s="99">
        <v>5</v>
      </c>
      <c r="G46" s="99">
        <f t="shared" si="10"/>
        <v>5</v>
      </c>
      <c r="H46" s="98">
        <f t="shared" si="13"/>
        <v>9</v>
      </c>
      <c r="I46" s="99">
        <f t="shared" si="13"/>
        <v>69</v>
      </c>
      <c r="J46" s="99">
        <f t="shared" si="11"/>
        <v>78</v>
      </c>
    </row>
    <row r="47" spans="1:10" ht="12" customHeight="1">
      <c r="A47" s="85" t="s">
        <v>26</v>
      </c>
      <c r="B47" s="100">
        <v>3</v>
      </c>
      <c r="C47" s="99">
        <v>25</v>
      </c>
      <c r="D47" s="101">
        <f t="shared" si="12"/>
        <v>28</v>
      </c>
      <c r="E47" s="98">
        <v>0</v>
      </c>
      <c r="F47" s="99">
        <v>0</v>
      </c>
      <c r="G47" s="101">
        <f t="shared" si="10"/>
        <v>0</v>
      </c>
      <c r="H47" s="98">
        <f t="shared" si="13"/>
        <v>3</v>
      </c>
      <c r="I47" s="99">
        <f t="shared" si="13"/>
        <v>25</v>
      </c>
      <c r="J47" s="101">
        <f t="shared" si="11"/>
        <v>28</v>
      </c>
    </row>
    <row r="48" spans="1:10" ht="12" customHeight="1">
      <c r="A48" s="102" t="s">
        <v>5</v>
      </c>
      <c r="B48" s="103">
        <f>SUM(B39:B47)</f>
        <v>51</v>
      </c>
      <c r="C48" s="104">
        <f aca="true" t="shared" si="14" ref="C48:J48">SUM(C39:C47)</f>
        <v>541</v>
      </c>
      <c r="D48" s="104">
        <f t="shared" si="14"/>
        <v>592</v>
      </c>
      <c r="E48" s="103">
        <f t="shared" si="14"/>
        <v>5</v>
      </c>
      <c r="F48" s="104">
        <f t="shared" si="14"/>
        <v>240</v>
      </c>
      <c r="G48" s="104">
        <f t="shared" si="14"/>
        <v>245</v>
      </c>
      <c r="H48" s="103">
        <f t="shared" si="14"/>
        <v>56</v>
      </c>
      <c r="I48" s="104">
        <f t="shared" si="14"/>
        <v>781</v>
      </c>
      <c r="J48" s="104">
        <f t="shared" si="14"/>
        <v>837</v>
      </c>
    </row>
    <row r="50" spans="1:10" ht="12" customHeight="1">
      <c r="A50" s="87" t="s">
        <v>9</v>
      </c>
      <c r="B50" s="88"/>
      <c r="C50" s="88"/>
      <c r="D50" s="88"/>
      <c r="E50" s="89"/>
      <c r="F50" s="87"/>
      <c r="G50" s="88"/>
      <c r="H50" s="88"/>
      <c r="I50" s="88"/>
      <c r="J50" s="88"/>
    </row>
    <row r="51" spans="1:10" ht="12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12" customHeight="1">
      <c r="A52" s="91"/>
      <c r="B52" s="92" t="s">
        <v>3</v>
      </c>
      <c r="C52" s="93"/>
      <c r="D52" s="93"/>
      <c r="E52" s="92" t="s">
        <v>4</v>
      </c>
      <c r="F52" s="93"/>
      <c r="G52" s="93"/>
      <c r="H52" s="92" t="s">
        <v>5</v>
      </c>
      <c r="I52" s="93"/>
      <c r="J52" s="93"/>
    </row>
    <row r="53" spans="1:10" ht="12" customHeight="1">
      <c r="A53" s="126" t="s">
        <v>17</v>
      </c>
      <c r="B53" s="94" t="s">
        <v>6</v>
      </c>
      <c r="C53" s="95" t="s">
        <v>7</v>
      </c>
      <c r="D53" s="95" t="s">
        <v>5</v>
      </c>
      <c r="E53" s="94" t="s">
        <v>6</v>
      </c>
      <c r="F53" s="95" t="s">
        <v>7</v>
      </c>
      <c r="G53" s="95" t="s">
        <v>5</v>
      </c>
      <c r="H53" s="94" t="s">
        <v>6</v>
      </c>
      <c r="I53" s="95" t="s">
        <v>7</v>
      </c>
      <c r="J53" s="95" t="s">
        <v>5</v>
      </c>
    </row>
    <row r="54" spans="1:10" ht="12" customHeight="1">
      <c r="A54" s="96"/>
      <c r="B54" s="97"/>
      <c r="C54" s="96"/>
      <c r="D54" s="96"/>
      <c r="E54" s="97"/>
      <c r="F54" s="96"/>
      <c r="G54" s="96"/>
      <c r="H54" s="97"/>
      <c r="I54" s="96"/>
      <c r="J54" s="96"/>
    </row>
    <row r="55" spans="1:10" ht="12" customHeight="1">
      <c r="A55" s="85" t="s">
        <v>18</v>
      </c>
      <c r="B55" s="98">
        <v>0</v>
      </c>
      <c r="C55" s="99">
        <v>1</v>
      </c>
      <c r="D55" s="99">
        <f>SUM(B55:C55)</f>
        <v>1</v>
      </c>
      <c r="E55" s="98">
        <v>5</v>
      </c>
      <c r="F55" s="99">
        <v>129</v>
      </c>
      <c r="G55" s="99">
        <f aca="true" t="shared" si="15" ref="G55:G63">SUM(E55:F55)</f>
        <v>134</v>
      </c>
      <c r="H55" s="98">
        <f>SUM(B55,E55)</f>
        <v>5</v>
      </c>
      <c r="I55" s="99">
        <f>SUM(C55,F55)</f>
        <v>130</v>
      </c>
      <c r="J55" s="99">
        <f aca="true" t="shared" si="16" ref="J55:J63">SUM(H55:I55)</f>
        <v>135</v>
      </c>
    </row>
    <row r="56" spans="1:10" ht="12" customHeight="1">
      <c r="A56" s="85" t="s">
        <v>19</v>
      </c>
      <c r="B56" s="98">
        <v>3</v>
      </c>
      <c r="C56" s="99">
        <v>59</v>
      </c>
      <c r="D56" s="99">
        <f aca="true" t="shared" si="17" ref="D56:D63">SUM(B56:C56)</f>
        <v>62</v>
      </c>
      <c r="E56" s="98">
        <v>13</v>
      </c>
      <c r="F56" s="99">
        <v>206</v>
      </c>
      <c r="G56" s="99">
        <f t="shared" si="15"/>
        <v>219</v>
      </c>
      <c r="H56" s="98">
        <f aca="true" t="shared" si="18" ref="H56:I63">SUM(B56,E56)</f>
        <v>16</v>
      </c>
      <c r="I56" s="99">
        <f t="shared" si="18"/>
        <v>265</v>
      </c>
      <c r="J56" s="99">
        <f t="shared" si="16"/>
        <v>281</v>
      </c>
    </row>
    <row r="57" spans="1:10" ht="12" customHeight="1">
      <c r="A57" s="85" t="s">
        <v>20</v>
      </c>
      <c r="B57" s="98">
        <v>8</v>
      </c>
      <c r="C57" s="99">
        <v>136</v>
      </c>
      <c r="D57" s="99">
        <f t="shared" si="17"/>
        <v>144</v>
      </c>
      <c r="E57" s="98">
        <v>12</v>
      </c>
      <c r="F57" s="99">
        <v>128</v>
      </c>
      <c r="G57" s="99">
        <f t="shared" si="15"/>
        <v>140</v>
      </c>
      <c r="H57" s="98">
        <f t="shared" si="18"/>
        <v>20</v>
      </c>
      <c r="I57" s="99">
        <f t="shared" si="18"/>
        <v>264</v>
      </c>
      <c r="J57" s="99">
        <f t="shared" si="16"/>
        <v>284</v>
      </c>
    </row>
    <row r="58" spans="1:10" ht="12" customHeight="1">
      <c r="A58" s="85" t="s">
        <v>21</v>
      </c>
      <c r="B58" s="100">
        <v>8</v>
      </c>
      <c r="C58" s="99">
        <v>185</v>
      </c>
      <c r="D58" s="99">
        <f t="shared" si="17"/>
        <v>193</v>
      </c>
      <c r="E58" s="98">
        <v>1</v>
      </c>
      <c r="F58" s="99">
        <v>61</v>
      </c>
      <c r="G58" s="99">
        <f t="shared" si="15"/>
        <v>62</v>
      </c>
      <c r="H58" s="98">
        <f t="shared" si="18"/>
        <v>9</v>
      </c>
      <c r="I58" s="99">
        <f t="shared" si="18"/>
        <v>246</v>
      </c>
      <c r="J58" s="99">
        <f t="shared" si="16"/>
        <v>255</v>
      </c>
    </row>
    <row r="59" spans="1:10" ht="12" customHeight="1">
      <c r="A59" s="85" t="s">
        <v>22</v>
      </c>
      <c r="B59" s="100">
        <v>8</v>
      </c>
      <c r="C59" s="99">
        <v>212</v>
      </c>
      <c r="D59" s="99">
        <f t="shared" si="17"/>
        <v>220</v>
      </c>
      <c r="E59" s="98">
        <v>0</v>
      </c>
      <c r="F59" s="99">
        <v>49</v>
      </c>
      <c r="G59" s="99">
        <f t="shared" si="15"/>
        <v>49</v>
      </c>
      <c r="H59" s="98">
        <f t="shared" si="18"/>
        <v>8</v>
      </c>
      <c r="I59" s="99">
        <f t="shared" si="18"/>
        <v>261</v>
      </c>
      <c r="J59" s="99">
        <f t="shared" si="16"/>
        <v>269</v>
      </c>
    </row>
    <row r="60" spans="1:10" ht="12" customHeight="1">
      <c r="A60" s="85" t="s">
        <v>23</v>
      </c>
      <c r="B60" s="100">
        <v>11</v>
      </c>
      <c r="C60" s="99">
        <v>149</v>
      </c>
      <c r="D60" s="99">
        <f t="shared" si="17"/>
        <v>160</v>
      </c>
      <c r="E60" s="98">
        <v>0</v>
      </c>
      <c r="F60" s="99">
        <v>27</v>
      </c>
      <c r="G60" s="99">
        <f t="shared" si="15"/>
        <v>27</v>
      </c>
      <c r="H60" s="98">
        <f t="shared" si="18"/>
        <v>11</v>
      </c>
      <c r="I60" s="99">
        <f t="shared" si="18"/>
        <v>176</v>
      </c>
      <c r="J60" s="99">
        <f t="shared" si="16"/>
        <v>187</v>
      </c>
    </row>
    <row r="61" spans="1:10" ht="12" customHeight="1">
      <c r="A61" s="85" t="s">
        <v>24</v>
      </c>
      <c r="B61" s="100">
        <v>15</v>
      </c>
      <c r="C61" s="99">
        <v>157</v>
      </c>
      <c r="D61" s="99">
        <f t="shared" si="17"/>
        <v>172</v>
      </c>
      <c r="E61" s="98">
        <v>1</v>
      </c>
      <c r="F61" s="99">
        <v>14</v>
      </c>
      <c r="G61" s="99">
        <f t="shared" si="15"/>
        <v>15</v>
      </c>
      <c r="H61" s="98">
        <f t="shared" si="18"/>
        <v>16</v>
      </c>
      <c r="I61" s="99">
        <f t="shared" si="18"/>
        <v>171</v>
      </c>
      <c r="J61" s="99">
        <f t="shared" si="16"/>
        <v>187</v>
      </c>
    </row>
    <row r="62" spans="1:10" ht="12" customHeight="1">
      <c r="A62" s="85" t="s">
        <v>25</v>
      </c>
      <c r="B62" s="100">
        <v>10</v>
      </c>
      <c r="C62" s="99">
        <v>193</v>
      </c>
      <c r="D62" s="99">
        <f t="shared" si="17"/>
        <v>203</v>
      </c>
      <c r="E62" s="98">
        <v>1</v>
      </c>
      <c r="F62" s="99">
        <v>4</v>
      </c>
      <c r="G62" s="99">
        <f t="shared" si="15"/>
        <v>5</v>
      </c>
      <c r="H62" s="98">
        <f t="shared" si="18"/>
        <v>11</v>
      </c>
      <c r="I62" s="99">
        <f t="shared" si="18"/>
        <v>197</v>
      </c>
      <c r="J62" s="99">
        <f t="shared" si="16"/>
        <v>208</v>
      </c>
    </row>
    <row r="63" spans="1:10" ht="12" customHeight="1">
      <c r="A63" s="85" t="s">
        <v>26</v>
      </c>
      <c r="B63" s="100">
        <v>7</v>
      </c>
      <c r="C63" s="99">
        <v>41</v>
      </c>
      <c r="D63" s="101">
        <f t="shared" si="17"/>
        <v>48</v>
      </c>
      <c r="E63" s="98">
        <v>1</v>
      </c>
      <c r="F63" s="99">
        <v>2</v>
      </c>
      <c r="G63" s="99">
        <f t="shared" si="15"/>
        <v>3</v>
      </c>
      <c r="H63" s="98">
        <f t="shared" si="18"/>
        <v>8</v>
      </c>
      <c r="I63" s="99">
        <f t="shared" si="18"/>
        <v>43</v>
      </c>
      <c r="J63" s="101">
        <f t="shared" si="16"/>
        <v>51</v>
      </c>
    </row>
    <row r="64" spans="1:10" ht="12" customHeight="1">
      <c r="A64" s="102" t="s">
        <v>5</v>
      </c>
      <c r="B64" s="103">
        <f>SUM(B55:B63)</f>
        <v>70</v>
      </c>
      <c r="C64" s="104">
        <f aca="true" t="shared" si="19" ref="C64:J64">SUM(C55:C63)</f>
        <v>1133</v>
      </c>
      <c r="D64" s="104">
        <f t="shared" si="19"/>
        <v>1203</v>
      </c>
      <c r="E64" s="103">
        <f t="shared" si="19"/>
        <v>34</v>
      </c>
      <c r="F64" s="104">
        <f t="shared" si="19"/>
        <v>620</v>
      </c>
      <c r="G64" s="104">
        <f t="shared" si="19"/>
        <v>654</v>
      </c>
      <c r="H64" s="103">
        <f t="shared" si="19"/>
        <v>104</v>
      </c>
      <c r="I64" s="104">
        <f t="shared" si="19"/>
        <v>1753</v>
      </c>
      <c r="J64" s="104">
        <f t="shared" si="19"/>
        <v>1857</v>
      </c>
    </row>
    <row r="66" spans="1:10" ht="12" customHeight="1">
      <c r="A66" s="87" t="s">
        <v>10</v>
      </c>
      <c r="B66" s="88"/>
      <c r="C66" s="88"/>
      <c r="D66" s="88"/>
      <c r="E66" s="89"/>
      <c r="F66" s="87"/>
      <c r="G66" s="88"/>
      <c r="H66" s="88"/>
      <c r="I66" s="88"/>
      <c r="J66" s="88"/>
    </row>
    <row r="67" spans="1:10" ht="12" customHeight="1" thickBot="1">
      <c r="A67" s="85"/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12" customHeight="1">
      <c r="A68" s="91"/>
      <c r="B68" s="92" t="s">
        <v>3</v>
      </c>
      <c r="C68" s="93"/>
      <c r="D68" s="93"/>
      <c r="E68" s="92" t="s">
        <v>4</v>
      </c>
      <c r="F68" s="93"/>
      <c r="G68" s="93"/>
      <c r="H68" s="92" t="s">
        <v>5</v>
      </c>
      <c r="I68" s="93"/>
      <c r="J68" s="93"/>
    </row>
    <row r="69" spans="1:10" ht="12" customHeight="1">
      <c r="A69" s="126" t="s">
        <v>17</v>
      </c>
      <c r="B69" s="94" t="s">
        <v>6</v>
      </c>
      <c r="C69" s="95" t="s">
        <v>7</v>
      </c>
      <c r="D69" s="95" t="s">
        <v>5</v>
      </c>
      <c r="E69" s="94" t="s">
        <v>6</v>
      </c>
      <c r="F69" s="95" t="s">
        <v>7</v>
      </c>
      <c r="G69" s="95" t="s">
        <v>5</v>
      </c>
      <c r="H69" s="94" t="s">
        <v>6</v>
      </c>
      <c r="I69" s="95" t="s">
        <v>7</v>
      </c>
      <c r="J69" s="95" t="s">
        <v>5</v>
      </c>
    </row>
    <row r="70" spans="1:10" ht="12" customHeight="1">
      <c r="A70" s="96"/>
      <c r="B70" s="97"/>
      <c r="C70" s="96"/>
      <c r="D70" s="96"/>
      <c r="E70" s="97"/>
      <c r="F70" s="96"/>
      <c r="G70" s="96"/>
      <c r="H70" s="97"/>
      <c r="I70" s="96"/>
      <c r="J70" s="96"/>
    </row>
    <row r="71" spans="1:10" ht="12" customHeight="1">
      <c r="A71" s="85" t="s">
        <v>18</v>
      </c>
      <c r="B71" s="98">
        <v>0</v>
      </c>
      <c r="C71" s="99">
        <v>0</v>
      </c>
      <c r="D71" s="99">
        <f>SUM(B71:C71)</f>
        <v>0</v>
      </c>
      <c r="E71" s="98">
        <v>0</v>
      </c>
      <c r="F71" s="99">
        <v>2</v>
      </c>
      <c r="G71" s="99">
        <f aca="true" t="shared" si="20" ref="G71:G79">SUM(E71:F71)</f>
        <v>2</v>
      </c>
      <c r="H71" s="98">
        <f>SUM(B71,E71)</f>
        <v>0</v>
      </c>
      <c r="I71" s="99">
        <f>SUM(C71,F71)</f>
        <v>2</v>
      </c>
      <c r="J71" s="99">
        <f aca="true" t="shared" si="21" ref="J71:J79">SUM(H71:I71)</f>
        <v>2</v>
      </c>
    </row>
    <row r="72" spans="1:10" ht="12" customHeight="1">
      <c r="A72" s="85" t="s">
        <v>19</v>
      </c>
      <c r="B72" s="98">
        <v>0</v>
      </c>
      <c r="C72" s="99">
        <v>0</v>
      </c>
      <c r="D72" s="99">
        <f aca="true" t="shared" si="22" ref="D72:D79">SUM(B72:C72)</f>
        <v>0</v>
      </c>
      <c r="E72" s="98">
        <v>0</v>
      </c>
      <c r="F72" s="99">
        <v>5</v>
      </c>
      <c r="G72" s="99">
        <f t="shared" si="20"/>
        <v>5</v>
      </c>
      <c r="H72" s="98">
        <f aca="true" t="shared" si="23" ref="H72:I79">SUM(B72,E72)</f>
        <v>0</v>
      </c>
      <c r="I72" s="99">
        <f t="shared" si="23"/>
        <v>5</v>
      </c>
      <c r="J72" s="99">
        <f t="shared" si="21"/>
        <v>5</v>
      </c>
    </row>
    <row r="73" spans="1:10" ht="12" customHeight="1">
      <c r="A73" s="85" t="s">
        <v>20</v>
      </c>
      <c r="B73" s="98">
        <v>0</v>
      </c>
      <c r="C73" s="99">
        <v>2</v>
      </c>
      <c r="D73" s="99">
        <f t="shared" si="22"/>
        <v>2</v>
      </c>
      <c r="E73" s="98">
        <v>0</v>
      </c>
      <c r="F73" s="99">
        <v>4</v>
      </c>
      <c r="G73" s="99">
        <f t="shared" si="20"/>
        <v>4</v>
      </c>
      <c r="H73" s="98">
        <f t="shared" si="23"/>
        <v>0</v>
      </c>
      <c r="I73" s="99">
        <f t="shared" si="23"/>
        <v>6</v>
      </c>
      <c r="J73" s="99">
        <f t="shared" si="21"/>
        <v>6</v>
      </c>
    </row>
    <row r="74" spans="1:10" ht="12" customHeight="1">
      <c r="A74" s="85" t="s">
        <v>21</v>
      </c>
      <c r="B74" s="100">
        <v>1</v>
      </c>
      <c r="C74" s="99">
        <v>4</v>
      </c>
      <c r="D74" s="99">
        <f t="shared" si="22"/>
        <v>5</v>
      </c>
      <c r="E74" s="98">
        <v>0</v>
      </c>
      <c r="F74" s="99">
        <v>1</v>
      </c>
      <c r="G74" s="99">
        <f t="shared" si="20"/>
        <v>1</v>
      </c>
      <c r="H74" s="98">
        <f t="shared" si="23"/>
        <v>1</v>
      </c>
      <c r="I74" s="99">
        <f t="shared" si="23"/>
        <v>5</v>
      </c>
      <c r="J74" s="99">
        <f t="shared" si="21"/>
        <v>6</v>
      </c>
    </row>
    <row r="75" spans="1:10" ht="12" customHeight="1">
      <c r="A75" s="85" t="s">
        <v>22</v>
      </c>
      <c r="B75" s="100">
        <v>0</v>
      </c>
      <c r="C75" s="99">
        <v>3</v>
      </c>
      <c r="D75" s="99">
        <f t="shared" si="22"/>
        <v>3</v>
      </c>
      <c r="E75" s="98">
        <v>1</v>
      </c>
      <c r="F75" s="99">
        <v>0</v>
      </c>
      <c r="G75" s="99">
        <f t="shared" si="20"/>
        <v>1</v>
      </c>
      <c r="H75" s="98">
        <f t="shared" si="23"/>
        <v>1</v>
      </c>
      <c r="I75" s="99">
        <f t="shared" si="23"/>
        <v>3</v>
      </c>
      <c r="J75" s="99">
        <f t="shared" si="21"/>
        <v>4</v>
      </c>
    </row>
    <row r="76" spans="1:10" ht="12" customHeight="1">
      <c r="A76" s="85" t="s">
        <v>23</v>
      </c>
      <c r="B76" s="100">
        <v>0</v>
      </c>
      <c r="C76" s="99">
        <v>3</v>
      </c>
      <c r="D76" s="99">
        <f t="shared" si="22"/>
        <v>3</v>
      </c>
      <c r="E76" s="98">
        <v>0</v>
      </c>
      <c r="F76" s="99">
        <v>1</v>
      </c>
      <c r="G76" s="99">
        <f t="shared" si="20"/>
        <v>1</v>
      </c>
      <c r="H76" s="98">
        <f t="shared" si="23"/>
        <v>0</v>
      </c>
      <c r="I76" s="99">
        <f t="shared" si="23"/>
        <v>4</v>
      </c>
      <c r="J76" s="99">
        <f t="shared" si="21"/>
        <v>4</v>
      </c>
    </row>
    <row r="77" spans="1:10" ht="12" customHeight="1">
      <c r="A77" s="85" t="s">
        <v>24</v>
      </c>
      <c r="B77" s="100">
        <v>0</v>
      </c>
      <c r="C77" s="99">
        <v>7</v>
      </c>
      <c r="D77" s="99">
        <f t="shared" si="22"/>
        <v>7</v>
      </c>
      <c r="E77" s="98">
        <v>0</v>
      </c>
      <c r="F77" s="99">
        <v>0</v>
      </c>
      <c r="G77" s="99">
        <f t="shared" si="20"/>
        <v>0</v>
      </c>
      <c r="H77" s="98">
        <f t="shared" si="23"/>
        <v>0</v>
      </c>
      <c r="I77" s="99">
        <f t="shared" si="23"/>
        <v>7</v>
      </c>
      <c r="J77" s="99">
        <f t="shared" si="21"/>
        <v>7</v>
      </c>
    </row>
    <row r="78" spans="1:10" ht="12" customHeight="1">
      <c r="A78" s="85" t="s">
        <v>25</v>
      </c>
      <c r="B78" s="100">
        <v>0</v>
      </c>
      <c r="C78" s="99">
        <v>5</v>
      </c>
      <c r="D78" s="99">
        <f t="shared" si="22"/>
        <v>5</v>
      </c>
      <c r="E78" s="98">
        <v>0</v>
      </c>
      <c r="F78" s="99">
        <v>0</v>
      </c>
      <c r="G78" s="99">
        <f t="shared" si="20"/>
        <v>0</v>
      </c>
      <c r="H78" s="98">
        <f t="shared" si="23"/>
        <v>0</v>
      </c>
      <c r="I78" s="99">
        <f t="shared" si="23"/>
        <v>5</v>
      </c>
      <c r="J78" s="99">
        <f t="shared" si="21"/>
        <v>5</v>
      </c>
    </row>
    <row r="79" spans="1:10" ht="12" customHeight="1">
      <c r="A79" s="85" t="s">
        <v>26</v>
      </c>
      <c r="B79" s="100">
        <v>0</v>
      </c>
      <c r="C79" s="99">
        <v>1</v>
      </c>
      <c r="D79" s="101">
        <f t="shared" si="22"/>
        <v>1</v>
      </c>
      <c r="E79" s="98">
        <v>0</v>
      </c>
      <c r="F79" s="99">
        <v>0</v>
      </c>
      <c r="G79" s="101">
        <f t="shared" si="20"/>
        <v>0</v>
      </c>
      <c r="H79" s="98">
        <f t="shared" si="23"/>
        <v>0</v>
      </c>
      <c r="I79" s="99">
        <f t="shared" si="23"/>
        <v>1</v>
      </c>
      <c r="J79" s="101">
        <f t="shared" si="21"/>
        <v>1</v>
      </c>
    </row>
    <row r="80" spans="1:10" ht="12" customHeight="1">
      <c r="A80" s="102" t="s">
        <v>5</v>
      </c>
      <c r="B80" s="103">
        <f>SUM(B71:B79)</f>
        <v>1</v>
      </c>
      <c r="C80" s="104">
        <f aca="true" t="shared" si="24" ref="C80:J80">SUM(C71:C79)</f>
        <v>25</v>
      </c>
      <c r="D80" s="104">
        <f t="shared" si="24"/>
        <v>26</v>
      </c>
      <c r="E80" s="103">
        <f t="shared" si="24"/>
        <v>1</v>
      </c>
      <c r="F80" s="104">
        <f t="shared" si="24"/>
        <v>13</v>
      </c>
      <c r="G80" s="104">
        <f t="shared" si="24"/>
        <v>14</v>
      </c>
      <c r="H80" s="103">
        <f t="shared" si="24"/>
        <v>2</v>
      </c>
      <c r="I80" s="104">
        <f t="shared" si="24"/>
        <v>38</v>
      </c>
      <c r="J80" s="104">
        <f t="shared" si="24"/>
        <v>40</v>
      </c>
    </row>
    <row r="82" spans="1:10" ht="12" customHeight="1">
      <c r="A82" s="87" t="s">
        <v>11</v>
      </c>
      <c r="B82" s="88"/>
      <c r="C82" s="88"/>
      <c r="D82" s="88"/>
      <c r="E82" s="89"/>
      <c r="F82" s="87"/>
      <c r="G82" s="88"/>
      <c r="H82" s="88"/>
      <c r="I82" s="88"/>
      <c r="J82" s="88"/>
    </row>
    <row r="83" spans="1:10" ht="12" customHeight="1" thickBot="1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0" ht="12" customHeight="1">
      <c r="A84" s="91"/>
      <c r="B84" s="92" t="s">
        <v>3</v>
      </c>
      <c r="C84" s="93"/>
      <c r="D84" s="93"/>
      <c r="E84" s="92" t="s">
        <v>4</v>
      </c>
      <c r="F84" s="93"/>
      <c r="G84" s="93"/>
      <c r="H84" s="92" t="s">
        <v>5</v>
      </c>
      <c r="I84" s="93"/>
      <c r="J84" s="93"/>
    </row>
    <row r="85" spans="1:10" ht="12" customHeight="1">
      <c r="A85" s="126" t="s">
        <v>17</v>
      </c>
      <c r="B85" s="94" t="s">
        <v>6</v>
      </c>
      <c r="C85" s="95" t="s">
        <v>7</v>
      </c>
      <c r="D85" s="95" t="s">
        <v>5</v>
      </c>
      <c r="E85" s="94" t="s">
        <v>6</v>
      </c>
      <c r="F85" s="95" t="s">
        <v>7</v>
      </c>
      <c r="G85" s="95" t="s">
        <v>5</v>
      </c>
      <c r="H85" s="94" t="s">
        <v>6</v>
      </c>
      <c r="I85" s="95" t="s">
        <v>7</v>
      </c>
      <c r="J85" s="95" t="s">
        <v>5</v>
      </c>
    </row>
    <row r="86" spans="1:10" ht="12" customHeight="1">
      <c r="A86" s="96"/>
      <c r="B86" s="97"/>
      <c r="C86" s="96"/>
      <c r="D86" s="96"/>
      <c r="E86" s="97"/>
      <c r="F86" s="96"/>
      <c r="G86" s="96"/>
      <c r="H86" s="97"/>
      <c r="I86" s="96"/>
      <c r="J86" s="96"/>
    </row>
    <row r="87" spans="1:10" ht="12" customHeight="1">
      <c r="A87" s="85" t="s">
        <v>18</v>
      </c>
      <c r="B87" s="98">
        <v>0</v>
      </c>
      <c r="C87" s="99">
        <v>0</v>
      </c>
      <c r="D87" s="99">
        <f>SUM(B87:C87)</f>
        <v>0</v>
      </c>
      <c r="E87" s="98">
        <v>2</v>
      </c>
      <c r="F87" s="99">
        <v>34</v>
      </c>
      <c r="G87" s="99">
        <f aca="true" t="shared" si="25" ref="G87:G95">SUM(E87:F87)</f>
        <v>36</v>
      </c>
      <c r="H87" s="98">
        <f>SUM(B87,E87)</f>
        <v>2</v>
      </c>
      <c r="I87" s="99">
        <f>SUM(C87,F87)</f>
        <v>34</v>
      </c>
      <c r="J87" s="99">
        <f aca="true" t="shared" si="26" ref="J87:J95">SUM(H87:I87)</f>
        <v>36</v>
      </c>
    </row>
    <row r="88" spans="1:10" ht="12" customHeight="1">
      <c r="A88" s="85" t="s">
        <v>19</v>
      </c>
      <c r="B88" s="98">
        <v>1</v>
      </c>
      <c r="C88" s="99">
        <v>6</v>
      </c>
      <c r="D88" s="99">
        <f aca="true" t="shared" si="27" ref="D88:D95">SUM(B88:C88)</f>
        <v>7</v>
      </c>
      <c r="E88" s="98">
        <v>3</v>
      </c>
      <c r="F88" s="99">
        <v>61</v>
      </c>
      <c r="G88" s="99">
        <f t="shared" si="25"/>
        <v>64</v>
      </c>
      <c r="H88" s="98">
        <f aca="true" t="shared" si="28" ref="H88:I95">SUM(B88,E88)</f>
        <v>4</v>
      </c>
      <c r="I88" s="99">
        <f t="shared" si="28"/>
        <v>67</v>
      </c>
      <c r="J88" s="99">
        <f t="shared" si="26"/>
        <v>71</v>
      </c>
    </row>
    <row r="89" spans="1:10" ht="12" customHeight="1">
      <c r="A89" s="85" t="s">
        <v>20</v>
      </c>
      <c r="B89" s="98">
        <v>0</v>
      </c>
      <c r="C89" s="99">
        <v>33</v>
      </c>
      <c r="D89" s="99">
        <f t="shared" si="27"/>
        <v>33</v>
      </c>
      <c r="E89" s="98">
        <v>1</v>
      </c>
      <c r="F89" s="99">
        <v>23</v>
      </c>
      <c r="G89" s="99">
        <f t="shared" si="25"/>
        <v>24</v>
      </c>
      <c r="H89" s="98">
        <f t="shared" si="28"/>
        <v>1</v>
      </c>
      <c r="I89" s="99">
        <f t="shared" si="28"/>
        <v>56</v>
      </c>
      <c r="J89" s="99">
        <f t="shared" si="26"/>
        <v>57</v>
      </c>
    </row>
    <row r="90" spans="1:10" ht="12" customHeight="1">
      <c r="A90" s="85" t="s">
        <v>21</v>
      </c>
      <c r="B90" s="100">
        <v>1</v>
      </c>
      <c r="C90" s="99">
        <v>40</v>
      </c>
      <c r="D90" s="99">
        <f t="shared" si="27"/>
        <v>41</v>
      </c>
      <c r="E90" s="98">
        <v>0</v>
      </c>
      <c r="F90" s="99">
        <v>10</v>
      </c>
      <c r="G90" s="99">
        <f t="shared" si="25"/>
        <v>10</v>
      </c>
      <c r="H90" s="98">
        <f t="shared" si="28"/>
        <v>1</v>
      </c>
      <c r="I90" s="99">
        <f t="shared" si="28"/>
        <v>50</v>
      </c>
      <c r="J90" s="99">
        <f t="shared" si="26"/>
        <v>51</v>
      </c>
    </row>
    <row r="91" spans="1:10" ht="12" customHeight="1">
      <c r="A91" s="85" t="s">
        <v>22</v>
      </c>
      <c r="B91" s="100">
        <v>2</v>
      </c>
      <c r="C91" s="99">
        <v>38</v>
      </c>
      <c r="D91" s="99">
        <f t="shared" si="27"/>
        <v>40</v>
      </c>
      <c r="E91" s="98">
        <v>1</v>
      </c>
      <c r="F91" s="99">
        <v>7</v>
      </c>
      <c r="G91" s="99">
        <f t="shared" si="25"/>
        <v>8</v>
      </c>
      <c r="H91" s="98">
        <f t="shared" si="28"/>
        <v>3</v>
      </c>
      <c r="I91" s="99">
        <f t="shared" si="28"/>
        <v>45</v>
      </c>
      <c r="J91" s="99">
        <f t="shared" si="26"/>
        <v>48</v>
      </c>
    </row>
    <row r="92" spans="1:10" ht="12" customHeight="1">
      <c r="A92" s="85" t="s">
        <v>23</v>
      </c>
      <c r="B92" s="100">
        <v>2</v>
      </c>
      <c r="C92" s="99">
        <v>29</v>
      </c>
      <c r="D92" s="99">
        <f t="shared" si="27"/>
        <v>31</v>
      </c>
      <c r="E92" s="98">
        <v>0</v>
      </c>
      <c r="F92" s="99">
        <v>8</v>
      </c>
      <c r="G92" s="99">
        <f t="shared" si="25"/>
        <v>8</v>
      </c>
      <c r="H92" s="98">
        <f t="shared" si="28"/>
        <v>2</v>
      </c>
      <c r="I92" s="99">
        <f t="shared" si="28"/>
        <v>37</v>
      </c>
      <c r="J92" s="99">
        <f t="shared" si="26"/>
        <v>39</v>
      </c>
    </row>
    <row r="93" spans="1:10" ht="12" customHeight="1">
      <c r="A93" s="85" t="s">
        <v>24</v>
      </c>
      <c r="B93" s="100">
        <v>1</v>
      </c>
      <c r="C93" s="99">
        <v>39</v>
      </c>
      <c r="D93" s="99">
        <f t="shared" si="27"/>
        <v>40</v>
      </c>
      <c r="E93" s="98">
        <v>0</v>
      </c>
      <c r="F93" s="99">
        <v>3</v>
      </c>
      <c r="G93" s="99">
        <f t="shared" si="25"/>
        <v>3</v>
      </c>
      <c r="H93" s="98">
        <f t="shared" si="28"/>
        <v>1</v>
      </c>
      <c r="I93" s="99">
        <f t="shared" si="28"/>
        <v>42</v>
      </c>
      <c r="J93" s="99">
        <f t="shared" si="26"/>
        <v>43</v>
      </c>
    </row>
    <row r="94" spans="1:10" ht="12" customHeight="1">
      <c r="A94" s="85" t="s">
        <v>25</v>
      </c>
      <c r="B94" s="100">
        <v>2</v>
      </c>
      <c r="C94" s="99">
        <v>45</v>
      </c>
      <c r="D94" s="99">
        <f t="shared" si="27"/>
        <v>47</v>
      </c>
      <c r="E94" s="98">
        <v>0</v>
      </c>
      <c r="F94" s="99">
        <v>2</v>
      </c>
      <c r="G94" s="99">
        <f t="shared" si="25"/>
        <v>2</v>
      </c>
      <c r="H94" s="98">
        <f t="shared" si="28"/>
        <v>2</v>
      </c>
      <c r="I94" s="99">
        <f t="shared" si="28"/>
        <v>47</v>
      </c>
      <c r="J94" s="99">
        <f t="shared" si="26"/>
        <v>49</v>
      </c>
    </row>
    <row r="95" spans="1:10" ht="12" customHeight="1">
      <c r="A95" s="85" t="s">
        <v>26</v>
      </c>
      <c r="B95" s="100">
        <v>0</v>
      </c>
      <c r="C95" s="99">
        <v>10</v>
      </c>
      <c r="D95" s="101">
        <f t="shared" si="27"/>
        <v>10</v>
      </c>
      <c r="E95" s="98">
        <v>0</v>
      </c>
      <c r="F95" s="99">
        <v>1</v>
      </c>
      <c r="G95" s="101">
        <f t="shared" si="25"/>
        <v>1</v>
      </c>
      <c r="H95" s="98">
        <f t="shared" si="28"/>
        <v>0</v>
      </c>
      <c r="I95" s="99">
        <f t="shared" si="28"/>
        <v>11</v>
      </c>
      <c r="J95" s="101">
        <f t="shared" si="26"/>
        <v>11</v>
      </c>
    </row>
    <row r="96" spans="1:10" ht="12" customHeight="1">
      <c r="A96" s="102" t="s">
        <v>5</v>
      </c>
      <c r="B96" s="103">
        <f>SUM(B87:B95)</f>
        <v>9</v>
      </c>
      <c r="C96" s="104">
        <f aca="true" t="shared" si="29" ref="C96:J96">SUM(C87:C95)</f>
        <v>240</v>
      </c>
      <c r="D96" s="104">
        <f t="shared" si="29"/>
        <v>249</v>
      </c>
      <c r="E96" s="103">
        <f t="shared" si="29"/>
        <v>7</v>
      </c>
      <c r="F96" s="104">
        <f t="shared" si="29"/>
        <v>149</v>
      </c>
      <c r="G96" s="104">
        <f t="shared" si="29"/>
        <v>156</v>
      </c>
      <c r="H96" s="103">
        <f t="shared" si="29"/>
        <v>16</v>
      </c>
      <c r="I96" s="104">
        <f t="shared" si="29"/>
        <v>389</v>
      </c>
      <c r="J96" s="104">
        <f t="shared" si="29"/>
        <v>405</v>
      </c>
    </row>
  </sheetData>
  <sheetProtection/>
  <mergeCells count="1">
    <mergeCell ref="A24:J2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2013-07-31T13:51:38Z</cp:lastPrinted>
  <dcterms:created xsi:type="dcterms:W3CDTF">1999-11-09T10:39:54Z</dcterms:created>
  <dcterms:modified xsi:type="dcterms:W3CDTF">2019-10-29T14:24:32Z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