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45" tabRatio="639" activeTab="0"/>
  </bookViews>
  <sheets>
    <sheet name="INHOUD" sheetId="1" r:id="rId1"/>
    <sheet name="18_dko_01" sheetId="2" r:id="rId2"/>
    <sheet name="18_dko_02" sheetId="3" r:id="rId3"/>
    <sheet name="18_dko_03" sheetId="4" r:id="rId4"/>
    <sheet name="18_dko_04" sheetId="5" r:id="rId5"/>
    <sheet name="18_dko_05" sheetId="6" r:id="rId6"/>
  </sheets>
  <definedNames>
    <definedName name="_p412" localSheetId="1">#REF!</definedName>
    <definedName name="_p412" localSheetId="2">#REF!</definedName>
    <definedName name="_p412" localSheetId="4">#REF!</definedName>
    <definedName name="_p412" localSheetId="5">#REF!</definedName>
    <definedName name="_p412">#REF!</definedName>
    <definedName name="_p413" localSheetId="1">#REF!</definedName>
    <definedName name="_p413" localSheetId="2">#REF!</definedName>
    <definedName name="_p413" localSheetId="4">#REF!</definedName>
    <definedName name="_p413" localSheetId="5">#REF!</definedName>
    <definedName name="_p413">#REF!</definedName>
    <definedName name="_xlnm.Print_Area" localSheetId="5">'18_dko_05'!$A$1:$C$131</definedName>
    <definedName name="eentabel" localSheetId="1">#REF!</definedName>
    <definedName name="eentabel" localSheetId="2">#REF!</definedName>
    <definedName name="eentabel" localSheetId="4">#REF!</definedName>
    <definedName name="eentabel" localSheetId="5">#REF!</definedName>
    <definedName name="eentabel">#REF!</definedName>
    <definedName name="jaarboek_per_land" localSheetId="1">#REF!</definedName>
    <definedName name="jaarboek_per_land" localSheetId="2">#REF!</definedName>
    <definedName name="jaarboek_per_land" localSheetId="4">#REF!</definedName>
    <definedName name="jaarboek_per_land" localSheetId="5">#REF!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<sst xmlns="http://schemas.openxmlformats.org/spreadsheetml/2006/main" count="276" uniqueCount="182">
  <si>
    <t>DEELTIJDS KUNSTONDERWIJS</t>
  </si>
  <si>
    <t>Gemeenschapsonderwijs</t>
  </si>
  <si>
    <t>Privaatrechtelijk</t>
  </si>
  <si>
    <t>Algemeen totaal</t>
  </si>
  <si>
    <t>M</t>
  </si>
  <si>
    <t>V</t>
  </si>
  <si>
    <t>T</t>
  </si>
  <si>
    <t xml:space="preserve">   Antwerpen</t>
  </si>
  <si>
    <t xml:space="preserve">   Vlaams-Brabant</t>
  </si>
  <si>
    <t xml:space="preserve">   Brussels Hoofdstedelijk Gewest</t>
  </si>
  <si>
    <t xml:space="preserve">   West-Vlaanderen</t>
  </si>
  <si>
    <t xml:space="preserve">   Oost-Vlaanderen</t>
  </si>
  <si>
    <t xml:space="preserve">   Limburg</t>
  </si>
  <si>
    <t>Totaal</t>
  </si>
  <si>
    <t xml:space="preserve">  Muziek</t>
  </si>
  <si>
    <t xml:space="preserve">  Dans</t>
  </si>
  <si>
    <t>Aantal financierbare leerlingen naar leeftijd en geslacht (1)</t>
  </si>
  <si>
    <t>12 - 17 jaar</t>
  </si>
  <si>
    <t>18 - 24 jaar</t>
  </si>
  <si>
    <t>25 - 44 jaar</t>
  </si>
  <si>
    <t>45 - 64 jaar</t>
  </si>
  <si>
    <t>vanaf 65 jaar</t>
  </si>
  <si>
    <t xml:space="preserve">   Muziek</t>
  </si>
  <si>
    <t xml:space="preserve">   Dans</t>
  </si>
  <si>
    <t>Percentage financierbare leerlingen naar leeftijd en geslacht</t>
  </si>
  <si>
    <t>Aantal financierbare</t>
  </si>
  <si>
    <t xml:space="preserve">Percentage </t>
  </si>
  <si>
    <t>Percentage</t>
  </si>
  <si>
    <t>leerlingen (1)</t>
  </si>
  <si>
    <t>volwass. 18 jaar en +</t>
  </si>
  <si>
    <t>mannen</t>
  </si>
  <si>
    <t>vrouwen</t>
  </si>
  <si>
    <t>Aantal inschrijvingen</t>
  </si>
  <si>
    <t>Procentueel aandeel</t>
  </si>
  <si>
    <t>SCHOOLBEVOLKING DEELTIJDS KUNSTONDERWIJS</t>
  </si>
  <si>
    <t>Aantal financierbare leerlingen naar leeftijd en geslacht</t>
  </si>
  <si>
    <t>Verdeling van de leerlingenpopulatie volgens soort instrument</t>
  </si>
  <si>
    <t>Aantal financierbare leerlingen per provincie en naar soort schoolbestuur</t>
  </si>
  <si>
    <t>(2) In deze tabel komen sommige resultaten uit op een halfje. Dit heeft te maken met de specifieke mogelijkheid voor leerlingen om zich in te schrijven in twee academies. Omdat die ‘gedeelde’ leerlingen hun opleiding spreiden over twee academies (die in verschillende provincies gelegen kunnen zijn), tellen ze in beide academies mee voor een halve financierbare leerling.</t>
  </si>
  <si>
    <t>Schooljaar 2018-2019</t>
  </si>
  <si>
    <t>Teldatum 1 februari 2019</t>
  </si>
  <si>
    <t>18dko_01</t>
  </si>
  <si>
    <t>18dko_02</t>
  </si>
  <si>
    <t>18dko_03</t>
  </si>
  <si>
    <t>18dko_04</t>
  </si>
  <si>
    <t>18dko_05</t>
  </si>
  <si>
    <t>Beeldende en audiovisuele kunsten</t>
  </si>
  <si>
    <t>Muziek, Woordkunst-drama en Dans</t>
  </si>
  <si>
    <t>Domeinoverschrijdend</t>
  </si>
  <si>
    <t>Gemeente / Intercommunale</t>
  </si>
  <si>
    <t>1ste graad</t>
  </si>
  <si>
    <t>2de graad</t>
  </si>
  <si>
    <t>3de graad</t>
  </si>
  <si>
    <t>4de graad</t>
  </si>
  <si>
    <t>Graadloos</t>
  </si>
  <si>
    <t xml:space="preserve">  Woordkunst-drama</t>
  </si>
  <si>
    <t>Beeldende en auidovisuele kunsten</t>
  </si>
  <si>
    <t xml:space="preserve">   Woordkunst-drama</t>
  </si>
  <si>
    <t>(1) De telling is gebaseerd op het aantal financierbare leerlingen. Wie voor meer dan één domein inschreef, werd per domein éénmaal geteld.</t>
  </si>
  <si>
    <t>Verdeling van de financierbare leerlingen over de domeinen en graden (1)</t>
  </si>
  <si>
    <t>Instrument: klassiek: piano</t>
  </si>
  <si>
    <t>Instrument: klassiek: gitaar</t>
  </si>
  <si>
    <t>Instrument: klassiek: viool</t>
  </si>
  <si>
    <t>Instrument: klassiek: dwarsfluit</t>
  </si>
  <si>
    <t>Instrument: klassiek: zang</t>
  </si>
  <si>
    <t>Instrument: klassiek: altsaxofoon</t>
  </si>
  <si>
    <t>Instrument: klassiek: cello</t>
  </si>
  <si>
    <t>Instrument: klassiek: ritmisch slagwerk</t>
  </si>
  <si>
    <t>Instrument: klassiek: klarinet</t>
  </si>
  <si>
    <t>Instrument: klassiek: trompet</t>
  </si>
  <si>
    <t>Instrument: klassiek: orkestslagwerk</t>
  </si>
  <si>
    <t>Instrument: klassiek: accordeon</t>
  </si>
  <si>
    <t>Instrument: klassiek: hobo</t>
  </si>
  <si>
    <t>Instrument: klassiek: harp</t>
  </si>
  <si>
    <t>Instrument: klassiek: blokfluit</t>
  </si>
  <si>
    <t>Instrument: klassiek: orgel</t>
  </si>
  <si>
    <t>Instrument: klassiek: hoorn</t>
  </si>
  <si>
    <t>Instrument: klassiek: trombone</t>
  </si>
  <si>
    <t>Instrument: klassiek: altviool</t>
  </si>
  <si>
    <t>Instrument: klassiek: contrabas</t>
  </si>
  <si>
    <t>Instrument: klassiek: fagot</t>
  </si>
  <si>
    <t>Instrument: klassiek: kornet</t>
  </si>
  <si>
    <t>Instrument: klassiek: eufonium</t>
  </si>
  <si>
    <t>Instrument: klassiek: bugel</t>
  </si>
  <si>
    <t>Instrument: klassiek: melodisch slagwerk</t>
  </si>
  <si>
    <t>Instrument: klassiek: tenorsaxofoon</t>
  </si>
  <si>
    <t>Instrument: klassiek: sopraansaxofoon</t>
  </si>
  <si>
    <t>Instrument: klassiek: klavecimbel</t>
  </si>
  <si>
    <t>Instrument: klassiek: bariton</t>
  </si>
  <si>
    <t>Instrument: klassiek: klavierklas</t>
  </si>
  <si>
    <t>Instrument: klassiek: bastuba</t>
  </si>
  <si>
    <t>Instrument: klassiek: basklarinet</t>
  </si>
  <si>
    <t>Instrument: klassiek: althoorn</t>
  </si>
  <si>
    <t>Instrument: klassiek: engelse hoorn</t>
  </si>
  <si>
    <t>Instrument: klassiek: piccolo</t>
  </si>
  <si>
    <t>Instrument: klassiek: altfluit</t>
  </si>
  <si>
    <t>Instrument: klassiek: baritonsaxofoon</t>
  </si>
  <si>
    <t>Instrument: klassiek: mandoline</t>
  </si>
  <si>
    <t>Instrument: klassiek: kleine klarinet</t>
  </si>
  <si>
    <t>Instrument: klassiek: klavierklas (orgel)</t>
  </si>
  <si>
    <t>Instrument: klassiek: beiaard</t>
  </si>
  <si>
    <t>Instrument: klassiek: bastrombone</t>
  </si>
  <si>
    <t>Instrument: klassiek: altklarinet</t>
  </si>
  <si>
    <t>Instrument: klassiek: basblokfluit</t>
  </si>
  <si>
    <t>Instrument: klassiek: bandoneon</t>
  </si>
  <si>
    <t>Instrument: klassiek: klavierklas (piano)</t>
  </si>
  <si>
    <t>Instrument: klassiek: contrafagot</t>
  </si>
  <si>
    <t>Instrument: klassiek: basfluit</t>
  </si>
  <si>
    <t>Instrument: klassiek: bassaxofoon</t>
  </si>
  <si>
    <t>Instrument: klassiek: piccolotrompet</t>
  </si>
  <si>
    <t>Instrument: jazz-pop-rock: elektrische en/of akoestische gitaar</t>
  </si>
  <si>
    <t>Instrument: jazz-pop-rock: piano</t>
  </si>
  <si>
    <t>Instrument: jazz-pop-rock: zang</t>
  </si>
  <si>
    <t>Instrument: jazz-pop-rock: ritmisch slagwerk</t>
  </si>
  <si>
    <t>Instrument: jazz-pop-rock: basgitaar</t>
  </si>
  <si>
    <t>Instrument: jazz-pop-rock: altsaxofoon</t>
  </si>
  <si>
    <t>Instrument: jazz-pop-rock: trompet</t>
  </si>
  <si>
    <t>Instrument: jazz-pop-rock: contrabas</t>
  </si>
  <si>
    <t>Instrument: jazz-pop-rock: tenorsaxofoon</t>
  </si>
  <si>
    <t>Instrument: jazz-pop-rock: keyboard</t>
  </si>
  <si>
    <t>Instrument: jazz-pop-rock: trombone</t>
  </si>
  <si>
    <t>Instrument: jazz-pop-rock: melodisch slagwerk</t>
  </si>
  <si>
    <t>Instrument: jazz-pop-rock: dwarsfluit</t>
  </si>
  <si>
    <t>Instrument: jazz-pop-rock: sopraansaxofoon</t>
  </si>
  <si>
    <t>Instrument: jazz-pop-rock: accordeon</t>
  </si>
  <si>
    <t>Instrument: jazz-pop-rock: klarinet</t>
  </si>
  <si>
    <t>Instrument: jazz-pop-rock: viool</t>
  </si>
  <si>
    <t>Instrument: jazz-pop-rock: mondharmonica</t>
  </si>
  <si>
    <t>Instrument: jazz-pop-rock: bugel</t>
  </si>
  <si>
    <t>Instrument: jazz-pop-rock: baritonsaxofoon</t>
  </si>
  <si>
    <t>Instrument: jazz-pop-rock: kornet</t>
  </si>
  <si>
    <t>Instrument: jazz-pop-rock: bastuba</t>
  </si>
  <si>
    <t>Instrument: jazz-pop-rock: saxofoon</t>
  </si>
  <si>
    <t>Instrument: folk- en wereldmuziek: diatonische accordeon</t>
  </si>
  <si>
    <t>Instrument: folk- en wereldmuziek: doedelzak</t>
  </si>
  <si>
    <t>Instrument: folk- en wereldmuziek: folkviool</t>
  </si>
  <si>
    <t>Instrument: folk- en wereldmuziek: zang</t>
  </si>
  <si>
    <t>Instrument: folk- en wereldmuziek: saz</t>
  </si>
  <si>
    <t>Instrument: folk- en wereldmuziek: folkgitaar</t>
  </si>
  <si>
    <t>Instrument: folk- en wereldmuziek: draailier</t>
  </si>
  <si>
    <t>Instrument: folk- en wereldmuziek: nyckelharpa</t>
  </si>
  <si>
    <t>Instrument: folk- en wereldmuziek: keltische harp</t>
  </si>
  <si>
    <t>Instrument: folk- en wereldmuziek: ud</t>
  </si>
  <si>
    <t>Instrument: folk- en wereldmuziek: blaasinstrumenten fwm</t>
  </si>
  <si>
    <t>Instrument: folk- en wereldmuziek: hommel</t>
  </si>
  <si>
    <t>Instrument: folk- en wereldmuziek: historische en slaginstrumenten</t>
  </si>
  <si>
    <t>Instrument: folk- en wereldmuziek: bandoneon</t>
  </si>
  <si>
    <t>Instrument: folk- en wereldmuziek: mandoline</t>
  </si>
  <si>
    <t>Instrument: oude muziek: gamba</t>
  </si>
  <si>
    <t>Instrument: oude muziek: traverso</t>
  </si>
  <si>
    <t>Instrument: oude muziek: blokfluit</t>
  </si>
  <si>
    <t>Instrument: oude muziek: renaissanceluit</t>
  </si>
  <si>
    <t>Instrument: oude muziek: zang</t>
  </si>
  <si>
    <t>Instrument: oude muziek: historisch toetsinstrument (klavecimbel)</t>
  </si>
  <si>
    <t>Instrument: oude muziek: cello</t>
  </si>
  <si>
    <t>Instrument: oude muziek: viool</t>
  </si>
  <si>
    <t>Instrument: oude muziek: barokluit</t>
  </si>
  <si>
    <t>Instrument: oude muziek: cornetto</t>
  </si>
  <si>
    <t>Instrument: oude muziek: sackbut</t>
  </si>
  <si>
    <t>Instrument: oude muziek: natuurhoorn</t>
  </si>
  <si>
    <t>Instrument: oude muziek: barokmusette</t>
  </si>
  <si>
    <t>Instrument: oude muziek: hobo d'amore</t>
  </si>
  <si>
    <t>Instrument: oude muziek: barokhobo</t>
  </si>
  <si>
    <t>Instrument: oude muziek: natuurtrompet</t>
  </si>
  <si>
    <t>Instrument: oude muziek: historisch toetsinstrument (orgel)</t>
  </si>
  <si>
    <t>Instrument: oude muziek: theorbe</t>
  </si>
  <si>
    <t>Instrument: oude muziek: fagot</t>
  </si>
  <si>
    <t>Instrument: oude muziek: renaissanceblokfluit</t>
  </si>
  <si>
    <t>Instrument: oude muziek: altviool</t>
  </si>
  <si>
    <t>Instrument: oude muziek: mandoline</t>
  </si>
  <si>
    <t>Instrument: oude muziek: historische gitaar</t>
  </si>
  <si>
    <t>Instrument: oude muziek: historisch toetsinstrument (harmonium)</t>
  </si>
  <si>
    <t>Verdeling van de financierbare leerlingen over de domeinen en graden</t>
  </si>
  <si>
    <t>Instrument: klassiek</t>
  </si>
  <si>
    <t>Instrument: jazz-pop-rock</t>
  </si>
  <si>
    <t>Instrument: folk- en wereldmuziek</t>
  </si>
  <si>
    <t>Instrument: oude muziek</t>
  </si>
  <si>
    <t xml:space="preserve"> In de tweede, derde en vierde graad behoort het vak instrument tot het verplichte lessenrooster. Vanaf de derde graad kiest een leerling naargelang de gekozen optie voor “instrument: klassiek”, “instrument: oude muziek”, “instrument: jazz-pop-rock” of “instrument: folk- en wereldmuziek”. 
Een leerling die meer dan één van deze opties volgt, volgt ook meer dan één keer het vak Instrument en komt in deze statistiek bijgevolg
meer dan één keer voor. In totaal werd 84.314 keer gekozen voor een bepaald Instrument: de tabel geeft de verdeling weer van deze keuzes.</t>
  </si>
  <si>
    <t>Verdeling van het aantal inschrijvingen per soort Instrument</t>
  </si>
  <si>
    <t>Aantal financierbare leerlingen naar provincie en soort schoolbestuur (1)(2)</t>
  </si>
  <si>
    <t>6 - 11 jaar</t>
  </si>
  <si>
    <t>jongeren 6 -17 jaar</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</si>
</sst>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0;0;&quot;-&quot;"/>
    <numFmt numFmtId="176" formatCode="0.0"/>
    <numFmt numFmtId="177" formatCode="0.0%"/>
    <numFmt numFmtId="178" formatCode="#,##0.0"/>
    <numFmt numFmtId="179" formatCode="0.000000"/>
    <numFmt numFmtId="180" formatCode="0.000%"/>
    <numFmt numFmtId="181" formatCode="0.0000%"/>
    <numFmt numFmtId="182" formatCode="#,##0.0;\-0.0;&quot;-&quot;"/>
    <numFmt numFmtId="183" formatCode="#,##0.0;0.0;&quot;-&quot;"/>
    <numFmt numFmtId="184" formatCode="#,##0.0.0.&quot;-&quot;"/>
    <numFmt numFmtId="185" formatCode="#,##0.0;0;&quot;-&quot;"/>
    <numFmt numFmtId="186" formatCode="&quot;Ja&quot;;&quot;Ja&quot;;&quot;Nee&quot;"/>
    <numFmt numFmtId="187" formatCode="&quot;Waar&quot;;&quot;Waar&quot;;&quot;Onwaar&quot;"/>
    <numFmt numFmtId="188" formatCode="&quot;Aan&quot;;&quot;Aan&quot;;&quot;Uit&quot;"/>
    <numFmt numFmtId="189" formatCode="[$€-2]\ #.##000_);[Red]\([$€-2]\ #.##000\)"/>
    <numFmt numFmtId="190" formatCode="##,#00\3\-\3"/>
  </numFmts>
  <fonts count="54">
    <font>
      <sz val="10"/>
      <name val="MS Sans Serif"/>
      <family val="0"/>
    </font>
    <font>
      <sz val="11"/>
      <color indexed="8"/>
      <name val="Calibri"/>
      <family val="2"/>
    </font>
    <font>
      <sz val="10"/>
      <name val="Helv"/>
      <family val="0"/>
    </font>
    <font>
      <sz val="10"/>
      <name val="Optimum"/>
      <family val="0"/>
    </font>
    <font>
      <sz val="8"/>
      <name val="Arial"/>
      <family val="2"/>
    </font>
    <font>
      <b/>
      <sz val="8"/>
      <name val="Arial Narrow"/>
      <family val="2"/>
    </font>
    <font>
      <b/>
      <i/>
      <sz val="8"/>
      <name val="Arial"/>
      <family val="2"/>
    </font>
    <font>
      <sz val="10"/>
      <name val="Arial"/>
      <family val="2"/>
    </font>
    <font>
      <b/>
      <i/>
      <sz val="8"/>
      <color indexed="8"/>
      <name val="Arial Narrow"/>
      <family val="2"/>
    </font>
    <font>
      <b/>
      <sz val="12"/>
      <name val="Arial"/>
      <family val="2"/>
    </font>
    <font>
      <sz val="7"/>
      <color indexed="9"/>
      <name val="Arial"/>
      <family val="2"/>
    </font>
    <font>
      <sz val="10"/>
      <color indexed="8"/>
      <name val="MS Sans Serif"/>
      <family val="2"/>
    </font>
    <font>
      <b/>
      <sz val="11"/>
      <name val="Arial"/>
      <family val="2"/>
    </font>
    <font>
      <sz val="11"/>
      <name val="Arial"/>
      <family val="2"/>
    </font>
    <font>
      <sz val="8"/>
      <name val="MS Sans Serif"/>
      <family val="2"/>
    </font>
    <font>
      <b/>
      <sz val="9"/>
      <name val="Arial"/>
      <family val="2"/>
    </font>
    <font>
      <sz val="9"/>
      <name val="Arial"/>
      <family val="2"/>
    </font>
    <font>
      <sz val="9"/>
      <name val="MS Sans Serif"/>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0"/>
    </font>
    <font>
      <sz val="11"/>
      <color indexed="17"/>
      <name val="Calibri"/>
      <family val="2"/>
    </font>
    <font>
      <u val="single"/>
      <sz val="10"/>
      <color indexed="12"/>
      <name val="MS Sans Serif"/>
      <family val="0"/>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1"/>
      <color indexed="63"/>
      <name val="Calibri"/>
      <family val="2"/>
    </font>
    <font>
      <i/>
      <sz val="11"/>
      <color indexed="23"/>
      <name val="Calibri"/>
      <family val="2"/>
    </font>
    <font>
      <sz val="9"/>
      <color indexed="63"/>
      <name val="Arial"/>
      <family val="2"/>
    </font>
    <font>
      <b/>
      <sz val="9"/>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0"/>
    </font>
    <font>
      <sz val="11"/>
      <color rgb="FF006100"/>
      <name val="Calibri"/>
      <family val="2"/>
    </font>
    <font>
      <u val="single"/>
      <sz val="10"/>
      <color theme="10"/>
      <name val="MS Sans Serif"/>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9"/>
      <color rgb="FF363636"/>
      <name val="Arial"/>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rgb="FFFFFFFF"/>
        <bgColor indexed="64"/>
      </patternFill>
    </fill>
    <fill>
      <patternFill patternType="solid">
        <fgColor rgb="FFF5F5F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medium"/>
      <bottom/>
    </border>
    <border>
      <left style="thin"/>
      <right style="thin"/>
      <top style="medium"/>
      <bottom/>
    </border>
    <border>
      <left style="thin"/>
      <right/>
      <top style="medium"/>
      <bottom/>
    </border>
    <border>
      <left/>
      <right/>
      <top/>
      <bottom style="thin"/>
    </border>
    <border>
      <left style="thin"/>
      <right style="thin"/>
      <top/>
      <bottom style="thin"/>
    </border>
    <border>
      <left style="thin"/>
      <right/>
      <top/>
      <bottom style="thin"/>
    </border>
    <border>
      <left style="thin"/>
      <right/>
      <top/>
      <bottom/>
    </border>
    <border>
      <left/>
      <right style="thin"/>
      <top/>
      <bottom/>
    </border>
    <border>
      <left/>
      <right/>
      <top style="medium"/>
      <bottom/>
    </border>
    <border>
      <left style="thin"/>
      <right/>
      <top style="thin"/>
      <bottom style="thin"/>
    </border>
    <border>
      <left/>
      <right/>
      <top style="thin"/>
      <bottom style="thin"/>
    </border>
    <border>
      <left/>
      <right/>
      <top style="thin"/>
      <bottom/>
    </border>
    <border>
      <left/>
      <right style="thin"/>
      <top style="thin"/>
      <bottom/>
    </border>
    <border>
      <left style="thin"/>
      <right/>
      <top style="medium"/>
      <bottom style="thin"/>
    </border>
    <border>
      <left style="thin"/>
      <right style="thin"/>
      <top/>
      <bottom/>
    </border>
    <border>
      <left style="thin"/>
      <right style="thin"/>
      <top style="thin"/>
      <bottom/>
    </border>
    <border>
      <left/>
      <right/>
      <top style="medium"/>
      <bottom style="thin"/>
    </border>
    <border>
      <left/>
      <right>
        <color indexed="63"/>
      </right>
      <top/>
      <bottom style="medium"/>
    </border>
    <border>
      <left style="thin"/>
      <right style="thin"/>
      <top style="medium"/>
      <bottom style="thin"/>
    </border>
    <border>
      <left style="thin">
        <color rgb="FFDCDCDC"/>
      </left>
      <right/>
      <top style="thin">
        <color rgb="FFDCDCDC"/>
      </top>
      <bottom style="thin">
        <color rgb="FFDCDCDC"/>
      </bottom>
    </border>
    <border>
      <left style="thin"/>
      <right style="thin"/>
      <top style="thin"/>
      <bottom style="thin">
        <color rgb="FFDCDCDC"/>
      </bottom>
    </border>
    <border>
      <left style="thin"/>
      <right style="thin"/>
      <top style="thin">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top style="thin">
        <color rgb="FFDCDCDC"/>
      </top>
      <bottom>
        <color indexed="63"/>
      </bottom>
    </border>
    <border>
      <left style="thin"/>
      <right style="thin"/>
      <top style="thin">
        <color rgb="FFDCDCDC"/>
      </top>
      <bottom/>
    </border>
    <border>
      <left/>
      <right/>
      <top style="thin"/>
      <bottom style="thin">
        <color rgb="FFDCDCDC"/>
      </bottom>
    </border>
    <border>
      <left/>
      <right/>
      <top style="thin">
        <color rgb="FFDCDCDC"/>
      </top>
      <bottom style="thin">
        <color rgb="FFDCDCDC"/>
      </bottom>
    </border>
    <border>
      <left style="thin"/>
      <right style="thin"/>
      <top style="thin"/>
      <bottom style="thin"/>
    </border>
    <border>
      <left style="thin"/>
      <right style="thin"/>
      <top>
        <color indexed="63"/>
      </top>
      <bottom style="thin">
        <color rgb="FFDCDCDC"/>
      </bottom>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2" fillId="0" borderId="0" applyFont="0" applyFill="0" applyBorder="0" applyAlignment="0" applyProtection="0"/>
    <xf numFmtId="176" fontId="3" fillId="0" borderId="0" applyFont="0" applyFill="0" applyBorder="0" applyAlignment="0" applyProtection="0"/>
    <xf numFmtId="179" fontId="3"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3" fontId="0" fillId="0" borderId="0" applyFont="0" applyFill="0" applyBorder="0" applyAlignment="0" applyProtection="0"/>
    <xf numFmtId="4" fontId="2" fillId="0" borderId="0" applyFont="0" applyFill="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3" fontId="4" fillId="1" borderId="4" applyBorder="0">
      <alignment/>
      <protection/>
    </xf>
    <xf numFmtId="0" fontId="42" fillId="0" borderId="0" applyNumberFormat="0" applyFill="0" applyBorder="0" applyAlignment="0" applyProtection="0"/>
    <xf numFmtId="0" fontId="43"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2"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5" fillId="1" borderId="8">
      <alignment horizontal="center" vertical="top" textRotation="90"/>
      <protection/>
    </xf>
    <xf numFmtId="0" fontId="47" fillId="30" borderId="0" applyNumberFormat="0" applyBorder="0" applyAlignment="0" applyProtection="0"/>
    <xf numFmtId="4" fontId="2" fillId="0" borderId="0" applyFont="0" applyFill="0" applyBorder="0" applyAlignment="0" applyProtection="0"/>
    <xf numFmtId="0" fontId="6" fillId="0" borderId="9">
      <alignment/>
      <protection/>
    </xf>
    <xf numFmtId="0" fontId="11" fillId="0" borderId="0">
      <alignment/>
      <protection/>
    </xf>
    <xf numFmtId="0" fontId="0" fillId="31" borderId="10" applyNumberFormat="0" applyFont="0" applyAlignment="0" applyProtection="0"/>
    <xf numFmtId="0" fontId="48" fillId="32" borderId="0" applyNumberFormat="0" applyBorder="0" applyAlignment="0" applyProtection="0"/>
    <xf numFmtId="177" fontId="0" fillId="0" borderId="0" applyFont="0" applyFill="0" applyBorder="0" applyAlignment="0" applyProtection="0"/>
    <xf numFmtId="10" fontId="0" fillId="0" borderId="0">
      <alignment/>
      <protection/>
    </xf>
    <xf numFmtId="180" fontId="0" fillId="0" borderId="0" applyFont="0" applyFill="0" applyBorder="0" applyAlignment="0" applyProtection="0"/>
    <xf numFmtId="181" fontId="3" fillId="0" borderId="0" applyFont="0" applyFill="0" applyBorder="0" applyAlignment="0" applyProtection="0"/>
    <xf numFmtId="9" fontId="0" fillId="0" borderId="0" applyFont="0" applyFill="0" applyBorder="0" applyAlignment="0" applyProtection="0"/>
    <xf numFmtId="0" fontId="35"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8" fillId="0" borderId="9" applyBorder="0" applyAlignment="0">
      <protection/>
    </xf>
    <xf numFmtId="0" fontId="9" fillId="0" borderId="0">
      <alignment/>
      <protection/>
    </xf>
    <xf numFmtId="0" fontId="10" fillId="33" borderId="9" applyBorder="0">
      <alignment/>
      <protection/>
    </xf>
    <xf numFmtId="0" fontId="49"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63">
    <xf numFmtId="0" fontId="0" fillId="0" borderId="0" xfId="0" applyAlignment="1">
      <alignment/>
    </xf>
    <xf numFmtId="0" fontId="12" fillId="0" borderId="0" xfId="73" applyFont="1">
      <alignment/>
      <protection/>
    </xf>
    <xf numFmtId="0" fontId="13" fillId="0" borderId="0" xfId="73" applyFont="1">
      <alignment/>
      <protection/>
    </xf>
    <xf numFmtId="0" fontId="7" fillId="0" borderId="0" xfId="73" applyFont="1">
      <alignment/>
      <protection/>
    </xf>
    <xf numFmtId="0" fontId="16" fillId="0" borderId="0" xfId="76" applyFont="1" applyBorder="1">
      <alignment/>
      <protection/>
    </xf>
    <xf numFmtId="0" fontId="15" fillId="0" borderId="0" xfId="76" applyFont="1" applyBorder="1" applyAlignment="1">
      <alignment horizontal="right"/>
      <protection/>
    </xf>
    <xf numFmtId="2" fontId="15" fillId="0" borderId="0" xfId="71" applyNumberFormat="1" applyFont="1" applyBorder="1" applyAlignment="1">
      <alignment/>
    </xf>
    <xf numFmtId="3" fontId="15" fillId="0" borderId="0" xfId="75" applyNumberFormat="1" applyFont="1">
      <alignment/>
      <protection/>
    </xf>
    <xf numFmtId="0" fontId="16" fillId="0" borderId="0" xfId="76" applyFont="1">
      <alignment/>
      <protection/>
    </xf>
    <xf numFmtId="0" fontId="15" fillId="0" borderId="0" xfId="76" applyFont="1" applyBorder="1">
      <alignment/>
      <protection/>
    </xf>
    <xf numFmtId="0" fontId="16" fillId="0" borderId="0" xfId="76" applyFont="1" applyAlignment="1">
      <alignment horizontal="center" vertical="center"/>
      <protection/>
    </xf>
    <xf numFmtId="0" fontId="15" fillId="0" borderId="0" xfId="76" applyFont="1" applyAlignment="1">
      <alignment horizontal="centerContinuous"/>
      <protection/>
    </xf>
    <xf numFmtId="0" fontId="16" fillId="0" borderId="0" xfId="76" applyFont="1" applyAlignment="1">
      <alignment horizontal="centerContinuous"/>
      <protection/>
    </xf>
    <xf numFmtId="3" fontId="15" fillId="0" borderId="0" xfId="75" applyNumberFormat="1" applyFont="1" applyAlignment="1">
      <alignment horizontal="centerContinuous"/>
      <protection/>
    </xf>
    <xf numFmtId="0" fontId="16" fillId="0" borderId="12" xfId="76" applyFont="1" applyBorder="1">
      <alignment/>
      <protection/>
    </xf>
    <xf numFmtId="0" fontId="16" fillId="0" borderId="13" xfId="76" applyFont="1" applyBorder="1" applyAlignment="1">
      <alignment horizontal="centerContinuous"/>
      <protection/>
    </xf>
    <xf numFmtId="0" fontId="16" fillId="0" borderId="14" xfId="76" applyFont="1" applyBorder="1" applyAlignment="1">
      <alignment horizontal="centerContinuous"/>
      <protection/>
    </xf>
    <xf numFmtId="0" fontId="16" fillId="0" borderId="15" xfId="76" applyFont="1" applyBorder="1">
      <alignment/>
      <protection/>
    </xf>
    <xf numFmtId="0" fontId="16" fillId="0" borderId="16" xfId="76" applyFont="1" applyBorder="1" applyAlignment="1">
      <alignment horizontal="centerContinuous"/>
      <protection/>
    </xf>
    <xf numFmtId="0" fontId="16" fillId="0" borderId="17" xfId="76" applyFont="1" applyBorder="1" applyAlignment="1">
      <alignment horizontal="center"/>
      <protection/>
    </xf>
    <xf numFmtId="0" fontId="16" fillId="0" borderId="17" xfId="76" applyFont="1" applyBorder="1" applyAlignment="1">
      <alignment horizontal="centerContinuous"/>
      <protection/>
    </xf>
    <xf numFmtId="0" fontId="16" fillId="0" borderId="18" xfId="76" applyFont="1" applyBorder="1">
      <alignment/>
      <protection/>
    </xf>
    <xf numFmtId="0" fontId="15" fillId="0" borderId="0" xfId="76" applyFont="1">
      <alignment/>
      <protection/>
    </xf>
    <xf numFmtId="0" fontId="15" fillId="0" borderId="19" xfId="76" applyFont="1" applyBorder="1" applyAlignment="1">
      <alignment horizontal="right"/>
      <protection/>
    </xf>
    <xf numFmtId="3" fontId="15" fillId="0" borderId="0" xfId="76" applyNumberFormat="1" applyFont="1" applyBorder="1">
      <alignment/>
      <protection/>
    </xf>
    <xf numFmtId="9" fontId="15" fillId="0" borderId="0" xfId="76" applyNumberFormat="1" applyFont="1" applyBorder="1">
      <alignment/>
      <protection/>
    </xf>
    <xf numFmtId="3" fontId="16" fillId="0" borderId="0" xfId="75" applyNumberFormat="1" applyFont="1">
      <alignment/>
      <protection/>
    </xf>
    <xf numFmtId="3" fontId="16" fillId="0" borderId="0" xfId="74" applyNumberFormat="1" applyFont="1">
      <alignment/>
      <protection/>
    </xf>
    <xf numFmtId="3" fontId="16" fillId="0" borderId="0" xfId="74" applyNumberFormat="1" applyFont="1" applyBorder="1">
      <alignment/>
      <protection/>
    </xf>
    <xf numFmtId="0" fontId="17" fillId="0" borderId="0" xfId="0" applyFont="1" applyAlignment="1">
      <alignment/>
    </xf>
    <xf numFmtId="3" fontId="15" fillId="0" borderId="0" xfId="74" applyNumberFormat="1" applyFont="1" applyAlignment="1">
      <alignment horizontal="centerContinuous"/>
      <protection/>
    </xf>
    <xf numFmtId="3" fontId="15" fillId="0" borderId="0" xfId="74" applyNumberFormat="1" applyFont="1" applyBorder="1" applyAlignment="1">
      <alignment horizontal="centerContinuous"/>
      <protection/>
    </xf>
    <xf numFmtId="3" fontId="16" fillId="0" borderId="0" xfId="74" applyNumberFormat="1" applyFont="1" applyAlignment="1">
      <alignment horizontal="right"/>
      <protection/>
    </xf>
    <xf numFmtId="0" fontId="16" fillId="0" borderId="0" xfId="74" applyFont="1" applyAlignment="1">
      <alignment horizontal="right"/>
      <protection/>
    </xf>
    <xf numFmtId="3" fontId="16" fillId="0" borderId="0" xfId="74" applyNumberFormat="1" applyFont="1" applyBorder="1" applyAlignment="1">
      <alignment horizontal="right"/>
      <protection/>
    </xf>
    <xf numFmtId="3" fontId="16" fillId="0" borderId="20" xfId="74" applyNumberFormat="1" applyFont="1" applyBorder="1">
      <alignment/>
      <protection/>
    </xf>
    <xf numFmtId="3" fontId="16" fillId="0" borderId="14" xfId="74" applyNumberFormat="1" applyFont="1" applyBorder="1" applyAlignment="1">
      <alignment horizontal="centerContinuous"/>
      <protection/>
    </xf>
    <xf numFmtId="3" fontId="16" fillId="0" borderId="20" xfId="74" applyNumberFormat="1" applyFont="1" applyBorder="1" applyAlignment="1">
      <alignment horizontal="centerContinuous"/>
      <protection/>
    </xf>
    <xf numFmtId="3" fontId="16" fillId="0" borderId="15" xfId="74" applyNumberFormat="1" applyFont="1" applyBorder="1">
      <alignment/>
      <protection/>
    </xf>
    <xf numFmtId="3" fontId="16" fillId="0" borderId="21" xfId="74" applyNumberFormat="1" applyFont="1" applyBorder="1" applyAlignment="1">
      <alignment horizontal="right"/>
      <protection/>
    </xf>
    <xf numFmtId="3" fontId="16" fillId="0" borderId="22" xfId="74" applyNumberFormat="1" applyFont="1" applyBorder="1" applyAlignment="1">
      <alignment horizontal="right"/>
      <protection/>
    </xf>
    <xf numFmtId="174" fontId="16" fillId="0" borderId="18" xfId="74" applyNumberFormat="1" applyFont="1" applyBorder="1">
      <alignment/>
      <protection/>
    </xf>
    <xf numFmtId="174" fontId="16" fillId="0" borderId="0" xfId="74" applyNumberFormat="1" applyFont="1" applyBorder="1">
      <alignment/>
      <protection/>
    </xf>
    <xf numFmtId="3" fontId="15" fillId="0" borderId="0" xfId="74" applyNumberFormat="1" applyFont="1">
      <alignment/>
      <protection/>
    </xf>
    <xf numFmtId="3" fontId="15" fillId="0" borderId="0" xfId="74" applyNumberFormat="1" applyFont="1" applyAlignment="1">
      <alignment horizontal="right"/>
      <protection/>
    </xf>
    <xf numFmtId="3" fontId="16" fillId="0" borderId="0" xfId="74" applyNumberFormat="1" applyFont="1" applyAlignment="1">
      <alignment horizontal="left"/>
      <protection/>
    </xf>
    <xf numFmtId="3" fontId="15" fillId="0" borderId="0" xfId="74" applyNumberFormat="1" applyFont="1" applyAlignment="1">
      <alignment horizontal="right" wrapText="1"/>
      <protection/>
    </xf>
    <xf numFmtId="3" fontId="15" fillId="0" borderId="0" xfId="75" applyNumberFormat="1" applyFont="1" applyBorder="1">
      <alignment/>
      <protection/>
    </xf>
    <xf numFmtId="3" fontId="16" fillId="0" borderId="0" xfId="75" applyNumberFormat="1" applyFont="1" applyBorder="1">
      <alignment/>
      <protection/>
    </xf>
    <xf numFmtId="0" fontId="16" fillId="0" borderId="20" xfId="76" applyFont="1" applyBorder="1" applyAlignment="1">
      <alignment vertical="center"/>
      <protection/>
    </xf>
    <xf numFmtId="0" fontId="16" fillId="0" borderId="14" xfId="76" applyFont="1" applyBorder="1" applyAlignment="1">
      <alignment horizontal="center" vertical="center"/>
      <protection/>
    </xf>
    <xf numFmtId="0" fontId="16" fillId="0" borderId="23" xfId="76" applyFont="1" applyBorder="1">
      <alignment/>
      <protection/>
    </xf>
    <xf numFmtId="0" fontId="16" fillId="0" borderId="4" xfId="76" applyFont="1" applyBorder="1" applyAlignment="1">
      <alignment horizontal="center"/>
      <protection/>
    </xf>
    <xf numFmtId="0" fontId="15" fillId="0" borderId="0" xfId="76" applyFont="1" applyAlignment="1">
      <alignment horizontal="right"/>
      <protection/>
    </xf>
    <xf numFmtId="0" fontId="16" fillId="0" borderId="0" xfId="76" applyFont="1" applyAlignment="1">
      <alignment horizontal="right"/>
      <protection/>
    </xf>
    <xf numFmtId="3" fontId="15" fillId="0" borderId="0" xfId="75" applyNumberFormat="1" applyFont="1" applyAlignment="1">
      <alignment horizontal="right"/>
      <protection/>
    </xf>
    <xf numFmtId="3" fontId="16" fillId="0" borderId="0" xfId="75" applyNumberFormat="1" applyFont="1" applyAlignment="1">
      <alignment horizontal="centerContinuous"/>
      <protection/>
    </xf>
    <xf numFmtId="3" fontId="16" fillId="0" borderId="0" xfId="75" applyNumberFormat="1" applyFont="1" applyBorder="1" applyAlignment="1">
      <alignment horizontal="centerContinuous"/>
      <protection/>
    </xf>
    <xf numFmtId="3" fontId="16" fillId="0" borderId="20" xfId="75" applyNumberFormat="1" applyFont="1" applyBorder="1">
      <alignment/>
      <protection/>
    </xf>
    <xf numFmtId="3" fontId="16" fillId="0" borderId="14" xfId="75" applyNumberFormat="1" applyFont="1" applyBorder="1" applyAlignment="1">
      <alignment horizontal="centerContinuous"/>
      <protection/>
    </xf>
    <xf numFmtId="3" fontId="16" fillId="0" borderId="20" xfId="75" applyNumberFormat="1" applyFont="1" applyBorder="1" applyAlignment="1">
      <alignment horizontal="centerContinuous"/>
      <protection/>
    </xf>
    <xf numFmtId="3" fontId="16" fillId="0" borderId="15" xfId="75" applyNumberFormat="1" applyFont="1" applyBorder="1">
      <alignment/>
      <protection/>
    </xf>
    <xf numFmtId="3" fontId="16" fillId="0" borderId="21" xfId="75" applyNumberFormat="1" applyFont="1" applyBorder="1" applyAlignment="1">
      <alignment horizontal="right"/>
      <protection/>
    </xf>
    <xf numFmtId="3" fontId="16" fillId="0" borderId="22" xfId="75" applyNumberFormat="1" applyFont="1" applyBorder="1" applyAlignment="1">
      <alignment horizontal="right"/>
      <protection/>
    </xf>
    <xf numFmtId="3" fontId="16" fillId="0" borderId="4" xfId="75" applyNumberFormat="1" applyFont="1" applyBorder="1">
      <alignment/>
      <protection/>
    </xf>
    <xf numFmtId="3" fontId="16" fillId="0" borderId="23" xfId="75" applyNumberFormat="1" applyFont="1" applyBorder="1">
      <alignment/>
      <protection/>
    </xf>
    <xf numFmtId="3" fontId="16" fillId="0" borderId="24" xfId="75" applyNumberFormat="1" applyFont="1" applyBorder="1">
      <alignment/>
      <protection/>
    </xf>
    <xf numFmtId="3" fontId="15" fillId="0" borderId="18" xfId="75" applyNumberFormat="1" applyFont="1" applyBorder="1">
      <alignment/>
      <protection/>
    </xf>
    <xf numFmtId="3" fontId="16" fillId="0" borderId="19" xfId="75" applyNumberFormat="1" applyFont="1" applyBorder="1">
      <alignment/>
      <protection/>
    </xf>
    <xf numFmtId="3" fontId="15" fillId="0" borderId="0" xfId="75" applyNumberFormat="1" applyFont="1" applyBorder="1" applyAlignment="1">
      <alignment horizontal="right"/>
      <protection/>
    </xf>
    <xf numFmtId="0" fontId="7" fillId="0" borderId="0" xfId="73" applyFont="1">
      <alignment/>
      <protection/>
    </xf>
    <xf numFmtId="0" fontId="15" fillId="0" borderId="25" xfId="76" applyFont="1" applyBorder="1" applyAlignment="1">
      <alignment horizontal="center" vertical="center" wrapText="1"/>
      <protection/>
    </xf>
    <xf numFmtId="3" fontId="16" fillId="0" borderId="26" xfId="76" applyNumberFormat="1" applyFont="1" applyBorder="1">
      <alignment/>
      <protection/>
    </xf>
    <xf numFmtId="0" fontId="42" fillId="0" borderId="0" xfId="50" applyFill="1" applyAlignment="1">
      <alignment/>
    </xf>
    <xf numFmtId="183" fontId="16" fillId="0" borderId="18" xfId="75" applyNumberFormat="1" applyFont="1" applyBorder="1">
      <alignment/>
      <protection/>
    </xf>
    <xf numFmtId="183" fontId="16" fillId="0" borderId="0" xfId="75" applyNumberFormat="1" applyFont="1">
      <alignment/>
      <protection/>
    </xf>
    <xf numFmtId="183" fontId="16" fillId="0" borderId="19" xfId="75" applyNumberFormat="1" applyFont="1" applyBorder="1">
      <alignment/>
      <protection/>
    </xf>
    <xf numFmtId="183" fontId="16" fillId="0" borderId="0" xfId="75" applyNumberFormat="1" applyFont="1" applyBorder="1">
      <alignment/>
      <protection/>
    </xf>
    <xf numFmtId="183" fontId="16" fillId="0" borderId="17" xfId="75" applyNumberFormat="1" applyFont="1" applyBorder="1">
      <alignment/>
      <protection/>
    </xf>
    <xf numFmtId="183" fontId="16" fillId="0" borderId="15" xfId="75" applyNumberFormat="1" applyFont="1" applyBorder="1">
      <alignment/>
      <protection/>
    </xf>
    <xf numFmtId="183" fontId="15" fillId="0" borderId="4" xfId="75" applyNumberFormat="1" applyFont="1" applyBorder="1" applyAlignment="1">
      <alignment horizontal="right"/>
      <protection/>
    </xf>
    <xf numFmtId="183" fontId="15" fillId="0" borderId="23" xfId="75" applyNumberFormat="1" applyFont="1" applyBorder="1" applyAlignment="1">
      <alignment horizontal="right"/>
      <protection/>
    </xf>
    <xf numFmtId="183" fontId="15" fillId="0" borderId="24" xfId="75" applyNumberFormat="1" applyFont="1" applyBorder="1" applyAlignment="1">
      <alignment horizontal="right"/>
      <protection/>
    </xf>
    <xf numFmtId="183" fontId="15" fillId="0" borderId="0" xfId="75" applyNumberFormat="1" applyFont="1" applyBorder="1" applyAlignment="1">
      <alignment horizontal="right"/>
      <protection/>
    </xf>
    <xf numFmtId="183" fontId="15" fillId="0" borderId="18" xfId="75" applyNumberFormat="1" applyFont="1" applyBorder="1">
      <alignment/>
      <protection/>
    </xf>
    <xf numFmtId="183" fontId="15" fillId="0" borderId="0" xfId="75" applyNumberFormat="1" applyFont="1" applyBorder="1">
      <alignment/>
      <protection/>
    </xf>
    <xf numFmtId="183" fontId="15" fillId="0" borderId="4" xfId="75" applyNumberFormat="1" applyFont="1" applyBorder="1">
      <alignment/>
      <protection/>
    </xf>
    <xf numFmtId="183" fontId="15" fillId="0" borderId="23" xfId="75" applyNumberFormat="1" applyFont="1" applyBorder="1">
      <alignment/>
      <protection/>
    </xf>
    <xf numFmtId="183" fontId="15" fillId="0" borderId="24" xfId="75" applyNumberFormat="1" applyFont="1" applyBorder="1">
      <alignment/>
      <protection/>
    </xf>
    <xf numFmtId="183" fontId="15" fillId="0" borderId="18" xfId="75" applyNumberFormat="1" applyFont="1" applyBorder="1" applyAlignment="1">
      <alignment horizontal="right"/>
      <protection/>
    </xf>
    <xf numFmtId="183" fontId="15" fillId="0" borderId="19" xfId="75" applyNumberFormat="1" applyFont="1" applyBorder="1" applyAlignment="1">
      <alignment horizontal="right"/>
      <protection/>
    </xf>
    <xf numFmtId="182" fontId="15" fillId="0" borderId="18" xfId="76" applyNumberFormat="1" applyFont="1" applyBorder="1">
      <alignment/>
      <protection/>
    </xf>
    <xf numFmtId="182" fontId="16" fillId="0" borderId="18" xfId="76" applyNumberFormat="1" applyFont="1" applyBorder="1">
      <alignment/>
      <protection/>
    </xf>
    <xf numFmtId="182" fontId="15" fillId="0" borderId="4" xfId="76" applyNumberFormat="1" applyFont="1" applyBorder="1">
      <alignment/>
      <protection/>
    </xf>
    <xf numFmtId="3" fontId="15" fillId="0" borderId="0" xfId="75" applyNumberFormat="1" applyFont="1" applyAlignment="1">
      <alignment horizontal="left"/>
      <protection/>
    </xf>
    <xf numFmtId="174" fontId="15" fillId="0" borderId="0" xfId="76" applyNumberFormat="1" applyFont="1" applyBorder="1">
      <alignment/>
      <protection/>
    </xf>
    <xf numFmtId="3" fontId="15" fillId="0" borderId="0" xfId="74" applyNumberFormat="1" applyFont="1" applyAlignment="1">
      <alignment horizontal="left" wrapText="1"/>
      <protection/>
    </xf>
    <xf numFmtId="3" fontId="15" fillId="0" borderId="0" xfId="74" applyNumberFormat="1" applyFont="1" applyBorder="1">
      <alignment/>
      <protection/>
    </xf>
    <xf numFmtId="0" fontId="17" fillId="0" borderId="0" xfId="0" applyFont="1" applyBorder="1" applyAlignment="1">
      <alignment/>
    </xf>
    <xf numFmtId="183" fontId="16" fillId="0" borderId="18" xfId="74" applyNumberFormat="1" applyFont="1" applyBorder="1">
      <alignment/>
      <protection/>
    </xf>
    <xf numFmtId="183" fontId="16" fillId="0" borderId="0" xfId="74" applyNumberFormat="1" applyFont="1" applyBorder="1">
      <alignment/>
      <protection/>
    </xf>
    <xf numFmtId="183" fontId="16" fillId="0" borderId="18" xfId="74" applyNumberFormat="1" applyFont="1" applyBorder="1" applyAlignment="1">
      <alignment horizontal="right"/>
      <protection/>
    </xf>
    <xf numFmtId="183" fontId="16" fillId="0" borderId="0" xfId="74" applyNumberFormat="1" applyFont="1" applyBorder="1" applyAlignment="1">
      <alignment horizontal="right"/>
      <protection/>
    </xf>
    <xf numFmtId="183" fontId="16" fillId="0" borderId="0" xfId="74" applyNumberFormat="1" applyFont="1">
      <alignment/>
      <protection/>
    </xf>
    <xf numFmtId="183" fontId="16" fillId="0" borderId="19" xfId="74" applyNumberFormat="1" applyFont="1" applyBorder="1">
      <alignment/>
      <protection/>
    </xf>
    <xf numFmtId="183" fontId="15" fillId="0" borderId="4" xfId="74" applyNumberFormat="1" applyFont="1" applyBorder="1" applyAlignment="1">
      <alignment horizontal="right"/>
      <protection/>
    </xf>
    <xf numFmtId="183" fontId="15" fillId="0" borderId="23" xfId="74" applyNumberFormat="1" applyFont="1" applyBorder="1" applyAlignment="1">
      <alignment horizontal="right"/>
      <protection/>
    </xf>
    <xf numFmtId="183" fontId="15" fillId="0" borderId="18" xfId="74" applyNumberFormat="1" applyFont="1" applyBorder="1" applyAlignment="1">
      <alignment horizontal="right"/>
      <protection/>
    </xf>
    <xf numFmtId="183" fontId="15" fillId="0" borderId="0" xfId="74" applyNumberFormat="1" applyFont="1" applyBorder="1" applyAlignment="1">
      <alignment horizontal="right"/>
      <protection/>
    </xf>
    <xf numFmtId="175" fontId="15" fillId="0" borderId="26" xfId="76" applyNumberFormat="1" applyFont="1" applyFill="1" applyBorder="1">
      <alignment/>
      <protection/>
    </xf>
    <xf numFmtId="177" fontId="15" fillId="0" borderId="18" xfId="71" applyNumberFormat="1" applyFont="1" applyFill="1" applyBorder="1" applyAlignment="1">
      <alignment/>
    </xf>
    <xf numFmtId="175" fontId="15" fillId="0" borderId="18" xfId="76" applyNumberFormat="1" applyFont="1" applyFill="1" applyBorder="1">
      <alignment/>
      <protection/>
    </xf>
    <xf numFmtId="177" fontId="15" fillId="0" borderId="0" xfId="71" applyNumberFormat="1" applyFont="1" applyFill="1" applyBorder="1" applyAlignment="1">
      <alignment/>
    </xf>
    <xf numFmtId="177" fontId="15" fillId="0" borderId="26" xfId="71" applyNumberFormat="1" applyFont="1" applyFill="1" applyBorder="1" applyAlignment="1">
      <alignment/>
    </xf>
    <xf numFmtId="175" fontId="16" fillId="0" borderId="26" xfId="76" applyNumberFormat="1" applyFont="1" applyFill="1" applyBorder="1">
      <alignment/>
      <protection/>
    </xf>
    <xf numFmtId="177" fontId="16" fillId="0" borderId="18" xfId="71" applyNumberFormat="1" applyFont="1" applyFill="1" applyBorder="1" applyAlignment="1">
      <alignment/>
    </xf>
    <xf numFmtId="175" fontId="15" fillId="0" borderId="27" xfId="76" applyNumberFormat="1" applyFont="1" applyFill="1" applyBorder="1">
      <alignment/>
      <protection/>
    </xf>
    <xf numFmtId="177" fontId="15" fillId="0" borderId="4" xfId="71" applyNumberFormat="1" applyFont="1" applyFill="1" applyBorder="1" applyAlignment="1">
      <alignment/>
    </xf>
    <xf numFmtId="175" fontId="16" fillId="0" borderId="18" xfId="76" applyNumberFormat="1" applyFont="1" applyFill="1" applyBorder="1">
      <alignment/>
      <protection/>
    </xf>
    <xf numFmtId="176" fontId="16" fillId="0" borderId="18" xfId="76" applyNumberFormat="1" applyFont="1" applyFill="1" applyBorder="1">
      <alignment/>
      <protection/>
    </xf>
    <xf numFmtId="0" fontId="15" fillId="0" borderId="0" xfId="76" applyFont="1" applyBorder="1" applyAlignment="1">
      <alignment horizontal="right" vertical="center" wrapText="1"/>
      <protection/>
    </xf>
    <xf numFmtId="3" fontId="15" fillId="0" borderId="0" xfId="76" applyNumberFormat="1" applyFont="1" applyBorder="1" applyAlignment="1">
      <alignment horizontal="right" vertical="center" wrapText="1"/>
      <protection/>
    </xf>
    <xf numFmtId="2" fontId="15" fillId="0" borderId="0" xfId="76" applyNumberFormat="1" applyFont="1" applyBorder="1" applyAlignment="1">
      <alignment horizontal="right" vertical="center" wrapText="1"/>
      <protection/>
    </xf>
    <xf numFmtId="0" fontId="15" fillId="0" borderId="28" xfId="76" applyFont="1" applyBorder="1" applyAlignment="1">
      <alignment horizontal="center" vertical="center" wrapText="1"/>
      <protection/>
    </xf>
    <xf numFmtId="0" fontId="15" fillId="0" borderId="23" xfId="76" applyFont="1" applyBorder="1" applyAlignment="1">
      <alignment horizontal="right"/>
      <protection/>
    </xf>
    <xf numFmtId="0" fontId="15" fillId="0" borderId="29" xfId="76" applyFont="1" applyBorder="1" applyAlignment="1">
      <alignment horizontal="right"/>
      <protection/>
    </xf>
    <xf numFmtId="3" fontId="16" fillId="0" borderId="0" xfId="76" applyNumberFormat="1" applyFont="1">
      <alignment/>
      <protection/>
    </xf>
    <xf numFmtId="3" fontId="15" fillId="0" borderId="30" xfId="76" applyNumberFormat="1" applyFont="1" applyBorder="1" applyAlignment="1">
      <alignment horizontal="center" vertical="center" wrapText="1"/>
      <protection/>
    </xf>
    <xf numFmtId="3" fontId="16" fillId="0" borderId="27" xfId="76" applyNumberFormat="1" applyFont="1" applyBorder="1">
      <alignment/>
      <protection/>
    </xf>
    <xf numFmtId="3" fontId="15" fillId="0" borderId="27" xfId="76" applyNumberFormat="1" applyFont="1" applyBorder="1" applyAlignment="1">
      <alignment horizontal="right"/>
      <protection/>
    </xf>
    <xf numFmtId="3" fontId="15" fillId="0" borderId="29" xfId="76" applyNumberFormat="1" applyFont="1" applyBorder="1" applyAlignment="1">
      <alignment horizontal="right"/>
      <protection/>
    </xf>
    <xf numFmtId="0" fontId="52" fillId="0" borderId="31" xfId="0" applyFont="1" applyFill="1" applyBorder="1" applyAlignment="1">
      <alignment horizontal="left" vertical="center"/>
    </xf>
    <xf numFmtId="3" fontId="53" fillId="0" borderId="32" xfId="0" applyNumberFormat="1" applyFont="1" applyFill="1" applyBorder="1" applyAlignment="1">
      <alignment horizontal="right" vertical="center"/>
    </xf>
    <xf numFmtId="3" fontId="53" fillId="0" borderId="33" xfId="0" applyNumberFormat="1" applyFont="1" applyFill="1" applyBorder="1" applyAlignment="1">
      <alignment horizontal="right" vertical="center"/>
    </xf>
    <xf numFmtId="0" fontId="52" fillId="34" borderId="34" xfId="0" applyFont="1" applyFill="1" applyBorder="1" applyAlignment="1">
      <alignment horizontal="left" vertical="top"/>
    </xf>
    <xf numFmtId="0" fontId="52" fillId="0" borderId="35" xfId="0" applyFont="1" applyFill="1" applyBorder="1" applyAlignment="1">
      <alignment horizontal="left" vertical="center"/>
    </xf>
    <xf numFmtId="3" fontId="53" fillId="0" borderId="36" xfId="0" applyNumberFormat="1" applyFont="1" applyFill="1" applyBorder="1" applyAlignment="1">
      <alignment horizontal="right" vertical="center"/>
    </xf>
    <xf numFmtId="0" fontId="53" fillId="0" borderId="37" xfId="0" applyFont="1" applyFill="1" applyBorder="1" applyAlignment="1">
      <alignment horizontal="right" vertical="center"/>
    </xf>
    <xf numFmtId="0" fontId="53" fillId="35" borderId="31" xfId="0" applyFont="1" applyFill="1" applyBorder="1" applyAlignment="1">
      <alignment horizontal="left" vertical="top"/>
    </xf>
    <xf numFmtId="0" fontId="16" fillId="0" borderId="0" xfId="0" applyFont="1" applyAlignment="1">
      <alignment/>
    </xf>
    <xf numFmtId="0" fontId="16" fillId="0" borderId="0" xfId="0" applyFont="1" applyFill="1" applyAlignment="1">
      <alignment/>
    </xf>
    <xf numFmtId="0" fontId="53" fillId="0" borderId="38" xfId="0" applyFont="1" applyFill="1" applyBorder="1" applyAlignment="1">
      <alignment horizontal="right" vertical="center"/>
    </xf>
    <xf numFmtId="3" fontId="53" fillId="0" borderId="39" xfId="0" applyNumberFormat="1" applyFont="1" applyFill="1" applyBorder="1" applyAlignment="1">
      <alignment horizontal="right" vertical="center"/>
    </xf>
    <xf numFmtId="3" fontId="53" fillId="0" borderId="40" xfId="0" applyNumberFormat="1" applyFont="1" applyFill="1" applyBorder="1" applyAlignment="1">
      <alignment horizontal="right" vertical="center"/>
    </xf>
    <xf numFmtId="0" fontId="53" fillId="0" borderId="0" xfId="0" applyFont="1" applyFill="1" applyBorder="1" applyAlignment="1">
      <alignment horizontal="right" vertical="center"/>
    </xf>
    <xf numFmtId="3" fontId="53" fillId="0" borderId="0" xfId="0" applyNumberFormat="1" applyFont="1" applyFill="1" applyBorder="1" applyAlignment="1">
      <alignment horizontal="right" vertical="center"/>
    </xf>
    <xf numFmtId="177" fontId="16" fillId="0" borderId="0" xfId="76" applyNumberFormat="1" applyFont="1">
      <alignment/>
      <protection/>
    </xf>
    <xf numFmtId="177" fontId="15" fillId="0" borderId="4" xfId="76" applyNumberFormat="1" applyFont="1" applyBorder="1" applyAlignment="1">
      <alignment horizontal="right"/>
      <protection/>
    </xf>
    <xf numFmtId="177" fontId="16" fillId="0" borderId="23" xfId="76" applyNumberFormat="1" applyFont="1" applyBorder="1">
      <alignment/>
      <protection/>
    </xf>
    <xf numFmtId="177" fontId="15" fillId="0" borderId="23" xfId="76" applyNumberFormat="1" applyFont="1" applyBorder="1" applyAlignment="1">
      <alignment horizontal="right" vertical="center" wrapText="1"/>
      <protection/>
    </xf>
    <xf numFmtId="177" fontId="15" fillId="0" borderId="0" xfId="76" applyNumberFormat="1" applyFont="1" applyBorder="1" applyAlignment="1">
      <alignment horizontal="right" vertical="center" wrapText="1"/>
      <protection/>
    </xf>
    <xf numFmtId="177" fontId="15" fillId="0" borderId="22" xfId="71" applyNumberFormat="1" applyFont="1" applyBorder="1" applyAlignment="1">
      <alignment/>
    </xf>
    <xf numFmtId="3" fontId="16" fillId="0" borderId="0" xfId="74" applyNumberFormat="1" applyFont="1" applyFill="1">
      <alignment/>
      <protection/>
    </xf>
    <xf numFmtId="0" fontId="16" fillId="0" borderId="0" xfId="76" applyFont="1" applyAlignment="1">
      <alignment horizontal="left"/>
      <protection/>
    </xf>
    <xf numFmtId="0" fontId="16" fillId="0" borderId="0" xfId="0" applyFont="1" applyAlignment="1">
      <alignment horizontal="left"/>
    </xf>
    <xf numFmtId="0" fontId="16" fillId="0" borderId="0" xfId="0" applyFont="1" applyFill="1" applyAlignment="1">
      <alignment horizontal="left"/>
    </xf>
    <xf numFmtId="3" fontId="16" fillId="0" borderId="0" xfId="75" applyNumberFormat="1" applyFont="1" applyAlignment="1">
      <alignment horizontal="left" wrapText="1"/>
      <protection/>
    </xf>
    <xf numFmtId="3" fontId="15" fillId="0" borderId="0" xfId="74" applyNumberFormat="1" applyFont="1" applyAlignment="1">
      <alignment horizontal="center"/>
      <protection/>
    </xf>
    <xf numFmtId="0" fontId="15" fillId="0" borderId="0" xfId="76" applyFont="1" applyBorder="1" applyAlignment="1">
      <alignment horizontal="center"/>
      <protection/>
    </xf>
    <xf numFmtId="3" fontId="15" fillId="0" borderId="0" xfId="74" applyNumberFormat="1" applyFont="1" applyBorder="1" applyAlignment="1">
      <alignment horizontal="center"/>
      <protection/>
    </xf>
    <xf numFmtId="0" fontId="7" fillId="0" borderId="21" xfId="76" applyFont="1" applyBorder="1" applyAlignment="1">
      <alignment horizontal="left" vertical="center" wrapText="1"/>
      <protection/>
    </xf>
    <xf numFmtId="0" fontId="7" fillId="0" borderId="22" xfId="76" applyFont="1" applyBorder="1" applyAlignment="1">
      <alignment horizontal="left" vertical="center"/>
      <protection/>
    </xf>
    <xf numFmtId="0" fontId="7" fillId="0" borderId="41" xfId="76" applyFont="1" applyBorder="1" applyAlignment="1">
      <alignment horizontal="left" vertical="center"/>
      <protection/>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rmal_data" xfId="64"/>
    <cellStyle name="Notitie" xfId="65"/>
    <cellStyle name="Ongeldig" xfId="66"/>
    <cellStyle name="perc1nul" xfId="67"/>
    <cellStyle name="perc2nul" xfId="68"/>
    <cellStyle name="perc3nul" xfId="69"/>
    <cellStyle name="perc4" xfId="70"/>
    <cellStyle name="Percent" xfId="71"/>
    <cellStyle name="Standaard 2" xfId="72"/>
    <cellStyle name="Standaard__inhoudsopgave_NIET PUBLICEREN" xfId="73"/>
    <cellStyle name="Standaard_09dkole" xfId="74"/>
    <cellStyle name="Standaard_09finpernet" xfId="75"/>
    <cellStyle name="Standaard_dko9900" xfId="76"/>
    <cellStyle name="Subtotaal" xfId="77"/>
    <cellStyle name="Titel" xfId="78"/>
    <cellStyle name="Totaal" xfId="79"/>
    <cellStyle name="Uitvoer" xfId="80"/>
    <cellStyle name="Currency" xfId="81"/>
    <cellStyle name="Currency [0]"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8"/>
  <sheetViews>
    <sheetView tabSelected="1" zoomScale="130" zoomScaleNormal="130" zoomScalePageLayoutView="0" workbookViewId="0" topLeftCell="A1">
      <selection activeCell="A41" sqref="A41"/>
    </sheetView>
  </sheetViews>
  <sheetFormatPr defaultColWidth="9.140625" defaultRowHeight="12.75"/>
  <cols>
    <col min="1" max="1" width="11.8515625" style="0" customWidth="1"/>
  </cols>
  <sheetData>
    <row r="1" spans="1:2" ht="15">
      <c r="A1" s="1" t="s">
        <v>34</v>
      </c>
      <c r="B1" s="2"/>
    </row>
    <row r="2" spans="1:2" ht="15">
      <c r="A2" s="1" t="s">
        <v>39</v>
      </c>
      <c r="B2" s="2"/>
    </row>
    <row r="3" spans="1:2" ht="14.25">
      <c r="A3" s="2"/>
      <c r="B3" s="2"/>
    </row>
    <row r="4" spans="1:2" ht="12.75">
      <c r="A4" s="73" t="s">
        <v>41</v>
      </c>
      <c r="B4" s="70" t="s">
        <v>37</v>
      </c>
    </row>
    <row r="5" spans="1:2" ht="12.75">
      <c r="A5" s="73" t="s">
        <v>42</v>
      </c>
      <c r="B5" s="70" t="s">
        <v>172</v>
      </c>
    </row>
    <row r="6" spans="1:2" ht="12.75">
      <c r="A6" s="73" t="s">
        <v>43</v>
      </c>
      <c r="B6" s="3" t="s">
        <v>35</v>
      </c>
    </row>
    <row r="7" spans="1:2" ht="12.75">
      <c r="A7" s="73" t="s">
        <v>44</v>
      </c>
      <c r="B7" s="3" t="s">
        <v>24</v>
      </c>
    </row>
    <row r="8" spans="1:2" ht="12.75">
      <c r="A8" s="73" t="s">
        <v>45</v>
      </c>
      <c r="B8" s="3" t="s">
        <v>36</v>
      </c>
    </row>
  </sheetData>
  <sheetProtection/>
  <hyperlinks>
    <hyperlink ref="A4" location="'18_dko_01'!A1" display="18dko_01"/>
    <hyperlink ref="A5" location="'18_dko_02'!A1" display="18dko_02"/>
    <hyperlink ref="A6" location="'18_dko_03'!A1" display="18dko_03"/>
    <hyperlink ref="A7" location="'18_dko_04'!A1" display="18dko_04"/>
    <hyperlink ref="A8" location="'18_dko_05'!A1" display="18dko_05"/>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51"/>
  <sheetViews>
    <sheetView zoomScale="145" zoomScaleNormal="145" zoomScalePageLayoutView="0" workbookViewId="0" topLeftCell="A1">
      <selection activeCell="A45" sqref="A45"/>
    </sheetView>
  </sheetViews>
  <sheetFormatPr defaultColWidth="9.140625" defaultRowHeight="12" customHeight="1"/>
  <cols>
    <col min="1" max="1" width="32.00390625" style="26" customWidth="1"/>
    <col min="2" max="2" width="8.57421875" style="26" customWidth="1"/>
    <col min="3" max="4" width="8.57421875" style="48" customWidth="1"/>
    <col min="5" max="5" width="8.57421875" style="26" customWidth="1"/>
    <col min="6" max="7" width="8.57421875" style="48" customWidth="1"/>
    <col min="8" max="8" width="8.57421875" style="26" customWidth="1"/>
    <col min="9" max="10" width="8.57421875" style="48" customWidth="1"/>
    <col min="11" max="11" width="8.57421875" style="26" customWidth="1"/>
    <col min="12" max="13" width="8.57421875" style="48" customWidth="1"/>
    <col min="14" max="14" width="6.421875" style="26" customWidth="1"/>
    <col min="15" max="16384" width="9.140625" style="26" customWidth="1"/>
  </cols>
  <sheetData>
    <row r="1" spans="1:12" ht="12" customHeight="1">
      <c r="A1" s="7" t="s">
        <v>39</v>
      </c>
      <c r="B1" s="7"/>
      <c r="C1" s="47"/>
      <c r="E1" s="7"/>
      <c r="F1" s="47"/>
      <c r="H1" s="7"/>
      <c r="I1" s="47"/>
      <c r="K1" s="7"/>
      <c r="L1" s="47"/>
    </row>
    <row r="2" spans="1:13" ht="12" customHeight="1">
      <c r="A2" s="13" t="s">
        <v>0</v>
      </c>
      <c r="B2" s="56"/>
      <c r="C2" s="57"/>
      <c r="D2" s="57"/>
      <c r="E2" s="56"/>
      <c r="F2" s="57"/>
      <c r="G2" s="57"/>
      <c r="H2" s="56"/>
      <c r="I2" s="57"/>
      <c r="J2" s="57"/>
      <c r="K2" s="56"/>
      <c r="L2" s="57"/>
      <c r="M2" s="57"/>
    </row>
    <row r="3" spans="1:13" ht="12" customHeight="1">
      <c r="A3" s="56"/>
      <c r="B3" s="56"/>
      <c r="C3" s="57"/>
      <c r="D3" s="57"/>
      <c r="E3" s="56"/>
      <c r="F3" s="57"/>
      <c r="G3" s="57"/>
      <c r="H3" s="56"/>
      <c r="I3" s="57"/>
      <c r="J3" s="57"/>
      <c r="K3" s="56"/>
      <c r="L3" s="57"/>
      <c r="M3" s="57"/>
    </row>
    <row r="4" spans="1:13" ht="12" customHeight="1">
      <c r="A4" s="13" t="s">
        <v>179</v>
      </c>
      <c r="B4" s="56"/>
      <c r="C4" s="57"/>
      <c r="D4" s="57"/>
      <c r="E4" s="56"/>
      <c r="F4" s="57"/>
      <c r="G4" s="57"/>
      <c r="H4" s="56"/>
      <c r="I4" s="57"/>
      <c r="J4" s="57"/>
      <c r="K4" s="56"/>
      <c r="L4" s="57"/>
      <c r="M4" s="57"/>
    </row>
    <row r="5" spans="1:13" ht="12" customHeight="1">
      <c r="A5" s="13" t="s">
        <v>40</v>
      </c>
      <c r="B5" s="56"/>
      <c r="C5" s="57"/>
      <c r="D5" s="57"/>
      <c r="E5" s="56"/>
      <c r="F5" s="57"/>
      <c r="G5" s="57"/>
      <c r="H5" s="56"/>
      <c r="I5" s="57"/>
      <c r="J5" s="57"/>
      <c r="K5" s="56"/>
      <c r="L5" s="57"/>
      <c r="M5" s="57"/>
    </row>
    <row r="6" ht="12" customHeight="1" thickBot="1"/>
    <row r="7" spans="1:13" s="48" customFormat="1" ht="12" customHeight="1">
      <c r="A7" s="58"/>
      <c r="B7" s="59" t="s">
        <v>1</v>
      </c>
      <c r="C7" s="60"/>
      <c r="D7" s="60"/>
      <c r="E7" s="59" t="s">
        <v>2</v>
      </c>
      <c r="F7" s="60"/>
      <c r="G7" s="60"/>
      <c r="H7" s="59" t="s">
        <v>49</v>
      </c>
      <c r="I7" s="60"/>
      <c r="J7" s="60"/>
      <c r="K7" s="59" t="s">
        <v>3</v>
      </c>
      <c r="L7" s="60"/>
      <c r="M7" s="60"/>
    </row>
    <row r="8" spans="1:13" ht="12" customHeight="1">
      <c r="A8" s="61"/>
      <c r="B8" s="62" t="s">
        <v>4</v>
      </c>
      <c r="C8" s="63" t="s">
        <v>5</v>
      </c>
      <c r="D8" s="63" t="s">
        <v>6</v>
      </c>
      <c r="E8" s="62" t="s">
        <v>4</v>
      </c>
      <c r="F8" s="63" t="s">
        <v>5</v>
      </c>
      <c r="G8" s="63" t="s">
        <v>6</v>
      </c>
      <c r="H8" s="62" t="s">
        <v>4</v>
      </c>
      <c r="I8" s="63" t="s">
        <v>5</v>
      </c>
      <c r="J8" s="63" t="s">
        <v>6</v>
      </c>
      <c r="K8" s="62" t="s">
        <v>4</v>
      </c>
      <c r="L8" s="63" t="s">
        <v>5</v>
      </c>
      <c r="M8" s="63" t="s">
        <v>6</v>
      </c>
    </row>
    <row r="9" spans="2:11" ht="12" customHeight="1">
      <c r="B9" s="64"/>
      <c r="C9" s="65"/>
      <c r="D9" s="66"/>
      <c r="E9" s="65"/>
      <c r="H9" s="64"/>
      <c r="I9" s="65"/>
      <c r="J9" s="66"/>
      <c r="K9" s="48"/>
    </row>
    <row r="10" spans="1:12" ht="12" customHeight="1">
      <c r="A10" s="7" t="s">
        <v>46</v>
      </c>
      <c r="B10" s="67"/>
      <c r="C10" s="47"/>
      <c r="D10" s="68"/>
      <c r="E10" s="47"/>
      <c r="F10" s="47"/>
      <c r="H10" s="67"/>
      <c r="I10" s="47"/>
      <c r="J10" s="68"/>
      <c r="K10" s="47"/>
      <c r="L10" s="47"/>
    </row>
    <row r="11" spans="1:13" ht="12" customHeight="1">
      <c r="A11" s="26" t="s">
        <v>7</v>
      </c>
      <c r="B11" s="74">
        <v>494</v>
      </c>
      <c r="C11" s="75">
        <v>886</v>
      </c>
      <c r="D11" s="76">
        <v>1380</v>
      </c>
      <c r="E11" s="77">
        <v>176</v>
      </c>
      <c r="F11" s="77">
        <v>459</v>
      </c>
      <c r="G11" s="77">
        <v>635</v>
      </c>
      <c r="H11" s="74">
        <v>5399</v>
      </c>
      <c r="I11" s="77">
        <v>12886</v>
      </c>
      <c r="J11" s="76">
        <v>18285</v>
      </c>
      <c r="K11" s="77">
        <f aca="true" t="shared" si="0" ref="K11:L16">SUM(H11,E11,B11)</f>
        <v>6069</v>
      </c>
      <c r="L11" s="77">
        <f t="shared" si="0"/>
        <v>14231</v>
      </c>
      <c r="M11" s="77">
        <f aca="true" t="shared" si="1" ref="M11:M16">SUM(K11:L11)</f>
        <v>20300</v>
      </c>
    </row>
    <row r="12" spans="1:13" ht="12" customHeight="1">
      <c r="A12" s="26" t="s">
        <v>8</v>
      </c>
      <c r="B12" s="74">
        <v>0</v>
      </c>
      <c r="C12" s="77">
        <v>0</v>
      </c>
      <c r="D12" s="76">
        <v>0</v>
      </c>
      <c r="E12" s="77">
        <v>0</v>
      </c>
      <c r="F12" s="77">
        <v>0</v>
      </c>
      <c r="G12" s="77">
        <v>0</v>
      </c>
      <c r="H12" s="74">
        <v>2712</v>
      </c>
      <c r="I12" s="77">
        <v>6720</v>
      </c>
      <c r="J12" s="76">
        <v>9432</v>
      </c>
      <c r="K12" s="77">
        <f t="shared" si="0"/>
        <v>2712</v>
      </c>
      <c r="L12" s="77">
        <f t="shared" si="0"/>
        <v>6720</v>
      </c>
      <c r="M12" s="77">
        <f t="shared" si="1"/>
        <v>9432</v>
      </c>
    </row>
    <row r="13" spans="1:13" ht="12" customHeight="1">
      <c r="A13" s="26" t="s">
        <v>9</v>
      </c>
      <c r="B13" s="74">
        <v>563</v>
      </c>
      <c r="C13" s="75">
        <v>1013</v>
      </c>
      <c r="D13" s="76">
        <v>1576</v>
      </c>
      <c r="E13" s="77">
        <v>86</v>
      </c>
      <c r="F13" s="77">
        <v>142</v>
      </c>
      <c r="G13" s="77">
        <v>228</v>
      </c>
      <c r="H13" s="74">
        <v>0</v>
      </c>
      <c r="I13" s="77">
        <v>0</v>
      </c>
      <c r="J13" s="76">
        <v>0</v>
      </c>
      <c r="K13" s="77">
        <f t="shared" si="0"/>
        <v>649</v>
      </c>
      <c r="L13" s="77">
        <f t="shared" si="0"/>
        <v>1155</v>
      </c>
      <c r="M13" s="77">
        <f t="shared" si="1"/>
        <v>1804</v>
      </c>
    </row>
    <row r="14" spans="1:13" ht="12" customHeight="1">
      <c r="A14" s="48" t="s">
        <v>10</v>
      </c>
      <c r="B14" s="74">
        <v>0</v>
      </c>
      <c r="C14" s="77">
        <v>0</v>
      </c>
      <c r="D14" s="76">
        <v>0</v>
      </c>
      <c r="E14" s="77">
        <v>0</v>
      </c>
      <c r="F14" s="77">
        <v>0</v>
      </c>
      <c r="G14" s="77">
        <v>0</v>
      </c>
      <c r="H14" s="74">
        <v>3943</v>
      </c>
      <c r="I14" s="77">
        <v>8215</v>
      </c>
      <c r="J14" s="76">
        <v>12158</v>
      </c>
      <c r="K14" s="77">
        <f t="shared" si="0"/>
        <v>3943</v>
      </c>
      <c r="L14" s="77">
        <f t="shared" si="0"/>
        <v>8215</v>
      </c>
      <c r="M14" s="77">
        <f t="shared" si="1"/>
        <v>12158</v>
      </c>
    </row>
    <row r="15" spans="1:13" ht="12" customHeight="1">
      <c r="A15" s="26" t="s">
        <v>11</v>
      </c>
      <c r="B15" s="74">
        <v>18</v>
      </c>
      <c r="C15" s="77">
        <v>52</v>
      </c>
      <c r="D15" s="76">
        <v>70</v>
      </c>
      <c r="E15" s="77">
        <v>184</v>
      </c>
      <c r="F15" s="77">
        <v>410</v>
      </c>
      <c r="G15" s="77">
        <v>594</v>
      </c>
      <c r="H15" s="74">
        <v>4542</v>
      </c>
      <c r="I15" s="77">
        <v>9106</v>
      </c>
      <c r="J15" s="76">
        <v>13648</v>
      </c>
      <c r="K15" s="77">
        <f t="shared" si="0"/>
        <v>4744</v>
      </c>
      <c r="L15" s="77">
        <f t="shared" si="0"/>
        <v>9568</v>
      </c>
      <c r="M15" s="77">
        <f t="shared" si="1"/>
        <v>14312</v>
      </c>
    </row>
    <row r="16" spans="1:13" ht="12" customHeight="1">
      <c r="A16" s="26" t="s">
        <v>12</v>
      </c>
      <c r="B16" s="78">
        <v>181</v>
      </c>
      <c r="C16" s="75">
        <v>458</v>
      </c>
      <c r="D16" s="76">
        <v>639</v>
      </c>
      <c r="E16" s="77">
        <v>232</v>
      </c>
      <c r="F16" s="77">
        <v>712</v>
      </c>
      <c r="G16" s="77">
        <v>944</v>
      </c>
      <c r="H16" s="78">
        <v>2556</v>
      </c>
      <c r="I16" s="77">
        <v>6424</v>
      </c>
      <c r="J16" s="76">
        <v>8980</v>
      </c>
      <c r="K16" s="77">
        <f t="shared" si="0"/>
        <v>2969</v>
      </c>
      <c r="L16" s="79">
        <f t="shared" si="0"/>
        <v>7594</v>
      </c>
      <c r="M16" s="77">
        <f t="shared" si="1"/>
        <v>10563</v>
      </c>
    </row>
    <row r="17" spans="1:13" ht="12" customHeight="1">
      <c r="A17" s="69" t="s">
        <v>13</v>
      </c>
      <c r="B17" s="80">
        <v>1256</v>
      </c>
      <c r="C17" s="81">
        <v>2409</v>
      </c>
      <c r="D17" s="82">
        <v>3665</v>
      </c>
      <c r="E17" s="81">
        <v>678</v>
      </c>
      <c r="F17" s="81">
        <v>1723</v>
      </c>
      <c r="G17" s="81">
        <v>2401</v>
      </c>
      <c r="H17" s="80">
        <v>19152</v>
      </c>
      <c r="I17" s="81">
        <v>43351</v>
      </c>
      <c r="J17" s="82">
        <v>62503</v>
      </c>
      <c r="K17" s="81">
        <f>SUM(K11:K16)</f>
        <v>21086</v>
      </c>
      <c r="L17" s="83">
        <f>SUM(L11:L16)</f>
        <v>47483</v>
      </c>
      <c r="M17" s="81">
        <f>SUM(M11:M16)</f>
        <v>68569</v>
      </c>
    </row>
    <row r="18" spans="2:13" ht="12" customHeight="1">
      <c r="B18" s="74"/>
      <c r="C18" s="77"/>
      <c r="D18" s="76"/>
      <c r="E18" s="77"/>
      <c r="F18" s="77"/>
      <c r="G18" s="77"/>
      <c r="H18" s="74"/>
      <c r="I18" s="77"/>
      <c r="J18" s="76"/>
      <c r="K18" s="77"/>
      <c r="L18" s="77"/>
      <c r="M18" s="77"/>
    </row>
    <row r="19" spans="1:13" ht="12" customHeight="1">
      <c r="A19" s="7" t="s">
        <v>47</v>
      </c>
      <c r="B19" s="84"/>
      <c r="C19" s="85"/>
      <c r="D19" s="76"/>
      <c r="E19" s="85"/>
      <c r="F19" s="85"/>
      <c r="G19" s="77"/>
      <c r="H19" s="84"/>
      <c r="I19" s="85"/>
      <c r="J19" s="76"/>
      <c r="K19" s="85"/>
      <c r="L19" s="85"/>
      <c r="M19" s="77"/>
    </row>
    <row r="20" spans="1:13" ht="12" customHeight="1">
      <c r="A20" s="26" t="s">
        <v>7</v>
      </c>
      <c r="B20" s="74">
        <v>899</v>
      </c>
      <c r="C20" s="75">
        <v>2068</v>
      </c>
      <c r="D20" s="76">
        <v>2967</v>
      </c>
      <c r="E20" s="77">
        <v>0</v>
      </c>
      <c r="F20" s="77">
        <v>0</v>
      </c>
      <c r="G20" s="77">
        <v>0</v>
      </c>
      <c r="H20" s="74">
        <v>10393</v>
      </c>
      <c r="I20" s="77">
        <v>18850.5</v>
      </c>
      <c r="J20" s="76">
        <v>29243.5</v>
      </c>
      <c r="K20" s="77">
        <f aca="true" t="shared" si="2" ref="K20:L25">SUM(H20,E20,B20)</f>
        <v>11292</v>
      </c>
      <c r="L20" s="77">
        <f t="shared" si="2"/>
        <v>20918.5</v>
      </c>
      <c r="M20" s="77">
        <f aca="true" t="shared" si="3" ref="M20:M25">SUM(K20:L20)</f>
        <v>32210.5</v>
      </c>
    </row>
    <row r="21" spans="1:13" ht="12" customHeight="1">
      <c r="A21" s="26" t="s">
        <v>8</v>
      </c>
      <c r="B21" s="74">
        <v>632.5</v>
      </c>
      <c r="C21" s="75">
        <v>1079.5</v>
      </c>
      <c r="D21" s="76">
        <v>1712</v>
      </c>
      <c r="E21" s="77">
        <v>0</v>
      </c>
      <c r="F21" s="77">
        <v>0</v>
      </c>
      <c r="G21" s="77">
        <v>0</v>
      </c>
      <c r="H21" s="74">
        <v>5663</v>
      </c>
      <c r="I21" s="77">
        <v>10924.5</v>
      </c>
      <c r="J21" s="76">
        <v>16587.5</v>
      </c>
      <c r="K21" s="77">
        <f t="shared" si="2"/>
        <v>6295.5</v>
      </c>
      <c r="L21" s="77">
        <f t="shared" si="2"/>
        <v>12004</v>
      </c>
      <c r="M21" s="77">
        <f t="shared" si="3"/>
        <v>18299.5</v>
      </c>
    </row>
    <row r="22" spans="1:13" ht="12" customHeight="1">
      <c r="A22" s="26" t="s">
        <v>9</v>
      </c>
      <c r="B22" s="74">
        <v>741.5</v>
      </c>
      <c r="C22" s="77">
        <v>1275.5</v>
      </c>
      <c r="D22" s="76">
        <v>2017</v>
      </c>
      <c r="E22" s="77">
        <v>0</v>
      </c>
      <c r="F22" s="77">
        <v>0</v>
      </c>
      <c r="G22" s="77">
        <v>0</v>
      </c>
      <c r="H22" s="74">
        <v>1241.5</v>
      </c>
      <c r="I22" s="77">
        <v>2168</v>
      </c>
      <c r="J22" s="76">
        <v>3409.5</v>
      </c>
      <c r="K22" s="77">
        <f t="shared" si="2"/>
        <v>1983</v>
      </c>
      <c r="L22" s="77">
        <f t="shared" si="2"/>
        <v>3443.5</v>
      </c>
      <c r="M22" s="77">
        <f t="shared" si="3"/>
        <v>5426.5</v>
      </c>
    </row>
    <row r="23" spans="1:13" ht="12" customHeight="1">
      <c r="A23" s="48" t="s">
        <v>10</v>
      </c>
      <c r="B23" s="74">
        <v>0</v>
      </c>
      <c r="C23" s="77">
        <v>0</v>
      </c>
      <c r="D23" s="76">
        <v>0</v>
      </c>
      <c r="E23" s="77">
        <v>0</v>
      </c>
      <c r="F23" s="77">
        <v>0</v>
      </c>
      <c r="G23" s="77">
        <v>0</v>
      </c>
      <c r="H23" s="74">
        <v>8548</v>
      </c>
      <c r="I23" s="77">
        <v>16140</v>
      </c>
      <c r="J23" s="76">
        <v>24688</v>
      </c>
      <c r="K23" s="77">
        <f t="shared" si="2"/>
        <v>8548</v>
      </c>
      <c r="L23" s="77">
        <f t="shared" si="2"/>
        <v>16140</v>
      </c>
      <c r="M23" s="77">
        <f t="shared" si="3"/>
        <v>24688</v>
      </c>
    </row>
    <row r="24" spans="1:13" ht="12" customHeight="1">
      <c r="A24" s="26" t="s">
        <v>11</v>
      </c>
      <c r="B24" s="74">
        <v>1123.5</v>
      </c>
      <c r="C24" s="77">
        <v>1680</v>
      </c>
      <c r="D24" s="76">
        <v>2803.5</v>
      </c>
      <c r="E24" s="77">
        <v>0</v>
      </c>
      <c r="F24" s="77">
        <v>0</v>
      </c>
      <c r="G24" s="77">
        <v>0</v>
      </c>
      <c r="H24" s="74">
        <v>8914</v>
      </c>
      <c r="I24" s="77">
        <v>17613</v>
      </c>
      <c r="J24" s="76">
        <v>26527</v>
      </c>
      <c r="K24" s="77">
        <f t="shared" si="2"/>
        <v>10037.5</v>
      </c>
      <c r="L24" s="77">
        <f t="shared" si="2"/>
        <v>19293</v>
      </c>
      <c r="M24" s="77">
        <f t="shared" si="3"/>
        <v>29330.5</v>
      </c>
    </row>
    <row r="25" spans="1:13" ht="12" customHeight="1">
      <c r="A25" s="26" t="s">
        <v>12</v>
      </c>
      <c r="B25" s="78">
        <v>449.5</v>
      </c>
      <c r="C25" s="77">
        <v>595.5</v>
      </c>
      <c r="D25" s="76">
        <v>1045</v>
      </c>
      <c r="E25" s="77">
        <v>616</v>
      </c>
      <c r="F25" s="77">
        <v>1614.5</v>
      </c>
      <c r="G25" s="77">
        <v>2230.5</v>
      </c>
      <c r="H25" s="74">
        <v>3817</v>
      </c>
      <c r="I25" s="77">
        <v>6922.5</v>
      </c>
      <c r="J25" s="76">
        <v>10739.5</v>
      </c>
      <c r="K25" s="77">
        <f t="shared" si="2"/>
        <v>4882.5</v>
      </c>
      <c r="L25" s="79">
        <f t="shared" si="2"/>
        <v>9132.5</v>
      </c>
      <c r="M25" s="77">
        <f t="shared" si="3"/>
        <v>14015</v>
      </c>
    </row>
    <row r="26" spans="1:13" ht="12" customHeight="1">
      <c r="A26" s="69" t="s">
        <v>13</v>
      </c>
      <c r="B26" s="80">
        <v>3846</v>
      </c>
      <c r="C26" s="81">
        <v>6698.5</v>
      </c>
      <c r="D26" s="82">
        <v>10544.5</v>
      </c>
      <c r="E26" s="81">
        <v>616</v>
      </c>
      <c r="F26" s="81">
        <v>1614.5</v>
      </c>
      <c r="G26" s="81">
        <v>2230.5</v>
      </c>
      <c r="H26" s="80">
        <v>38576.5</v>
      </c>
      <c r="I26" s="81">
        <v>72618.5</v>
      </c>
      <c r="J26" s="82">
        <v>111195</v>
      </c>
      <c r="K26" s="81">
        <f>SUM(K20:K25)</f>
        <v>43038.5</v>
      </c>
      <c r="L26" s="83">
        <f>SUM(L20:L25)</f>
        <v>80931.5</v>
      </c>
      <c r="M26" s="81">
        <f>SUM(M20:M25)</f>
        <v>123970</v>
      </c>
    </row>
    <row r="27" spans="2:13" ht="12" customHeight="1">
      <c r="B27" s="74"/>
      <c r="C27" s="77"/>
      <c r="D27" s="76"/>
      <c r="E27" s="77"/>
      <c r="F27" s="77"/>
      <c r="G27" s="77"/>
      <c r="H27" s="74"/>
      <c r="I27" s="77"/>
      <c r="J27" s="76"/>
      <c r="K27" s="77"/>
      <c r="L27" s="77"/>
      <c r="M27" s="77"/>
    </row>
    <row r="28" spans="1:13" ht="12" customHeight="1">
      <c r="A28" s="7" t="s">
        <v>48</v>
      </c>
      <c r="B28" s="74"/>
      <c r="C28" s="77"/>
      <c r="D28" s="76"/>
      <c r="E28" s="77"/>
      <c r="F28" s="77"/>
      <c r="G28" s="77"/>
      <c r="H28" s="74"/>
      <c r="I28" s="77"/>
      <c r="J28" s="76"/>
      <c r="K28" s="77"/>
      <c r="L28" s="77"/>
      <c r="M28" s="77"/>
    </row>
    <row r="29" spans="1:13" ht="12" customHeight="1">
      <c r="A29" s="26" t="s">
        <v>7</v>
      </c>
      <c r="B29" s="74">
        <v>16</v>
      </c>
      <c r="C29" s="77">
        <v>23</v>
      </c>
      <c r="D29" s="76">
        <v>39</v>
      </c>
      <c r="E29" s="77">
        <v>0</v>
      </c>
      <c r="F29" s="77">
        <v>0</v>
      </c>
      <c r="G29" s="77">
        <v>0</v>
      </c>
      <c r="H29" s="74">
        <v>387</v>
      </c>
      <c r="I29" s="77">
        <v>650</v>
      </c>
      <c r="J29" s="76">
        <v>1037</v>
      </c>
      <c r="K29" s="77">
        <f aca="true" t="shared" si="4" ref="K29:K34">SUM(H29,E29,B29)</f>
        <v>403</v>
      </c>
      <c r="L29" s="77">
        <f aca="true" t="shared" si="5" ref="L29:L34">SUM(I29,F29,C29)</f>
        <v>673</v>
      </c>
      <c r="M29" s="77">
        <f aca="true" t="shared" si="6" ref="M29:M34">SUM(K29:L29)</f>
        <v>1076</v>
      </c>
    </row>
    <row r="30" spans="1:13" ht="12" customHeight="1">
      <c r="A30" s="26" t="s">
        <v>8</v>
      </c>
      <c r="B30" s="74">
        <v>0</v>
      </c>
      <c r="C30" s="77">
        <v>0</v>
      </c>
      <c r="D30" s="76">
        <v>0</v>
      </c>
      <c r="E30" s="77">
        <v>0</v>
      </c>
      <c r="F30" s="77">
        <v>0</v>
      </c>
      <c r="G30" s="77">
        <v>0</v>
      </c>
      <c r="H30" s="74">
        <v>120</v>
      </c>
      <c r="I30" s="77">
        <v>162</v>
      </c>
      <c r="J30" s="76">
        <v>282</v>
      </c>
      <c r="K30" s="77">
        <f t="shared" si="4"/>
        <v>120</v>
      </c>
      <c r="L30" s="77">
        <f t="shared" si="5"/>
        <v>162</v>
      </c>
      <c r="M30" s="77">
        <f t="shared" si="6"/>
        <v>282</v>
      </c>
    </row>
    <row r="31" spans="1:13" ht="12" customHeight="1">
      <c r="A31" s="26" t="s">
        <v>9</v>
      </c>
      <c r="B31" s="74">
        <v>0</v>
      </c>
      <c r="C31" s="77">
        <v>0</v>
      </c>
      <c r="D31" s="76">
        <v>0</v>
      </c>
      <c r="E31" s="77">
        <v>0</v>
      </c>
      <c r="F31" s="77">
        <v>0</v>
      </c>
      <c r="G31" s="77">
        <v>0</v>
      </c>
      <c r="H31" s="74">
        <v>24</v>
      </c>
      <c r="I31" s="77">
        <v>40</v>
      </c>
      <c r="J31" s="76">
        <v>64</v>
      </c>
      <c r="K31" s="77">
        <f t="shared" si="4"/>
        <v>24</v>
      </c>
      <c r="L31" s="77">
        <f t="shared" si="5"/>
        <v>40</v>
      </c>
      <c r="M31" s="77">
        <f t="shared" si="6"/>
        <v>64</v>
      </c>
    </row>
    <row r="32" spans="1:13" ht="12" customHeight="1">
      <c r="A32" s="48" t="s">
        <v>10</v>
      </c>
      <c r="B32" s="74">
        <v>0</v>
      </c>
      <c r="C32" s="77">
        <v>0</v>
      </c>
      <c r="D32" s="76">
        <v>0</v>
      </c>
      <c r="E32" s="77">
        <v>0</v>
      </c>
      <c r="F32" s="77">
        <v>0</v>
      </c>
      <c r="G32" s="77">
        <v>0</v>
      </c>
      <c r="H32" s="74">
        <v>360</v>
      </c>
      <c r="I32" s="77">
        <v>595</v>
      </c>
      <c r="J32" s="76">
        <v>955</v>
      </c>
      <c r="K32" s="77">
        <f t="shared" si="4"/>
        <v>360</v>
      </c>
      <c r="L32" s="77">
        <f t="shared" si="5"/>
        <v>595</v>
      </c>
      <c r="M32" s="77">
        <f t="shared" si="6"/>
        <v>955</v>
      </c>
    </row>
    <row r="33" spans="1:13" ht="12" customHeight="1">
      <c r="A33" s="26" t="s">
        <v>11</v>
      </c>
      <c r="B33" s="74">
        <v>58</v>
      </c>
      <c r="C33" s="77">
        <v>69</v>
      </c>
      <c r="D33" s="76">
        <v>127</v>
      </c>
      <c r="E33" s="77">
        <v>0</v>
      </c>
      <c r="F33" s="77">
        <v>0</v>
      </c>
      <c r="G33" s="77">
        <v>0</v>
      </c>
      <c r="H33" s="74">
        <v>264</v>
      </c>
      <c r="I33" s="77">
        <v>424</v>
      </c>
      <c r="J33" s="76">
        <v>688</v>
      </c>
      <c r="K33" s="77">
        <f t="shared" si="4"/>
        <v>322</v>
      </c>
      <c r="L33" s="77">
        <f t="shared" si="5"/>
        <v>493</v>
      </c>
      <c r="M33" s="77">
        <f t="shared" si="6"/>
        <v>815</v>
      </c>
    </row>
    <row r="34" spans="1:13" ht="12" customHeight="1">
      <c r="A34" s="26" t="s">
        <v>12</v>
      </c>
      <c r="B34" s="74">
        <v>0</v>
      </c>
      <c r="C34" s="77">
        <v>0</v>
      </c>
      <c r="D34" s="76">
        <v>0</v>
      </c>
      <c r="E34" s="77">
        <v>4</v>
      </c>
      <c r="F34" s="77">
        <v>11</v>
      </c>
      <c r="G34" s="77">
        <v>15</v>
      </c>
      <c r="H34" s="74">
        <v>200</v>
      </c>
      <c r="I34" s="77">
        <v>362</v>
      </c>
      <c r="J34" s="76">
        <v>562</v>
      </c>
      <c r="K34" s="77">
        <f t="shared" si="4"/>
        <v>204</v>
      </c>
      <c r="L34" s="79">
        <f t="shared" si="5"/>
        <v>373</v>
      </c>
      <c r="M34" s="77">
        <f t="shared" si="6"/>
        <v>577</v>
      </c>
    </row>
    <row r="35" spans="1:13" ht="12" customHeight="1">
      <c r="A35" s="69" t="s">
        <v>13</v>
      </c>
      <c r="B35" s="86">
        <f>SUM(B29:B34)</f>
        <v>74</v>
      </c>
      <c r="C35" s="87">
        <f aca="true" t="shared" si="7" ref="C35:M35">SUM(C29:C34)</f>
        <v>92</v>
      </c>
      <c r="D35" s="88">
        <f t="shared" si="7"/>
        <v>166</v>
      </c>
      <c r="E35" s="87">
        <f t="shared" si="7"/>
        <v>4</v>
      </c>
      <c r="F35" s="87">
        <f t="shared" si="7"/>
        <v>11</v>
      </c>
      <c r="G35" s="87">
        <f t="shared" si="7"/>
        <v>15</v>
      </c>
      <c r="H35" s="86">
        <f t="shared" si="7"/>
        <v>1355</v>
      </c>
      <c r="I35" s="87">
        <f t="shared" si="7"/>
        <v>2233</v>
      </c>
      <c r="J35" s="88">
        <f t="shared" si="7"/>
        <v>3588</v>
      </c>
      <c r="K35" s="81">
        <f t="shared" si="7"/>
        <v>1433</v>
      </c>
      <c r="L35" s="83">
        <f t="shared" si="7"/>
        <v>2336</v>
      </c>
      <c r="M35" s="81">
        <f t="shared" si="7"/>
        <v>3769</v>
      </c>
    </row>
    <row r="36" spans="1:13" ht="14.25" customHeight="1">
      <c r="A36" s="55" t="s">
        <v>3</v>
      </c>
      <c r="B36" s="89">
        <f>SUM(B26,B17,B35)</f>
        <v>5176</v>
      </c>
      <c r="C36" s="83">
        <f aca="true" t="shared" si="8" ref="C36:M36">SUM(C26,C17,C35)</f>
        <v>9199.5</v>
      </c>
      <c r="D36" s="90">
        <f t="shared" si="8"/>
        <v>14375.5</v>
      </c>
      <c r="E36" s="83">
        <f t="shared" si="8"/>
        <v>1298</v>
      </c>
      <c r="F36" s="83">
        <f t="shared" si="8"/>
        <v>3348.5</v>
      </c>
      <c r="G36" s="83">
        <f t="shared" si="8"/>
        <v>4646.5</v>
      </c>
      <c r="H36" s="89">
        <f t="shared" si="8"/>
        <v>59083.5</v>
      </c>
      <c r="I36" s="83">
        <f t="shared" si="8"/>
        <v>118202.5</v>
      </c>
      <c r="J36" s="90">
        <f t="shared" si="8"/>
        <v>177286</v>
      </c>
      <c r="K36" s="83">
        <f t="shared" si="8"/>
        <v>65557.5</v>
      </c>
      <c r="L36" s="83">
        <f t="shared" si="8"/>
        <v>130750.5</v>
      </c>
      <c r="M36" s="83">
        <f t="shared" si="8"/>
        <v>196308</v>
      </c>
    </row>
    <row r="38" ht="12" customHeight="1">
      <c r="A38" s="26" t="s">
        <v>58</v>
      </c>
    </row>
    <row r="39" spans="1:13" ht="36" customHeight="1">
      <c r="A39" s="156" t="s">
        <v>38</v>
      </c>
      <c r="B39" s="156"/>
      <c r="C39" s="156"/>
      <c r="D39" s="156"/>
      <c r="E39" s="156"/>
      <c r="F39" s="156"/>
      <c r="G39" s="156"/>
      <c r="H39" s="156"/>
      <c r="I39" s="156"/>
      <c r="J39" s="156"/>
      <c r="K39" s="156"/>
      <c r="L39" s="156"/>
      <c r="M39" s="156"/>
    </row>
    <row r="41" spans="3:13" ht="12" customHeight="1">
      <c r="C41" s="26"/>
      <c r="D41" s="26"/>
      <c r="F41" s="26"/>
      <c r="G41" s="26"/>
      <c r="I41" s="26"/>
      <c r="J41" s="26"/>
      <c r="L41" s="26"/>
      <c r="M41" s="26"/>
    </row>
    <row r="42" spans="3:13" ht="12" customHeight="1">
      <c r="C42" s="26"/>
      <c r="D42" s="26"/>
      <c r="F42" s="26"/>
      <c r="G42" s="26"/>
      <c r="I42" s="26"/>
      <c r="J42" s="26"/>
      <c r="L42" s="26"/>
      <c r="M42" s="26"/>
    </row>
    <row r="43" spans="3:13" ht="12" customHeight="1">
      <c r="C43" s="26"/>
      <c r="D43" s="26"/>
      <c r="F43" s="26"/>
      <c r="G43" s="26"/>
      <c r="I43" s="26"/>
      <c r="J43" s="26"/>
      <c r="L43" s="26"/>
      <c r="M43" s="26"/>
    </row>
    <row r="44" spans="3:13" ht="12" customHeight="1">
      <c r="C44" s="26"/>
      <c r="D44" s="26"/>
      <c r="F44" s="26"/>
      <c r="G44" s="26"/>
      <c r="I44" s="26"/>
      <c r="J44" s="26"/>
      <c r="L44" s="26"/>
      <c r="M44" s="26"/>
    </row>
    <row r="45" spans="3:13" ht="12" customHeight="1">
      <c r="C45" s="26"/>
      <c r="D45" s="26"/>
      <c r="F45" s="26"/>
      <c r="G45" s="26"/>
      <c r="I45" s="26"/>
      <c r="J45" s="26"/>
      <c r="L45" s="26"/>
      <c r="M45" s="26"/>
    </row>
    <row r="46" spans="3:13" ht="12" customHeight="1">
      <c r="C46" s="26"/>
      <c r="D46" s="26"/>
      <c r="F46" s="26"/>
      <c r="G46" s="26"/>
      <c r="I46" s="26"/>
      <c r="J46" s="26"/>
      <c r="L46" s="26"/>
      <c r="M46" s="26"/>
    </row>
    <row r="47" spans="3:13" ht="12" customHeight="1">
      <c r="C47" s="26"/>
      <c r="D47" s="26"/>
      <c r="F47" s="26"/>
      <c r="G47" s="26"/>
      <c r="I47" s="26"/>
      <c r="J47" s="26"/>
      <c r="L47" s="26"/>
      <c r="M47" s="26"/>
    </row>
    <row r="48" spans="3:13" ht="12" customHeight="1">
      <c r="C48" s="26"/>
      <c r="D48" s="26"/>
      <c r="F48" s="26"/>
      <c r="G48" s="26"/>
      <c r="I48" s="26"/>
      <c r="J48" s="26"/>
      <c r="L48" s="26"/>
      <c r="M48" s="26"/>
    </row>
    <row r="49" spans="3:13" ht="12" customHeight="1">
      <c r="C49" s="26"/>
      <c r="D49" s="26"/>
      <c r="F49" s="26"/>
      <c r="G49" s="26"/>
      <c r="I49" s="26"/>
      <c r="J49" s="26"/>
      <c r="L49" s="26"/>
      <c r="M49" s="26"/>
    </row>
    <row r="50" spans="3:13" ht="12" customHeight="1">
      <c r="C50" s="26"/>
      <c r="D50" s="26"/>
      <c r="F50" s="26"/>
      <c r="G50" s="26"/>
      <c r="I50" s="26"/>
      <c r="J50" s="26"/>
      <c r="L50" s="26"/>
      <c r="M50" s="26"/>
    </row>
    <row r="51" spans="3:13" ht="12" customHeight="1">
      <c r="C51" s="26"/>
      <c r="D51" s="26"/>
      <c r="F51" s="26"/>
      <c r="G51" s="26"/>
      <c r="I51" s="26"/>
      <c r="J51" s="26"/>
      <c r="L51" s="26"/>
      <c r="M51" s="26"/>
    </row>
  </sheetData>
  <sheetProtection/>
  <mergeCells count="1">
    <mergeCell ref="A39:M39"/>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93"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1"/>
  <sheetViews>
    <sheetView zoomScale="160" zoomScaleNormal="160" zoomScalePageLayoutView="0" workbookViewId="0" topLeftCell="A1">
      <selection activeCell="A41" sqref="A41"/>
    </sheetView>
  </sheetViews>
  <sheetFormatPr defaultColWidth="9.140625" defaultRowHeight="13.5" customHeight="1"/>
  <cols>
    <col min="1" max="1" width="32.8515625" style="8" customWidth="1"/>
    <col min="2" max="6" width="15.00390625" style="8" customWidth="1"/>
    <col min="7" max="16384" width="9.140625" style="8" customWidth="1"/>
  </cols>
  <sheetData>
    <row r="1" spans="1:13" s="26" customFormat="1" ht="12" customHeight="1">
      <c r="A1" s="7" t="s">
        <v>39</v>
      </c>
      <c r="B1" s="7"/>
      <c r="C1" s="47"/>
      <c r="D1" s="48"/>
      <c r="E1" s="7"/>
      <c r="F1" s="47"/>
      <c r="G1" s="48"/>
      <c r="H1" s="7"/>
      <c r="I1" s="47"/>
      <c r="J1" s="48"/>
      <c r="K1" s="7"/>
      <c r="L1" s="47"/>
      <c r="M1" s="48"/>
    </row>
    <row r="2" spans="1:6" s="22" customFormat="1" ht="13.5" customHeight="1">
      <c r="A2" s="11" t="s">
        <v>0</v>
      </c>
      <c r="B2" s="11"/>
      <c r="C2" s="11"/>
      <c r="D2" s="11"/>
      <c r="E2" s="11"/>
      <c r="F2" s="11"/>
    </row>
    <row r="3" spans="1:6" s="22" customFormat="1" ht="13.5" customHeight="1">
      <c r="A3" s="11"/>
      <c r="B3" s="11"/>
      <c r="C3" s="11"/>
      <c r="D3" s="11"/>
      <c r="E3" s="11"/>
      <c r="F3" s="11"/>
    </row>
    <row r="4" spans="1:6" s="22" customFormat="1" ht="13.5" customHeight="1">
      <c r="A4" s="11" t="s">
        <v>59</v>
      </c>
      <c r="B4" s="11"/>
      <c r="C4" s="11"/>
      <c r="D4" s="11"/>
      <c r="E4" s="11"/>
      <c r="F4" s="11"/>
    </row>
    <row r="5" spans="1:6" s="22" customFormat="1" ht="13.5" customHeight="1">
      <c r="A5" s="13" t="s">
        <v>40</v>
      </c>
      <c r="B5" s="11"/>
      <c r="C5" s="11"/>
      <c r="D5" s="11"/>
      <c r="E5" s="11"/>
      <c r="F5" s="11"/>
    </row>
    <row r="6" ht="13.5" customHeight="1" thickBot="1"/>
    <row r="7" spans="1:7" ht="13.5" customHeight="1">
      <c r="A7" s="49"/>
      <c r="B7" s="50" t="s">
        <v>50</v>
      </c>
      <c r="C7" s="50" t="s">
        <v>51</v>
      </c>
      <c r="D7" s="50" t="s">
        <v>52</v>
      </c>
      <c r="E7" s="50" t="s">
        <v>53</v>
      </c>
      <c r="F7" s="50" t="s">
        <v>54</v>
      </c>
      <c r="G7" s="50" t="s">
        <v>13</v>
      </c>
    </row>
    <row r="8" spans="1:7" ht="13.5" customHeight="1">
      <c r="A8" s="51"/>
      <c r="B8" s="52"/>
      <c r="C8" s="52"/>
      <c r="D8" s="52"/>
      <c r="E8" s="52"/>
      <c r="F8" s="52"/>
      <c r="G8" s="52"/>
    </row>
    <row r="9" spans="1:7" ht="13.5" customHeight="1">
      <c r="A9" s="22" t="s">
        <v>46</v>
      </c>
      <c r="B9" s="91">
        <v>13500</v>
      </c>
      <c r="C9" s="91">
        <v>24223</v>
      </c>
      <c r="D9" s="91">
        <v>11093</v>
      </c>
      <c r="E9" s="91">
        <v>16954</v>
      </c>
      <c r="F9" s="91">
        <v>2799</v>
      </c>
      <c r="G9" s="91">
        <f>SUM(B9:F9)</f>
        <v>68569</v>
      </c>
    </row>
    <row r="10" spans="1:7" ht="13.5" customHeight="1">
      <c r="A10" s="54"/>
      <c r="B10" s="92"/>
      <c r="C10" s="92"/>
      <c r="D10" s="92"/>
      <c r="E10" s="92"/>
      <c r="F10" s="92"/>
      <c r="G10" s="92"/>
    </row>
    <row r="11" spans="1:7" ht="13.5" customHeight="1">
      <c r="A11" s="7" t="s">
        <v>47</v>
      </c>
      <c r="B11" s="92"/>
      <c r="C11" s="92"/>
      <c r="D11" s="92"/>
      <c r="E11" s="92"/>
      <c r="F11" s="92"/>
      <c r="G11" s="92"/>
    </row>
    <row r="12" spans="1:7" ht="13.5" customHeight="1">
      <c r="A12" s="8" t="s">
        <v>14</v>
      </c>
      <c r="B12" s="92">
        <v>6184</v>
      </c>
      <c r="C12" s="92">
        <v>44208</v>
      </c>
      <c r="D12" s="92">
        <v>20076</v>
      </c>
      <c r="E12" s="92">
        <v>16216</v>
      </c>
      <c r="F12" s="92">
        <v>1274</v>
      </c>
      <c r="G12" s="92">
        <f>SUM(B12:F12)</f>
        <v>87958</v>
      </c>
    </row>
    <row r="13" spans="1:7" ht="13.5" customHeight="1">
      <c r="A13" s="8" t="s">
        <v>55</v>
      </c>
      <c r="B13" s="92">
        <v>1069</v>
      </c>
      <c r="C13" s="92">
        <v>11709</v>
      </c>
      <c r="D13" s="92">
        <v>5954</v>
      </c>
      <c r="E13" s="92">
        <v>3487</v>
      </c>
      <c r="F13" s="92">
        <v>723</v>
      </c>
      <c r="G13" s="92">
        <f>SUM(B13:F13)</f>
        <v>22942</v>
      </c>
    </row>
    <row r="14" spans="1:7" ht="13.5" customHeight="1">
      <c r="A14" s="8" t="s">
        <v>15</v>
      </c>
      <c r="B14" s="92">
        <v>3553</v>
      </c>
      <c r="C14" s="92">
        <v>5341</v>
      </c>
      <c r="D14" s="92">
        <v>2472</v>
      </c>
      <c r="E14" s="92">
        <v>1566</v>
      </c>
      <c r="F14" s="92">
        <v>138</v>
      </c>
      <c r="G14" s="92">
        <f>SUM(B14:F14)</f>
        <v>13070</v>
      </c>
    </row>
    <row r="15" spans="1:7" ht="13.5" customHeight="1">
      <c r="A15" s="55" t="s">
        <v>13</v>
      </c>
      <c r="B15" s="93">
        <f>SUM(B12:B14)</f>
        <v>10806</v>
      </c>
      <c r="C15" s="93">
        <f>SUM(C12:C14)</f>
        <v>61258</v>
      </c>
      <c r="D15" s="93">
        <f>SUM(D12:D14)</f>
        <v>28502</v>
      </c>
      <c r="E15" s="93">
        <f>SUM(E12:E14)</f>
        <v>21269</v>
      </c>
      <c r="F15" s="93">
        <f>SUM(F12:F14)</f>
        <v>2135</v>
      </c>
      <c r="G15" s="93">
        <f>SUM(B15:F15)</f>
        <v>123970</v>
      </c>
    </row>
    <row r="16" spans="1:7" ht="13.5" customHeight="1">
      <c r="A16" s="55"/>
      <c r="B16" s="91"/>
      <c r="C16" s="91"/>
      <c r="D16" s="91"/>
      <c r="E16" s="91"/>
      <c r="F16" s="91"/>
      <c r="G16" s="92"/>
    </row>
    <row r="17" spans="1:7" ht="13.5" customHeight="1">
      <c r="A17" s="94" t="s">
        <v>48</v>
      </c>
      <c r="B17" s="91">
        <v>3769</v>
      </c>
      <c r="C17" s="91">
        <v>0</v>
      </c>
      <c r="D17" s="91">
        <v>0</v>
      </c>
      <c r="E17" s="91">
        <v>0</v>
      </c>
      <c r="F17" s="91">
        <v>0</v>
      </c>
      <c r="G17" s="91">
        <f>SUM(B17:F17)</f>
        <v>3769</v>
      </c>
    </row>
    <row r="18" spans="1:7" ht="13.5" customHeight="1">
      <c r="A18" s="53"/>
      <c r="B18" s="91"/>
      <c r="C18" s="91"/>
      <c r="D18" s="91"/>
      <c r="E18" s="91"/>
      <c r="F18" s="91"/>
      <c r="G18" s="91"/>
    </row>
    <row r="19" spans="1:7" ht="13.5" customHeight="1">
      <c r="A19" s="53" t="s">
        <v>3</v>
      </c>
      <c r="B19" s="91">
        <f aca="true" t="shared" si="0" ref="B19:G19">SUM(B15,B9,B17)</f>
        <v>28075</v>
      </c>
      <c r="C19" s="91">
        <f t="shared" si="0"/>
        <v>85481</v>
      </c>
      <c r="D19" s="91">
        <f t="shared" si="0"/>
        <v>39595</v>
      </c>
      <c r="E19" s="91">
        <f t="shared" si="0"/>
        <v>38223</v>
      </c>
      <c r="F19" s="91">
        <f t="shared" si="0"/>
        <v>4934</v>
      </c>
      <c r="G19" s="91">
        <f t="shared" si="0"/>
        <v>196308</v>
      </c>
    </row>
    <row r="20" spans="1:6" ht="13.5" customHeight="1">
      <c r="A20" s="53"/>
      <c r="B20" s="95"/>
      <c r="C20" s="95"/>
      <c r="D20" s="95"/>
      <c r="E20" s="95"/>
      <c r="F20" s="95"/>
    </row>
    <row r="21" ht="13.5" customHeight="1">
      <c r="A21" s="26" t="s">
        <v>58</v>
      </c>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zoomScale="130" zoomScaleNormal="130" zoomScalePageLayoutView="0" workbookViewId="0" topLeftCell="A1">
      <selection activeCell="A41" sqref="A41"/>
    </sheetView>
  </sheetViews>
  <sheetFormatPr defaultColWidth="9.140625" defaultRowHeight="12.75"/>
  <cols>
    <col min="1" max="1" width="31.57421875" style="27" customWidth="1"/>
    <col min="2" max="2" width="7.7109375" style="27" customWidth="1"/>
    <col min="3" max="3" width="7.7109375" style="28" customWidth="1"/>
    <col min="4" max="4" width="8.57421875" style="28" customWidth="1"/>
    <col min="5" max="5" width="7.7109375" style="27" customWidth="1"/>
    <col min="6" max="7" width="7.7109375" style="28" customWidth="1"/>
    <col min="8" max="8" width="7.7109375" style="27" customWidth="1"/>
    <col min="9" max="10" width="7.7109375" style="28" customWidth="1"/>
    <col min="11" max="11" width="7.7109375" style="27" customWidth="1"/>
    <col min="12" max="13" width="7.7109375" style="28" customWidth="1"/>
    <col min="14" max="14" width="7.7109375" style="27" customWidth="1"/>
    <col min="15" max="16" width="7.7109375" style="28" customWidth="1"/>
    <col min="17" max="17" width="7.7109375" style="27" customWidth="1"/>
    <col min="18" max="19" width="7.7109375" style="28" customWidth="1"/>
    <col min="20" max="20" width="8.57421875" style="27" customWidth="1"/>
    <col min="21" max="22" width="8.57421875" style="28" customWidth="1"/>
    <col min="23" max="16384" width="9.140625" style="29" customWidth="1"/>
  </cols>
  <sheetData>
    <row r="1" spans="1:13" s="26" customFormat="1" ht="12">
      <c r="A1" s="7" t="s">
        <v>39</v>
      </c>
      <c r="B1" s="7"/>
      <c r="C1" s="47"/>
      <c r="D1" s="48"/>
      <c r="E1" s="7"/>
      <c r="F1" s="47"/>
      <c r="G1" s="48"/>
      <c r="H1" s="7"/>
      <c r="I1" s="47"/>
      <c r="J1" s="48"/>
      <c r="K1" s="7"/>
      <c r="L1" s="47"/>
      <c r="M1" s="48"/>
    </row>
    <row r="2" spans="1:22" ht="12">
      <c r="A2" s="30" t="s">
        <v>0</v>
      </c>
      <c r="B2" s="30"/>
      <c r="C2" s="31"/>
      <c r="D2" s="31"/>
      <c r="E2" s="30"/>
      <c r="F2" s="31"/>
      <c r="G2" s="31"/>
      <c r="H2" s="30"/>
      <c r="I2" s="31"/>
      <c r="J2" s="31"/>
      <c r="K2" s="30"/>
      <c r="L2" s="31"/>
      <c r="M2" s="31"/>
      <c r="N2" s="30"/>
      <c r="O2" s="31"/>
      <c r="P2" s="31"/>
      <c r="Q2" s="30"/>
      <c r="R2" s="31"/>
      <c r="S2" s="31"/>
      <c r="T2" s="30"/>
      <c r="U2" s="31"/>
      <c r="V2" s="31"/>
    </row>
    <row r="3" spans="1:22" ht="12">
      <c r="A3" s="32"/>
      <c r="B3" s="33"/>
      <c r="C3" s="34"/>
      <c r="D3" s="34"/>
      <c r="E3" s="32"/>
      <c r="F3" s="34"/>
      <c r="G3" s="34"/>
      <c r="H3" s="32"/>
      <c r="I3" s="34"/>
      <c r="J3" s="34"/>
      <c r="K3" s="32"/>
      <c r="L3" s="34"/>
      <c r="M3" s="34"/>
      <c r="N3" s="32"/>
      <c r="O3" s="34"/>
      <c r="P3" s="34"/>
      <c r="Q3" s="32"/>
      <c r="R3" s="34"/>
      <c r="S3" s="34"/>
      <c r="T3" s="32"/>
      <c r="U3" s="34"/>
      <c r="V3" s="34"/>
    </row>
    <row r="4" spans="1:22" ht="12">
      <c r="A4" s="30" t="s">
        <v>16</v>
      </c>
      <c r="B4" s="30"/>
      <c r="C4" s="31"/>
      <c r="D4" s="31"/>
      <c r="E4" s="30"/>
      <c r="F4" s="31"/>
      <c r="G4" s="31"/>
      <c r="H4" s="30"/>
      <c r="I4" s="31"/>
      <c r="J4" s="31"/>
      <c r="K4" s="30"/>
      <c r="L4" s="31"/>
      <c r="M4" s="31"/>
      <c r="N4" s="30"/>
      <c r="O4" s="31"/>
      <c r="P4" s="31"/>
      <c r="Q4" s="30"/>
      <c r="R4" s="31"/>
      <c r="S4" s="31"/>
      <c r="T4" s="30"/>
      <c r="U4" s="31"/>
      <c r="V4" s="31"/>
    </row>
    <row r="5" spans="1:22" ht="12">
      <c r="A5" s="13" t="s">
        <v>40</v>
      </c>
      <c r="B5" s="31"/>
      <c r="C5" s="31"/>
      <c r="D5" s="31"/>
      <c r="E5" s="31"/>
      <c r="F5" s="31"/>
      <c r="G5" s="31"/>
      <c r="H5" s="31"/>
      <c r="I5" s="31"/>
      <c r="J5" s="31"/>
      <c r="K5" s="31"/>
      <c r="L5" s="31"/>
      <c r="M5" s="31"/>
      <c r="N5" s="31"/>
      <c r="O5" s="31"/>
      <c r="P5" s="31"/>
      <c r="Q5" s="31"/>
      <c r="R5" s="31"/>
      <c r="S5" s="31"/>
      <c r="T5" s="31"/>
      <c r="U5" s="31"/>
      <c r="V5" s="31"/>
    </row>
    <row r="6" spans="1:22" ht="12.75" thickBot="1">
      <c r="A6" s="31"/>
      <c r="B6" s="31"/>
      <c r="C6" s="31"/>
      <c r="D6" s="31"/>
      <c r="E6" s="31"/>
      <c r="F6" s="31"/>
      <c r="G6" s="31"/>
      <c r="H6" s="31"/>
      <c r="I6" s="31"/>
      <c r="J6" s="31"/>
      <c r="K6" s="31"/>
      <c r="L6" s="31"/>
      <c r="M6" s="31"/>
      <c r="N6" s="31"/>
      <c r="O6" s="31"/>
      <c r="P6" s="31"/>
      <c r="Q6" s="31"/>
      <c r="R6" s="31"/>
      <c r="S6" s="31"/>
      <c r="T6" s="31"/>
      <c r="U6" s="31"/>
      <c r="V6" s="31"/>
    </row>
    <row r="7" spans="1:22" ht="12">
      <c r="A7" s="35"/>
      <c r="B7" s="36" t="s">
        <v>180</v>
      </c>
      <c r="C7" s="37"/>
      <c r="D7" s="37"/>
      <c r="E7" s="36" t="s">
        <v>17</v>
      </c>
      <c r="F7" s="37"/>
      <c r="G7" s="37"/>
      <c r="H7" s="36" t="s">
        <v>18</v>
      </c>
      <c r="I7" s="37"/>
      <c r="J7" s="37"/>
      <c r="K7" s="36" t="s">
        <v>19</v>
      </c>
      <c r="L7" s="37"/>
      <c r="M7" s="37"/>
      <c r="N7" s="36" t="s">
        <v>20</v>
      </c>
      <c r="O7" s="37"/>
      <c r="P7" s="37"/>
      <c r="Q7" s="36" t="s">
        <v>21</v>
      </c>
      <c r="R7" s="37"/>
      <c r="S7" s="37"/>
      <c r="T7" s="36" t="s">
        <v>3</v>
      </c>
      <c r="U7" s="37"/>
      <c r="V7" s="37"/>
    </row>
    <row r="8" spans="1:22" ht="12">
      <c r="A8" s="38"/>
      <c r="B8" s="39" t="s">
        <v>4</v>
      </c>
      <c r="C8" s="40" t="s">
        <v>5</v>
      </c>
      <c r="D8" s="40" t="s">
        <v>6</v>
      </c>
      <c r="E8" s="39" t="s">
        <v>4</v>
      </c>
      <c r="F8" s="40" t="s">
        <v>5</v>
      </c>
      <c r="G8" s="40" t="s">
        <v>6</v>
      </c>
      <c r="H8" s="39" t="s">
        <v>4</v>
      </c>
      <c r="I8" s="40" t="s">
        <v>5</v>
      </c>
      <c r="J8" s="40" t="s">
        <v>6</v>
      </c>
      <c r="K8" s="39" t="s">
        <v>4</v>
      </c>
      <c r="L8" s="40" t="s">
        <v>5</v>
      </c>
      <c r="M8" s="40" t="s">
        <v>6</v>
      </c>
      <c r="N8" s="39" t="s">
        <v>4</v>
      </c>
      <c r="O8" s="40" t="s">
        <v>5</v>
      </c>
      <c r="P8" s="40" t="s">
        <v>6</v>
      </c>
      <c r="Q8" s="39" t="s">
        <v>4</v>
      </c>
      <c r="R8" s="40" t="s">
        <v>5</v>
      </c>
      <c r="S8" s="40" t="s">
        <v>6</v>
      </c>
      <c r="T8" s="39" t="s">
        <v>4</v>
      </c>
      <c r="U8" s="40" t="s">
        <v>5</v>
      </c>
      <c r="V8" s="40" t="s">
        <v>6</v>
      </c>
    </row>
    <row r="9" spans="2:22" ht="12">
      <c r="B9" s="41"/>
      <c r="C9" s="42"/>
      <c r="D9" s="42"/>
      <c r="E9" s="41"/>
      <c r="F9" s="42"/>
      <c r="G9" s="42"/>
      <c r="H9" s="41"/>
      <c r="I9" s="42"/>
      <c r="J9" s="42"/>
      <c r="K9" s="41"/>
      <c r="L9" s="42"/>
      <c r="M9" s="42"/>
      <c r="N9" s="41"/>
      <c r="O9" s="42"/>
      <c r="P9" s="42"/>
      <c r="Q9" s="41"/>
      <c r="R9" s="42"/>
      <c r="S9" s="42"/>
      <c r="T9" s="41"/>
      <c r="U9" s="42"/>
      <c r="V9" s="42"/>
    </row>
    <row r="10" spans="1:22" s="98" customFormat="1" ht="12">
      <c r="A10" s="97" t="s">
        <v>56</v>
      </c>
      <c r="B10" s="99">
        <v>12374</v>
      </c>
      <c r="C10" s="100">
        <v>25158</v>
      </c>
      <c r="D10" s="100">
        <v>37532</v>
      </c>
      <c r="E10" s="99">
        <v>3047</v>
      </c>
      <c r="F10" s="100">
        <v>6687</v>
      </c>
      <c r="G10" s="100">
        <v>9734</v>
      </c>
      <c r="H10" s="99">
        <v>309</v>
      </c>
      <c r="I10" s="100">
        <v>872</v>
      </c>
      <c r="J10" s="100">
        <v>1181</v>
      </c>
      <c r="K10" s="99">
        <v>1197</v>
      </c>
      <c r="L10" s="100">
        <v>3686</v>
      </c>
      <c r="M10" s="100">
        <v>4883</v>
      </c>
      <c r="N10" s="99">
        <v>2467</v>
      </c>
      <c r="O10" s="100">
        <v>7963</v>
      </c>
      <c r="P10" s="100">
        <v>10430</v>
      </c>
      <c r="Q10" s="99">
        <v>1692</v>
      </c>
      <c r="R10" s="100">
        <v>3117</v>
      </c>
      <c r="S10" s="100">
        <v>4809</v>
      </c>
      <c r="T10" s="99">
        <f>SUM(B10,E10,H10,K10,N10,Q10)</f>
        <v>21086</v>
      </c>
      <c r="U10" s="100">
        <f>SUM(C10,F10,I10,L10,O10,R10)</f>
        <v>47483</v>
      </c>
      <c r="V10" s="100">
        <f>SUM(T10:U10)</f>
        <v>68569</v>
      </c>
    </row>
    <row r="11" spans="2:22" s="27" customFormat="1" ht="12">
      <c r="B11" s="101"/>
      <c r="C11" s="100"/>
      <c r="D11" s="100"/>
      <c r="E11" s="99"/>
      <c r="F11" s="100"/>
      <c r="G11" s="100"/>
      <c r="H11" s="99"/>
      <c r="I11" s="100"/>
      <c r="J11" s="100"/>
      <c r="K11" s="99"/>
      <c r="L11" s="100"/>
      <c r="M11" s="100"/>
      <c r="N11" s="99"/>
      <c r="O11" s="100"/>
      <c r="P11" s="100"/>
      <c r="Q11" s="99"/>
      <c r="R11" s="100"/>
      <c r="S11" s="100"/>
      <c r="T11" s="99"/>
      <c r="U11" s="100"/>
      <c r="V11" s="100"/>
    </row>
    <row r="12" spans="1:22" s="27" customFormat="1" ht="12">
      <c r="A12" s="43" t="s">
        <v>47</v>
      </c>
      <c r="B12" s="101"/>
      <c r="C12" s="100"/>
      <c r="D12" s="100"/>
      <c r="E12" s="99"/>
      <c r="F12" s="100"/>
      <c r="G12" s="100"/>
      <c r="H12" s="99"/>
      <c r="I12" s="100"/>
      <c r="J12" s="100"/>
      <c r="K12" s="99"/>
      <c r="L12" s="100"/>
      <c r="M12" s="100"/>
      <c r="N12" s="99"/>
      <c r="O12" s="100"/>
      <c r="P12" s="100"/>
      <c r="Q12" s="99"/>
      <c r="R12" s="100"/>
      <c r="S12" s="100"/>
      <c r="T12" s="99"/>
      <c r="U12" s="100"/>
      <c r="V12" s="100"/>
    </row>
    <row r="13" spans="1:22" s="27" customFormat="1" ht="12">
      <c r="A13" s="27" t="s">
        <v>22</v>
      </c>
      <c r="B13" s="101">
        <v>15932</v>
      </c>
      <c r="C13" s="102">
        <v>23095.5</v>
      </c>
      <c r="D13" s="100">
        <v>39027.5</v>
      </c>
      <c r="E13" s="99">
        <v>10296</v>
      </c>
      <c r="F13" s="100">
        <v>15620</v>
      </c>
      <c r="G13" s="100">
        <v>25916</v>
      </c>
      <c r="H13" s="99">
        <v>2281</v>
      </c>
      <c r="I13" s="103">
        <v>3018</v>
      </c>
      <c r="J13" s="100">
        <v>5299</v>
      </c>
      <c r="K13" s="99">
        <v>3110</v>
      </c>
      <c r="L13" s="100">
        <v>4713</v>
      </c>
      <c r="M13" s="100">
        <v>7823</v>
      </c>
      <c r="N13" s="99">
        <v>3463.5</v>
      </c>
      <c r="O13" s="103">
        <v>4553</v>
      </c>
      <c r="P13" s="104">
        <v>8016.5</v>
      </c>
      <c r="Q13" s="100">
        <v>1013</v>
      </c>
      <c r="R13" s="103">
        <v>863</v>
      </c>
      <c r="S13" s="100">
        <v>1876</v>
      </c>
      <c r="T13" s="99">
        <f aca="true" t="shared" si="0" ref="T13:U15">SUM(Q13,N13,K13,H13,E13,B13)</f>
        <v>36095.5</v>
      </c>
      <c r="U13" s="100">
        <f t="shared" si="0"/>
        <v>51862.5</v>
      </c>
      <c r="V13" s="100">
        <f>SUM(T13:U13)</f>
        <v>87958</v>
      </c>
    </row>
    <row r="14" spans="1:22" s="27" customFormat="1" ht="12">
      <c r="A14" s="27" t="s">
        <v>57</v>
      </c>
      <c r="B14" s="101">
        <v>3751</v>
      </c>
      <c r="C14" s="102">
        <v>8833</v>
      </c>
      <c r="D14" s="100">
        <v>12584</v>
      </c>
      <c r="E14" s="99">
        <v>2129</v>
      </c>
      <c r="F14" s="100">
        <v>5840</v>
      </c>
      <c r="G14" s="100">
        <v>7969</v>
      </c>
      <c r="H14" s="99">
        <v>216</v>
      </c>
      <c r="I14" s="100">
        <v>568</v>
      </c>
      <c r="J14" s="100">
        <v>784</v>
      </c>
      <c r="K14" s="99">
        <v>259</v>
      </c>
      <c r="L14" s="100">
        <v>549</v>
      </c>
      <c r="M14" s="100">
        <v>808</v>
      </c>
      <c r="N14" s="99">
        <v>186</v>
      </c>
      <c r="O14" s="100">
        <v>477</v>
      </c>
      <c r="P14" s="100">
        <v>663</v>
      </c>
      <c r="Q14" s="99">
        <v>39</v>
      </c>
      <c r="R14" s="100">
        <v>95</v>
      </c>
      <c r="S14" s="100">
        <v>134</v>
      </c>
      <c r="T14" s="99">
        <f t="shared" si="0"/>
        <v>6580</v>
      </c>
      <c r="U14" s="100">
        <f t="shared" si="0"/>
        <v>16362</v>
      </c>
      <c r="V14" s="100">
        <f>SUM(T14:U14)</f>
        <v>22942</v>
      </c>
    </row>
    <row r="15" spans="1:22" s="27" customFormat="1" ht="12">
      <c r="A15" s="45" t="s">
        <v>23</v>
      </c>
      <c r="B15" s="101">
        <v>272</v>
      </c>
      <c r="C15" s="100">
        <v>8297</v>
      </c>
      <c r="D15" s="100">
        <v>8569</v>
      </c>
      <c r="E15" s="99">
        <v>69</v>
      </c>
      <c r="F15" s="100">
        <v>3403</v>
      </c>
      <c r="G15" s="100">
        <v>3472</v>
      </c>
      <c r="H15" s="99">
        <v>8</v>
      </c>
      <c r="I15" s="100">
        <v>474</v>
      </c>
      <c r="J15" s="100">
        <v>482</v>
      </c>
      <c r="K15" s="99">
        <v>10</v>
      </c>
      <c r="L15" s="100">
        <v>390</v>
      </c>
      <c r="M15" s="100">
        <v>400</v>
      </c>
      <c r="N15" s="99">
        <v>4</v>
      </c>
      <c r="O15" s="100">
        <v>138</v>
      </c>
      <c r="P15" s="100">
        <v>142</v>
      </c>
      <c r="Q15" s="99">
        <v>0</v>
      </c>
      <c r="R15" s="100">
        <v>5</v>
      </c>
      <c r="S15" s="100">
        <v>5</v>
      </c>
      <c r="T15" s="99">
        <f t="shared" si="0"/>
        <v>363</v>
      </c>
      <c r="U15" s="100">
        <f t="shared" si="0"/>
        <v>12707</v>
      </c>
      <c r="V15" s="100">
        <f>SUM(T15:U15)</f>
        <v>13070</v>
      </c>
    </row>
    <row r="16" spans="1:22" s="44" customFormat="1" ht="12">
      <c r="A16" s="46" t="s">
        <v>13</v>
      </c>
      <c r="B16" s="105">
        <f>SUM(B15,B14,B13)</f>
        <v>19955</v>
      </c>
      <c r="C16" s="106">
        <f aca="true" t="shared" si="1" ref="C16:V16">SUM(C15,C14,C13)</f>
        <v>40225.5</v>
      </c>
      <c r="D16" s="106">
        <f t="shared" si="1"/>
        <v>60180.5</v>
      </c>
      <c r="E16" s="105">
        <f t="shared" si="1"/>
        <v>12494</v>
      </c>
      <c r="F16" s="106">
        <f t="shared" si="1"/>
        <v>24863</v>
      </c>
      <c r="G16" s="106">
        <f t="shared" si="1"/>
        <v>37357</v>
      </c>
      <c r="H16" s="105">
        <f t="shared" si="1"/>
        <v>2505</v>
      </c>
      <c r="I16" s="106">
        <f t="shared" si="1"/>
        <v>4060</v>
      </c>
      <c r="J16" s="106">
        <f t="shared" si="1"/>
        <v>6565</v>
      </c>
      <c r="K16" s="105">
        <f t="shared" si="1"/>
        <v>3379</v>
      </c>
      <c r="L16" s="106">
        <f t="shared" si="1"/>
        <v>5652</v>
      </c>
      <c r="M16" s="106">
        <f t="shared" si="1"/>
        <v>9031</v>
      </c>
      <c r="N16" s="105">
        <f t="shared" si="1"/>
        <v>3653.5</v>
      </c>
      <c r="O16" s="106">
        <f t="shared" si="1"/>
        <v>5168</v>
      </c>
      <c r="P16" s="106">
        <f t="shared" si="1"/>
        <v>8821.5</v>
      </c>
      <c r="Q16" s="105">
        <f t="shared" si="1"/>
        <v>1052</v>
      </c>
      <c r="R16" s="106">
        <f t="shared" si="1"/>
        <v>963</v>
      </c>
      <c r="S16" s="106">
        <f t="shared" si="1"/>
        <v>2015</v>
      </c>
      <c r="T16" s="105">
        <f t="shared" si="1"/>
        <v>43038.5</v>
      </c>
      <c r="U16" s="106">
        <f t="shared" si="1"/>
        <v>80931.5</v>
      </c>
      <c r="V16" s="106">
        <f t="shared" si="1"/>
        <v>123970</v>
      </c>
    </row>
    <row r="17" spans="1:22" s="44" customFormat="1" ht="12">
      <c r="A17" s="46"/>
      <c r="B17" s="107"/>
      <c r="C17" s="108"/>
      <c r="D17" s="108"/>
      <c r="E17" s="107"/>
      <c r="F17" s="108"/>
      <c r="G17" s="108"/>
      <c r="H17" s="107"/>
      <c r="I17" s="108"/>
      <c r="J17" s="108"/>
      <c r="K17" s="107"/>
      <c r="L17" s="108"/>
      <c r="M17" s="108"/>
      <c r="N17" s="107"/>
      <c r="O17" s="108"/>
      <c r="P17" s="108"/>
      <c r="Q17" s="107"/>
      <c r="R17" s="108"/>
      <c r="S17" s="108"/>
      <c r="T17" s="107"/>
      <c r="U17" s="108"/>
      <c r="V17" s="108"/>
    </row>
    <row r="18" spans="1:22" s="44" customFormat="1" ht="12">
      <c r="A18" s="96" t="s">
        <v>48</v>
      </c>
      <c r="B18" s="107">
        <v>1433</v>
      </c>
      <c r="C18" s="108">
        <v>2336</v>
      </c>
      <c r="D18" s="108">
        <v>3769</v>
      </c>
      <c r="E18" s="107">
        <v>0</v>
      </c>
      <c r="F18" s="108">
        <v>0</v>
      </c>
      <c r="G18" s="108">
        <v>0</v>
      </c>
      <c r="H18" s="107">
        <v>0</v>
      </c>
      <c r="I18" s="108">
        <v>0</v>
      </c>
      <c r="J18" s="108">
        <v>0</v>
      </c>
      <c r="K18" s="107">
        <v>0</v>
      </c>
      <c r="L18" s="108">
        <v>0</v>
      </c>
      <c r="M18" s="108">
        <v>0</v>
      </c>
      <c r="N18" s="107">
        <v>0</v>
      </c>
      <c r="O18" s="108">
        <v>0</v>
      </c>
      <c r="P18" s="108">
        <v>0</v>
      </c>
      <c r="Q18" s="107">
        <v>0</v>
      </c>
      <c r="R18" s="108">
        <v>0</v>
      </c>
      <c r="S18" s="108">
        <v>0</v>
      </c>
      <c r="T18" s="107">
        <f>SUM(B18,E18,H18,K18,N18,Q18)</f>
        <v>1433</v>
      </c>
      <c r="U18" s="108">
        <f>SUM(C18,F18,I18,L18,O18,R18)</f>
        <v>2336</v>
      </c>
      <c r="V18" s="108">
        <f>SUM(T18:U18)</f>
        <v>3769</v>
      </c>
    </row>
    <row r="19" spans="2:22" s="27" customFormat="1" ht="12">
      <c r="B19" s="101"/>
      <c r="C19" s="102"/>
      <c r="D19" s="100"/>
      <c r="E19" s="99"/>
      <c r="F19" s="100"/>
      <c r="G19" s="100"/>
      <c r="H19" s="99"/>
      <c r="I19" s="100"/>
      <c r="J19" s="100"/>
      <c r="K19" s="99"/>
      <c r="L19" s="100"/>
      <c r="M19" s="100"/>
      <c r="N19" s="99"/>
      <c r="O19" s="100"/>
      <c r="P19" s="100"/>
      <c r="Q19" s="99"/>
      <c r="R19" s="100"/>
      <c r="S19" s="100"/>
      <c r="T19" s="99"/>
      <c r="U19" s="100"/>
      <c r="V19" s="100"/>
    </row>
    <row r="20" spans="1:22" s="44" customFormat="1" ht="12">
      <c r="A20" s="44" t="s">
        <v>3</v>
      </c>
      <c r="B20" s="107">
        <f>SUM(B16,B10,B18)</f>
        <v>33762</v>
      </c>
      <c r="C20" s="108">
        <f>SUM(C16,C10,C18)</f>
        <v>67719.5</v>
      </c>
      <c r="D20" s="108">
        <f>SUM(D16,D10,D18)</f>
        <v>101481.5</v>
      </c>
      <c r="E20" s="107">
        <f aca="true" t="shared" si="2" ref="E20:V20">SUM(E16,E10,E18)</f>
        <v>15541</v>
      </c>
      <c r="F20" s="108">
        <f t="shared" si="2"/>
        <v>31550</v>
      </c>
      <c r="G20" s="108">
        <f t="shared" si="2"/>
        <v>47091</v>
      </c>
      <c r="H20" s="107">
        <f t="shared" si="2"/>
        <v>2814</v>
      </c>
      <c r="I20" s="108">
        <f t="shared" si="2"/>
        <v>4932</v>
      </c>
      <c r="J20" s="108">
        <f t="shared" si="2"/>
        <v>7746</v>
      </c>
      <c r="K20" s="107">
        <f t="shared" si="2"/>
        <v>4576</v>
      </c>
      <c r="L20" s="108">
        <f t="shared" si="2"/>
        <v>9338</v>
      </c>
      <c r="M20" s="108">
        <f t="shared" si="2"/>
        <v>13914</v>
      </c>
      <c r="N20" s="107">
        <f t="shared" si="2"/>
        <v>6120.5</v>
      </c>
      <c r="O20" s="108">
        <f t="shared" si="2"/>
        <v>13131</v>
      </c>
      <c r="P20" s="108">
        <f t="shared" si="2"/>
        <v>19251.5</v>
      </c>
      <c r="Q20" s="107">
        <f t="shared" si="2"/>
        <v>2744</v>
      </c>
      <c r="R20" s="108">
        <f t="shared" si="2"/>
        <v>4080</v>
      </c>
      <c r="S20" s="108">
        <f t="shared" si="2"/>
        <v>6824</v>
      </c>
      <c r="T20" s="107">
        <f>SUM(T16,T10,T18)</f>
        <v>65557.5</v>
      </c>
      <c r="U20" s="108">
        <f t="shared" si="2"/>
        <v>130750.5</v>
      </c>
      <c r="V20" s="108">
        <f t="shared" si="2"/>
        <v>196308</v>
      </c>
    </row>
    <row r="21" spans="1:22" ht="12">
      <c r="A21" s="32"/>
      <c r="B21" s="32"/>
      <c r="C21" s="34"/>
      <c r="D21" s="34"/>
      <c r="E21" s="32"/>
      <c r="F21" s="34"/>
      <c r="G21" s="34"/>
      <c r="H21" s="32"/>
      <c r="I21" s="34"/>
      <c r="J21" s="34"/>
      <c r="K21" s="32"/>
      <c r="L21" s="34"/>
      <c r="M21" s="34"/>
      <c r="N21" s="32"/>
      <c r="O21" s="34"/>
      <c r="P21" s="34"/>
      <c r="Q21" s="32"/>
      <c r="R21" s="34"/>
      <c r="S21" s="34"/>
      <c r="T21" s="32"/>
      <c r="U21" s="34"/>
      <c r="V21" s="34"/>
    </row>
    <row r="22" ht="12">
      <c r="A22" s="26" t="s">
        <v>58</v>
      </c>
    </row>
    <row r="23" spans="1:12" ht="12">
      <c r="A23" s="152"/>
      <c r="I23" s="27"/>
      <c r="K23" s="28"/>
      <c r="L23" s="27"/>
    </row>
    <row r="24" spans="9:12" ht="12">
      <c r="I24" s="27"/>
      <c r="K24" s="28"/>
      <c r="L24" s="27"/>
    </row>
  </sheetData>
  <sheetProtection/>
  <printOptions/>
  <pageMargins left="0.1968503937007874" right="0.1968503937007874" top="0.984251968503937" bottom="0.984251968503937" header="0.5118110236220472" footer="0.5118110236220472"/>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M22"/>
  <sheetViews>
    <sheetView zoomScale="145" zoomScaleNormal="145" zoomScalePageLayoutView="0" workbookViewId="0" topLeftCell="A1">
      <selection activeCell="A39" sqref="A39"/>
    </sheetView>
  </sheetViews>
  <sheetFormatPr defaultColWidth="9.140625" defaultRowHeight="12.75"/>
  <cols>
    <col min="1" max="1" width="31.00390625" style="8" customWidth="1"/>
    <col min="2" max="2" width="18.57421875" style="8" customWidth="1"/>
    <col min="3" max="3" width="21.140625" style="8" customWidth="1"/>
    <col min="4" max="6" width="18.57421875" style="8" customWidth="1"/>
    <col min="7" max="16384" width="9.140625" style="8" customWidth="1"/>
  </cols>
  <sheetData>
    <row r="1" spans="1:13" s="26" customFormat="1" ht="12" customHeight="1">
      <c r="A1" s="7" t="s">
        <v>39</v>
      </c>
      <c r="B1" s="7"/>
      <c r="C1" s="47"/>
      <c r="D1" s="48"/>
      <c r="E1" s="7"/>
      <c r="F1" s="47"/>
      <c r="G1" s="48"/>
      <c r="H1" s="7"/>
      <c r="I1" s="47"/>
      <c r="J1" s="48"/>
      <c r="K1" s="7"/>
      <c r="L1" s="47"/>
      <c r="M1" s="48"/>
    </row>
    <row r="2" spans="1:6" ht="12">
      <c r="A2" s="11" t="s">
        <v>0</v>
      </c>
      <c r="B2" s="11"/>
      <c r="C2" s="11"/>
      <c r="D2" s="11"/>
      <c r="E2" s="12"/>
      <c r="F2" s="11"/>
    </row>
    <row r="3" spans="1:6" ht="12">
      <c r="A3" s="11"/>
      <c r="B3" s="11"/>
      <c r="C3" s="11"/>
      <c r="D3" s="11"/>
      <c r="E3" s="12"/>
      <c r="F3" s="11"/>
    </row>
    <row r="4" spans="1:6" ht="12">
      <c r="A4" s="11" t="s">
        <v>24</v>
      </c>
      <c r="B4" s="11"/>
      <c r="C4" s="11"/>
      <c r="D4" s="11"/>
      <c r="E4" s="12"/>
      <c r="F4" s="11"/>
    </row>
    <row r="5" spans="1:6" ht="12">
      <c r="A5" s="13" t="s">
        <v>40</v>
      </c>
      <c r="B5" s="11"/>
      <c r="C5" s="11"/>
      <c r="D5" s="11"/>
      <c r="E5" s="11"/>
      <c r="F5" s="11"/>
    </row>
    <row r="6" ht="12.75" thickBot="1"/>
    <row r="7" spans="1:6" ht="12">
      <c r="A7" s="14"/>
      <c r="B7" s="15" t="s">
        <v>25</v>
      </c>
      <c r="C7" s="16" t="s">
        <v>26</v>
      </c>
      <c r="D7" s="16" t="s">
        <v>26</v>
      </c>
      <c r="E7" s="16" t="s">
        <v>27</v>
      </c>
      <c r="F7" s="16" t="s">
        <v>27</v>
      </c>
    </row>
    <row r="8" spans="1:6" ht="12">
      <c r="A8" s="17"/>
      <c r="B8" s="18" t="s">
        <v>28</v>
      </c>
      <c r="C8" s="19" t="s">
        <v>181</v>
      </c>
      <c r="D8" s="20" t="s">
        <v>29</v>
      </c>
      <c r="E8" s="20" t="s">
        <v>30</v>
      </c>
      <c r="F8" s="20" t="s">
        <v>31</v>
      </c>
    </row>
    <row r="9" spans="1:6" ht="12">
      <c r="A9" s="4"/>
      <c r="B9" s="21"/>
      <c r="C9" s="21"/>
      <c r="D9" s="21"/>
      <c r="E9" s="21"/>
      <c r="F9" s="21"/>
    </row>
    <row r="10" spans="1:6" s="22" customFormat="1" ht="12">
      <c r="A10" s="9" t="s">
        <v>46</v>
      </c>
      <c r="B10" s="109">
        <f>'18_dko_03'!V10</f>
        <v>68569</v>
      </c>
      <c r="C10" s="110">
        <f>('18_dko_03'!D10+'18_dko_03'!G10)/'18_dko_03'!V10</f>
        <v>0.6893202467587394</v>
      </c>
      <c r="D10" s="110">
        <f>('18_dko_03'!J10+'18_dko_03'!M10+'18_dko_03'!P10+'18_dko_03'!S10)/'18_dko_03'!V10</f>
        <v>0.3106797532412606</v>
      </c>
      <c r="E10" s="110">
        <f>'18_dko_03'!T10/'18_dko_03'!V10</f>
        <v>0.30751505782496463</v>
      </c>
      <c r="F10" s="110">
        <f>'18_dko_03'!U10/'18_dko_03'!V10</f>
        <v>0.6924849421750353</v>
      </c>
    </row>
    <row r="11" spans="1:6" s="22" customFormat="1" ht="12">
      <c r="A11" s="9"/>
      <c r="B11" s="111"/>
      <c r="C11" s="110"/>
      <c r="D11" s="110"/>
      <c r="E11" s="110"/>
      <c r="F11" s="112"/>
    </row>
    <row r="12" spans="1:6" s="22" customFormat="1" ht="12">
      <c r="A12" s="9" t="s">
        <v>47</v>
      </c>
      <c r="B12" s="111"/>
      <c r="C12" s="110"/>
      <c r="D12" s="110"/>
      <c r="E12" s="113"/>
      <c r="F12" s="112"/>
    </row>
    <row r="13" spans="1:6" ht="12">
      <c r="A13" s="4" t="s">
        <v>22</v>
      </c>
      <c r="B13" s="114">
        <f>'18_dko_03'!V13</f>
        <v>87958</v>
      </c>
      <c r="C13" s="115">
        <f>('18_dko_03'!D13+'18_dko_03'!G13)/'18_dko_03'!V13</f>
        <v>0.7383467109302166</v>
      </c>
      <c r="D13" s="115">
        <f>('18_dko_03'!J13+'18_dko_03'!M13+'18_dko_03'!P13+'18_dko_03'!S13)/'18_dko_03'!V13</f>
        <v>0.2616532890697833</v>
      </c>
      <c r="E13" s="115">
        <f>'18_dko_03'!T13/'18_dko_03'!V13</f>
        <v>0.4103719957252325</v>
      </c>
      <c r="F13" s="115">
        <f>'18_dko_03'!U13/'18_dko_03'!V13</f>
        <v>0.5896280042747675</v>
      </c>
    </row>
    <row r="14" spans="1:6" ht="12">
      <c r="A14" s="4" t="s">
        <v>57</v>
      </c>
      <c r="B14" s="114">
        <f>'18_dko_03'!V14</f>
        <v>22942</v>
      </c>
      <c r="C14" s="115">
        <f>('18_dko_03'!D14+'18_dko_03'!G14)/'18_dko_03'!V14</f>
        <v>0.895867840641618</v>
      </c>
      <c r="D14" s="115">
        <f>('18_dko_03'!J14+'18_dko_03'!M14+'18_dko_03'!P14+'18_dko_03'!S14)/'18_dko_03'!V14</f>
        <v>0.104132159358382</v>
      </c>
      <c r="E14" s="115">
        <f>'18_dko_03'!T14/'18_dko_03'!V14</f>
        <v>0.28681021706913085</v>
      </c>
      <c r="F14" s="115">
        <f>'18_dko_03'!U14/'18_dko_03'!V14</f>
        <v>0.7131897829308691</v>
      </c>
    </row>
    <row r="15" spans="1:6" ht="12">
      <c r="A15" s="4" t="s">
        <v>23</v>
      </c>
      <c r="B15" s="114">
        <f>'18_dko_03'!V15</f>
        <v>13070</v>
      </c>
      <c r="C15" s="115">
        <f>('18_dko_03'!D15+'18_dko_03'!G15)/'18_dko_03'!V15</f>
        <v>0.9212700841622036</v>
      </c>
      <c r="D15" s="115">
        <f>('18_dko_03'!J15+'18_dko_03'!M15+'18_dko_03'!P15+'18_dko_03'!S15)/'18_dko_03'!V15</f>
        <v>0.07872991583779648</v>
      </c>
      <c r="E15" s="115">
        <f>'18_dko_03'!T15/'18_dko_03'!V15</f>
        <v>0.027773527161438407</v>
      </c>
      <c r="F15" s="115">
        <f>'18_dko_03'!U15/'18_dko_03'!V15</f>
        <v>0.9722264728385616</v>
      </c>
    </row>
    <row r="16" spans="1:6" s="22" customFormat="1" ht="12">
      <c r="A16" s="5" t="s">
        <v>13</v>
      </c>
      <c r="B16" s="116">
        <f>'18_dko_03'!V16</f>
        <v>123970</v>
      </c>
      <c r="C16" s="117">
        <f>('18_dko_03'!D16+'18_dko_03'!G16)/'18_dko_03'!V16</f>
        <v>0.7867830926837138</v>
      </c>
      <c r="D16" s="117">
        <f>('18_dko_03'!J16+'18_dko_03'!M16+'18_dko_03'!P16+'18_dko_03'!S16)/'18_dko_03'!V16</f>
        <v>0.2132169073162862</v>
      </c>
      <c r="E16" s="117">
        <f>'18_dko_03'!T16/'18_dko_03'!V16</f>
        <v>0.3471686698394773</v>
      </c>
      <c r="F16" s="117">
        <f>'18_dko_03'!U16/'18_dko_03'!V16</f>
        <v>0.6528313301605227</v>
      </c>
    </row>
    <row r="17" spans="1:6" ht="9" customHeight="1">
      <c r="A17" s="4"/>
      <c r="B17" s="118"/>
      <c r="C17" s="119"/>
      <c r="D17" s="119"/>
      <c r="E17" s="119"/>
      <c r="F17" s="119"/>
    </row>
    <row r="18" spans="1:6" s="22" customFormat="1" ht="12">
      <c r="A18" s="9" t="s">
        <v>48</v>
      </c>
      <c r="B18" s="111">
        <v>3769</v>
      </c>
      <c r="C18" s="110">
        <f>('18_dko_03'!D18+'18_dko_03'!G18)/'18_dko_03'!V18</f>
        <v>1</v>
      </c>
      <c r="D18" s="110">
        <f>('18_dko_03'!J18+'18_dko_03'!M18+'18_dko_03'!P18+'18_dko_03'!S18)/'18_dko_03'!V18</f>
        <v>0</v>
      </c>
      <c r="E18" s="110">
        <f>'18_dko_03'!T18/'18_dko_03'!V18</f>
        <v>0.3802069514460069</v>
      </c>
      <c r="F18" s="110">
        <f>'18_dko_03'!U18/'18_dko_03'!V18</f>
        <v>0.6197930485539931</v>
      </c>
    </row>
    <row r="19" spans="1:6" ht="9" customHeight="1">
      <c r="A19" s="4"/>
      <c r="B19" s="118"/>
      <c r="C19" s="119"/>
      <c r="D19" s="119"/>
      <c r="E19" s="119"/>
      <c r="F19" s="119"/>
    </row>
    <row r="20" spans="1:6" s="4" customFormat="1" ht="12">
      <c r="A20" s="23" t="s">
        <v>3</v>
      </c>
      <c r="B20" s="116">
        <f>'18_dko_03'!V20</f>
        <v>196308</v>
      </c>
      <c r="C20" s="117">
        <f>('18_dko_03'!D20+'18_dko_03'!G20)/'18_dko_03'!V20</f>
        <v>0.7568336491635593</v>
      </c>
      <c r="D20" s="117">
        <f>('18_dko_03'!J20+'18_dko_03'!M20+'18_dko_03'!P20+'18_dko_03'!S20)/'18_dko_03'!V20</f>
        <v>0.2431663508364407</v>
      </c>
      <c r="E20" s="117">
        <f>'18_dko_03'!T20/'18_dko_03'!V20</f>
        <v>0.3339522586955193</v>
      </c>
      <c r="F20" s="117">
        <f>'18_dko_03'!U20/'18_dko_03'!V20</f>
        <v>0.6660477413044807</v>
      </c>
    </row>
    <row r="21" spans="1:6" s="4" customFormat="1" ht="9.75" customHeight="1">
      <c r="A21" s="5"/>
      <c r="B21" s="24"/>
      <c r="C21" s="25"/>
      <c r="D21" s="25"/>
      <c r="E21" s="25"/>
      <c r="F21" s="25"/>
    </row>
    <row r="22" spans="1:6" s="4" customFormat="1" ht="12">
      <c r="A22" s="26" t="s">
        <v>58</v>
      </c>
      <c r="B22" s="24"/>
      <c r="C22" s="25"/>
      <c r="D22" s="25"/>
      <c r="E22" s="25"/>
      <c r="F22" s="25"/>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32"/>
  <sheetViews>
    <sheetView zoomScale="115" zoomScaleNormal="115" zoomScalePageLayoutView="0" workbookViewId="0" topLeftCell="A1">
      <selection activeCell="A162" sqref="A162"/>
    </sheetView>
  </sheetViews>
  <sheetFormatPr defaultColWidth="30.00390625" defaultRowHeight="15" customHeight="1"/>
  <cols>
    <col min="1" max="1" width="58.140625" style="4" customWidth="1"/>
    <col min="2" max="2" width="29.140625" style="126" customWidth="1"/>
    <col min="3" max="3" width="29.140625" style="4" customWidth="1"/>
    <col min="4" max="4" width="30.00390625" style="8" customWidth="1"/>
    <col min="5" max="5" width="15.421875" style="139" customWidth="1"/>
    <col min="6" max="6" width="33.00390625" style="140" customWidth="1"/>
    <col min="7" max="7" width="8.28125" style="140" customWidth="1"/>
    <col min="8" max="16384" width="30.00390625" style="8" customWidth="1"/>
  </cols>
  <sheetData>
    <row r="1" spans="1:5" s="26" customFormat="1" ht="12" customHeight="1">
      <c r="A1" s="7" t="s">
        <v>39</v>
      </c>
      <c r="B1" s="7"/>
      <c r="C1" s="47"/>
      <c r="D1" s="7"/>
      <c r="E1" s="8"/>
    </row>
    <row r="2" spans="1:7" ht="15" customHeight="1">
      <c r="A2" s="157" t="s">
        <v>0</v>
      </c>
      <c r="B2" s="157"/>
      <c r="C2" s="157"/>
      <c r="E2" s="8"/>
      <c r="F2" s="8"/>
      <c r="G2" s="8"/>
    </row>
    <row r="3" spans="2:7" ht="9.75" customHeight="1">
      <c r="B3" s="24"/>
      <c r="E3" s="8"/>
      <c r="F3" s="8"/>
      <c r="G3" s="8"/>
    </row>
    <row r="4" spans="1:7" ht="12" customHeight="1">
      <c r="A4" s="158" t="s">
        <v>178</v>
      </c>
      <c r="B4" s="158"/>
      <c r="C4" s="158"/>
      <c r="E4" s="8"/>
      <c r="F4" s="8"/>
      <c r="G4" s="8"/>
    </row>
    <row r="5" spans="1:7" ht="12" customHeight="1">
      <c r="A5" s="159" t="s">
        <v>40</v>
      </c>
      <c r="B5" s="159"/>
      <c r="C5" s="159"/>
      <c r="E5" s="8"/>
      <c r="F5" s="8"/>
      <c r="G5" s="8"/>
    </row>
    <row r="6" spans="5:7" ht="12" customHeight="1" thickBot="1">
      <c r="E6" s="8"/>
      <c r="F6" s="8"/>
      <c r="G6" s="8"/>
    </row>
    <row r="7" spans="1:5" s="10" customFormat="1" ht="22.5" customHeight="1">
      <c r="A7" s="123" t="s">
        <v>173</v>
      </c>
      <c r="B7" s="127" t="s">
        <v>32</v>
      </c>
      <c r="C7" s="71" t="s">
        <v>33</v>
      </c>
      <c r="E7" s="26"/>
    </row>
    <row r="8" spans="1:7" ht="13.5" customHeight="1">
      <c r="A8" s="8" t="s">
        <v>60</v>
      </c>
      <c r="B8" s="128">
        <v>23489</v>
      </c>
      <c r="C8" s="146">
        <f>B8/$B$58</f>
        <v>0.31190163194306125</v>
      </c>
      <c r="E8" s="8"/>
      <c r="F8" s="8"/>
      <c r="G8" s="8"/>
    </row>
    <row r="9" spans="1:7" ht="13.5" customHeight="1">
      <c r="A9" s="8" t="s">
        <v>61</v>
      </c>
      <c r="B9" s="72">
        <v>12677</v>
      </c>
      <c r="C9" s="146">
        <f aca="true" t="shared" si="0" ref="C9:C57">B9/$B$58</f>
        <v>0.16833313415395237</v>
      </c>
      <c r="E9" s="8"/>
      <c r="F9" s="8"/>
      <c r="G9" s="8"/>
    </row>
    <row r="10" spans="1:7" ht="13.5" customHeight="1">
      <c r="A10" s="8" t="s">
        <v>62</v>
      </c>
      <c r="B10" s="72">
        <v>5771</v>
      </c>
      <c r="C10" s="146">
        <f t="shared" si="0"/>
        <v>0.07663094716434955</v>
      </c>
      <c r="E10" s="8"/>
      <c r="F10" s="8"/>
      <c r="G10" s="8"/>
    </row>
    <row r="11" spans="1:7" ht="13.5" customHeight="1">
      <c r="A11" s="8" t="s">
        <v>63</v>
      </c>
      <c r="B11" s="72">
        <v>4046</v>
      </c>
      <c r="C11" s="146">
        <f t="shared" si="0"/>
        <v>0.053725318355043884</v>
      </c>
      <c r="E11" s="8"/>
      <c r="F11" s="8"/>
      <c r="G11" s="8"/>
    </row>
    <row r="12" spans="1:7" ht="13.5" customHeight="1">
      <c r="A12" s="8" t="s">
        <v>64</v>
      </c>
      <c r="B12" s="72">
        <v>4020</v>
      </c>
      <c r="C12" s="146">
        <f t="shared" si="0"/>
        <v>0.05338007409472972</v>
      </c>
      <c r="E12" s="8"/>
      <c r="F12" s="8"/>
      <c r="G12" s="8"/>
    </row>
    <row r="13" spans="1:7" ht="13.5" customHeight="1">
      <c r="A13" s="8" t="s">
        <v>65</v>
      </c>
      <c r="B13" s="72">
        <v>3939</v>
      </c>
      <c r="C13" s="146">
        <f t="shared" si="0"/>
        <v>0.0523045054375971</v>
      </c>
      <c r="E13" s="10"/>
      <c r="F13" s="8"/>
      <c r="G13" s="8"/>
    </row>
    <row r="14" spans="1:7" ht="13.5" customHeight="1">
      <c r="A14" s="8" t="s">
        <v>66</v>
      </c>
      <c r="B14" s="72">
        <v>2540</v>
      </c>
      <c r="C14" s="146">
        <f t="shared" si="0"/>
        <v>0.03372770850761529</v>
      </c>
      <c r="E14" s="8"/>
      <c r="F14" s="8"/>
      <c r="G14" s="8"/>
    </row>
    <row r="15" spans="1:7" ht="13.5" customHeight="1">
      <c r="A15" s="8" t="s">
        <v>67</v>
      </c>
      <c r="B15" s="72">
        <v>2463</v>
      </c>
      <c r="C15" s="146">
        <f t="shared" si="0"/>
        <v>0.032705254352069474</v>
      </c>
      <c r="E15" s="8"/>
      <c r="F15" s="8"/>
      <c r="G15" s="8"/>
    </row>
    <row r="16" spans="1:7" ht="13.5" customHeight="1">
      <c r="A16" s="8" t="s">
        <v>68</v>
      </c>
      <c r="B16" s="72">
        <v>2415</v>
      </c>
      <c r="C16" s="146">
        <f t="shared" si="0"/>
        <v>0.032067880333027925</v>
      </c>
      <c r="E16" s="8"/>
      <c r="F16" s="8"/>
      <c r="G16" s="8"/>
    </row>
    <row r="17" spans="1:7" ht="13.5" customHeight="1">
      <c r="A17" s="8" t="s">
        <v>69</v>
      </c>
      <c r="B17" s="72">
        <v>1958</v>
      </c>
      <c r="C17" s="146">
        <f t="shared" si="0"/>
        <v>0.025999548526736513</v>
      </c>
      <c r="E17" s="8"/>
      <c r="F17" s="8"/>
      <c r="G17" s="8"/>
    </row>
    <row r="18" spans="1:7" ht="13.5" customHeight="1">
      <c r="A18" s="8" t="s">
        <v>70</v>
      </c>
      <c r="B18" s="72">
        <v>1892</v>
      </c>
      <c r="C18" s="146">
        <f t="shared" si="0"/>
        <v>0.025123159250554382</v>
      </c>
      <c r="E18" s="8"/>
      <c r="F18" s="8"/>
      <c r="G18" s="8"/>
    </row>
    <row r="19" spans="1:7" ht="13.5" customHeight="1">
      <c r="A19" s="8" t="s">
        <v>71</v>
      </c>
      <c r="B19" s="72">
        <v>1490</v>
      </c>
      <c r="C19" s="146">
        <f t="shared" si="0"/>
        <v>0.01978515184108141</v>
      </c>
      <c r="E19" s="8"/>
      <c r="F19" s="8"/>
      <c r="G19" s="8"/>
    </row>
    <row r="20" spans="1:7" ht="13.5" customHeight="1">
      <c r="A20" s="8" t="s">
        <v>72</v>
      </c>
      <c r="B20" s="72">
        <v>943</v>
      </c>
      <c r="C20" s="146">
        <f t="shared" si="0"/>
        <v>0.012521743749087095</v>
      </c>
      <c r="E20" s="8"/>
      <c r="F20" s="8"/>
      <c r="G20" s="8"/>
    </row>
    <row r="21" spans="1:7" ht="13.5" customHeight="1">
      <c r="A21" s="8" t="s">
        <v>73</v>
      </c>
      <c r="B21" s="72">
        <v>897</v>
      </c>
      <c r="C21" s="146">
        <f t="shared" si="0"/>
        <v>0.011910926980838944</v>
      </c>
      <c r="E21" s="8"/>
      <c r="F21" s="8"/>
      <c r="G21" s="8"/>
    </row>
    <row r="22" spans="1:7" ht="13.5" customHeight="1">
      <c r="A22" s="8" t="s">
        <v>74</v>
      </c>
      <c r="B22" s="72">
        <v>724</v>
      </c>
      <c r="C22" s="146">
        <f t="shared" si="0"/>
        <v>0.009613724787210029</v>
      </c>
      <c r="E22" s="8"/>
      <c r="F22" s="8"/>
      <c r="G22" s="8"/>
    </row>
    <row r="23" spans="1:7" ht="13.5" customHeight="1">
      <c r="A23" s="8" t="s">
        <v>75</v>
      </c>
      <c r="B23" s="72">
        <v>683</v>
      </c>
      <c r="C23" s="146">
        <f t="shared" si="0"/>
        <v>0.009069301145945372</v>
      </c>
      <c r="E23" s="8"/>
      <c r="F23" s="8"/>
      <c r="G23" s="8"/>
    </row>
    <row r="24" spans="1:7" ht="13.5" customHeight="1">
      <c r="A24" s="8" t="s">
        <v>76</v>
      </c>
      <c r="B24" s="72">
        <v>678</v>
      </c>
      <c r="C24" s="146">
        <f t="shared" si="0"/>
        <v>0.009002908018961878</v>
      </c>
      <c r="E24" s="8"/>
      <c r="F24" s="8"/>
      <c r="G24" s="8"/>
    </row>
    <row r="25" spans="1:7" ht="13.5" customHeight="1">
      <c r="A25" s="8" t="s">
        <v>77</v>
      </c>
      <c r="B25" s="72">
        <v>673</v>
      </c>
      <c r="C25" s="146">
        <f t="shared" si="0"/>
        <v>0.008936514891978383</v>
      </c>
      <c r="E25" s="8"/>
      <c r="F25" s="8"/>
      <c r="G25" s="8"/>
    </row>
    <row r="26" spans="1:7" ht="13.5" customHeight="1">
      <c r="A26" s="8" t="s">
        <v>78</v>
      </c>
      <c r="B26" s="72">
        <v>482</v>
      </c>
      <c r="C26" s="146">
        <f t="shared" si="0"/>
        <v>0.006400297441208886</v>
      </c>
      <c r="E26" s="8"/>
      <c r="F26" s="8"/>
      <c r="G26" s="8"/>
    </row>
    <row r="27" spans="1:7" ht="13.5" customHeight="1">
      <c r="A27" s="8" t="s">
        <v>79</v>
      </c>
      <c r="B27" s="72">
        <v>429</v>
      </c>
      <c r="C27" s="146">
        <f t="shared" si="0"/>
        <v>0.005696530295183843</v>
      </c>
      <c r="E27" s="8"/>
      <c r="F27" s="8"/>
      <c r="G27" s="8"/>
    </row>
    <row r="28" spans="1:7" ht="13.5" customHeight="1">
      <c r="A28" s="8" t="s">
        <v>80</v>
      </c>
      <c r="B28" s="72">
        <v>402</v>
      </c>
      <c r="C28" s="146">
        <f t="shared" si="0"/>
        <v>0.005338007409472972</v>
      </c>
      <c r="E28" s="8"/>
      <c r="F28" s="8"/>
      <c r="G28" s="8"/>
    </row>
    <row r="29" spans="1:7" ht="13.5" customHeight="1">
      <c r="A29" s="8" t="s">
        <v>81</v>
      </c>
      <c r="B29" s="72">
        <v>348</v>
      </c>
      <c r="C29" s="146">
        <f t="shared" si="0"/>
        <v>0.004620961638051229</v>
      </c>
      <c r="E29" s="8"/>
      <c r="F29" s="8"/>
      <c r="G29" s="8"/>
    </row>
    <row r="30" spans="1:7" ht="13.5" customHeight="1">
      <c r="A30" s="8" t="s">
        <v>82</v>
      </c>
      <c r="B30" s="72">
        <v>296</v>
      </c>
      <c r="C30" s="146">
        <f t="shared" si="0"/>
        <v>0.003930473117422884</v>
      </c>
      <c r="E30" s="8"/>
      <c r="F30" s="8"/>
      <c r="G30" s="8"/>
    </row>
    <row r="31" spans="1:7" ht="13.5" customHeight="1">
      <c r="A31" s="8" t="s">
        <v>83</v>
      </c>
      <c r="B31" s="72">
        <v>293</v>
      </c>
      <c r="C31" s="146">
        <f t="shared" si="0"/>
        <v>0.0038906372412327874</v>
      </c>
      <c r="E31" s="8"/>
      <c r="F31" s="8"/>
      <c r="G31" s="8"/>
    </row>
    <row r="32" spans="1:7" ht="13.5" customHeight="1">
      <c r="A32" s="8" t="s">
        <v>84</v>
      </c>
      <c r="B32" s="72">
        <v>287</v>
      </c>
      <c r="C32" s="146">
        <f t="shared" si="0"/>
        <v>0.003810965488852594</v>
      </c>
      <c r="E32" s="8"/>
      <c r="F32" s="8"/>
      <c r="G32" s="8"/>
    </row>
    <row r="33" spans="1:7" ht="13.5" customHeight="1">
      <c r="A33" s="8" t="s">
        <v>85</v>
      </c>
      <c r="B33" s="72">
        <v>201</v>
      </c>
      <c r="C33" s="146">
        <f t="shared" si="0"/>
        <v>0.002669003704736486</v>
      </c>
      <c r="E33" s="8"/>
      <c r="F33" s="8"/>
      <c r="G33" s="8"/>
    </row>
    <row r="34" spans="1:7" ht="13.5" customHeight="1">
      <c r="A34" s="8" t="s">
        <v>86</v>
      </c>
      <c r="B34" s="72">
        <v>174</v>
      </c>
      <c r="C34" s="146">
        <f t="shared" si="0"/>
        <v>0.0023104808190256144</v>
      </c>
      <c r="E34" s="8"/>
      <c r="F34" s="8"/>
      <c r="G34" s="8"/>
    </row>
    <row r="35" spans="1:7" ht="13.5" customHeight="1">
      <c r="A35" s="8" t="s">
        <v>87</v>
      </c>
      <c r="B35" s="72">
        <v>172</v>
      </c>
      <c r="C35" s="146">
        <f t="shared" si="0"/>
        <v>0.0022839235682322167</v>
      </c>
      <c r="E35" s="8"/>
      <c r="F35" s="8"/>
      <c r="G35" s="8"/>
    </row>
    <row r="36" spans="1:7" ht="13.5" customHeight="1">
      <c r="A36" s="8" t="s">
        <v>88</v>
      </c>
      <c r="B36" s="72">
        <v>114</v>
      </c>
      <c r="C36" s="146">
        <f t="shared" si="0"/>
        <v>0.0015137632952236784</v>
      </c>
      <c r="E36" s="8"/>
      <c r="F36" s="8"/>
      <c r="G36" s="8"/>
    </row>
    <row r="37" spans="1:7" ht="13.5" customHeight="1">
      <c r="A37" s="8" t="s">
        <v>89</v>
      </c>
      <c r="B37" s="72">
        <v>110</v>
      </c>
      <c r="C37" s="146">
        <f t="shared" si="0"/>
        <v>0.0014606487936368827</v>
      </c>
      <c r="E37" s="8"/>
      <c r="F37" s="8"/>
      <c r="G37" s="8"/>
    </row>
    <row r="38" spans="1:7" ht="13.5" customHeight="1">
      <c r="A38" s="8" t="s">
        <v>90</v>
      </c>
      <c r="B38" s="72">
        <v>96</v>
      </c>
      <c r="C38" s="146">
        <f t="shared" si="0"/>
        <v>0.0012747480380830977</v>
      </c>
      <c r="E38" s="8"/>
      <c r="F38" s="8"/>
      <c r="G38" s="8"/>
    </row>
    <row r="39" spans="1:7" ht="13.5" customHeight="1">
      <c r="A39" s="8" t="s">
        <v>91</v>
      </c>
      <c r="B39" s="72">
        <v>88</v>
      </c>
      <c r="C39" s="146">
        <f t="shared" si="0"/>
        <v>0.001168519034909506</v>
      </c>
      <c r="E39" s="8"/>
      <c r="F39" s="8"/>
      <c r="G39" s="8"/>
    </row>
    <row r="40" spans="1:7" ht="13.5" customHeight="1">
      <c r="A40" s="8" t="s">
        <v>92</v>
      </c>
      <c r="B40" s="72">
        <v>82</v>
      </c>
      <c r="C40" s="146">
        <f t="shared" si="0"/>
        <v>0.0010888472825293127</v>
      </c>
      <c r="E40" s="8"/>
      <c r="F40" s="8"/>
      <c r="G40" s="8"/>
    </row>
    <row r="41" spans="1:7" ht="13.5" customHeight="1">
      <c r="A41" s="8" t="s">
        <v>93</v>
      </c>
      <c r="B41" s="72">
        <v>74</v>
      </c>
      <c r="C41" s="146">
        <f t="shared" si="0"/>
        <v>0.000982618279355721</v>
      </c>
      <c r="E41" s="8"/>
      <c r="F41" s="8"/>
      <c r="G41" s="8"/>
    </row>
    <row r="42" spans="1:7" ht="13.5" customHeight="1">
      <c r="A42" s="8" t="s">
        <v>94</v>
      </c>
      <c r="B42" s="72">
        <v>66</v>
      </c>
      <c r="C42" s="146">
        <f t="shared" si="0"/>
        <v>0.0008763892761821297</v>
      </c>
      <c r="E42" s="8"/>
      <c r="F42" s="8"/>
      <c r="G42" s="8"/>
    </row>
    <row r="43" spans="1:7" ht="13.5" customHeight="1">
      <c r="A43" s="8" t="s">
        <v>95</v>
      </c>
      <c r="B43" s="72">
        <v>60</v>
      </c>
      <c r="C43" s="146">
        <f t="shared" si="0"/>
        <v>0.000796717523801936</v>
      </c>
      <c r="E43" s="8"/>
      <c r="F43" s="8"/>
      <c r="G43" s="8"/>
    </row>
    <row r="44" spans="1:7" ht="13.5" customHeight="1">
      <c r="A44" s="8" t="s">
        <v>96</v>
      </c>
      <c r="B44" s="72">
        <v>48</v>
      </c>
      <c r="C44" s="146">
        <f t="shared" si="0"/>
        <v>0.0006373740190415488</v>
      </c>
      <c r="E44" s="8"/>
      <c r="F44" s="8"/>
      <c r="G44" s="8"/>
    </row>
    <row r="45" spans="1:7" ht="13.5" customHeight="1">
      <c r="A45" s="8" t="s">
        <v>97</v>
      </c>
      <c r="B45" s="72">
        <v>35</v>
      </c>
      <c r="C45" s="146">
        <f t="shared" si="0"/>
        <v>0.0004647518888844627</v>
      </c>
      <c r="E45" s="8"/>
      <c r="F45" s="8"/>
      <c r="G45" s="8"/>
    </row>
    <row r="46" spans="1:7" ht="13.5" customHeight="1">
      <c r="A46" s="8" t="s">
        <v>98</v>
      </c>
      <c r="B46" s="72">
        <v>29</v>
      </c>
      <c r="C46" s="146">
        <f t="shared" si="0"/>
        <v>0.0003850801365042691</v>
      </c>
      <c r="E46" s="8"/>
      <c r="F46" s="8"/>
      <c r="G46" s="8"/>
    </row>
    <row r="47" spans="1:7" ht="13.5" customHeight="1">
      <c r="A47" s="8" t="s">
        <v>99</v>
      </c>
      <c r="B47" s="72">
        <v>25</v>
      </c>
      <c r="C47" s="146">
        <f t="shared" si="0"/>
        <v>0.00033196563491747334</v>
      </c>
      <c r="E47" s="8"/>
      <c r="F47" s="8"/>
      <c r="G47" s="8"/>
    </row>
    <row r="48" spans="1:7" ht="13.5" customHeight="1">
      <c r="A48" s="8" t="s">
        <v>100</v>
      </c>
      <c r="B48" s="72">
        <v>24</v>
      </c>
      <c r="C48" s="146">
        <f t="shared" si="0"/>
        <v>0.0003186870095207744</v>
      </c>
      <c r="E48" s="8"/>
      <c r="F48" s="8"/>
      <c r="G48" s="8"/>
    </row>
    <row r="49" spans="1:7" ht="13.5" customHeight="1">
      <c r="A49" s="8" t="s">
        <v>101</v>
      </c>
      <c r="B49" s="72">
        <v>21</v>
      </c>
      <c r="C49" s="146">
        <f t="shared" si="0"/>
        <v>0.0002788511333306776</v>
      </c>
      <c r="E49" s="8"/>
      <c r="F49" s="8"/>
      <c r="G49" s="8"/>
    </row>
    <row r="50" spans="1:7" ht="13.5" customHeight="1">
      <c r="A50" s="8" t="s">
        <v>102</v>
      </c>
      <c r="B50" s="72">
        <v>19</v>
      </c>
      <c r="C50" s="146">
        <f t="shared" si="0"/>
        <v>0.00025229388253727975</v>
      </c>
      <c r="E50" s="8"/>
      <c r="F50" s="8"/>
      <c r="G50" s="8"/>
    </row>
    <row r="51" spans="1:7" ht="13.5" customHeight="1">
      <c r="A51" s="8" t="s">
        <v>103</v>
      </c>
      <c r="B51" s="72">
        <v>11</v>
      </c>
      <c r="C51" s="146">
        <f t="shared" si="0"/>
        <v>0.00014606487936368826</v>
      </c>
      <c r="E51" s="8"/>
      <c r="F51" s="8"/>
      <c r="G51" s="8"/>
    </row>
    <row r="52" spans="1:7" ht="13.5" customHeight="1">
      <c r="A52" s="8" t="s">
        <v>104</v>
      </c>
      <c r="B52" s="72">
        <v>10</v>
      </c>
      <c r="C52" s="146">
        <f t="shared" si="0"/>
        <v>0.00013278625396698934</v>
      </c>
      <c r="E52" s="8"/>
      <c r="F52" s="8"/>
      <c r="G52" s="8"/>
    </row>
    <row r="53" spans="1:7" ht="13.5" customHeight="1">
      <c r="A53" s="8" t="s">
        <v>105</v>
      </c>
      <c r="B53" s="72">
        <v>5</v>
      </c>
      <c r="C53" s="146">
        <f t="shared" si="0"/>
        <v>6.639312698349467E-05</v>
      </c>
      <c r="E53" s="8"/>
      <c r="F53" s="8"/>
      <c r="G53" s="8"/>
    </row>
    <row r="54" spans="1:7" ht="13.5" customHeight="1">
      <c r="A54" s="8" t="s">
        <v>106</v>
      </c>
      <c r="B54" s="72">
        <v>4</v>
      </c>
      <c r="C54" s="146">
        <f t="shared" si="0"/>
        <v>5.311450158679573E-05</v>
      </c>
      <c r="E54" s="8"/>
      <c r="F54" s="8"/>
      <c r="G54" s="8"/>
    </row>
    <row r="55" spans="1:7" ht="13.5" customHeight="1">
      <c r="A55" s="8" t="s">
        <v>107</v>
      </c>
      <c r="B55" s="72">
        <v>3</v>
      </c>
      <c r="C55" s="146">
        <f t="shared" si="0"/>
        <v>3.98358761900968E-05</v>
      </c>
      <c r="E55" s="8"/>
      <c r="F55" s="8"/>
      <c r="G55" s="8"/>
    </row>
    <row r="56" spans="1:7" ht="13.5" customHeight="1">
      <c r="A56" s="8" t="s">
        <v>108</v>
      </c>
      <c r="B56" s="72">
        <v>2</v>
      </c>
      <c r="C56" s="146">
        <f t="shared" si="0"/>
        <v>2.6557250793397866E-05</v>
      </c>
      <c r="E56" s="8"/>
      <c r="F56" s="8"/>
      <c r="G56" s="8"/>
    </row>
    <row r="57" spans="1:7" ht="13.5" customHeight="1">
      <c r="A57" s="8" t="s">
        <v>109</v>
      </c>
      <c r="B57" s="72">
        <v>1</v>
      </c>
      <c r="C57" s="146">
        <f t="shared" si="0"/>
        <v>1.3278625396698933E-05</v>
      </c>
      <c r="E57" s="8"/>
      <c r="F57" s="8"/>
      <c r="G57" s="8"/>
    </row>
    <row r="58" spans="1:7" ht="12">
      <c r="A58" s="124" t="s">
        <v>13</v>
      </c>
      <c r="B58" s="129">
        <v>75309</v>
      </c>
      <c r="C58" s="147">
        <f>SUM(C8:C57)</f>
        <v>1.0000000000000002</v>
      </c>
      <c r="E58" s="8"/>
      <c r="F58" s="8"/>
      <c r="G58" s="8"/>
    </row>
    <row r="59" spans="1:3" s="4" customFormat="1" ht="12.75" thickBot="1">
      <c r="A59" s="125"/>
      <c r="B59" s="130"/>
      <c r="C59" s="125"/>
    </row>
    <row r="60" spans="1:7" ht="22.5" customHeight="1">
      <c r="A60" s="123" t="s">
        <v>174</v>
      </c>
      <c r="B60" s="127" t="s">
        <v>32</v>
      </c>
      <c r="C60" s="71" t="s">
        <v>33</v>
      </c>
      <c r="E60" s="8"/>
      <c r="F60" s="8"/>
      <c r="G60" s="8"/>
    </row>
    <row r="61" spans="1:7" ht="13.5" customHeight="1">
      <c r="A61" s="131" t="s">
        <v>110</v>
      </c>
      <c r="B61" s="132">
        <v>1933</v>
      </c>
      <c r="C61" s="146">
        <f>B61/$B$84</f>
        <v>0.24471452082542094</v>
      </c>
      <c r="E61" s="8"/>
      <c r="F61" s="8"/>
      <c r="G61" s="8"/>
    </row>
    <row r="62" spans="1:7" ht="13.5" customHeight="1">
      <c r="A62" s="131" t="s">
        <v>111</v>
      </c>
      <c r="B62" s="133">
        <v>1672</v>
      </c>
      <c r="C62" s="146">
        <f aca="true" t="shared" si="1" ref="C62:C83">B62/$B$84</f>
        <v>0.2116723635903279</v>
      </c>
      <c r="E62" s="134"/>
      <c r="F62" s="8"/>
      <c r="G62" s="8"/>
    </row>
    <row r="63" spans="1:7" ht="13.5" customHeight="1">
      <c r="A63" s="131" t="s">
        <v>112</v>
      </c>
      <c r="B63" s="133">
        <v>1646</v>
      </c>
      <c r="C63" s="146">
        <f t="shared" si="1"/>
        <v>0.20838080769717685</v>
      </c>
      <c r="E63" s="134"/>
      <c r="F63" s="8"/>
      <c r="G63" s="8"/>
    </row>
    <row r="64" spans="1:7" ht="13.5" customHeight="1">
      <c r="A64" s="131" t="s">
        <v>113</v>
      </c>
      <c r="B64" s="133">
        <v>842</v>
      </c>
      <c r="C64" s="146">
        <f t="shared" si="1"/>
        <v>0.10659577161666034</v>
      </c>
      <c r="E64" s="134"/>
      <c r="F64" s="8"/>
      <c r="G64" s="8"/>
    </row>
    <row r="65" spans="1:7" ht="13.5" customHeight="1">
      <c r="A65" s="131" t="s">
        <v>114</v>
      </c>
      <c r="B65" s="133">
        <v>519</v>
      </c>
      <c r="C65" s="146">
        <f t="shared" si="1"/>
        <v>0.0657045195594379</v>
      </c>
      <c r="E65" s="134"/>
      <c r="F65" s="8"/>
      <c r="G65" s="8"/>
    </row>
    <row r="66" spans="1:7" ht="14.25" customHeight="1">
      <c r="A66" s="131" t="s">
        <v>115</v>
      </c>
      <c r="B66" s="133">
        <v>494</v>
      </c>
      <c r="C66" s="146">
        <f t="shared" si="1"/>
        <v>0.06253956196986961</v>
      </c>
      <c r="E66" s="134"/>
      <c r="F66" s="8"/>
      <c r="G66" s="8"/>
    </row>
    <row r="67" spans="1:7" ht="14.25" customHeight="1">
      <c r="A67" s="131" t="s">
        <v>116</v>
      </c>
      <c r="B67" s="133">
        <v>163</v>
      </c>
      <c r="C67" s="146">
        <f t="shared" si="1"/>
        <v>0.020635523483985313</v>
      </c>
      <c r="E67" s="134"/>
      <c r="F67" s="8"/>
      <c r="G67" s="8"/>
    </row>
    <row r="68" spans="1:7" ht="14.25" customHeight="1">
      <c r="A68" s="131" t="s">
        <v>117</v>
      </c>
      <c r="B68" s="133">
        <v>127</v>
      </c>
      <c r="C68" s="146">
        <f t="shared" si="1"/>
        <v>0.016077984555006964</v>
      </c>
      <c r="E68" s="134"/>
      <c r="F68" s="8"/>
      <c r="G68" s="8"/>
    </row>
    <row r="69" spans="1:7" ht="14.25" customHeight="1">
      <c r="A69" s="131" t="s">
        <v>118</v>
      </c>
      <c r="B69" s="133">
        <v>115</v>
      </c>
      <c r="C69" s="146">
        <f t="shared" si="1"/>
        <v>0.01455880491201418</v>
      </c>
      <c r="E69" s="134"/>
      <c r="F69" s="8"/>
      <c r="G69" s="8"/>
    </row>
    <row r="70" spans="1:7" ht="14.25" customHeight="1">
      <c r="A70" s="131" t="s">
        <v>119</v>
      </c>
      <c r="B70" s="133">
        <v>89</v>
      </c>
      <c r="C70" s="146">
        <f t="shared" si="1"/>
        <v>0.011267249018863147</v>
      </c>
      <c r="E70" s="134"/>
      <c r="F70" s="8"/>
      <c r="G70" s="8"/>
    </row>
    <row r="71" spans="1:7" ht="14.25" customHeight="1">
      <c r="A71" s="131" t="s">
        <v>120</v>
      </c>
      <c r="B71" s="133">
        <v>55</v>
      </c>
      <c r="C71" s="146">
        <f t="shared" si="1"/>
        <v>0.006962906697050259</v>
      </c>
      <c r="E71" s="134"/>
      <c r="F71" s="8"/>
      <c r="G71" s="8"/>
    </row>
    <row r="72" spans="1:7" ht="14.25" customHeight="1">
      <c r="A72" s="131" t="s">
        <v>121</v>
      </c>
      <c r="B72" s="133">
        <v>53</v>
      </c>
      <c r="C72" s="146">
        <f t="shared" si="1"/>
        <v>0.006709710089884796</v>
      </c>
      <c r="E72" s="134"/>
      <c r="F72" s="8"/>
      <c r="G72" s="8"/>
    </row>
    <row r="73" spans="1:7" ht="14.25" customHeight="1">
      <c r="A73" s="131" t="s">
        <v>122</v>
      </c>
      <c r="B73" s="133">
        <v>32</v>
      </c>
      <c r="C73" s="146">
        <f t="shared" si="1"/>
        <v>0.004051145714647424</v>
      </c>
      <c r="E73" s="134"/>
      <c r="F73" s="8"/>
      <c r="G73" s="8"/>
    </row>
    <row r="74" spans="1:8" s="10" customFormat="1" ht="14.25" customHeight="1">
      <c r="A74" s="131" t="s">
        <v>123</v>
      </c>
      <c r="B74" s="133">
        <v>31</v>
      </c>
      <c r="C74" s="146">
        <f t="shared" si="1"/>
        <v>0.003924547411064691</v>
      </c>
      <c r="D74" s="8"/>
      <c r="E74" s="134"/>
      <c r="H74" s="8"/>
    </row>
    <row r="75" spans="1:7" ht="14.25" customHeight="1">
      <c r="A75" s="131" t="s">
        <v>124</v>
      </c>
      <c r="B75" s="133">
        <v>26</v>
      </c>
      <c r="C75" s="146">
        <f t="shared" si="1"/>
        <v>0.0032915558931510317</v>
      </c>
      <c r="E75" s="134"/>
      <c r="F75" s="8"/>
      <c r="G75" s="8"/>
    </row>
    <row r="76" spans="1:7" ht="14.25" customHeight="1">
      <c r="A76" s="131" t="s">
        <v>125</v>
      </c>
      <c r="B76" s="133">
        <v>26</v>
      </c>
      <c r="C76" s="146">
        <f t="shared" si="1"/>
        <v>0.0032915558931510317</v>
      </c>
      <c r="E76" s="134"/>
      <c r="F76" s="8"/>
      <c r="G76" s="8"/>
    </row>
    <row r="77" spans="1:7" ht="14.25" customHeight="1">
      <c r="A77" s="131" t="s">
        <v>126</v>
      </c>
      <c r="B77" s="133">
        <v>24</v>
      </c>
      <c r="C77" s="146">
        <f t="shared" si="1"/>
        <v>0.0030383592859855677</v>
      </c>
      <c r="E77" s="134"/>
      <c r="F77" s="8"/>
      <c r="G77" s="8"/>
    </row>
    <row r="78" spans="1:7" ht="14.25" customHeight="1">
      <c r="A78" s="131" t="s">
        <v>127</v>
      </c>
      <c r="B78" s="133">
        <v>15</v>
      </c>
      <c r="C78" s="146">
        <f t="shared" si="1"/>
        <v>0.0018989745537409798</v>
      </c>
      <c r="E78" s="134"/>
      <c r="F78" s="8"/>
      <c r="G78" s="8"/>
    </row>
    <row r="79" spans="1:7" ht="14.25" customHeight="1">
      <c r="A79" s="131" t="s">
        <v>128</v>
      </c>
      <c r="B79" s="133">
        <v>11</v>
      </c>
      <c r="C79" s="146">
        <f t="shared" si="1"/>
        <v>0.0013925813394100519</v>
      </c>
      <c r="E79" s="134"/>
      <c r="F79" s="8"/>
      <c r="G79" s="8"/>
    </row>
    <row r="80" spans="1:8" ht="14.25" customHeight="1">
      <c r="A80" s="131" t="s">
        <v>129</v>
      </c>
      <c r="B80" s="133">
        <v>11</v>
      </c>
      <c r="C80" s="146">
        <f t="shared" si="1"/>
        <v>0.0013925813394100519</v>
      </c>
      <c r="E80" s="134"/>
      <c r="F80" s="8"/>
      <c r="G80" s="8"/>
      <c r="H80" s="10"/>
    </row>
    <row r="81" spans="1:7" ht="14.25" customHeight="1">
      <c r="A81" s="131" t="s">
        <v>130</v>
      </c>
      <c r="B81" s="133">
        <v>10</v>
      </c>
      <c r="C81" s="146">
        <f t="shared" si="1"/>
        <v>0.0012659830358273199</v>
      </c>
      <c r="E81" s="134"/>
      <c r="F81" s="8"/>
      <c r="G81" s="8"/>
    </row>
    <row r="82" spans="1:7" ht="14.25" customHeight="1">
      <c r="A82" s="131" t="s">
        <v>131</v>
      </c>
      <c r="B82" s="133">
        <v>4</v>
      </c>
      <c r="C82" s="146">
        <f t="shared" si="1"/>
        <v>0.000506393214330928</v>
      </c>
      <c r="E82" s="8"/>
      <c r="F82" s="8"/>
      <c r="G82" s="8"/>
    </row>
    <row r="83" spans="1:7" ht="14.25" customHeight="1">
      <c r="A83" s="135" t="s">
        <v>132</v>
      </c>
      <c r="B83" s="136">
        <v>1</v>
      </c>
      <c r="C83" s="146">
        <f t="shared" si="1"/>
        <v>0.000126598303582732</v>
      </c>
      <c r="E83" s="8"/>
      <c r="F83" s="8"/>
      <c r="G83" s="8"/>
    </row>
    <row r="84" spans="1:7" ht="14.25" customHeight="1">
      <c r="A84" s="137" t="s">
        <v>13</v>
      </c>
      <c r="B84" s="132">
        <v>7899</v>
      </c>
      <c r="C84" s="148">
        <f>SUM(C61:C83)</f>
        <v>0.9999999999999999</v>
      </c>
      <c r="E84" s="8"/>
      <c r="F84" s="8"/>
      <c r="G84" s="8"/>
    </row>
    <row r="85" spans="1:7" ht="15" customHeight="1" thickBot="1">
      <c r="A85" s="8"/>
      <c r="C85" s="8"/>
      <c r="E85" s="8"/>
      <c r="F85" s="8"/>
      <c r="G85" s="8"/>
    </row>
    <row r="86" spans="1:7" ht="22.5" customHeight="1">
      <c r="A86" s="123" t="s">
        <v>175</v>
      </c>
      <c r="B86" s="127" t="s">
        <v>32</v>
      </c>
      <c r="C86" s="71" t="s">
        <v>33</v>
      </c>
      <c r="E86" s="8"/>
      <c r="F86" s="8"/>
      <c r="G86" s="8"/>
    </row>
    <row r="87" spans="1:7" ht="14.25" customHeight="1">
      <c r="A87" s="131" t="s">
        <v>133</v>
      </c>
      <c r="B87" s="132">
        <v>171</v>
      </c>
      <c r="C87" s="146">
        <f>B87/$B$102</f>
        <v>0.28078817733990147</v>
      </c>
      <c r="E87" s="134"/>
      <c r="F87" s="8"/>
      <c r="G87" s="8"/>
    </row>
    <row r="88" spans="1:7" ht="14.25" customHeight="1">
      <c r="A88" s="131" t="s">
        <v>134</v>
      </c>
      <c r="B88" s="133">
        <v>89</v>
      </c>
      <c r="C88" s="146">
        <f aca="true" t="shared" si="2" ref="C88:C101">B88/$B$102</f>
        <v>0.14614121510673234</v>
      </c>
      <c r="E88" s="134"/>
      <c r="F88" s="8"/>
      <c r="G88" s="8"/>
    </row>
    <row r="89" spans="1:7" ht="14.25" customHeight="1">
      <c r="A89" s="131" t="s">
        <v>135</v>
      </c>
      <c r="B89" s="133">
        <v>85</v>
      </c>
      <c r="C89" s="146">
        <f t="shared" si="2"/>
        <v>0.13957307060755336</v>
      </c>
      <c r="E89" s="134"/>
      <c r="F89" s="8"/>
      <c r="G89" s="8"/>
    </row>
    <row r="90" spans="1:7" ht="14.25" customHeight="1">
      <c r="A90" s="131" t="s">
        <v>136</v>
      </c>
      <c r="B90" s="133">
        <v>69</v>
      </c>
      <c r="C90" s="146">
        <f t="shared" si="2"/>
        <v>0.11330049261083744</v>
      </c>
      <c r="E90" s="134"/>
      <c r="F90" s="8"/>
      <c r="G90" s="8"/>
    </row>
    <row r="91" spans="1:7" ht="14.25" customHeight="1">
      <c r="A91" s="131" t="s">
        <v>137</v>
      </c>
      <c r="B91" s="133">
        <v>50</v>
      </c>
      <c r="C91" s="146">
        <f t="shared" si="2"/>
        <v>0.08210180623973727</v>
      </c>
      <c r="E91" s="134"/>
      <c r="F91" s="8"/>
      <c r="G91" s="8"/>
    </row>
    <row r="92" spans="1:7" ht="18" customHeight="1">
      <c r="A92" s="131" t="s">
        <v>138</v>
      </c>
      <c r="B92" s="133">
        <v>40</v>
      </c>
      <c r="C92" s="146">
        <f t="shared" si="2"/>
        <v>0.06568144499178982</v>
      </c>
      <c r="E92" s="134"/>
      <c r="F92" s="8"/>
      <c r="G92" s="8"/>
    </row>
    <row r="93" spans="1:7" ht="13.5" customHeight="1">
      <c r="A93" s="131" t="s">
        <v>139</v>
      </c>
      <c r="B93" s="133">
        <v>22</v>
      </c>
      <c r="C93" s="146">
        <f t="shared" si="2"/>
        <v>0.0361247947454844</v>
      </c>
      <c r="E93" s="134"/>
      <c r="F93" s="8"/>
      <c r="G93" s="8"/>
    </row>
    <row r="94" spans="1:7" ht="13.5" customHeight="1">
      <c r="A94" s="131" t="s">
        <v>140</v>
      </c>
      <c r="B94" s="133">
        <v>21</v>
      </c>
      <c r="C94" s="146">
        <f t="shared" si="2"/>
        <v>0.034482758620689655</v>
      </c>
      <c r="E94" s="134"/>
      <c r="F94" s="8"/>
      <c r="G94" s="8"/>
    </row>
    <row r="95" spans="1:7" ht="13.5" customHeight="1">
      <c r="A95" s="131" t="s">
        <v>141</v>
      </c>
      <c r="B95" s="133">
        <v>21</v>
      </c>
      <c r="C95" s="146">
        <f t="shared" si="2"/>
        <v>0.034482758620689655</v>
      </c>
      <c r="E95" s="134"/>
      <c r="F95" s="8"/>
      <c r="G95" s="8"/>
    </row>
    <row r="96" spans="1:7" ht="13.5" customHeight="1">
      <c r="A96" s="131" t="s">
        <v>142</v>
      </c>
      <c r="B96" s="133">
        <v>19</v>
      </c>
      <c r="C96" s="146">
        <f t="shared" si="2"/>
        <v>0.031198686371100164</v>
      </c>
      <c r="E96" s="134"/>
      <c r="F96" s="8"/>
      <c r="G96" s="8"/>
    </row>
    <row r="97" spans="1:7" ht="13.5" customHeight="1">
      <c r="A97" s="131" t="s">
        <v>143</v>
      </c>
      <c r="B97" s="133">
        <v>9</v>
      </c>
      <c r="C97" s="146">
        <f t="shared" si="2"/>
        <v>0.014778325123152709</v>
      </c>
      <c r="E97" s="134"/>
      <c r="F97" s="8"/>
      <c r="G97" s="8"/>
    </row>
    <row r="98" spans="1:7" ht="15" customHeight="1">
      <c r="A98" s="131" t="s">
        <v>144</v>
      </c>
      <c r="B98" s="133">
        <v>5</v>
      </c>
      <c r="C98" s="146">
        <f t="shared" si="2"/>
        <v>0.008210180623973728</v>
      </c>
      <c r="E98" s="134"/>
      <c r="F98" s="8"/>
      <c r="G98" s="8"/>
    </row>
    <row r="99" spans="1:7" ht="15" customHeight="1">
      <c r="A99" s="131" t="s">
        <v>145</v>
      </c>
      <c r="B99" s="133">
        <v>4</v>
      </c>
      <c r="C99" s="146">
        <f t="shared" si="2"/>
        <v>0.006568144499178982</v>
      </c>
      <c r="E99" s="134"/>
      <c r="F99" s="8"/>
      <c r="G99" s="8"/>
    </row>
    <row r="100" spans="1:7" ht="15" customHeight="1">
      <c r="A100" s="131" t="s">
        <v>146</v>
      </c>
      <c r="B100" s="133">
        <v>3</v>
      </c>
      <c r="C100" s="146">
        <f t="shared" si="2"/>
        <v>0.0049261083743842365</v>
      </c>
      <c r="E100" s="134"/>
      <c r="F100" s="8"/>
      <c r="G100" s="8"/>
    </row>
    <row r="101" spans="1:7" ht="15" customHeight="1">
      <c r="A101" s="135" t="s">
        <v>147</v>
      </c>
      <c r="B101" s="136">
        <v>1</v>
      </c>
      <c r="C101" s="146">
        <f t="shared" si="2"/>
        <v>0.0016420361247947454</v>
      </c>
      <c r="E101" s="134"/>
      <c r="F101" s="8"/>
      <c r="G101" s="8"/>
    </row>
    <row r="102" spans="1:7" ht="15" customHeight="1">
      <c r="A102" s="137" t="s">
        <v>13</v>
      </c>
      <c r="B102" s="132">
        <v>609</v>
      </c>
      <c r="C102" s="149">
        <f>SUM(C87:C101)</f>
        <v>0.9999999999999998</v>
      </c>
      <c r="E102" s="134"/>
      <c r="F102" s="8"/>
      <c r="G102" s="8"/>
    </row>
    <row r="103" spans="1:7" ht="15" customHeight="1" thickBot="1">
      <c r="A103" s="120"/>
      <c r="B103" s="121"/>
      <c r="C103" s="122"/>
      <c r="E103" s="134"/>
      <c r="F103" s="8"/>
      <c r="G103" s="8"/>
    </row>
    <row r="104" spans="1:7" ht="22.5" customHeight="1">
      <c r="A104" s="123" t="s">
        <v>176</v>
      </c>
      <c r="B104" s="127" t="s">
        <v>32</v>
      </c>
      <c r="C104" s="71" t="s">
        <v>33</v>
      </c>
      <c r="E104" s="134"/>
      <c r="F104" s="8"/>
      <c r="G104" s="8"/>
    </row>
    <row r="105" spans="1:7" ht="15" customHeight="1">
      <c r="A105" s="131" t="s">
        <v>148</v>
      </c>
      <c r="B105" s="132">
        <v>160</v>
      </c>
      <c r="C105" s="150">
        <f>B105/$B$129</f>
        <v>0.32193158953722334</v>
      </c>
      <c r="E105" s="134"/>
      <c r="F105" s="8"/>
      <c r="G105" s="8"/>
    </row>
    <row r="106" spans="1:7" ht="15" customHeight="1">
      <c r="A106" s="131" t="s">
        <v>149</v>
      </c>
      <c r="B106" s="133">
        <v>55</v>
      </c>
      <c r="C106" s="150">
        <f aca="true" t="shared" si="3" ref="C106:C128">B106/$B$129</f>
        <v>0.11066398390342053</v>
      </c>
      <c r="E106" s="134"/>
      <c r="F106" s="8"/>
      <c r="G106" s="8"/>
    </row>
    <row r="107" spans="1:7" ht="15" customHeight="1">
      <c r="A107" s="131" t="s">
        <v>150</v>
      </c>
      <c r="B107" s="133">
        <v>54</v>
      </c>
      <c r="C107" s="150">
        <f t="shared" si="3"/>
        <v>0.10865191146881288</v>
      </c>
      <c r="E107" s="134"/>
      <c r="F107" s="8"/>
      <c r="G107" s="8"/>
    </row>
    <row r="108" spans="1:7" ht="15" customHeight="1">
      <c r="A108" s="131" t="s">
        <v>151</v>
      </c>
      <c r="B108" s="133">
        <v>49</v>
      </c>
      <c r="C108" s="150">
        <f t="shared" si="3"/>
        <v>0.09859154929577464</v>
      </c>
      <c r="E108" s="134"/>
      <c r="F108" s="8"/>
      <c r="G108" s="8"/>
    </row>
    <row r="109" spans="1:7" ht="15" customHeight="1">
      <c r="A109" s="131" t="s">
        <v>152</v>
      </c>
      <c r="B109" s="133">
        <v>28</v>
      </c>
      <c r="C109" s="150">
        <f t="shared" si="3"/>
        <v>0.056338028169014086</v>
      </c>
      <c r="E109" s="134"/>
      <c r="F109" s="8"/>
      <c r="G109" s="8"/>
    </row>
    <row r="110" spans="1:7" ht="15" customHeight="1">
      <c r="A110" s="131" t="s">
        <v>153</v>
      </c>
      <c r="B110" s="133">
        <v>21</v>
      </c>
      <c r="C110" s="150">
        <f t="shared" si="3"/>
        <v>0.04225352112676056</v>
      </c>
      <c r="E110" s="134"/>
      <c r="F110" s="8"/>
      <c r="G110" s="8"/>
    </row>
    <row r="111" spans="1:7" ht="15" customHeight="1">
      <c r="A111" s="131" t="s">
        <v>154</v>
      </c>
      <c r="B111" s="133">
        <v>20</v>
      </c>
      <c r="C111" s="150">
        <f t="shared" si="3"/>
        <v>0.04024144869215292</v>
      </c>
      <c r="E111" s="134"/>
      <c r="F111" s="8"/>
      <c r="G111" s="8"/>
    </row>
    <row r="112" spans="1:7" ht="15" customHeight="1">
      <c r="A112" s="131" t="s">
        <v>155</v>
      </c>
      <c r="B112" s="133">
        <v>14</v>
      </c>
      <c r="C112" s="150">
        <f t="shared" si="3"/>
        <v>0.028169014084507043</v>
      </c>
      <c r="E112" s="134"/>
      <c r="F112" s="8"/>
      <c r="G112" s="8"/>
    </row>
    <row r="113" spans="1:7" ht="15" customHeight="1">
      <c r="A113" s="131" t="s">
        <v>156</v>
      </c>
      <c r="B113" s="133">
        <v>12</v>
      </c>
      <c r="C113" s="150">
        <f t="shared" si="3"/>
        <v>0.02414486921529175</v>
      </c>
      <c r="E113" s="134"/>
      <c r="F113" s="8"/>
      <c r="G113" s="8"/>
    </row>
    <row r="114" spans="1:7" ht="15" customHeight="1">
      <c r="A114" s="131" t="s">
        <v>157</v>
      </c>
      <c r="B114" s="133">
        <v>11</v>
      </c>
      <c r="C114" s="150">
        <f t="shared" si="3"/>
        <v>0.022132796780684104</v>
      </c>
      <c r="E114" s="134"/>
      <c r="F114" s="8"/>
      <c r="G114" s="8"/>
    </row>
    <row r="115" spans="1:7" ht="15" customHeight="1">
      <c r="A115" s="131" t="s">
        <v>158</v>
      </c>
      <c r="B115" s="133">
        <v>10</v>
      </c>
      <c r="C115" s="150">
        <f t="shared" si="3"/>
        <v>0.02012072434607646</v>
      </c>
      <c r="E115" s="134"/>
      <c r="F115" s="8"/>
      <c r="G115" s="8"/>
    </row>
    <row r="116" spans="1:7" ht="15" customHeight="1">
      <c r="A116" s="131" t="s">
        <v>159</v>
      </c>
      <c r="B116" s="133">
        <v>9</v>
      </c>
      <c r="C116" s="150">
        <f t="shared" si="3"/>
        <v>0.018108651911468814</v>
      </c>
      <c r="E116" s="134"/>
      <c r="F116" s="8"/>
      <c r="G116" s="8"/>
    </row>
    <row r="117" spans="1:7" ht="15" customHeight="1">
      <c r="A117" s="131" t="s">
        <v>160</v>
      </c>
      <c r="B117" s="133">
        <v>9</v>
      </c>
      <c r="C117" s="150">
        <f t="shared" si="3"/>
        <v>0.018108651911468814</v>
      </c>
      <c r="E117" s="134"/>
      <c r="F117" s="8"/>
      <c r="G117" s="8"/>
    </row>
    <row r="118" spans="1:7" ht="15" customHeight="1">
      <c r="A118" s="131" t="s">
        <v>161</v>
      </c>
      <c r="B118" s="133">
        <v>8</v>
      </c>
      <c r="C118" s="150">
        <f t="shared" si="3"/>
        <v>0.01609657947686117</v>
      </c>
      <c r="E118" s="134"/>
      <c r="F118" s="8"/>
      <c r="G118" s="8"/>
    </row>
    <row r="119" spans="1:7" ht="15" customHeight="1">
      <c r="A119" s="131" t="s">
        <v>162</v>
      </c>
      <c r="B119" s="133">
        <v>8</v>
      </c>
      <c r="C119" s="150">
        <f t="shared" si="3"/>
        <v>0.01609657947686117</v>
      </c>
      <c r="E119" s="134"/>
      <c r="F119" s="8"/>
      <c r="G119" s="8"/>
    </row>
    <row r="120" spans="1:7" ht="15" customHeight="1">
      <c r="A120" s="131" t="s">
        <v>163</v>
      </c>
      <c r="B120" s="133">
        <v>6</v>
      </c>
      <c r="C120" s="150">
        <f t="shared" si="3"/>
        <v>0.012072434607645875</v>
      </c>
      <c r="E120" s="134"/>
      <c r="F120" s="8"/>
      <c r="G120" s="8"/>
    </row>
    <row r="121" spans="1:7" ht="15" customHeight="1">
      <c r="A121" s="131" t="s">
        <v>164</v>
      </c>
      <c r="B121" s="133">
        <v>6</v>
      </c>
      <c r="C121" s="150">
        <f t="shared" si="3"/>
        <v>0.012072434607645875</v>
      </c>
      <c r="E121" s="138"/>
      <c r="F121" s="8"/>
      <c r="G121" s="8"/>
    </row>
    <row r="122" spans="1:7" ht="15" customHeight="1">
      <c r="A122" s="131" t="s">
        <v>165</v>
      </c>
      <c r="B122" s="133">
        <v>4</v>
      </c>
      <c r="C122" s="150">
        <f t="shared" si="3"/>
        <v>0.008048289738430584</v>
      </c>
      <c r="G122" s="8"/>
    </row>
    <row r="123" spans="1:7" ht="15" customHeight="1">
      <c r="A123" s="131" t="s">
        <v>166</v>
      </c>
      <c r="B123" s="133">
        <v>3</v>
      </c>
      <c r="C123" s="150">
        <f t="shared" si="3"/>
        <v>0.006036217303822937</v>
      </c>
      <c r="G123" s="8"/>
    </row>
    <row r="124" spans="1:7" ht="15" customHeight="1">
      <c r="A124" s="131" t="s">
        <v>167</v>
      </c>
      <c r="B124" s="133">
        <v>3</v>
      </c>
      <c r="C124" s="150">
        <f t="shared" si="3"/>
        <v>0.006036217303822937</v>
      </c>
      <c r="G124" s="8"/>
    </row>
    <row r="125" spans="1:7" ht="15" customHeight="1">
      <c r="A125" s="131" t="s">
        <v>168</v>
      </c>
      <c r="B125" s="133">
        <v>2</v>
      </c>
      <c r="C125" s="150">
        <f t="shared" si="3"/>
        <v>0.004024144869215292</v>
      </c>
      <c r="G125" s="8"/>
    </row>
    <row r="126" spans="1:3" ht="15" customHeight="1">
      <c r="A126" s="131" t="s">
        <v>169</v>
      </c>
      <c r="B126" s="133">
        <v>2</v>
      </c>
      <c r="C126" s="150">
        <f t="shared" si="3"/>
        <v>0.004024144869215292</v>
      </c>
    </row>
    <row r="127" spans="1:3" ht="15" customHeight="1">
      <c r="A127" s="131" t="s">
        <v>170</v>
      </c>
      <c r="B127" s="133">
        <v>2</v>
      </c>
      <c r="C127" s="150">
        <f t="shared" si="3"/>
        <v>0.004024144869215292</v>
      </c>
    </row>
    <row r="128" spans="1:3" ht="15" customHeight="1">
      <c r="A128" s="131" t="s">
        <v>171</v>
      </c>
      <c r="B128" s="136">
        <v>1</v>
      </c>
      <c r="C128" s="150">
        <f t="shared" si="3"/>
        <v>0.002012072434607646</v>
      </c>
    </row>
    <row r="129" spans="1:3" ht="15" customHeight="1">
      <c r="A129" s="141" t="s">
        <v>13</v>
      </c>
      <c r="B129" s="142">
        <v>497</v>
      </c>
      <c r="C129" s="151">
        <f>SUM(C105:C128)</f>
        <v>1.0000000000000002</v>
      </c>
    </row>
    <row r="130" spans="1:3" ht="20.25" customHeight="1">
      <c r="A130" s="141" t="s">
        <v>3</v>
      </c>
      <c r="B130" s="143">
        <v>84314</v>
      </c>
      <c r="C130" s="6"/>
    </row>
    <row r="131" spans="1:3" ht="15" customHeight="1">
      <c r="A131" s="144"/>
      <c r="B131" s="145"/>
      <c r="C131" s="6"/>
    </row>
    <row r="132" spans="1:7" s="153" customFormat="1" ht="77.25" customHeight="1">
      <c r="A132" s="160" t="s">
        <v>177</v>
      </c>
      <c r="B132" s="161"/>
      <c r="C132" s="162"/>
      <c r="E132" s="154"/>
      <c r="F132" s="155"/>
      <c r="G132" s="155"/>
    </row>
  </sheetData>
  <sheetProtection/>
  <mergeCells count="4">
    <mergeCell ref="A2:C2"/>
    <mergeCell ref="A4:C4"/>
    <mergeCell ref="A5:C5"/>
    <mergeCell ref="A132:C132"/>
  </mergeCells>
  <printOptions horizontalCentered="1"/>
  <pageMargins left="0.4330708661417323" right="0.2755905511811024" top="0.7874015748031497" bottom="0.7874015748031497" header="0.2755905511811024" footer="0.5118110236220472"/>
  <pageSetup fitToHeight="2" fitToWidth="1" horizontalDpi="600" verticalDpi="600" orientation="portrait" paperSize="9" scale="7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Floriaan Vossen</dc:creator>
  <cp:keywords/>
  <dc:description/>
  <cp:lastModifiedBy>Vermeulen, Geert</cp:lastModifiedBy>
  <cp:lastPrinted>2020-07-16T12:25:18Z</cp:lastPrinted>
  <dcterms:created xsi:type="dcterms:W3CDTF">2005-06-20T09:23:07Z</dcterms:created>
  <dcterms:modified xsi:type="dcterms:W3CDTF">2020-08-17T07:30:25Z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0x010100FE22D54FD2392A4BACD5A7AA4A8BF190</vt:lpwstr>
  </property>
</Properties>
</file>