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50" tabRatio="639" activeTab="0"/>
  </bookViews>
  <sheets>
    <sheet name="INHOUD" sheetId="1" r:id="rId1"/>
    <sheet name="19_dko_01" sheetId="2" r:id="rId2"/>
    <sheet name="19_dko_02" sheetId="3" r:id="rId3"/>
    <sheet name="19_dko_03" sheetId="4" r:id="rId4"/>
    <sheet name="19_dko_04" sheetId="5" r:id="rId5"/>
    <sheet name="19_dko_05" sheetId="6" r:id="rId6"/>
  </sheets>
  <definedNames>
    <definedName name="_p412" localSheetId="1">#REF!</definedName>
    <definedName name="_p412" localSheetId="2">#REF!</definedName>
    <definedName name="_p412" localSheetId="4">#REF!</definedName>
    <definedName name="_p412" localSheetId="5">#REF!</definedName>
    <definedName name="_p412">#REF!</definedName>
    <definedName name="_p413" localSheetId="1">#REF!</definedName>
    <definedName name="_p413" localSheetId="2">#REF!</definedName>
    <definedName name="_p413" localSheetId="4">#REF!</definedName>
    <definedName name="_p413" localSheetId="5">#REF!</definedName>
    <definedName name="_p413">#REF!</definedName>
    <definedName name="eentabel" localSheetId="1">#REF!</definedName>
    <definedName name="eentabel" localSheetId="2">#REF!</definedName>
    <definedName name="eentabel" localSheetId="4">#REF!</definedName>
    <definedName name="eentabel" localSheetId="5">#REF!</definedName>
    <definedName name="eentabel">#REF!</definedName>
    <definedName name="jaarboek_per_land" localSheetId="1">#REF!</definedName>
    <definedName name="jaarboek_per_land" localSheetId="2">#REF!</definedName>
    <definedName name="jaarboek_per_land" localSheetId="4">#REF!</definedName>
    <definedName name="jaarboek_per_land" localSheetId="5">#REF!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<sst xmlns="http://schemas.openxmlformats.org/spreadsheetml/2006/main" count="278" uniqueCount="184">
  <si>
    <t>DEELTIJDS KUNSTONDERWIJS</t>
  </si>
  <si>
    <t>Gemeenschapsonderwijs</t>
  </si>
  <si>
    <t>Privaatrechtelijk</t>
  </si>
  <si>
    <t>Algemeen totaal</t>
  </si>
  <si>
    <t>M</t>
  </si>
  <si>
    <t>V</t>
  </si>
  <si>
    <t>T</t>
  </si>
  <si>
    <t xml:space="preserve">   Antwerpen</t>
  </si>
  <si>
    <t xml:space="preserve">   Vlaams-Brabant</t>
  </si>
  <si>
    <t xml:space="preserve">   Brussels Hoofdstedelijk Gewest</t>
  </si>
  <si>
    <t xml:space="preserve">   West-Vlaanderen</t>
  </si>
  <si>
    <t xml:space="preserve">   Oost-Vlaanderen</t>
  </si>
  <si>
    <t xml:space="preserve">   Limburg</t>
  </si>
  <si>
    <t>Totaal</t>
  </si>
  <si>
    <t xml:space="preserve">  Muziek</t>
  </si>
  <si>
    <t xml:space="preserve">  Dans</t>
  </si>
  <si>
    <t>Aantal financierbare leerlingen naar leeftijd en geslacht (1)</t>
  </si>
  <si>
    <t>12 - 17 jaar</t>
  </si>
  <si>
    <t>18 - 24 jaar</t>
  </si>
  <si>
    <t>25 - 44 jaar</t>
  </si>
  <si>
    <t>45 - 64 jaar</t>
  </si>
  <si>
    <t>vanaf 65 jaar</t>
  </si>
  <si>
    <t xml:space="preserve">   Muziek</t>
  </si>
  <si>
    <t xml:space="preserve">   Dans</t>
  </si>
  <si>
    <t>Percentage financierbare leerlingen naar leeftijd en geslacht</t>
  </si>
  <si>
    <t>Aantal financierbare</t>
  </si>
  <si>
    <t xml:space="preserve">Percentage </t>
  </si>
  <si>
    <t>Percentage</t>
  </si>
  <si>
    <t>leerlingen (1)</t>
  </si>
  <si>
    <t>volwass. 18 jaar en +</t>
  </si>
  <si>
    <t>mannen</t>
  </si>
  <si>
    <t>vrouwen</t>
  </si>
  <si>
    <t>Aantal inschrijvingen</t>
  </si>
  <si>
    <t>Procentueel aandeel</t>
  </si>
  <si>
    <t>SCHOOLBEVOLKING DEELTIJDS KUNSTONDERWIJS</t>
  </si>
  <si>
    <t>Aantal financierbare leerlingen naar leeftijd en geslacht</t>
  </si>
  <si>
    <t>Verdeling van de leerlingenpopulatie volgens soort instrument</t>
  </si>
  <si>
    <t>(2) In deze tabel komen sommige resultaten uit op een halfje. Dit heeft te maken met de specifieke mogelijkheid voor leerlingen om zich in te schrijven in twee academies. Omdat die ‘gedeelde’ leerlingen hun opleiding spreiden over twee academies (die in verschillende provincies gelegen kunnen zijn), tellen ze in beide academies mee voor een halve financierbare leerling.</t>
  </si>
  <si>
    <t>19dko_01</t>
  </si>
  <si>
    <t>19dko_02</t>
  </si>
  <si>
    <t>19dko_03</t>
  </si>
  <si>
    <t>19dko_04</t>
  </si>
  <si>
    <t>19dko_05</t>
  </si>
  <si>
    <t>Schooljaar 2019-2020</t>
  </si>
  <si>
    <t>Tellingsdatum 1 februari 2020</t>
  </si>
  <si>
    <t>Gemeente / Intercommunale</t>
  </si>
  <si>
    <t>Beeldende en audiovisuele kunsten</t>
  </si>
  <si>
    <t>Muziek, Woordkunst-drama en Dans</t>
  </si>
  <si>
    <t>Domeinoverschrijdend</t>
  </si>
  <si>
    <t>1ste graad</t>
  </si>
  <si>
    <t>2de graad</t>
  </si>
  <si>
    <t>3de graad</t>
  </si>
  <si>
    <t>4de graad</t>
  </si>
  <si>
    <t>Graadloos</t>
  </si>
  <si>
    <t xml:space="preserve">  Woordkunst-drama</t>
  </si>
  <si>
    <t xml:space="preserve">   Woordkunst-drama</t>
  </si>
  <si>
    <t>(1) De telling is gebaseerd op het aantal financierbare leerlingen. Wie voor meer dan één domein inschreef, werd per domein éénmaal geteld.</t>
  </si>
  <si>
    <t>Beeldende en auidovisuele kunsten</t>
  </si>
  <si>
    <t>Verdeling van de financierbare leerlingen over de domeinen en graden (1)</t>
  </si>
  <si>
    <t>Instrument: klassiek: piano</t>
  </si>
  <si>
    <t>Instrument: klassiek: gitaar</t>
  </si>
  <si>
    <t>Instrument: klassiek: viool</t>
  </si>
  <si>
    <t>Instrument: klassiek: dwarsfluit</t>
  </si>
  <si>
    <t>Instrument: klassiek: zang</t>
  </si>
  <si>
    <t>Instrument: klassiek: altsaxofoon</t>
  </si>
  <si>
    <t>Instrument: klassiek: cello</t>
  </si>
  <si>
    <t>Instrument: klassiek: ritmisch slagwerk</t>
  </si>
  <si>
    <t>Instrument: klassiek: klarinet</t>
  </si>
  <si>
    <t>Instrument: klassiek: trompet</t>
  </si>
  <si>
    <t>Instrument: klassiek: orkestslagwerk</t>
  </si>
  <si>
    <t>Instrument: klassiek: accordeon</t>
  </si>
  <si>
    <t>Instrument: klassiek: hobo</t>
  </si>
  <si>
    <t>Instrument: klassiek: harp</t>
  </si>
  <si>
    <t>Instrument: klassiek: blokfluit</t>
  </si>
  <si>
    <t>Instrument: klassiek: orgel</t>
  </si>
  <si>
    <t>Instrument: klassiek: hoorn</t>
  </si>
  <si>
    <t>Instrument: klassiek: trombone</t>
  </si>
  <si>
    <t>Instrument: klassiek: altviool</t>
  </si>
  <si>
    <t>Instrument: klassiek: contrabas</t>
  </si>
  <si>
    <t>Instrument: klassiek: fagot</t>
  </si>
  <si>
    <t>Instrument: klassiek: kornet</t>
  </si>
  <si>
    <t>Instrument: klassiek: eufonium</t>
  </si>
  <si>
    <t>Instrument: klassiek: bugel</t>
  </si>
  <si>
    <t>Instrument: klassiek: melodisch slagwerk</t>
  </si>
  <si>
    <t>Instrument: klassiek: tenorsaxofoon</t>
  </si>
  <si>
    <t>Instrument: klassiek: sopraansaxofoon</t>
  </si>
  <si>
    <t>Instrument: klassiek: klavecimbel</t>
  </si>
  <si>
    <t>Instrument: klassiek: bariton</t>
  </si>
  <si>
    <t>Instrument: klassiek: klavierklas</t>
  </si>
  <si>
    <t>Instrument: klassiek: bastuba</t>
  </si>
  <si>
    <t>Instrument: klassiek: basklarinet</t>
  </si>
  <si>
    <t>Instrument: klassiek: althoorn</t>
  </si>
  <si>
    <t>Instrument: klassiek: engelse hoorn</t>
  </si>
  <si>
    <t>Instrument: klassiek: piccolo</t>
  </si>
  <si>
    <t>Instrument: klassiek: altfluit</t>
  </si>
  <si>
    <t>Instrument: klassiek: baritonsaxofoon</t>
  </si>
  <si>
    <t>Instrument: klassiek: mandoline</t>
  </si>
  <si>
    <t>Instrument: klassiek: kleine klarinet</t>
  </si>
  <si>
    <t>Instrument: klassiek: klavierklas (orgel)</t>
  </si>
  <si>
    <t>Instrument: klassiek: beiaard</t>
  </si>
  <si>
    <t>Instrument: klassiek: bastrombone</t>
  </si>
  <si>
    <t>Instrument: klassiek: altklarinet</t>
  </si>
  <si>
    <t>Instrument: klassiek: basblokfluit</t>
  </si>
  <si>
    <t>Instrument: klassiek: bandoneon</t>
  </si>
  <si>
    <t>Instrument: klassiek: klavierklas (piano)</t>
  </si>
  <si>
    <t>Instrument: klassiek: contrafagot</t>
  </si>
  <si>
    <t>Instrument: klassiek: basfluit</t>
  </si>
  <si>
    <t>Instrument: klassiek: bassaxofoon</t>
  </si>
  <si>
    <t>Instrument: klassiek: piccolotrompet</t>
  </si>
  <si>
    <t>Instrument: jazz-pop-rock: elektrische en/of akoestische gitaar</t>
  </si>
  <si>
    <t>Instrument: jazz-pop-rock: piano</t>
  </si>
  <si>
    <t>Instrument: jazz-pop-rock: zang</t>
  </si>
  <si>
    <t>Instrument: jazz-pop-rock: ritmisch slagwerk</t>
  </si>
  <si>
    <t>Instrument: jazz-pop-rock: basgitaar</t>
  </si>
  <si>
    <t>Instrument: jazz-pop-rock: altsaxofoon</t>
  </si>
  <si>
    <t>Instrument: jazz-pop-rock: trompet</t>
  </si>
  <si>
    <t>Instrument: jazz-pop-rock: contrabas</t>
  </si>
  <si>
    <t>Instrument: jazz-pop-rock: tenorsaxofoon</t>
  </si>
  <si>
    <t>Instrument: jazz-pop-rock: keyboard</t>
  </si>
  <si>
    <t>Instrument: jazz-pop-rock: trombone</t>
  </si>
  <si>
    <t>Instrument: jazz-pop-rock: melodisch slagwerk</t>
  </si>
  <si>
    <t>Instrument: jazz-pop-rock: dwarsfluit</t>
  </si>
  <si>
    <t>Instrument: jazz-pop-rock: sopraansaxofoon</t>
  </si>
  <si>
    <t>Instrument: jazz-pop-rock: accordeon</t>
  </si>
  <si>
    <t>Instrument: jazz-pop-rock: klarinet</t>
  </si>
  <si>
    <t>Instrument: jazz-pop-rock: viool</t>
  </si>
  <si>
    <t>Instrument: jazz-pop-rock: mondharmonica</t>
  </si>
  <si>
    <t>Instrument: jazz-pop-rock: bugel</t>
  </si>
  <si>
    <t>Instrument: jazz-pop-rock: baritonsaxofoon</t>
  </si>
  <si>
    <t>Instrument: jazz-pop-rock: kornet</t>
  </si>
  <si>
    <t>Instrument: jazz-pop-rock: bastuba</t>
  </si>
  <si>
    <t>Instrument: folk- en wereldmuziek: diatonische accordeon</t>
  </si>
  <si>
    <t>Instrument: folk- en wereldmuziek: doedelzak</t>
  </si>
  <si>
    <t>Instrument: folk- en wereldmuziek: folkviool</t>
  </si>
  <si>
    <t>Instrument: folk- en wereldmuziek: zang</t>
  </si>
  <si>
    <t>Instrument: folk- en wereldmuziek: saz</t>
  </si>
  <si>
    <t>Instrument: folk- en wereldmuziek: folkgitaar</t>
  </si>
  <si>
    <t>Instrument: folk- en wereldmuziek: draailier</t>
  </si>
  <si>
    <t>Instrument: folk- en wereldmuziek: nyckelharpa</t>
  </si>
  <si>
    <t>Instrument: folk- en wereldmuziek: keltische harp</t>
  </si>
  <si>
    <t>Instrument: folk- en wereldmuziek: ud</t>
  </si>
  <si>
    <t>Instrument: folk- en wereldmuziek: blaasinstrumenten fwm</t>
  </si>
  <si>
    <t>Instrument: folk- en wereldmuziek: hommel</t>
  </si>
  <si>
    <t>Instrument: folk- en wereldmuziek: historische en slaginstrumenten</t>
  </si>
  <si>
    <t>Instrument: folk- en wereldmuziek: bandoneon</t>
  </si>
  <si>
    <t>Instrument: folk- en wereldmuziek: mandoline</t>
  </si>
  <si>
    <t>Instrument: oude muziek: gamba</t>
  </si>
  <si>
    <t>Instrument: oude muziek: traverso</t>
  </si>
  <si>
    <t>Instrument: oude muziek: blokfluit</t>
  </si>
  <si>
    <t>Instrument: oude muziek: renaissanceluit</t>
  </si>
  <si>
    <t>Instrument: oude muziek: zang</t>
  </si>
  <si>
    <t>Instrument: oude muziek: historisch toetsinstrument (klavecimbel)</t>
  </si>
  <si>
    <t>Instrument: oude muziek: cello</t>
  </si>
  <si>
    <t>Instrument: oude muziek: viool</t>
  </si>
  <si>
    <t>Instrument: oude muziek: barokluit</t>
  </si>
  <si>
    <t>Instrument: oude muziek: cornetto</t>
  </si>
  <si>
    <t>Instrument: oude muziek: sackbut</t>
  </si>
  <si>
    <t>Instrument: oude muziek: natuurhoorn</t>
  </si>
  <si>
    <t>Instrument: oude muziek: barokmusette</t>
  </si>
  <si>
    <t>Instrument: oude muziek: hobo d'amore</t>
  </si>
  <si>
    <t>Instrument: oude muziek: barokhobo</t>
  </si>
  <si>
    <t>Instrument: oude muziek: natuurtrompet</t>
  </si>
  <si>
    <t>Instrument: oude muziek: historisch toetsinstrument (orgel)</t>
  </si>
  <si>
    <t>Instrument: oude muziek: theorbe</t>
  </si>
  <si>
    <t>Instrument: oude muziek: fagot</t>
  </si>
  <si>
    <t>Instrument: oude muziek: renaissanceblokfluit</t>
  </si>
  <si>
    <t>Instrument: oude muziek: altviool</t>
  </si>
  <si>
    <t>Instrument: oude muziek: historische gitaar</t>
  </si>
  <si>
    <t>Instrument: klassiek: stemvorming voor minderjarigen</t>
  </si>
  <si>
    <t>Instrument: klassiek: sopraninosaxofoon</t>
  </si>
  <si>
    <t>Instrument: klassiek: klavierklas (klavecimbel)</t>
  </si>
  <si>
    <t>Instrument: folk- en wereldmuziek: banjo</t>
  </si>
  <si>
    <t>Instrument: folk- en wereldmuziek: contrabas</t>
  </si>
  <si>
    <t>Verdeling van de financierbare leerlingen over de domeinen en graden</t>
  </si>
  <si>
    <t>Instrument: klassiek</t>
  </si>
  <si>
    <t>Instrument: jazz-pop-rock</t>
  </si>
  <si>
    <t>Instrument: folk- en wereldmuziek</t>
  </si>
  <si>
    <t>Instrument: oude muziek</t>
  </si>
  <si>
    <t xml:space="preserve"> In de tweede, derde en vierde graad behoort het vak instrument tot het verplichte lessenrooster. Vanaf de derde graad kiest een leerling naargelang de gekozen optie voor “instrument: klassiek”, “instrument: oude muziek”, “instrument: jazz-pop-rock” of “instrument: folk- en wereldmuziek”. 
Een leerling die meer dan één van deze opties volgt, volgt ook meer dan één keer het vak Instrument en komt in deze statistiek bijgevolg
meer dan één keer voor. In totaal werd 85.244 keer gekozen voor een bepaald Instrument: de tabel geeft de verdeling weer van deze keuzes.</t>
  </si>
  <si>
    <t>Verdeling van het aantal inschrijvingen per soort Instrument</t>
  </si>
  <si>
    <t>Aantal financierbare leerlingen naar provincie en soort schoolbestuur (1)(2)</t>
  </si>
  <si>
    <t>Aantal financierbare leerlingennaar provincie en soort schoolbestuur</t>
  </si>
  <si>
    <t>jongeren 6 -17 jaar</t>
  </si>
  <si>
    <t>6 - 11 jaar</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</si>
</sst>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quot;-&quot;"/>
    <numFmt numFmtId="176" formatCode="0.0"/>
    <numFmt numFmtId="177" formatCode="0.0%"/>
    <numFmt numFmtId="178" formatCode="#,##0.0"/>
    <numFmt numFmtId="179" formatCode="0.000000"/>
    <numFmt numFmtId="180" formatCode="0.000%"/>
    <numFmt numFmtId="181" formatCode="0.0000%"/>
    <numFmt numFmtId="182" formatCode="#,##0.0;\-0.0;&quot;-&quot;"/>
    <numFmt numFmtId="183" formatCode="#,##0.0;0.0;&quot;-&quot;"/>
    <numFmt numFmtId="184" formatCode="#,##0.0.0.&quot;-&quot;"/>
    <numFmt numFmtId="185" formatCode="#,##0.0;0;&quot;-&quot;"/>
    <numFmt numFmtId="186" formatCode="&quot;Ja&quot;;&quot;Ja&quot;;&quot;Nee&quot;"/>
    <numFmt numFmtId="187" formatCode="&quot;Waar&quot;;&quot;Waar&quot;;&quot;Onwaar&quot;"/>
    <numFmt numFmtId="188" formatCode="&quot;Aan&quot;;&quot;Aan&quot;;&quot;Uit&quot;"/>
    <numFmt numFmtId="189" formatCode="[$€-2]\ #.##000_);[Red]\([$€-2]\ #.##000\)"/>
  </numFmts>
  <fonts count="59">
    <font>
      <sz val="10"/>
      <name val="MS Sans Serif"/>
      <family val="0"/>
    </font>
    <font>
      <sz val="11"/>
      <color indexed="8"/>
      <name val="Calibri"/>
      <family val="2"/>
    </font>
    <font>
      <sz val="10"/>
      <name val="Helv"/>
      <family val="0"/>
    </font>
    <font>
      <sz val="10"/>
      <name val="Optimum"/>
      <family val="0"/>
    </font>
    <font>
      <sz val="8"/>
      <name val="Arial"/>
      <family val="2"/>
    </font>
    <font>
      <b/>
      <sz val="8"/>
      <name val="Arial Narrow"/>
      <family val="2"/>
    </font>
    <font>
      <b/>
      <i/>
      <sz val="8"/>
      <name val="Arial"/>
      <family val="2"/>
    </font>
    <font>
      <sz val="10"/>
      <name val="Arial"/>
      <family val="2"/>
    </font>
    <font>
      <b/>
      <i/>
      <sz val="8"/>
      <color indexed="8"/>
      <name val="Arial Narrow"/>
      <family val="2"/>
    </font>
    <font>
      <b/>
      <sz val="12"/>
      <name val="Arial"/>
      <family val="2"/>
    </font>
    <font>
      <sz val="7"/>
      <color indexed="9"/>
      <name val="Arial"/>
      <family val="2"/>
    </font>
    <font>
      <sz val="10"/>
      <color indexed="8"/>
      <name val="MS Sans Serif"/>
      <family val="2"/>
    </font>
    <font>
      <b/>
      <sz val="11"/>
      <name val="Arial"/>
      <family val="2"/>
    </font>
    <font>
      <sz val="11"/>
      <name val="Arial"/>
      <family val="2"/>
    </font>
    <font>
      <sz val="8"/>
      <name val="MS Sans Serif"/>
      <family val="2"/>
    </font>
    <font>
      <b/>
      <sz val="9"/>
      <name val="Arial"/>
      <family val="2"/>
    </font>
    <font>
      <sz val="9"/>
      <name val="Arial"/>
      <family val="2"/>
    </font>
    <font>
      <sz val="9"/>
      <name val="MS Sans Serif"/>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0"/>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1"/>
      <color indexed="63"/>
      <name val="Calibri"/>
      <family val="2"/>
    </font>
    <font>
      <i/>
      <sz val="11"/>
      <color indexed="23"/>
      <name val="Calibri"/>
      <family val="2"/>
    </font>
    <font>
      <sz val="9"/>
      <color indexed="63"/>
      <name val="Arial"/>
      <family val="2"/>
    </font>
    <font>
      <b/>
      <sz val="9"/>
      <color indexed="8"/>
      <name val="Arial"/>
      <family val="2"/>
    </font>
    <font>
      <sz val="9"/>
      <color indexed="8"/>
      <name val="Arial"/>
      <family val="2"/>
    </font>
    <font>
      <sz val="20.75"/>
      <color indexed="8"/>
      <name val="Arial"/>
      <family val="2"/>
    </font>
    <font>
      <sz val="12"/>
      <color indexed="8"/>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9"/>
      <color rgb="FF363636"/>
      <name val="Arial"/>
      <family val="2"/>
    </font>
    <font>
      <b/>
      <sz val="9"/>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medium"/>
      <bottom/>
    </border>
    <border>
      <left style="thin"/>
      <right style="thin"/>
      <top style="medium"/>
      <bottom/>
    </border>
    <border>
      <left style="thin"/>
      <right/>
      <top style="medium"/>
      <bottom/>
    </border>
    <border>
      <left/>
      <right/>
      <top/>
      <bottom style="thin"/>
    </border>
    <border>
      <left style="thin"/>
      <right style="thin"/>
      <top/>
      <bottom style="thin"/>
    </border>
    <border>
      <left style="thin"/>
      <right/>
      <top/>
      <bottom style="thin"/>
    </border>
    <border>
      <left style="thin"/>
      <right/>
      <top/>
      <bottom/>
    </border>
    <border>
      <left/>
      <right style="thin"/>
      <top/>
      <bottom/>
    </border>
    <border>
      <left/>
      <right/>
      <top style="medium"/>
      <bottom/>
    </border>
    <border>
      <left style="thin"/>
      <right/>
      <top style="thin"/>
      <bottom style="thin"/>
    </border>
    <border>
      <left/>
      <right/>
      <top style="thin"/>
      <bottom style="thin"/>
    </border>
    <border>
      <left/>
      <right/>
      <top style="thin"/>
      <bottom/>
    </border>
    <border>
      <left/>
      <right style="thin"/>
      <top style="thin"/>
      <bottom/>
    </border>
    <border>
      <left style="thin"/>
      <right/>
      <top style="medium"/>
      <bottom style="thin"/>
    </border>
    <border>
      <left style="thin"/>
      <right style="thin"/>
      <top/>
      <bottom/>
    </border>
    <border>
      <left/>
      <right/>
      <top style="medium"/>
      <bottom style="thin"/>
    </border>
    <border>
      <left style="thin"/>
      <right style="thin"/>
      <top style="medium"/>
      <bottom style="thin"/>
    </border>
    <border>
      <left style="thin"/>
      <right style="thin"/>
      <top style="thin"/>
      <bottom/>
    </border>
    <border>
      <left/>
      <right>
        <color indexed="63"/>
      </right>
      <top/>
      <bottom style="medium"/>
    </border>
    <border>
      <left style="thin">
        <color rgb="FFDCDCDC"/>
      </left>
      <right/>
      <top style="thin">
        <color rgb="FFDCDCDC"/>
      </top>
      <bottom style="thin">
        <color rgb="FFDCDCDC"/>
      </bottom>
    </border>
    <border>
      <left style="thin"/>
      <right style="thin"/>
      <top style="thin"/>
      <bottom style="thin">
        <color rgb="FFDCDCDC"/>
      </bottom>
    </border>
    <border>
      <left style="thin">
        <color rgb="FFDCDCDC"/>
      </left>
      <right/>
      <top style="thin">
        <color rgb="FFDCDCDC"/>
      </top>
      <bottom>
        <color indexed="63"/>
      </bottom>
    </border>
    <border>
      <left/>
      <right/>
      <top style="thin"/>
      <bottom style="thin">
        <color rgb="FFDCDCDC"/>
      </bottom>
    </border>
    <border>
      <left/>
      <right/>
      <top style="thin">
        <color rgb="FFDCDCDC"/>
      </top>
      <bottom style="thin">
        <color rgb="FFDCDCDC"/>
      </bottom>
    </border>
    <border>
      <left style="thin"/>
      <right style="thin"/>
      <top style="thin"/>
      <bottom style="thin"/>
    </border>
    <border>
      <left style="thin"/>
      <right style="thin"/>
      <top>
        <color indexed="63"/>
      </top>
      <bottom style="thin">
        <color rgb="FFDCDCDC"/>
      </bottom>
    </border>
    <border>
      <left>
        <color indexed="63"/>
      </left>
      <right style="thin"/>
      <top style="thin"/>
      <bottom style="thin"/>
    </border>
    <border>
      <left style="thin"/>
      <right style="thin"/>
      <top style="thin">
        <color rgb="FFDCDCDC"/>
      </top>
      <bottom style="thin">
        <color rgb="FFDCDCDC"/>
      </bottom>
    </border>
    <border>
      <left style="thin"/>
      <right style="thin"/>
      <top style="thin">
        <color rgb="FFDCDCDC"/>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2" fillId="0" borderId="0" applyFont="0" applyFill="0" applyBorder="0" applyAlignment="0" applyProtection="0"/>
    <xf numFmtId="176" fontId="3" fillId="0" borderId="0" applyFont="0" applyFill="0" applyBorder="0" applyAlignment="0" applyProtection="0"/>
    <xf numFmtId="179" fontId="3"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3" fontId="0" fillId="0" borderId="0" applyFont="0" applyFill="0" applyBorder="0" applyAlignment="0" applyProtection="0"/>
    <xf numFmtId="4" fontId="2" fillId="0" borderId="0" applyFont="0" applyFill="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3" fontId="4" fillId="1" borderId="4" applyBorder="0">
      <alignment/>
      <protection/>
    </xf>
    <xf numFmtId="0" fontId="46" fillId="0" borderId="0" applyNumberFormat="0" applyFill="0" applyBorder="0" applyAlignment="0" applyProtection="0"/>
    <xf numFmtId="0" fontId="47"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2"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 fillId="1" borderId="8">
      <alignment horizontal="center" vertical="top" textRotation="90"/>
      <protection/>
    </xf>
    <xf numFmtId="0" fontId="51" fillId="30" borderId="0" applyNumberFormat="0" applyBorder="0" applyAlignment="0" applyProtection="0"/>
    <xf numFmtId="4" fontId="2" fillId="0" borderId="0" applyFont="0" applyFill="0" applyBorder="0" applyAlignment="0" applyProtection="0"/>
    <xf numFmtId="0" fontId="6" fillId="0" borderId="9">
      <alignment/>
      <protection/>
    </xf>
    <xf numFmtId="0" fontId="11" fillId="0" borderId="0">
      <alignment/>
      <protection/>
    </xf>
    <xf numFmtId="0" fontId="0" fillId="31" borderId="10" applyNumberFormat="0" applyFont="0" applyAlignment="0" applyProtection="0"/>
    <xf numFmtId="0" fontId="52" fillId="32" borderId="0" applyNumberFormat="0" applyBorder="0" applyAlignment="0" applyProtection="0"/>
    <xf numFmtId="177" fontId="0" fillId="0" borderId="0" applyFont="0" applyFill="0" applyBorder="0" applyAlignment="0" applyProtection="0"/>
    <xf numFmtId="10" fontId="0" fillId="0" borderId="0">
      <alignment/>
      <protection/>
    </xf>
    <xf numFmtId="180" fontId="0" fillId="0" borderId="0" applyFont="0" applyFill="0" applyBorder="0" applyAlignment="0" applyProtection="0"/>
    <xf numFmtId="181" fontId="3" fillId="0" borderId="0" applyFont="0" applyFill="0" applyBorder="0" applyAlignment="0" applyProtection="0"/>
    <xf numFmtId="9" fontId="0" fillId="0" borderId="0" applyFont="0" applyFill="0" applyBorder="0" applyAlignment="0" applyProtection="0"/>
    <xf numFmtId="0" fontId="39"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8" fillId="0" borderId="9" applyBorder="0" applyAlignment="0">
      <protection/>
    </xf>
    <xf numFmtId="0" fontId="9" fillId="0" borderId="0">
      <alignment/>
      <protection/>
    </xf>
    <xf numFmtId="0" fontId="10" fillId="33" borderId="9" applyBorder="0">
      <alignment/>
      <protection/>
    </xf>
    <xf numFmtId="0" fontId="53"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53">
    <xf numFmtId="0" fontId="0" fillId="0" borderId="0" xfId="0" applyAlignment="1">
      <alignment/>
    </xf>
    <xf numFmtId="0" fontId="12" fillId="0" borderId="0" xfId="73" applyFont="1">
      <alignment/>
      <protection/>
    </xf>
    <xf numFmtId="0" fontId="13" fillId="0" borderId="0" xfId="73" applyFont="1">
      <alignment/>
      <protection/>
    </xf>
    <xf numFmtId="0" fontId="7" fillId="0" borderId="0" xfId="73" applyFont="1">
      <alignment/>
      <protection/>
    </xf>
    <xf numFmtId="0" fontId="16" fillId="0" borderId="0" xfId="76" applyFont="1" applyBorder="1">
      <alignment/>
      <protection/>
    </xf>
    <xf numFmtId="3" fontId="15" fillId="0" borderId="0" xfId="75" applyNumberFormat="1" applyFont="1">
      <alignment/>
      <protection/>
    </xf>
    <xf numFmtId="0" fontId="16" fillId="0" borderId="0" xfId="76" applyFont="1">
      <alignment/>
      <protection/>
    </xf>
    <xf numFmtId="0" fontId="15" fillId="0" borderId="0" xfId="76" applyFont="1" applyBorder="1">
      <alignment/>
      <protection/>
    </xf>
    <xf numFmtId="0" fontId="16" fillId="0" borderId="0" xfId="76" applyFont="1" applyAlignment="1">
      <alignment horizontal="center" vertical="center"/>
      <protection/>
    </xf>
    <xf numFmtId="0" fontId="15" fillId="0" borderId="0" xfId="76" applyFont="1" applyAlignment="1">
      <alignment horizontal="centerContinuous"/>
      <protection/>
    </xf>
    <xf numFmtId="0" fontId="16" fillId="0" borderId="0" xfId="76" applyFont="1" applyAlignment="1">
      <alignment horizontal="centerContinuous"/>
      <protection/>
    </xf>
    <xf numFmtId="3" fontId="15" fillId="0" borderId="0" xfId="75" applyNumberFormat="1" applyFont="1" applyAlignment="1">
      <alignment horizontal="centerContinuous"/>
      <protection/>
    </xf>
    <xf numFmtId="0" fontId="16" fillId="0" borderId="12" xfId="76" applyFont="1" applyBorder="1">
      <alignment/>
      <protection/>
    </xf>
    <xf numFmtId="0" fontId="16" fillId="0" borderId="13" xfId="76" applyFont="1" applyBorder="1" applyAlignment="1">
      <alignment horizontal="centerContinuous"/>
      <protection/>
    </xf>
    <xf numFmtId="0" fontId="16" fillId="0" borderId="14" xfId="76" applyFont="1" applyBorder="1" applyAlignment="1">
      <alignment horizontal="centerContinuous"/>
      <protection/>
    </xf>
    <xf numFmtId="0" fontId="16" fillId="0" borderId="15" xfId="76" applyFont="1" applyBorder="1">
      <alignment/>
      <protection/>
    </xf>
    <xf numFmtId="0" fontId="16" fillId="0" borderId="16" xfId="76" applyFont="1" applyBorder="1" applyAlignment="1">
      <alignment horizontal="centerContinuous"/>
      <protection/>
    </xf>
    <xf numFmtId="0" fontId="16" fillId="0" borderId="17" xfId="76" applyFont="1" applyBorder="1" applyAlignment="1">
      <alignment horizontal="center"/>
      <protection/>
    </xf>
    <xf numFmtId="0" fontId="16" fillId="0" borderId="17" xfId="76" applyFont="1" applyBorder="1" applyAlignment="1">
      <alignment horizontal="centerContinuous"/>
      <protection/>
    </xf>
    <xf numFmtId="0" fontId="16" fillId="0" borderId="18" xfId="76" applyFont="1" applyBorder="1">
      <alignment/>
      <protection/>
    </xf>
    <xf numFmtId="0" fontId="15" fillId="0" borderId="0" xfId="76" applyFont="1">
      <alignment/>
      <protection/>
    </xf>
    <xf numFmtId="0" fontId="15" fillId="0" borderId="19" xfId="76" applyFont="1" applyBorder="1" applyAlignment="1">
      <alignment horizontal="right"/>
      <protection/>
    </xf>
    <xf numFmtId="3" fontId="16" fillId="0" borderId="0" xfId="75" applyNumberFormat="1" applyFont="1">
      <alignment/>
      <protection/>
    </xf>
    <xf numFmtId="3" fontId="16" fillId="0" borderId="0" xfId="74" applyNumberFormat="1" applyFont="1">
      <alignment/>
      <protection/>
    </xf>
    <xf numFmtId="3" fontId="16" fillId="0" borderId="0" xfId="74" applyNumberFormat="1" applyFont="1" applyBorder="1">
      <alignment/>
      <protection/>
    </xf>
    <xf numFmtId="0" fontId="17" fillId="0" borderId="0" xfId="0" applyFont="1" applyAlignment="1">
      <alignment/>
    </xf>
    <xf numFmtId="3" fontId="15" fillId="0" borderId="0" xfId="74" applyNumberFormat="1" applyFont="1" applyAlignment="1">
      <alignment horizontal="centerContinuous"/>
      <protection/>
    </xf>
    <xf numFmtId="3" fontId="15" fillId="0" borderId="0" xfId="74" applyNumberFormat="1" applyFont="1" applyBorder="1" applyAlignment="1">
      <alignment horizontal="centerContinuous"/>
      <protection/>
    </xf>
    <xf numFmtId="3" fontId="16" fillId="0" borderId="0" xfId="74" applyNumberFormat="1" applyFont="1" applyAlignment="1">
      <alignment horizontal="right"/>
      <protection/>
    </xf>
    <xf numFmtId="0" fontId="16" fillId="0" borderId="0" xfId="74" applyFont="1" applyAlignment="1">
      <alignment horizontal="right"/>
      <protection/>
    </xf>
    <xf numFmtId="3" fontId="16" fillId="0" borderId="0" xfId="74" applyNumberFormat="1" applyFont="1" applyBorder="1" applyAlignment="1">
      <alignment horizontal="right"/>
      <protection/>
    </xf>
    <xf numFmtId="3" fontId="16" fillId="0" borderId="20" xfId="74" applyNumberFormat="1" applyFont="1" applyBorder="1">
      <alignment/>
      <protection/>
    </xf>
    <xf numFmtId="3" fontId="16" fillId="0" borderId="14" xfId="74" applyNumberFormat="1" applyFont="1" applyBorder="1" applyAlignment="1">
      <alignment horizontal="centerContinuous"/>
      <protection/>
    </xf>
    <xf numFmtId="3" fontId="16" fillId="0" borderId="20" xfId="74" applyNumberFormat="1" applyFont="1" applyBorder="1" applyAlignment="1">
      <alignment horizontal="centerContinuous"/>
      <protection/>
    </xf>
    <xf numFmtId="3" fontId="16" fillId="0" borderId="15" xfId="74" applyNumberFormat="1" applyFont="1" applyBorder="1">
      <alignment/>
      <protection/>
    </xf>
    <xf numFmtId="3" fontId="16" fillId="0" borderId="21" xfId="74" applyNumberFormat="1" applyFont="1" applyBorder="1" applyAlignment="1">
      <alignment horizontal="right"/>
      <protection/>
    </xf>
    <xf numFmtId="3" fontId="16" fillId="0" borderId="22" xfId="74" applyNumberFormat="1" applyFont="1" applyBorder="1" applyAlignment="1">
      <alignment horizontal="right"/>
      <protection/>
    </xf>
    <xf numFmtId="174" fontId="16" fillId="0" borderId="18" xfId="74" applyNumberFormat="1" applyFont="1" applyBorder="1">
      <alignment/>
      <protection/>
    </xf>
    <xf numFmtId="3" fontId="15" fillId="0" borderId="0" xfId="74" applyNumberFormat="1" applyFont="1">
      <alignment/>
      <protection/>
    </xf>
    <xf numFmtId="3" fontId="15" fillId="0" borderId="0" xfId="74" applyNumberFormat="1" applyFont="1" applyAlignment="1">
      <alignment horizontal="right"/>
      <protection/>
    </xf>
    <xf numFmtId="3" fontId="16" fillId="0" borderId="0" xfId="74" applyNumberFormat="1" applyFont="1" applyAlignment="1">
      <alignment horizontal="left"/>
      <protection/>
    </xf>
    <xf numFmtId="3" fontId="15" fillId="0" borderId="0" xfId="74" applyNumberFormat="1" applyFont="1" applyAlignment="1">
      <alignment horizontal="right" wrapText="1"/>
      <protection/>
    </xf>
    <xf numFmtId="3" fontId="15" fillId="0" borderId="0" xfId="75" applyNumberFormat="1" applyFont="1" applyBorder="1">
      <alignment/>
      <protection/>
    </xf>
    <xf numFmtId="3" fontId="16" fillId="0" borderId="0" xfId="75" applyNumberFormat="1" applyFont="1" applyBorder="1">
      <alignment/>
      <protection/>
    </xf>
    <xf numFmtId="0" fontId="16" fillId="0" borderId="20" xfId="76" applyFont="1" applyBorder="1" applyAlignment="1">
      <alignment vertical="center"/>
      <protection/>
    </xf>
    <xf numFmtId="0" fontId="16" fillId="0" borderId="14" xfId="76" applyFont="1" applyBorder="1" applyAlignment="1">
      <alignment horizontal="center" vertical="center"/>
      <protection/>
    </xf>
    <xf numFmtId="0" fontId="16" fillId="0" borderId="0" xfId="76" applyFont="1" applyBorder="1" applyAlignment="1">
      <alignment vertical="center"/>
      <protection/>
    </xf>
    <xf numFmtId="0" fontId="16" fillId="0" borderId="23" xfId="76" applyFont="1" applyBorder="1">
      <alignment/>
      <protection/>
    </xf>
    <xf numFmtId="0" fontId="16" fillId="0" borderId="4" xfId="76" applyFont="1" applyBorder="1" applyAlignment="1">
      <alignment horizontal="center"/>
      <protection/>
    </xf>
    <xf numFmtId="0" fontId="15" fillId="0" borderId="0" xfId="76" applyFont="1" applyAlignment="1">
      <alignment horizontal="right"/>
      <protection/>
    </xf>
    <xf numFmtId="0" fontId="16" fillId="0" borderId="0" xfId="76" applyFont="1" applyAlignment="1">
      <alignment horizontal="right"/>
      <protection/>
    </xf>
    <xf numFmtId="3" fontId="15" fillId="0" borderId="0" xfId="75" applyNumberFormat="1" applyFont="1" applyAlignment="1">
      <alignment horizontal="right"/>
      <protection/>
    </xf>
    <xf numFmtId="3" fontId="16" fillId="0" borderId="0" xfId="75" applyNumberFormat="1" applyFont="1" applyAlignment="1">
      <alignment horizontal="centerContinuous"/>
      <protection/>
    </xf>
    <xf numFmtId="3" fontId="16" fillId="0" borderId="0" xfId="75" applyNumberFormat="1" applyFont="1" applyBorder="1" applyAlignment="1">
      <alignment horizontal="centerContinuous"/>
      <protection/>
    </xf>
    <xf numFmtId="3" fontId="16" fillId="0" borderId="20" xfId="75" applyNumberFormat="1" applyFont="1" applyBorder="1">
      <alignment/>
      <protection/>
    </xf>
    <xf numFmtId="3" fontId="16" fillId="0" borderId="14" xfId="75" applyNumberFormat="1" applyFont="1" applyBorder="1" applyAlignment="1">
      <alignment horizontal="centerContinuous"/>
      <protection/>
    </xf>
    <xf numFmtId="3" fontId="16" fillId="0" borderId="20" xfId="75" applyNumberFormat="1" applyFont="1" applyBorder="1" applyAlignment="1">
      <alignment horizontal="centerContinuous"/>
      <protection/>
    </xf>
    <xf numFmtId="3" fontId="16" fillId="0" borderId="15" xfId="75" applyNumberFormat="1" applyFont="1" applyBorder="1">
      <alignment/>
      <protection/>
    </xf>
    <xf numFmtId="3" fontId="16" fillId="0" borderId="21" xfId="75" applyNumberFormat="1" applyFont="1" applyBorder="1" applyAlignment="1">
      <alignment horizontal="right"/>
      <protection/>
    </xf>
    <xf numFmtId="3" fontId="16" fillId="0" borderId="22" xfId="75" applyNumberFormat="1" applyFont="1" applyBorder="1" applyAlignment="1">
      <alignment horizontal="right"/>
      <protection/>
    </xf>
    <xf numFmtId="3" fontId="16" fillId="0" borderId="4" xfId="75" applyNumberFormat="1" applyFont="1" applyBorder="1">
      <alignment/>
      <protection/>
    </xf>
    <xf numFmtId="3" fontId="16" fillId="0" borderId="23" xfId="75" applyNumberFormat="1" applyFont="1" applyBorder="1">
      <alignment/>
      <protection/>
    </xf>
    <xf numFmtId="3" fontId="16" fillId="0" borderId="24" xfId="75" applyNumberFormat="1" applyFont="1" applyBorder="1">
      <alignment/>
      <protection/>
    </xf>
    <xf numFmtId="3" fontId="15" fillId="0" borderId="18" xfId="75" applyNumberFormat="1" applyFont="1" applyBorder="1">
      <alignment/>
      <protection/>
    </xf>
    <xf numFmtId="3" fontId="16" fillId="0" borderId="19" xfId="75" applyNumberFormat="1" applyFont="1" applyBorder="1">
      <alignment/>
      <protection/>
    </xf>
    <xf numFmtId="0" fontId="7" fillId="0" borderId="0" xfId="73" applyFont="1">
      <alignment/>
      <protection/>
    </xf>
    <xf numFmtId="0" fontId="15" fillId="0" borderId="25" xfId="76" applyFont="1" applyBorder="1" applyAlignment="1">
      <alignment horizontal="center" vertical="center" wrapText="1"/>
      <protection/>
    </xf>
    <xf numFmtId="3" fontId="16" fillId="0" borderId="26" xfId="76" applyNumberFormat="1" applyFont="1" applyBorder="1">
      <alignment/>
      <protection/>
    </xf>
    <xf numFmtId="177" fontId="16" fillId="0" borderId="18" xfId="71" applyNumberFormat="1" applyFont="1" applyBorder="1" applyAlignment="1">
      <alignment/>
    </xf>
    <xf numFmtId="177" fontId="15" fillId="0" borderId="18" xfId="71" applyNumberFormat="1" applyFont="1" applyBorder="1" applyAlignment="1">
      <alignment/>
    </xf>
    <xf numFmtId="176" fontId="16" fillId="0" borderId="18" xfId="76" applyNumberFormat="1" applyFont="1" applyBorder="1">
      <alignment/>
      <protection/>
    </xf>
    <xf numFmtId="177" fontId="15" fillId="0" borderId="4" xfId="71" applyNumberFormat="1" applyFont="1" applyBorder="1" applyAlignment="1">
      <alignment/>
    </xf>
    <xf numFmtId="177" fontId="15" fillId="0" borderId="26" xfId="71" applyNumberFormat="1" applyFont="1" applyBorder="1" applyAlignment="1">
      <alignment/>
    </xf>
    <xf numFmtId="183" fontId="16" fillId="0" borderId="18" xfId="75" applyNumberFormat="1" applyFont="1" applyBorder="1">
      <alignment/>
      <protection/>
    </xf>
    <xf numFmtId="183" fontId="16" fillId="0" borderId="0" xfId="75" applyNumberFormat="1" applyFont="1">
      <alignment/>
      <protection/>
    </xf>
    <xf numFmtId="183" fontId="16" fillId="0" borderId="19" xfId="75" applyNumberFormat="1" applyFont="1" applyBorder="1">
      <alignment/>
      <protection/>
    </xf>
    <xf numFmtId="183" fontId="16" fillId="0" borderId="17" xfId="75" applyNumberFormat="1" applyFont="1" applyBorder="1">
      <alignment/>
      <protection/>
    </xf>
    <xf numFmtId="183" fontId="16" fillId="0" borderId="15" xfId="75" applyNumberFormat="1" applyFont="1" applyBorder="1">
      <alignment/>
      <protection/>
    </xf>
    <xf numFmtId="183" fontId="15" fillId="0" borderId="4" xfId="75" applyNumberFormat="1" applyFont="1" applyBorder="1" applyAlignment="1">
      <alignment horizontal="right"/>
      <protection/>
    </xf>
    <xf numFmtId="183" fontId="15" fillId="0" borderId="23" xfId="75" applyNumberFormat="1" applyFont="1" applyBorder="1" applyAlignment="1">
      <alignment horizontal="right"/>
      <protection/>
    </xf>
    <xf numFmtId="183" fontId="15" fillId="0" borderId="24" xfId="75" applyNumberFormat="1" applyFont="1" applyBorder="1" applyAlignment="1">
      <alignment horizontal="right"/>
      <protection/>
    </xf>
    <xf numFmtId="183" fontId="15" fillId="0" borderId="0" xfId="75" applyNumberFormat="1" applyFont="1" applyAlignment="1">
      <alignment horizontal="right"/>
      <protection/>
    </xf>
    <xf numFmtId="183" fontId="15" fillId="0" borderId="18" xfId="75" applyNumberFormat="1" applyFont="1" applyBorder="1">
      <alignment/>
      <protection/>
    </xf>
    <xf numFmtId="183" fontId="15" fillId="0" borderId="0" xfId="75" applyNumberFormat="1" applyFont="1">
      <alignment/>
      <protection/>
    </xf>
    <xf numFmtId="183" fontId="15" fillId="0" borderId="4" xfId="75" applyNumberFormat="1" applyFont="1" applyBorder="1">
      <alignment/>
      <protection/>
    </xf>
    <xf numFmtId="183" fontId="15" fillId="0" borderId="23" xfId="75" applyNumberFormat="1" applyFont="1" applyBorder="1">
      <alignment/>
      <protection/>
    </xf>
    <xf numFmtId="183" fontId="15" fillId="0" borderId="24" xfId="75" applyNumberFormat="1" applyFont="1" applyBorder="1">
      <alignment/>
      <protection/>
    </xf>
    <xf numFmtId="183" fontId="15" fillId="0" borderId="18" xfId="75" applyNumberFormat="1" applyFont="1" applyBorder="1" applyAlignment="1">
      <alignment horizontal="right"/>
      <protection/>
    </xf>
    <xf numFmtId="183" fontId="15" fillId="0" borderId="19" xfId="75" applyNumberFormat="1" applyFont="1" applyBorder="1" applyAlignment="1">
      <alignment horizontal="right"/>
      <protection/>
    </xf>
    <xf numFmtId="182" fontId="16" fillId="0" borderId="18" xfId="76" applyNumberFormat="1" applyFont="1" applyBorder="1">
      <alignment/>
      <protection/>
    </xf>
    <xf numFmtId="182" fontId="15" fillId="0" borderId="4" xfId="76" applyNumberFormat="1" applyFont="1" applyBorder="1">
      <alignment/>
      <protection/>
    </xf>
    <xf numFmtId="182" fontId="15" fillId="0" borderId="18" xfId="76" applyNumberFormat="1" applyFont="1" applyBorder="1">
      <alignment/>
      <protection/>
    </xf>
    <xf numFmtId="3" fontId="15" fillId="0" borderId="0" xfId="75" applyNumberFormat="1" applyFont="1" applyAlignment="1">
      <alignment horizontal="left"/>
      <protection/>
    </xf>
    <xf numFmtId="177" fontId="15" fillId="0" borderId="0" xfId="71" applyNumberFormat="1" applyFont="1" applyAlignment="1">
      <alignment/>
    </xf>
    <xf numFmtId="3" fontId="15" fillId="0" borderId="0" xfId="76" applyNumberFormat="1" applyFont="1">
      <alignment/>
      <protection/>
    </xf>
    <xf numFmtId="9" fontId="15" fillId="0" borderId="0" xfId="76" applyNumberFormat="1" applyFont="1">
      <alignment/>
      <protection/>
    </xf>
    <xf numFmtId="174" fontId="16" fillId="0" borderId="0" xfId="74" applyNumberFormat="1" applyFont="1">
      <alignment/>
      <protection/>
    </xf>
    <xf numFmtId="3" fontId="15" fillId="0" borderId="0" xfId="74" applyNumberFormat="1" applyFont="1" applyAlignment="1">
      <alignment horizontal="left" wrapText="1"/>
      <protection/>
    </xf>
    <xf numFmtId="0" fontId="15" fillId="0" borderId="27" xfId="76" applyFont="1" applyBorder="1" applyAlignment="1">
      <alignment horizontal="center" vertical="center" wrapText="1"/>
      <protection/>
    </xf>
    <xf numFmtId="3" fontId="15" fillId="0" borderId="28" xfId="76" applyNumberFormat="1" applyFont="1" applyBorder="1" applyAlignment="1">
      <alignment horizontal="center" vertical="center" wrapText="1"/>
      <protection/>
    </xf>
    <xf numFmtId="3" fontId="16" fillId="0" borderId="29" xfId="76" applyNumberFormat="1" applyFont="1" applyBorder="1">
      <alignment/>
      <protection/>
    </xf>
    <xf numFmtId="177" fontId="16" fillId="0" borderId="0" xfId="76" applyNumberFormat="1" applyFont="1">
      <alignment/>
      <protection/>
    </xf>
    <xf numFmtId="0" fontId="15" fillId="0" borderId="23" xfId="76" applyFont="1" applyBorder="1" applyAlignment="1">
      <alignment horizontal="right"/>
      <protection/>
    </xf>
    <xf numFmtId="3" fontId="15" fillId="0" borderId="29" xfId="76" applyNumberFormat="1" applyFont="1" applyBorder="1" applyAlignment="1">
      <alignment horizontal="right"/>
      <protection/>
    </xf>
    <xf numFmtId="177" fontId="15" fillId="0" borderId="4" xfId="76" applyNumberFormat="1" applyFont="1" applyBorder="1" applyAlignment="1">
      <alignment horizontal="right"/>
      <protection/>
    </xf>
    <xf numFmtId="0" fontId="15" fillId="0" borderId="30" xfId="76" applyFont="1" applyBorder="1" applyAlignment="1">
      <alignment horizontal="right"/>
      <protection/>
    </xf>
    <xf numFmtId="3" fontId="15" fillId="0" borderId="30" xfId="76" applyNumberFormat="1" applyFont="1" applyBorder="1" applyAlignment="1">
      <alignment horizontal="right"/>
      <protection/>
    </xf>
    <xf numFmtId="0" fontId="56" fillId="0" borderId="31" xfId="0" applyFont="1" applyBorder="1" applyAlignment="1">
      <alignment horizontal="left" vertical="center"/>
    </xf>
    <xf numFmtId="3" fontId="57" fillId="0" borderId="32" xfId="0" applyNumberFormat="1" applyFont="1" applyBorder="1" applyAlignment="1">
      <alignment horizontal="right" vertical="center"/>
    </xf>
    <xf numFmtId="0" fontId="56" fillId="0" borderId="33" xfId="0" applyFont="1" applyBorder="1" applyAlignment="1">
      <alignment horizontal="left" vertical="center"/>
    </xf>
    <xf numFmtId="0" fontId="57" fillId="0" borderId="34" xfId="0" applyFont="1" applyBorder="1" applyAlignment="1">
      <alignment horizontal="right" vertical="center"/>
    </xf>
    <xf numFmtId="3" fontId="16" fillId="0" borderId="0" xfId="76" applyNumberFormat="1" applyFont="1">
      <alignment/>
      <protection/>
    </xf>
    <xf numFmtId="177" fontId="15" fillId="0" borderId="23" xfId="76" applyNumberFormat="1" applyFont="1" applyBorder="1" applyAlignment="1">
      <alignment horizontal="right" vertical="center" wrapText="1"/>
      <protection/>
    </xf>
    <xf numFmtId="0" fontId="15" fillId="0" borderId="0" xfId="76" applyFont="1" applyAlignment="1">
      <alignment horizontal="right" vertical="center" wrapText="1"/>
      <protection/>
    </xf>
    <xf numFmtId="3" fontId="15" fillId="0" borderId="0" xfId="76" applyNumberFormat="1" applyFont="1" applyAlignment="1">
      <alignment horizontal="right" vertical="center" wrapText="1"/>
      <protection/>
    </xf>
    <xf numFmtId="2" fontId="15" fillId="0" borderId="0" xfId="76" applyNumberFormat="1" applyFont="1" applyAlignment="1">
      <alignment horizontal="right" vertical="center" wrapText="1"/>
      <protection/>
    </xf>
    <xf numFmtId="0" fontId="57" fillId="0" borderId="35" xfId="0" applyFont="1" applyBorder="1" applyAlignment="1">
      <alignment horizontal="right" vertical="center"/>
    </xf>
    <xf numFmtId="3" fontId="57" fillId="0" borderId="36" xfId="0" applyNumberFormat="1" applyFont="1" applyBorder="1" applyAlignment="1">
      <alignment horizontal="right" vertical="center"/>
    </xf>
    <xf numFmtId="177" fontId="15" fillId="0" borderId="22" xfId="71" applyNumberFormat="1" applyFont="1" applyBorder="1" applyAlignment="1">
      <alignment/>
    </xf>
    <xf numFmtId="3" fontId="57" fillId="0" borderId="37" xfId="0" applyNumberFormat="1" applyFont="1" applyBorder="1" applyAlignment="1">
      <alignment horizontal="right" vertical="center"/>
    </xf>
    <xf numFmtId="2" fontId="15" fillId="0" borderId="0" xfId="71" applyNumberFormat="1" applyFont="1" applyAlignment="1">
      <alignment/>
    </xf>
    <xf numFmtId="0" fontId="57" fillId="0" borderId="0" xfId="0" applyFont="1" applyAlignment="1">
      <alignment horizontal="right" vertical="center"/>
    </xf>
    <xf numFmtId="3" fontId="57" fillId="0" borderId="0" xfId="0" applyNumberFormat="1" applyFont="1" applyAlignment="1">
      <alignment horizontal="right" vertical="center"/>
    </xf>
    <xf numFmtId="177" fontId="15" fillId="0" borderId="23" xfId="76" applyNumberFormat="1" applyFont="1" applyBorder="1">
      <alignment/>
      <protection/>
    </xf>
    <xf numFmtId="0" fontId="56" fillId="0" borderId="0" xfId="0" applyFont="1" applyBorder="1" applyAlignment="1">
      <alignment horizontal="left" vertical="center"/>
    </xf>
    <xf numFmtId="0" fontId="46" fillId="0" borderId="0" xfId="50" applyFill="1" applyAlignment="1">
      <alignment/>
    </xf>
    <xf numFmtId="3" fontId="16" fillId="0" borderId="0" xfId="74" applyNumberFormat="1" applyFont="1" applyFill="1">
      <alignment/>
      <protection/>
    </xf>
    <xf numFmtId="3" fontId="16" fillId="0" borderId="0" xfId="75" applyNumberFormat="1" applyFont="1" applyAlignment="1">
      <alignment horizontal="left" wrapText="1"/>
      <protection/>
    </xf>
    <xf numFmtId="3" fontId="15" fillId="0" borderId="0" xfId="74" applyNumberFormat="1" applyFont="1" applyAlignment="1">
      <alignment horizontal="center"/>
      <protection/>
    </xf>
    <xf numFmtId="0" fontId="15" fillId="0" borderId="0" xfId="76" applyFont="1" applyBorder="1" applyAlignment="1">
      <alignment horizontal="center"/>
      <protection/>
    </xf>
    <xf numFmtId="3" fontId="15" fillId="0" borderId="0" xfId="74" applyNumberFormat="1" applyFont="1" applyBorder="1" applyAlignment="1">
      <alignment horizontal="center"/>
      <protection/>
    </xf>
    <xf numFmtId="0" fontId="7" fillId="0" borderId="21" xfId="76" applyBorder="1" applyAlignment="1">
      <alignment horizontal="left" vertical="center" wrapText="1"/>
      <protection/>
    </xf>
    <xf numFmtId="0" fontId="7" fillId="0" borderId="22" xfId="76" applyBorder="1" applyAlignment="1">
      <alignment horizontal="left" vertical="center"/>
      <protection/>
    </xf>
    <xf numFmtId="0" fontId="7" fillId="0" borderId="38" xfId="76" applyBorder="1" applyAlignment="1">
      <alignment horizontal="left" vertical="center"/>
      <protection/>
    </xf>
    <xf numFmtId="3" fontId="58" fillId="0" borderId="32" xfId="0" applyNumberFormat="1" applyFont="1" applyBorder="1" applyAlignment="1">
      <alignment horizontal="right" vertical="center"/>
    </xf>
    <xf numFmtId="3" fontId="58" fillId="0" borderId="39" xfId="0" applyNumberFormat="1" applyFont="1" applyBorder="1" applyAlignment="1">
      <alignment horizontal="right" vertical="center"/>
    </xf>
    <xf numFmtId="3" fontId="58" fillId="0" borderId="40" xfId="0" applyNumberFormat="1" applyFont="1" applyBorder="1" applyAlignment="1">
      <alignment horizontal="right" vertical="center"/>
    </xf>
    <xf numFmtId="3" fontId="58" fillId="0" borderId="26" xfId="0" applyNumberFormat="1" applyFont="1" applyBorder="1" applyAlignment="1">
      <alignment horizontal="right" vertical="center"/>
    </xf>
    <xf numFmtId="177" fontId="16" fillId="0" borderId="0" xfId="76" applyNumberFormat="1" applyFont="1" applyAlignment="1">
      <alignment horizontal="right" vertical="center" wrapText="1"/>
      <protection/>
    </xf>
    <xf numFmtId="175" fontId="16" fillId="0" borderId="18" xfId="74" applyNumberFormat="1" applyFont="1" applyBorder="1">
      <alignment/>
      <protection/>
    </xf>
    <xf numFmtId="175" fontId="16" fillId="0" borderId="0" xfId="74" applyNumberFormat="1" applyFont="1">
      <alignment/>
      <protection/>
    </xf>
    <xf numFmtId="175" fontId="16" fillId="0" borderId="18" xfId="74" applyNumberFormat="1" applyFont="1" applyBorder="1" applyAlignment="1">
      <alignment horizontal="right"/>
      <protection/>
    </xf>
    <xf numFmtId="175" fontId="16" fillId="0" borderId="0" xfId="74" applyNumberFormat="1" applyFont="1" applyAlignment="1">
      <alignment horizontal="right"/>
      <protection/>
    </xf>
    <xf numFmtId="175" fontId="16" fillId="0" borderId="19" xfId="74" applyNumberFormat="1" applyFont="1" applyBorder="1">
      <alignment/>
      <protection/>
    </xf>
    <xf numFmtId="175" fontId="15" fillId="0" borderId="4" xfId="74" applyNumberFormat="1" applyFont="1" applyBorder="1" applyAlignment="1">
      <alignment horizontal="right"/>
      <protection/>
    </xf>
    <xf numFmtId="175" fontId="15" fillId="0" borderId="23" xfId="74" applyNumberFormat="1" applyFont="1" applyBorder="1" applyAlignment="1">
      <alignment horizontal="right"/>
      <protection/>
    </xf>
    <xf numFmtId="175" fontId="15" fillId="0" borderId="18" xfId="74" applyNumberFormat="1" applyFont="1" applyBorder="1" applyAlignment="1">
      <alignment horizontal="right"/>
      <protection/>
    </xf>
    <xf numFmtId="175" fontId="15" fillId="0" borderId="0" xfId="74" applyNumberFormat="1" applyFont="1" applyAlignment="1">
      <alignment horizontal="right"/>
      <protection/>
    </xf>
    <xf numFmtId="175" fontId="15" fillId="0" borderId="26" xfId="76" applyNumberFormat="1" applyFont="1" applyBorder="1">
      <alignment/>
      <protection/>
    </xf>
    <xf numFmtId="175" fontId="15" fillId="0" borderId="18" xfId="76" applyNumberFormat="1" applyFont="1" applyBorder="1">
      <alignment/>
      <protection/>
    </xf>
    <xf numFmtId="175" fontId="16" fillId="0" borderId="26" xfId="76" applyNumberFormat="1" applyFont="1" applyBorder="1">
      <alignment/>
      <protection/>
    </xf>
    <xf numFmtId="175" fontId="15" fillId="0" borderId="29" xfId="76" applyNumberFormat="1" applyFont="1" applyBorder="1">
      <alignment/>
      <protection/>
    </xf>
    <xf numFmtId="175" fontId="16" fillId="0" borderId="18" xfId="76" applyNumberFormat="1" applyFont="1" applyBorder="1">
      <alignment/>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rmal_data" xfId="64"/>
    <cellStyle name="Notitie" xfId="65"/>
    <cellStyle name="Ongeldig" xfId="66"/>
    <cellStyle name="perc1nul" xfId="67"/>
    <cellStyle name="perc2nul" xfId="68"/>
    <cellStyle name="perc3nul" xfId="69"/>
    <cellStyle name="perc4" xfId="70"/>
    <cellStyle name="Percent" xfId="71"/>
    <cellStyle name="Standaard 2" xfId="72"/>
    <cellStyle name="Standaard__inhoudsopgave_NIET PUBLICEREN" xfId="73"/>
    <cellStyle name="Standaard_09dkole" xfId="74"/>
    <cellStyle name="Standaard_09finpernet" xfId="75"/>
    <cellStyle name="Standaard_dko9900"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Verdeling van de leerlingenpopulatie volgens soort instrument
</a:t>
            </a:r>
          </a:p>
        </c:rich>
      </c:tx>
      <c:layout/>
      <c:spPr>
        <a:noFill/>
        <a:ln w="3175">
          <a:noFill/>
        </a:ln>
      </c:spPr>
    </c:title>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CCFF"/>
              </a:solidFill>
              <a:ln w="12700">
                <a:solidFill>
                  <a:srgbClr val="000000"/>
                </a:solidFill>
              </a:ln>
            </c:spPr>
          </c:dPt>
          <c:dPt>
            <c:idx val="1"/>
            <c:spPr>
              <a:solidFill>
                <a:srgbClr val="CCFFCC"/>
              </a:solidFill>
              <a:ln w="12700">
                <a:solidFill>
                  <a:srgbClr val="000000"/>
                </a:solidFill>
              </a:ln>
            </c:spPr>
          </c:dPt>
          <c:dPt>
            <c:idx val="2"/>
            <c:spPr>
              <a:solidFill>
                <a:srgbClr val="FFFF99"/>
              </a:solidFill>
              <a:ln w="12700">
                <a:solidFill>
                  <a:srgbClr val="000000"/>
                </a:solidFill>
              </a:ln>
            </c:spPr>
          </c:dPt>
          <c:dPt>
            <c:idx val="3"/>
            <c:spPr>
              <a:solidFill>
                <a:srgbClr val="FF8080"/>
              </a:solidFill>
              <a:ln w="12700">
                <a:solidFill>
                  <a:srgbClr val="000000"/>
                </a:solidFill>
              </a:ln>
            </c:spPr>
          </c:dPt>
          <c:dPt>
            <c:idx val="4"/>
            <c:spPr>
              <a:solidFill>
                <a:srgbClr val="800000"/>
              </a:solidFill>
              <a:ln w="12700">
                <a:solidFill>
                  <a:srgbClr val="000000"/>
                </a:solidFill>
              </a:ln>
            </c:spPr>
          </c:dPt>
          <c:dPt>
            <c:idx val="5"/>
            <c:spPr>
              <a:solidFill>
                <a:srgbClr val="C0C0C0"/>
              </a:solidFill>
              <a:ln w="12700">
                <a:solidFill>
                  <a:srgbClr val="000000"/>
                </a:solidFill>
              </a:ln>
            </c:spPr>
          </c:dPt>
          <c:dLbls>
            <c:dLbl>
              <c:idx val="0"/>
              <c:tx>
                <c:rich>
                  <a:bodyPr vert="horz" rot="0" anchor="ctr"/>
                  <a:lstStyle/>
                  <a:p>
                    <a:pPr algn="ctr">
                      <a:defRPr/>
                    </a:pPr>
                    <a:r>
                      <a:rPr lang="en-US" cap="none" sz="1200" b="0" i="0" u="none" baseline="0">
                        <a:solidFill>
                          <a:srgbClr val="000000"/>
                        </a:solidFill>
                      </a:rPr>
                      <a:t>Instrument Piano
31%</a:t>
                    </a:r>
                  </a:p>
                </c:rich>
              </c:tx>
              <c:numFmt formatCode="General" sourceLinked="1"/>
              <c:spPr>
                <a:noFill/>
                <a:ln w="3175">
                  <a:noFill/>
                </a:ln>
              </c:spPr>
              <c:dLblPos val="bestFit"/>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2"/>
              <c:tx>
                <c:rich>
                  <a:bodyPr vert="horz" rot="0" anchor="ctr"/>
                  <a:lstStyle/>
                  <a:p>
                    <a:pPr algn="ctr">
                      <a:defRPr/>
                    </a:pPr>
                    <a:r>
                      <a:rPr lang="en-US" cap="none" sz="1200" b="0" i="0" u="none" baseline="0">
                        <a:solidFill>
                          <a:srgbClr val="000000"/>
                        </a:solidFill>
                      </a:rPr>
                      <a:t>Instrument Dwarsfluit
12%</a:t>
                    </a:r>
                  </a:p>
                </c:rich>
              </c:tx>
              <c:numFmt formatCode="General" sourceLinked="1"/>
              <c:spPr>
                <a:noFill/>
                <a:ln w="3175">
                  <a:noFill/>
                </a:ln>
              </c:spPr>
              <c:dLblPos val="bestFit"/>
              <c:showLegendKey val="0"/>
              <c:showVal val="0"/>
              <c:showBubbleSize val="0"/>
              <c:showCatName val="1"/>
              <c:showSerName val="0"/>
              <c:showPercent val="0"/>
            </c:dLbl>
            <c:dLbl>
              <c:idx val="3"/>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200" b="0" i="0" u="none" baseline="0">
                    <a:solidFill>
                      <a:srgbClr val="000000"/>
                    </a:solidFill>
                  </a:defRPr>
                </a:pPr>
              </a:p>
            </c:txPr>
            <c:dLblPos val="outEnd"/>
            <c:showLegendKey val="0"/>
            <c:showVal val="0"/>
            <c:showBubbleSize val="0"/>
            <c:showCatName val="1"/>
            <c:showSerName val="0"/>
            <c:showLeaderLines val="0"/>
            <c:showPercent val="1"/>
          </c:dLbls>
          <c:cat>
            <c:strLit>
              <c:ptCount val="6"/>
              <c:pt idx="0">
                <c:v>Instrument Piano</c:v>
              </c:pt>
              <c:pt idx="1">
                <c:v>Instrument Gitaar</c:v>
              </c:pt>
              <c:pt idx="2">
                <c:v>Instrument Dwarsfluit</c:v>
              </c:pt>
              <c:pt idx="3">
                <c:v>Instrument Viool</c:v>
              </c:pt>
              <c:pt idx="4">
                <c:v>Instrument Saxofoon</c:v>
              </c:pt>
              <c:pt idx="5">
                <c:v>25 andere instrumenten</c:v>
              </c:pt>
            </c:strLit>
          </c:cat>
          <c:val>
            <c:numLit>
              <c:ptCount val="6"/>
              <c:pt idx="0">
                <c:v>17577</c:v>
              </c:pt>
              <c:pt idx="1">
                <c:v>8449</c:v>
              </c:pt>
              <c:pt idx="2">
                <c:v>7310</c:v>
              </c:pt>
              <c:pt idx="3">
                <c:v>4207</c:v>
              </c:pt>
              <c:pt idx="4">
                <c:v>4064</c:v>
              </c:pt>
              <c:pt idx="5">
                <c:v>16300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20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0</xdr:rowOff>
    </xdr:from>
    <xdr:to>
      <xdr:col>2</xdr:col>
      <xdr:colOff>1752600</xdr:colOff>
      <xdr:row>87</xdr:row>
      <xdr:rowOff>0</xdr:rowOff>
    </xdr:to>
    <xdr:graphicFrame>
      <xdr:nvGraphicFramePr>
        <xdr:cNvPr id="1" name="Grafiek 1"/>
        <xdr:cNvGraphicFramePr/>
      </xdr:nvGraphicFramePr>
      <xdr:xfrm>
        <a:off x="0" y="15268575"/>
        <a:ext cx="75723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8"/>
  <sheetViews>
    <sheetView tabSelected="1" zoomScale="115" zoomScaleNormal="115" zoomScalePageLayoutView="0" workbookViewId="0" topLeftCell="A1">
      <selection activeCell="A50" sqref="A50"/>
    </sheetView>
  </sheetViews>
  <sheetFormatPr defaultColWidth="9.140625" defaultRowHeight="12.75"/>
  <cols>
    <col min="1" max="1" width="11.8515625" style="0" customWidth="1"/>
  </cols>
  <sheetData>
    <row r="1" spans="1:2" ht="15">
      <c r="A1" s="1" t="s">
        <v>34</v>
      </c>
      <c r="B1" s="2"/>
    </row>
    <row r="2" spans="1:2" ht="15">
      <c r="A2" s="1" t="s">
        <v>43</v>
      </c>
      <c r="B2" s="2"/>
    </row>
    <row r="3" spans="1:2" ht="14.25">
      <c r="A3" s="2"/>
      <c r="B3" s="2"/>
    </row>
    <row r="4" spans="1:2" ht="12.75">
      <c r="A4" s="125" t="s">
        <v>38</v>
      </c>
      <c r="B4" s="65" t="s">
        <v>181</v>
      </c>
    </row>
    <row r="5" spans="1:2" ht="12.75">
      <c r="A5" s="125" t="s">
        <v>39</v>
      </c>
      <c r="B5" s="65" t="s">
        <v>173</v>
      </c>
    </row>
    <row r="6" spans="1:2" ht="12.75">
      <c r="A6" s="125" t="s">
        <v>40</v>
      </c>
      <c r="B6" s="3" t="s">
        <v>35</v>
      </c>
    </row>
    <row r="7" spans="1:2" ht="12.75">
      <c r="A7" s="125" t="s">
        <v>41</v>
      </c>
      <c r="B7" s="3" t="s">
        <v>24</v>
      </c>
    </row>
    <row r="8" spans="1:2" ht="12.75">
      <c r="A8" s="125" t="s">
        <v>42</v>
      </c>
      <c r="B8" s="3" t="s">
        <v>36</v>
      </c>
    </row>
  </sheetData>
  <sheetProtection/>
  <hyperlinks>
    <hyperlink ref="A4" location="'19_dko_01'!A1" display="19dko_01"/>
    <hyperlink ref="A5" location="'19_dko_02'!A1" display="19dko_02"/>
    <hyperlink ref="A6" location="'19_dko_03'!A1" display="19dko_03"/>
    <hyperlink ref="A7" location="'19_dko_04'!A1" display="19dko_04"/>
    <hyperlink ref="A8" location="'19_dko_05'!A1" display="19dko_05"/>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115" zoomScaleNormal="115" zoomScalePageLayoutView="0" workbookViewId="0" topLeftCell="A1">
      <selection activeCell="A51" sqref="A51"/>
    </sheetView>
  </sheetViews>
  <sheetFormatPr defaultColWidth="9.140625" defaultRowHeight="12" customHeight="1"/>
  <cols>
    <col min="1" max="1" width="32.00390625" style="22" customWidth="1"/>
    <col min="2" max="2" width="8.7109375" style="22" customWidth="1"/>
    <col min="3" max="4" width="8.7109375" style="43" customWidth="1"/>
    <col min="5" max="5" width="8.7109375" style="22" customWidth="1"/>
    <col min="6" max="7" width="8.7109375" style="43" customWidth="1"/>
    <col min="8" max="8" width="8.7109375" style="22" customWidth="1"/>
    <col min="9" max="10" width="8.7109375" style="43" customWidth="1"/>
    <col min="11" max="11" width="8.7109375" style="22" customWidth="1"/>
    <col min="12" max="13" width="8.7109375" style="43" customWidth="1"/>
    <col min="14" max="14" width="6.421875" style="22" customWidth="1"/>
    <col min="15" max="16384" width="9.140625" style="22" customWidth="1"/>
  </cols>
  <sheetData>
    <row r="1" spans="1:12" ht="12" customHeight="1">
      <c r="A1" s="5" t="s">
        <v>43</v>
      </c>
      <c r="B1" s="5"/>
      <c r="C1" s="42"/>
      <c r="E1" s="5"/>
      <c r="F1" s="42"/>
      <c r="H1" s="5"/>
      <c r="I1" s="42"/>
      <c r="K1" s="5"/>
      <c r="L1" s="42"/>
    </row>
    <row r="2" spans="1:13" ht="12" customHeight="1">
      <c r="A2" s="11" t="s">
        <v>0</v>
      </c>
      <c r="B2" s="52"/>
      <c r="C2" s="53"/>
      <c r="D2" s="53"/>
      <c r="E2" s="52"/>
      <c r="F2" s="53"/>
      <c r="G2" s="53"/>
      <c r="H2" s="52"/>
      <c r="I2" s="53"/>
      <c r="J2" s="53"/>
      <c r="K2" s="52"/>
      <c r="L2" s="53"/>
      <c r="M2" s="53"/>
    </row>
    <row r="3" spans="1:13" ht="12" customHeight="1">
      <c r="A3" s="52"/>
      <c r="B3" s="52"/>
      <c r="C3" s="53"/>
      <c r="D3" s="53"/>
      <c r="E3" s="52"/>
      <c r="F3" s="53"/>
      <c r="G3" s="53"/>
      <c r="H3" s="52"/>
      <c r="I3" s="53"/>
      <c r="J3" s="53"/>
      <c r="K3" s="52"/>
      <c r="L3" s="53"/>
      <c r="M3" s="53"/>
    </row>
    <row r="4" spans="1:13" ht="12" customHeight="1">
      <c r="A4" s="11" t="s">
        <v>180</v>
      </c>
      <c r="B4" s="52"/>
      <c r="C4" s="53"/>
      <c r="D4" s="53"/>
      <c r="E4" s="52"/>
      <c r="F4" s="53"/>
      <c r="G4" s="53"/>
      <c r="H4" s="52"/>
      <c r="I4" s="53"/>
      <c r="J4" s="53"/>
      <c r="K4" s="52"/>
      <c r="L4" s="53"/>
      <c r="M4" s="53"/>
    </row>
    <row r="5" spans="1:13" ht="12" customHeight="1">
      <c r="A5" s="11" t="s">
        <v>44</v>
      </c>
      <c r="B5" s="52"/>
      <c r="C5" s="53"/>
      <c r="D5" s="53"/>
      <c r="E5" s="52"/>
      <c r="F5" s="53"/>
      <c r="G5" s="53"/>
      <c r="H5" s="52"/>
      <c r="I5" s="53"/>
      <c r="J5" s="53"/>
      <c r="K5" s="52"/>
      <c r="L5" s="53"/>
      <c r="M5" s="53"/>
    </row>
    <row r="6" ht="12" customHeight="1" thickBot="1"/>
    <row r="7" spans="1:13" s="43" customFormat="1" ht="12" customHeight="1">
      <c r="A7" s="54"/>
      <c r="B7" s="55" t="s">
        <v>1</v>
      </c>
      <c r="C7" s="56"/>
      <c r="D7" s="56"/>
      <c r="E7" s="55" t="s">
        <v>2</v>
      </c>
      <c r="F7" s="56"/>
      <c r="G7" s="56"/>
      <c r="H7" s="55" t="s">
        <v>45</v>
      </c>
      <c r="I7" s="56"/>
      <c r="J7" s="56"/>
      <c r="K7" s="55" t="s">
        <v>3</v>
      </c>
      <c r="L7" s="56"/>
      <c r="M7" s="56"/>
    </row>
    <row r="8" spans="1:13" ht="12" customHeight="1">
      <c r="A8" s="57"/>
      <c r="B8" s="58" t="s">
        <v>4</v>
      </c>
      <c r="C8" s="59" t="s">
        <v>5</v>
      </c>
      <c r="D8" s="59" t="s">
        <v>6</v>
      </c>
      <c r="E8" s="58" t="s">
        <v>4</v>
      </c>
      <c r="F8" s="59" t="s">
        <v>5</v>
      </c>
      <c r="G8" s="59" t="s">
        <v>6</v>
      </c>
      <c r="H8" s="58" t="s">
        <v>4</v>
      </c>
      <c r="I8" s="59" t="s">
        <v>5</v>
      </c>
      <c r="J8" s="59" t="s">
        <v>6</v>
      </c>
      <c r="K8" s="58" t="s">
        <v>4</v>
      </c>
      <c r="L8" s="59" t="s">
        <v>5</v>
      </c>
      <c r="M8" s="59" t="s">
        <v>6</v>
      </c>
    </row>
    <row r="9" spans="2:13" ht="12" customHeight="1">
      <c r="B9" s="60"/>
      <c r="C9" s="61"/>
      <c r="D9" s="62"/>
      <c r="E9" s="61"/>
      <c r="F9" s="22"/>
      <c r="G9" s="22"/>
      <c r="H9" s="60"/>
      <c r="I9" s="61"/>
      <c r="J9" s="62"/>
      <c r="L9" s="22"/>
      <c r="M9" s="22"/>
    </row>
    <row r="10" spans="1:13" ht="12" customHeight="1">
      <c r="A10" s="5" t="s">
        <v>46</v>
      </c>
      <c r="B10" s="63"/>
      <c r="C10" s="5"/>
      <c r="D10" s="64"/>
      <c r="E10" s="5"/>
      <c r="F10" s="5"/>
      <c r="G10" s="22"/>
      <c r="H10" s="63"/>
      <c r="I10" s="5"/>
      <c r="J10" s="64"/>
      <c r="K10" s="5"/>
      <c r="L10" s="5"/>
      <c r="M10" s="22"/>
    </row>
    <row r="11" spans="1:13" ht="12" customHeight="1">
      <c r="A11" s="22" t="s">
        <v>7</v>
      </c>
      <c r="B11" s="73">
        <v>461</v>
      </c>
      <c r="C11" s="74">
        <v>895</v>
      </c>
      <c r="D11" s="75">
        <v>1356</v>
      </c>
      <c r="E11" s="74">
        <v>167</v>
      </c>
      <c r="F11" s="74">
        <v>508</v>
      </c>
      <c r="G11" s="74">
        <v>675</v>
      </c>
      <c r="H11" s="73">
        <v>5594</v>
      </c>
      <c r="I11" s="74">
        <v>13471</v>
      </c>
      <c r="J11" s="75">
        <v>19065</v>
      </c>
      <c r="K11" s="74">
        <f aca="true" t="shared" si="0" ref="K11:L16">SUM(H11,E11,B11)</f>
        <v>6222</v>
      </c>
      <c r="L11" s="74">
        <f t="shared" si="0"/>
        <v>14874</v>
      </c>
      <c r="M11" s="74">
        <f aca="true" t="shared" si="1" ref="M11:M16">SUM(K11:L11)</f>
        <v>21096</v>
      </c>
    </row>
    <row r="12" spans="1:13" ht="12" customHeight="1">
      <c r="A12" s="22" t="s">
        <v>8</v>
      </c>
      <c r="B12" s="73">
        <v>0</v>
      </c>
      <c r="C12" s="74">
        <v>0</v>
      </c>
      <c r="D12" s="75">
        <v>0</v>
      </c>
      <c r="E12" s="74">
        <v>0</v>
      </c>
      <c r="F12" s="74">
        <v>0</v>
      </c>
      <c r="G12" s="74">
        <v>0</v>
      </c>
      <c r="H12" s="73">
        <v>2855</v>
      </c>
      <c r="I12" s="74">
        <v>6953</v>
      </c>
      <c r="J12" s="75">
        <v>9808</v>
      </c>
      <c r="K12" s="74">
        <f t="shared" si="0"/>
        <v>2855</v>
      </c>
      <c r="L12" s="74">
        <f t="shared" si="0"/>
        <v>6953</v>
      </c>
      <c r="M12" s="74">
        <f t="shared" si="1"/>
        <v>9808</v>
      </c>
    </row>
    <row r="13" spans="1:13" ht="12" customHeight="1">
      <c r="A13" s="22" t="s">
        <v>9</v>
      </c>
      <c r="B13" s="73">
        <v>568</v>
      </c>
      <c r="C13" s="74">
        <v>1040</v>
      </c>
      <c r="D13" s="75">
        <v>1608</v>
      </c>
      <c r="E13" s="74">
        <v>98</v>
      </c>
      <c r="F13" s="74">
        <v>165</v>
      </c>
      <c r="G13" s="74">
        <v>263</v>
      </c>
      <c r="H13" s="73">
        <v>0</v>
      </c>
      <c r="I13" s="74">
        <v>0</v>
      </c>
      <c r="J13" s="75">
        <v>0</v>
      </c>
      <c r="K13" s="74">
        <f t="shared" si="0"/>
        <v>666</v>
      </c>
      <c r="L13" s="74">
        <f t="shared" si="0"/>
        <v>1205</v>
      </c>
      <c r="M13" s="74">
        <f t="shared" si="1"/>
        <v>1871</v>
      </c>
    </row>
    <row r="14" spans="1:13" ht="12" customHeight="1">
      <c r="A14" s="22" t="s">
        <v>10</v>
      </c>
      <c r="B14" s="73">
        <v>0</v>
      </c>
      <c r="C14" s="74">
        <v>0</v>
      </c>
      <c r="D14" s="75">
        <v>0</v>
      </c>
      <c r="E14" s="74">
        <v>0</v>
      </c>
      <c r="F14" s="74">
        <v>0</v>
      </c>
      <c r="G14" s="74">
        <v>0</v>
      </c>
      <c r="H14" s="73">
        <v>4159</v>
      </c>
      <c r="I14" s="74">
        <v>8719</v>
      </c>
      <c r="J14" s="75">
        <v>12878</v>
      </c>
      <c r="K14" s="74">
        <f t="shared" si="0"/>
        <v>4159</v>
      </c>
      <c r="L14" s="74">
        <f t="shared" si="0"/>
        <v>8719</v>
      </c>
      <c r="M14" s="74">
        <f t="shared" si="1"/>
        <v>12878</v>
      </c>
    </row>
    <row r="15" spans="1:13" ht="12" customHeight="1">
      <c r="A15" s="22" t="s">
        <v>11</v>
      </c>
      <c r="B15" s="73">
        <v>39</v>
      </c>
      <c r="C15" s="74">
        <v>83</v>
      </c>
      <c r="D15" s="75">
        <v>122</v>
      </c>
      <c r="E15" s="74">
        <v>184</v>
      </c>
      <c r="F15" s="74">
        <v>436</v>
      </c>
      <c r="G15" s="74">
        <v>620</v>
      </c>
      <c r="H15" s="73">
        <v>4703</v>
      </c>
      <c r="I15" s="74">
        <v>9498</v>
      </c>
      <c r="J15" s="75">
        <v>14201</v>
      </c>
      <c r="K15" s="74">
        <f t="shared" si="0"/>
        <v>4926</v>
      </c>
      <c r="L15" s="74">
        <f t="shared" si="0"/>
        <v>10017</v>
      </c>
      <c r="M15" s="74">
        <f t="shared" si="1"/>
        <v>14943</v>
      </c>
    </row>
    <row r="16" spans="1:13" ht="12" customHeight="1">
      <c r="A16" s="22" t="s">
        <v>12</v>
      </c>
      <c r="B16" s="76">
        <v>191</v>
      </c>
      <c r="C16" s="74">
        <v>510</v>
      </c>
      <c r="D16" s="75">
        <v>701</v>
      </c>
      <c r="E16" s="74">
        <v>278</v>
      </c>
      <c r="F16" s="74">
        <v>800</v>
      </c>
      <c r="G16" s="74">
        <v>1078</v>
      </c>
      <c r="H16" s="76">
        <v>2576</v>
      </c>
      <c r="I16" s="74">
        <v>6484</v>
      </c>
      <c r="J16" s="75">
        <v>9060</v>
      </c>
      <c r="K16" s="74">
        <f t="shared" si="0"/>
        <v>3045</v>
      </c>
      <c r="L16" s="77">
        <f t="shared" si="0"/>
        <v>7794</v>
      </c>
      <c r="M16" s="74">
        <f t="shared" si="1"/>
        <v>10839</v>
      </c>
    </row>
    <row r="17" spans="1:13" ht="12" customHeight="1">
      <c r="A17" s="51" t="s">
        <v>13</v>
      </c>
      <c r="B17" s="78">
        <v>1259</v>
      </c>
      <c r="C17" s="79">
        <v>2528</v>
      </c>
      <c r="D17" s="80">
        <v>3787</v>
      </c>
      <c r="E17" s="79">
        <v>727</v>
      </c>
      <c r="F17" s="79">
        <v>1909</v>
      </c>
      <c r="G17" s="79">
        <v>2636</v>
      </c>
      <c r="H17" s="78">
        <v>19887</v>
      </c>
      <c r="I17" s="79">
        <v>45125</v>
      </c>
      <c r="J17" s="80">
        <v>65012</v>
      </c>
      <c r="K17" s="79">
        <f>SUM(K11:K16)</f>
        <v>21873</v>
      </c>
      <c r="L17" s="81">
        <f>SUM(L11:L16)</f>
        <v>49562</v>
      </c>
      <c r="M17" s="79">
        <f>SUM(M11:M16)</f>
        <v>71435</v>
      </c>
    </row>
    <row r="18" spans="2:13" ht="12" customHeight="1">
      <c r="B18" s="73"/>
      <c r="C18" s="74"/>
      <c r="D18" s="75"/>
      <c r="E18" s="74"/>
      <c r="F18" s="74"/>
      <c r="G18" s="74"/>
      <c r="H18" s="73"/>
      <c r="I18" s="74"/>
      <c r="J18" s="75"/>
      <c r="K18" s="74"/>
      <c r="L18" s="74"/>
      <c r="M18" s="74"/>
    </row>
    <row r="19" spans="1:13" ht="12" customHeight="1">
      <c r="A19" s="5" t="s">
        <v>47</v>
      </c>
      <c r="B19" s="82"/>
      <c r="C19" s="83"/>
      <c r="D19" s="75"/>
      <c r="E19" s="83"/>
      <c r="F19" s="83"/>
      <c r="G19" s="74"/>
      <c r="H19" s="82"/>
      <c r="I19" s="83"/>
      <c r="J19" s="75"/>
      <c r="K19" s="83"/>
      <c r="L19" s="83"/>
      <c r="M19" s="74"/>
    </row>
    <row r="20" spans="1:13" ht="12" customHeight="1">
      <c r="A20" s="22" t="s">
        <v>7</v>
      </c>
      <c r="B20" s="73">
        <v>921</v>
      </c>
      <c r="C20" s="74">
        <v>2051.5</v>
      </c>
      <c r="D20" s="75">
        <v>2972.5</v>
      </c>
      <c r="E20" s="74">
        <v>0</v>
      </c>
      <c r="F20" s="74">
        <v>0</v>
      </c>
      <c r="G20" s="74">
        <v>0</v>
      </c>
      <c r="H20" s="73">
        <v>10799.5</v>
      </c>
      <c r="I20" s="74">
        <v>19345</v>
      </c>
      <c r="J20" s="75">
        <v>30144.5</v>
      </c>
      <c r="K20" s="74">
        <f aca="true" t="shared" si="2" ref="K20:L25">SUM(H20,E20,B20)</f>
        <v>11720.5</v>
      </c>
      <c r="L20" s="74">
        <f t="shared" si="2"/>
        <v>21396.5</v>
      </c>
      <c r="M20" s="74">
        <f aca="true" t="shared" si="3" ref="M20:M25">SUM(K20:L20)</f>
        <v>33117</v>
      </c>
    </row>
    <row r="21" spans="1:13" ht="12" customHeight="1">
      <c r="A21" s="22" t="s">
        <v>8</v>
      </c>
      <c r="B21" s="73">
        <v>625</v>
      </c>
      <c r="C21" s="74">
        <v>1088</v>
      </c>
      <c r="D21" s="75">
        <v>1713</v>
      </c>
      <c r="E21" s="74">
        <v>0</v>
      </c>
      <c r="F21" s="74">
        <v>0</v>
      </c>
      <c r="G21" s="74">
        <v>0</v>
      </c>
      <c r="H21" s="73">
        <v>5904.5</v>
      </c>
      <c r="I21" s="74">
        <v>11097.5</v>
      </c>
      <c r="J21" s="75">
        <v>17002</v>
      </c>
      <c r="K21" s="74">
        <f t="shared" si="2"/>
        <v>6529.5</v>
      </c>
      <c r="L21" s="74">
        <f t="shared" si="2"/>
        <v>12185.5</v>
      </c>
      <c r="M21" s="74">
        <f t="shared" si="3"/>
        <v>18715</v>
      </c>
    </row>
    <row r="22" spans="1:13" ht="12" customHeight="1">
      <c r="A22" s="22" t="s">
        <v>9</v>
      </c>
      <c r="B22" s="73">
        <v>839</v>
      </c>
      <c r="C22" s="74">
        <v>1261.5</v>
      </c>
      <c r="D22" s="75">
        <v>2100.5</v>
      </c>
      <c r="E22" s="74">
        <v>0</v>
      </c>
      <c r="F22" s="74">
        <v>0</v>
      </c>
      <c r="G22" s="74">
        <v>0</v>
      </c>
      <c r="H22" s="73">
        <v>1223</v>
      </c>
      <c r="I22" s="74">
        <v>2258</v>
      </c>
      <c r="J22" s="75">
        <v>3481</v>
      </c>
      <c r="K22" s="74">
        <f t="shared" si="2"/>
        <v>2062</v>
      </c>
      <c r="L22" s="74">
        <f t="shared" si="2"/>
        <v>3519.5</v>
      </c>
      <c r="M22" s="74">
        <f t="shared" si="3"/>
        <v>5581.5</v>
      </c>
    </row>
    <row r="23" spans="1:13" ht="12" customHeight="1">
      <c r="A23" s="22" t="s">
        <v>10</v>
      </c>
      <c r="B23" s="73">
        <v>0</v>
      </c>
      <c r="C23" s="74">
        <v>0</v>
      </c>
      <c r="D23" s="75">
        <v>0</v>
      </c>
      <c r="E23" s="74">
        <v>0</v>
      </c>
      <c r="F23" s="74">
        <v>0</v>
      </c>
      <c r="G23" s="74">
        <v>0</v>
      </c>
      <c r="H23" s="73">
        <v>8587.5</v>
      </c>
      <c r="I23" s="74">
        <v>15970.5</v>
      </c>
      <c r="J23" s="75">
        <v>24558</v>
      </c>
      <c r="K23" s="74">
        <f t="shared" si="2"/>
        <v>8587.5</v>
      </c>
      <c r="L23" s="74">
        <f t="shared" si="2"/>
        <v>15970.5</v>
      </c>
      <c r="M23" s="74">
        <f t="shared" si="3"/>
        <v>24558</v>
      </c>
    </row>
    <row r="24" spans="1:13" ht="12" customHeight="1">
      <c r="A24" s="22" t="s">
        <v>11</v>
      </c>
      <c r="B24" s="73">
        <v>1134.5</v>
      </c>
      <c r="C24" s="74">
        <v>1623</v>
      </c>
      <c r="D24" s="75">
        <v>2757.5</v>
      </c>
      <c r="E24" s="74">
        <v>0</v>
      </c>
      <c r="F24" s="74">
        <v>0</v>
      </c>
      <c r="G24" s="74">
        <v>0</v>
      </c>
      <c r="H24" s="73">
        <v>8904</v>
      </c>
      <c r="I24" s="74">
        <v>17527.5</v>
      </c>
      <c r="J24" s="75">
        <v>26431.5</v>
      </c>
      <c r="K24" s="74">
        <f t="shared" si="2"/>
        <v>10038.5</v>
      </c>
      <c r="L24" s="74">
        <f t="shared" si="2"/>
        <v>19150.5</v>
      </c>
      <c r="M24" s="74">
        <f t="shared" si="3"/>
        <v>29189</v>
      </c>
    </row>
    <row r="25" spans="1:13" ht="12" customHeight="1">
      <c r="A25" s="22" t="s">
        <v>12</v>
      </c>
      <c r="B25" s="76">
        <v>457</v>
      </c>
      <c r="C25" s="74">
        <v>642</v>
      </c>
      <c r="D25" s="75">
        <v>1099</v>
      </c>
      <c r="E25" s="74">
        <v>634.5</v>
      </c>
      <c r="F25" s="74">
        <v>1619</v>
      </c>
      <c r="G25" s="74">
        <v>2253.5</v>
      </c>
      <c r="H25" s="73">
        <v>3851.5</v>
      </c>
      <c r="I25" s="74">
        <v>6866.5</v>
      </c>
      <c r="J25" s="75">
        <v>10718</v>
      </c>
      <c r="K25" s="74">
        <f t="shared" si="2"/>
        <v>4943</v>
      </c>
      <c r="L25" s="77">
        <f t="shared" si="2"/>
        <v>9127.5</v>
      </c>
      <c r="M25" s="74">
        <f t="shared" si="3"/>
        <v>14070.5</v>
      </c>
    </row>
    <row r="26" spans="1:13" ht="12" customHeight="1">
      <c r="A26" s="51" t="s">
        <v>13</v>
      </c>
      <c r="B26" s="78">
        <v>3976.5</v>
      </c>
      <c r="C26" s="79">
        <v>6666</v>
      </c>
      <c r="D26" s="80">
        <v>10642.5</v>
      </c>
      <c r="E26" s="79">
        <v>634.5</v>
      </c>
      <c r="F26" s="79">
        <v>1619</v>
      </c>
      <c r="G26" s="79">
        <v>2253.5</v>
      </c>
      <c r="H26" s="78">
        <v>39270</v>
      </c>
      <c r="I26" s="79">
        <v>73065</v>
      </c>
      <c r="J26" s="80">
        <v>112335</v>
      </c>
      <c r="K26" s="79">
        <f>SUM(K20:K25)</f>
        <v>43881</v>
      </c>
      <c r="L26" s="81">
        <f>SUM(L20:L25)</f>
        <v>81350</v>
      </c>
      <c r="M26" s="79">
        <f>SUM(M20:M25)</f>
        <v>125231</v>
      </c>
    </row>
    <row r="27" spans="2:13" ht="12" customHeight="1">
      <c r="B27" s="73"/>
      <c r="C27" s="74"/>
      <c r="D27" s="75"/>
      <c r="E27" s="74"/>
      <c r="F27" s="74"/>
      <c r="G27" s="74"/>
      <c r="H27" s="73"/>
      <c r="I27" s="74"/>
      <c r="J27" s="75"/>
      <c r="K27" s="74"/>
      <c r="L27" s="74"/>
      <c r="M27" s="74"/>
    </row>
    <row r="28" spans="1:13" ht="12" customHeight="1">
      <c r="A28" s="5" t="s">
        <v>48</v>
      </c>
      <c r="B28" s="73"/>
      <c r="C28" s="74"/>
      <c r="D28" s="75"/>
      <c r="E28" s="74"/>
      <c r="F28" s="74"/>
      <c r="G28" s="74"/>
      <c r="H28" s="73"/>
      <c r="I28" s="74"/>
      <c r="J28" s="75"/>
      <c r="K28" s="74"/>
      <c r="L28" s="74"/>
      <c r="M28" s="74"/>
    </row>
    <row r="29" spans="1:13" ht="12" customHeight="1">
      <c r="A29" s="22" t="s">
        <v>7</v>
      </c>
      <c r="B29" s="73">
        <v>11</v>
      </c>
      <c r="C29" s="74">
        <v>15</v>
      </c>
      <c r="D29" s="75">
        <v>26</v>
      </c>
      <c r="E29" s="74">
        <v>0</v>
      </c>
      <c r="F29" s="74">
        <v>0</v>
      </c>
      <c r="G29" s="74">
        <v>0</v>
      </c>
      <c r="H29" s="73">
        <v>384</v>
      </c>
      <c r="I29" s="74">
        <v>676</v>
      </c>
      <c r="J29" s="75">
        <v>1060</v>
      </c>
      <c r="K29" s="74">
        <f aca="true" t="shared" si="4" ref="K29:L34">SUM(H29,E29,B29)</f>
        <v>395</v>
      </c>
      <c r="L29" s="74">
        <f t="shared" si="4"/>
        <v>691</v>
      </c>
      <c r="M29" s="74">
        <f aca="true" t="shared" si="5" ref="M29:M34">SUM(K29:L29)</f>
        <v>1086</v>
      </c>
    </row>
    <row r="30" spans="1:13" ht="12" customHeight="1">
      <c r="A30" s="22" t="s">
        <v>8</v>
      </c>
      <c r="B30" s="73">
        <v>7</v>
      </c>
      <c r="C30" s="74">
        <v>11</v>
      </c>
      <c r="D30" s="75">
        <v>18</v>
      </c>
      <c r="E30" s="74">
        <v>0</v>
      </c>
      <c r="F30" s="74">
        <v>0</v>
      </c>
      <c r="G30" s="74">
        <v>0</v>
      </c>
      <c r="H30" s="73">
        <v>133</v>
      </c>
      <c r="I30" s="74">
        <v>221</v>
      </c>
      <c r="J30" s="75">
        <v>354</v>
      </c>
      <c r="K30" s="74">
        <f t="shared" si="4"/>
        <v>140</v>
      </c>
      <c r="L30" s="74">
        <f t="shared" si="4"/>
        <v>232</v>
      </c>
      <c r="M30" s="74">
        <f t="shared" si="5"/>
        <v>372</v>
      </c>
    </row>
    <row r="31" spans="1:13" ht="12">
      <c r="A31" s="22" t="s">
        <v>9</v>
      </c>
      <c r="B31" s="73">
        <v>0</v>
      </c>
      <c r="C31" s="74">
        <v>0</v>
      </c>
      <c r="D31" s="75">
        <v>0</v>
      </c>
      <c r="E31" s="74">
        <v>0</v>
      </c>
      <c r="F31" s="74">
        <v>0</v>
      </c>
      <c r="G31" s="74">
        <v>0</v>
      </c>
      <c r="H31" s="73">
        <v>36</v>
      </c>
      <c r="I31" s="74">
        <v>68</v>
      </c>
      <c r="J31" s="75">
        <v>104</v>
      </c>
      <c r="K31" s="74">
        <f t="shared" si="4"/>
        <v>36</v>
      </c>
      <c r="L31" s="74">
        <f t="shared" si="4"/>
        <v>68</v>
      </c>
      <c r="M31" s="74">
        <f t="shared" si="5"/>
        <v>104</v>
      </c>
    </row>
    <row r="32" spans="1:13" ht="12" customHeight="1">
      <c r="A32" s="22" t="s">
        <v>10</v>
      </c>
      <c r="B32" s="73">
        <v>0</v>
      </c>
      <c r="C32" s="74">
        <v>0</v>
      </c>
      <c r="D32" s="75">
        <v>0</v>
      </c>
      <c r="E32" s="74">
        <v>0</v>
      </c>
      <c r="F32" s="74">
        <v>0</v>
      </c>
      <c r="G32" s="74">
        <v>0</v>
      </c>
      <c r="H32" s="73">
        <v>507</v>
      </c>
      <c r="I32" s="74">
        <v>852</v>
      </c>
      <c r="J32" s="75">
        <v>1359</v>
      </c>
      <c r="K32" s="74">
        <f t="shared" si="4"/>
        <v>507</v>
      </c>
      <c r="L32" s="74">
        <f t="shared" si="4"/>
        <v>852</v>
      </c>
      <c r="M32" s="74">
        <f t="shared" si="5"/>
        <v>1359</v>
      </c>
    </row>
    <row r="33" spans="1:13" ht="12" customHeight="1">
      <c r="A33" s="22" t="s">
        <v>11</v>
      </c>
      <c r="B33" s="73">
        <v>87</v>
      </c>
      <c r="C33" s="74">
        <v>103</v>
      </c>
      <c r="D33" s="75">
        <v>190</v>
      </c>
      <c r="E33" s="74">
        <v>0</v>
      </c>
      <c r="F33" s="74">
        <v>0</v>
      </c>
      <c r="G33" s="74">
        <v>0</v>
      </c>
      <c r="H33" s="73">
        <v>284</v>
      </c>
      <c r="I33" s="74">
        <v>521</v>
      </c>
      <c r="J33" s="75">
        <v>805</v>
      </c>
      <c r="K33" s="74">
        <f t="shared" si="4"/>
        <v>371</v>
      </c>
      <c r="L33" s="74">
        <f t="shared" si="4"/>
        <v>624</v>
      </c>
      <c r="M33" s="74">
        <f t="shared" si="5"/>
        <v>995</v>
      </c>
    </row>
    <row r="34" spans="1:13" ht="12" customHeight="1">
      <c r="A34" s="22" t="s">
        <v>12</v>
      </c>
      <c r="B34" s="73">
        <v>0</v>
      </c>
      <c r="C34" s="74">
        <v>0</v>
      </c>
      <c r="D34" s="75">
        <v>0</v>
      </c>
      <c r="E34" s="74">
        <v>2</v>
      </c>
      <c r="F34" s="74">
        <v>13</v>
      </c>
      <c r="G34" s="74">
        <v>15</v>
      </c>
      <c r="H34" s="73">
        <v>251</v>
      </c>
      <c r="I34" s="74">
        <v>390</v>
      </c>
      <c r="J34" s="75">
        <v>641</v>
      </c>
      <c r="K34" s="74">
        <f t="shared" si="4"/>
        <v>253</v>
      </c>
      <c r="L34" s="77">
        <f t="shared" si="4"/>
        <v>403</v>
      </c>
      <c r="M34" s="74">
        <f t="shared" si="5"/>
        <v>656</v>
      </c>
    </row>
    <row r="35" spans="1:13" ht="12" customHeight="1">
      <c r="A35" s="51" t="s">
        <v>13</v>
      </c>
      <c r="B35" s="84">
        <v>105</v>
      </c>
      <c r="C35" s="85">
        <v>129</v>
      </c>
      <c r="D35" s="86">
        <v>234</v>
      </c>
      <c r="E35" s="85">
        <v>2</v>
      </c>
      <c r="F35" s="85">
        <v>13</v>
      </c>
      <c r="G35" s="85">
        <v>15</v>
      </c>
      <c r="H35" s="84">
        <v>1595</v>
      </c>
      <c r="I35" s="85">
        <v>2728</v>
      </c>
      <c r="J35" s="86">
        <v>4323</v>
      </c>
      <c r="K35" s="79">
        <f>SUM(K29:K34)</f>
        <v>1702</v>
      </c>
      <c r="L35" s="81">
        <f>SUM(L29:L34)</f>
        <v>2870</v>
      </c>
      <c r="M35" s="79">
        <f>SUM(M29:M34)</f>
        <v>4572</v>
      </c>
    </row>
    <row r="36" spans="1:13" ht="12" customHeight="1">
      <c r="A36" s="51" t="s">
        <v>3</v>
      </c>
      <c r="B36" s="87">
        <f>SUM(B26,B17,B35)</f>
        <v>5340.5</v>
      </c>
      <c r="C36" s="81">
        <f aca="true" t="shared" si="6" ref="C36:M36">SUM(C26,C17,C35)</f>
        <v>9323</v>
      </c>
      <c r="D36" s="88">
        <f t="shared" si="6"/>
        <v>14663.5</v>
      </c>
      <c r="E36" s="81">
        <f t="shared" si="6"/>
        <v>1363.5</v>
      </c>
      <c r="F36" s="81">
        <f t="shared" si="6"/>
        <v>3541</v>
      </c>
      <c r="G36" s="81">
        <f t="shared" si="6"/>
        <v>4904.5</v>
      </c>
      <c r="H36" s="87">
        <f t="shared" si="6"/>
        <v>60752</v>
      </c>
      <c r="I36" s="81">
        <f t="shared" si="6"/>
        <v>120918</v>
      </c>
      <c r="J36" s="88">
        <f t="shared" si="6"/>
        <v>181670</v>
      </c>
      <c r="K36" s="81">
        <f t="shared" si="6"/>
        <v>67456</v>
      </c>
      <c r="L36" s="81">
        <f t="shared" si="6"/>
        <v>133782</v>
      </c>
      <c r="M36" s="81">
        <f t="shared" si="6"/>
        <v>201238</v>
      </c>
    </row>
    <row r="37" spans="3:13" ht="12" customHeight="1">
      <c r="C37" s="22"/>
      <c r="D37" s="22"/>
      <c r="F37" s="22"/>
      <c r="G37" s="22"/>
      <c r="I37" s="22"/>
      <c r="J37" s="22"/>
      <c r="L37" s="22"/>
      <c r="M37" s="22"/>
    </row>
    <row r="38" spans="1:13" ht="12" customHeight="1">
      <c r="A38" s="22" t="s">
        <v>56</v>
      </c>
      <c r="C38" s="22"/>
      <c r="D38" s="22"/>
      <c r="F38" s="22"/>
      <c r="G38" s="22"/>
      <c r="I38" s="22"/>
      <c r="J38" s="22"/>
      <c r="L38" s="22"/>
      <c r="M38" s="22"/>
    </row>
    <row r="39" spans="1:13" ht="36.75" customHeight="1">
      <c r="A39" s="127" t="s">
        <v>37</v>
      </c>
      <c r="B39" s="127"/>
      <c r="C39" s="127"/>
      <c r="D39" s="127"/>
      <c r="E39" s="127"/>
      <c r="F39" s="127"/>
      <c r="G39" s="127"/>
      <c r="H39" s="127"/>
      <c r="I39" s="127"/>
      <c r="J39" s="127"/>
      <c r="K39" s="127"/>
      <c r="L39" s="127"/>
      <c r="M39" s="127"/>
    </row>
    <row r="40" spans="3:13" ht="12" customHeight="1">
      <c r="C40" s="22"/>
      <c r="D40" s="22"/>
      <c r="F40" s="22"/>
      <c r="G40" s="22"/>
      <c r="I40" s="22"/>
      <c r="J40" s="22"/>
      <c r="L40" s="22"/>
      <c r="M40" s="22"/>
    </row>
    <row r="41" spans="3:13" ht="12" customHeight="1">
      <c r="C41" s="22"/>
      <c r="D41" s="22"/>
      <c r="F41" s="22"/>
      <c r="G41" s="22"/>
      <c r="I41" s="22"/>
      <c r="J41" s="22"/>
      <c r="L41" s="22"/>
      <c r="M41" s="22"/>
    </row>
    <row r="42" spans="3:13" ht="12" customHeight="1">
      <c r="C42" s="22"/>
      <c r="D42" s="22"/>
      <c r="F42" s="22"/>
      <c r="G42" s="22"/>
      <c r="I42" s="22"/>
      <c r="J42" s="22"/>
      <c r="L42" s="22"/>
      <c r="M42" s="22"/>
    </row>
    <row r="43" spans="3:13" ht="12" customHeight="1">
      <c r="C43" s="22"/>
      <c r="D43" s="22"/>
      <c r="F43" s="22"/>
      <c r="G43" s="22"/>
      <c r="I43" s="22"/>
      <c r="J43" s="22"/>
      <c r="L43" s="22"/>
      <c r="M43" s="22"/>
    </row>
  </sheetData>
  <sheetProtection/>
  <mergeCells count="1">
    <mergeCell ref="A39:M39"/>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3"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1"/>
  <sheetViews>
    <sheetView zoomScale="115" zoomScaleNormal="115" zoomScalePageLayoutView="0" workbookViewId="0" topLeftCell="A1">
      <selection activeCell="A47" sqref="A47"/>
    </sheetView>
  </sheetViews>
  <sheetFormatPr defaultColWidth="9.140625" defaultRowHeight="13.5" customHeight="1"/>
  <cols>
    <col min="1" max="1" width="32.8515625" style="6" customWidth="1"/>
    <col min="2" max="7" width="15.00390625" style="6" customWidth="1"/>
    <col min="8" max="16384" width="9.140625" style="6" customWidth="1"/>
  </cols>
  <sheetData>
    <row r="1" spans="1:14" s="22" customFormat="1" ht="12" customHeight="1">
      <c r="A1" s="5" t="s">
        <v>43</v>
      </c>
      <c r="B1" s="5"/>
      <c r="C1" s="42"/>
      <c r="D1" s="43"/>
      <c r="E1" s="5"/>
      <c r="F1" s="5"/>
      <c r="G1" s="42"/>
      <c r="H1" s="43"/>
      <c r="I1" s="5"/>
      <c r="J1" s="42"/>
      <c r="K1" s="43"/>
      <c r="L1" s="5"/>
      <c r="M1" s="42"/>
      <c r="N1" s="43"/>
    </row>
    <row r="2" spans="1:7" s="20" customFormat="1" ht="13.5" customHeight="1">
      <c r="A2" s="9" t="s">
        <v>0</v>
      </c>
      <c r="B2" s="9"/>
      <c r="C2" s="9"/>
      <c r="D2" s="9"/>
      <c r="E2" s="9"/>
      <c r="F2" s="9"/>
      <c r="G2" s="9"/>
    </row>
    <row r="3" spans="1:7" s="20" customFormat="1" ht="13.5" customHeight="1">
      <c r="A3" s="9"/>
      <c r="B3" s="9"/>
      <c r="C3" s="9"/>
      <c r="D3" s="9"/>
      <c r="E3" s="9"/>
      <c r="F3" s="9"/>
      <c r="G3" s="9"/>
    </row>
    <row r="4" spans="1:7" s="20" customFormat="1" ht="13.5" customHeight="1">
      <c r="A4" s="9" t="s">
        <v>58</v>
      </c>
      <c r="B4" s="9"/>
      <c r="C4" s="9"/>
      <c r="D4" s="9"/>
      <c r="E4" s="9"/>
      <c r="F4" s="9"/>
      <c r="G4" s="9"/>
    </row>
    <row r="5" spans="1:7" s="20" customFormat="1" ht="13.5" customHeight="1">
      <c r="A5" s="11" t="s">
        <v>44</v>
      </c>
      <c r="B5" s="9"/>
      <c r="C5" s="9"/>
      <c r="D5" s="9"/>
      <c r="E5" s="9"/>
      <c r="F5" s="9"/>
      <c r="G5" s="9"/>
    </row>
    <row r="6" ht="13.5" customHeight="1" thickBot="1"/>
    <row r="7" spans="1:7" s="46" customFormat="1" ht="13.5" customHeight="1">
      <c r="A7" s="44"/>
      <c r="B7" s="45" t="s">
        <v>49</v>
      </c>
      <c r="C7" s="45" t="s">
        <v>50</v>
      </c>
      <c r="D7" s="45" t="s">
        <v>51</v>
      </c>
      <c r="E7" s="45" t="s">
        <v>52</v>
      </c>
      <c r="F7" s="45" t="s">
        <v>53</v>
      </c>
      <c r="G7" s="45" t="s">
        <v>13</v>
      </c>
    </row>
    <row r="8" spans="1:7" ht="13.5" customHeight="1">
      <c r="A8" s="47"/>
      <c r="B8" s="48"/>
      <c r="C8" s="48"/>
      <c r="D8" s="48"/>
      <c r="E8" s="48"/>
      <c r="F8" s="48"/>
      <c r="G8" s="48"/>
    </row>
    <row r="9" spans="1:7" s="20" customFormat="1" ht="13.5" customHeight="1">
      <c r="A9" s="7" t="s">
        <v>46</v>
      </c>
      <c r="B9" s="91">
        <v>13673</v>
      </c>
      <c r="C9" s="91">
        <v>25696</v>
      </c>
      <c r="D9" s="91">
        <v>11619</v>
      </c>
      <c r="E9" s="91">
        <v>17449</v>
      </c>
      <c r="F9" s="91">
        <v>2998</v>
      </c>
      <c r="G9" s="91">
        <f>SUM(B9:F9)</f>
        <v>71435</v>
      </c>
    </row>
    <row r="10" spans="1:7" ht="13.5" customHeight="1">
      <c r="A10" s="50"/>
      <c r="B10" s="89"/>
      <c r="C10" s="89"/>
      <c r="D10" s="89"/>
      <c r="E10" s="89"/>
      <c r="F10" s="89"/>
      <c r="G10" s="89"/>
    </row>
    <row r="11" spans="1:7" ht="13.5" customHeight="1">
      <c r="A11" s="5" t="s">
        <v>47</v>
      </c>
      <c r="B11" s="89"/>
      <c r="C11" s="89"/>
      <c r="D11" s="89"/>
      <c r="E11" s="89"/>
      <c r="F11" s="89"/>
      <c r="G11" s="89"/>
    </row>
    <row r="12" spans="1:7" ht="13.5" customHeight="1">
      <c r="A12" s="6" t="s">
        <v>14</v>
      </c>
      <c r="B12" s="89">
        <v>6235</v>
      </c>
      <c r="C12" s="89">
        <v>45254.5</v>
      </c>
      <c r="D12" s="89">
        <v>19619</v>
      </c>
      <c r="E12" s="89">
        <v>16692</v>
      </c>
      <c r="F12" s="89">
        <v>1647.5</v>
      </c>
      <c r="G12" s="89">
        <f>SUM(B12:F12)</f>
        <v>89448</v>
      </c>
    </row>
    <row r="13" spans="1:7" ht="13.5" customHeight="1">
      <c r="A13" s="6" t="s">
        <v>54</v>
      </c>
      <c r="B13" s="89">
        <v>1037</v>
      </c>
      <c r="C13" s="89">
        <v>11630</v>
      </c>
      <c r="D13" s="89">
        <v>6045</v>
      </c>
      <c r="E13" s="89">
        <v>3473</v>
      </c>
      <c r="F13" s="89">
        <v>845</v>
      </c>
      <c r="G13" s="89">
        <f>SUM(B13:F13)</f>
        <v>23030</v>
      </c>
    </row>
    <row r="14" spans="1:7" s="20" customFormat="1" ht="13.5" customHeight="1">
      <c r="A14" s="6" t="s">
        <v>15</v>
      </c>
      <c r="B14" s="89">
        <v>3378</v>
      </c>
      <c r="C14" s="89">
        <v>5136</v>
      </c>
      <c r="D14" s="89">
        <v>2471</v>
      </c>
      <c r="E14" s="89">
        <v>1585</v>
      </c>
      <c r="F14" s="89">
        <v>183</v>
      </c>
      <c r="G14" s="89">
        <f>SUM(B14:F14)</f>
        <v>12753</v>
      </c>
    </row>
    <row r="15" spans="1:7" s="20" customFormat="1" ht="13.5" customHeight="1">
      <c r="A15" s="51" t="s">
        <v>13</v>
      </c>
      <c r="B15" s="90">
        <f>SUM(B12:B14)</f>
        <v>10650</v>
      </c>
      <c r="C15" s="90">
        <f>SUM(C12:C14)</f>
        <v>62020.5</v>
      </c>
      <c r="D15" s="90">
        <f>SUM(D12:D14)</f>
        <v>28135</v>
      </c>
      <c r="E15" s="90">
        <f>SUM(E12:E14)</f>
        <v>21750</v>
      </c>
      <c r="F15" s="90">
        <f>SUM(F12:F14)</f>
        <v>2675.5</v>
      </c>
      <c r="G15" s="90">
        <f>SUM(B15:F15)</f>
        <v>125231</v>
      </c>
    </row>
    <row r="16" spans="1:7" s="20" customFormat="1" ht="13.5" customHeight="1">
      <c r="A16" s="51"/>
      <c r="B16" s="91"/>
      <c r="C16" s="91"/>
      <c r="D16" s="91"/>
      <c r="E16" s="91"/>
      <c r="F16" s="91"/>
      <c r="G16" s="89"/>
    </row>
    <row r="17" spans="1:7" s="20" customFormat="1" ht="13.5" customHeight="1">
      <c r="A17" s="92" t="s">
        <v>48</v>
      </c>
      <c r="B17" s="91">
        <v>4572</v>
      </c>
      <c r="C17" s="91">
        <v>0</v>
      </c>
      <c r="D17" s="91">
        <v>0</v>
      </c>
      <c r="E17" s="91">
        <v>0</v>
      </c>
      <c r="F17" s="91">
        <v>0</v>
      </c>
      <c r="G17" s="91">
        <f>SUM(B17:F17)</f>
        <v>4572</v>
      </c>
    </row>
    <row r="18" spans="1:7" ht="13.5" customHeight="1">
      <c r="A18" s="49"/>
      <c r="B18" s="91"/>
      <c r="C18" s="91"/>
      <c r="D18" s="91"/>
      <c r="E18" s="91"/>
      <c r="F18" s="91"/>
      <c r="G18" s="91"/>
    </row>
    <row r="19" spans="1:7" ht="13.5" customHeight="1">
      <c r="A19" s="49" t="s">
        <v>3</v>
      </c>
      <c r="B19" s="91">
        <f aca="true" t="shared" si="0" ref="B19:G19">SUM(B15,B9,B17)</f>
        <v>28895</v>
      </c>
      <c r="C19" s="91">
        <f t="shared" si="0"/>
        <v>87716.5</v>
      </c>
      <c r="D19" s="91">
        <f t="shared" si="0"/>
        <v>39754</v>
      </c>
      <c r="E19" s="91">
        <f t="shared" si="0"/>
        <v>39199</v>
      </c>
      <c r="F19" s="91">
        <f t="shared" si="0"/>
        <v>5673.5</v>
      </c>
      <c r="G19" s="91">
        <f t="shared" si="0"/>
        <v>201238</v>
      </c>
    </row>
    <row r="21" ht="13.5" customHeight="1">
      <c r="A21" s="22" t="s">
        <v>56</v>
      </c>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3"/>
  <sheetViews>
    <sheetView zoomScale="115" zoomScaleNormal="115" zoomScalePageLayoutView="0" workbookViewId="0" topLeftCell="A1">
      <selection activeCell="A61" sqref="A61"/>
    </sheetView>
  </sheetViews>
  <sheetFormatPr defaultColWidth="9.140625" defaultRowHeight="12.75"/>
  <cols>
    <col min="1" max="1" width="32.140625" style="23" customWidth="1"/>
    <col min="2" max="2" width="7.8515625" style="23" customWidth="1"/>
    <col min="3" max="3" width="7.8515625" style="24" customWidth="1"/>
    <col min="4" max="4" width="8.57421875" style="24" customWidth="1"/>
    <col min="5" max="5" width="7.8515625" style="23" customWidth="1"/>
    <col min="6" max="7" width="7.8515625" style="24" customWidth="1"/>
    <col min="8" max="8" width="7.8515625" style="23" customWidth="1"/>
    <col min="9" max="10" width="7.8515625" style="24" customWidth="1"/>
    <col min="11" max="11" width="7.8515625" style="23" customWidth="1"/>
    <col min="12" max="13" width="7.8515625" style="24" customWidth="1"/>
    <col min="14" max="14" width="7.8515625" style="23" customWidth="1"/>
    <col min="15" max="16" width="7.8515625" style="24" customWidth="1"/>
    <col min="17" max="17" width="7.421875" style="23" customWidth="1"/>
    <col min="18" max="19" width="7.421875" style="24" customWidth="1"/>
    <col min="20" max="20" width="8.57421875" style="23" customWidth="1"/>
    <col min="21" max="22" width="8.57421875" style="24" customWidth="1"/>
    <col min="23" max="16384" width="9.140625" style="25" customWidth="1"/>
  </cols>
  <sheetData>
    <row r="1" spans="1:13" s="22" customFormat="1" ht="12" customHeight="1">
      <c r="A1" s="5" t="s">
        <v>43</v>
      </c>
      <c r="B1" s="5"/>
      <c r="C1" s="42"/>
      <c r="D1" s="43"/>
      <c r="E1" s="5"/>
      <c r="F1" s="42"/>
      <c r="G1" s="43"/>
      <c r="H1" s="5"/>
      <c r="I1" s="42"/>
      <c r="J1" s="43"/>
      <c r="K1" s="5"/>
      <c r="L1" s="42"/>
      <c r="M1" s="43"/>
    </row>
    <row r="2" spans="1:22" ht="12">
      <c r="A2" s="26" t="s">
        <v>0</v>
      </c>
      <c r="B2" s="26"/>
      <c r="C2" s="27"/>
      <c r="D2" s="27"/>
      <c r="E2" s="26"/>
      <c r="F2" s="27"/>
      <c r="G2" s="27"/>
      <c r="H2" s="26"/>
      <c r="I2" s="27"/>
      <c r="J2" s="27"/>
      <c r="K2" s="26"/>
      <c r="L2" s="27"/>
      <c r="M2" s="27"/>
      <c r="N2" s="26"/>
      <c r="O2" s="27"/>
      <c r="P2" s="27"/>
      <c r="Q2" s="26"/>
      <c r="R2" s="27"/>
      <c r="S2" s="27"/>
      <c r="T2" s="26"/>
      <c r="U2" s="27"/>
      <c r="V2" s="27"/>
    </row>
    <row r="3" spans="1:22" ht="6.75" customHeight="1">
      <c r="A3" s="28"/>
      <c r="B3" s="29"/>
      <c r="C3" s="30"/>
      <c r="D3" s="30"/>
      <c r="E3" s="28"/>
      <c r="F3" s="30"/>
      <c r="G3" s="30"/>
      <c r="H3" s="28"/>
      <c r="I3" s="30"/>
      <c r="J3" s="30"/>
      <c r="K3" s="28"/>
      <c r="L3" s="30"/>
      <c r="M3" s="30"/>
      <c r="N3" s="28"/>
      <c r="O3" s="30"/>
      <c r="P3" s="30"/>
      <c r="Q3" s="28"/>
      <c r="R3" s="30"/>
      <c r="S3" s="30"/>
      <c r="T3" s="28"/>
      <c r="U3" s="30"/>
      <c r="V3" s="30"/>
    </row>
    <row r="4" spans="1:22" ht="12">
      <c r="A4" s="26" t="s">
        <v>16</v>
      </c>
      <c r="B4" s="26"/>
      <c r="C4" s="27"/>
      <c r="D4" s="27"/>
      <c r="E4" s="26"/>
      <c r="F4" s="27"/>
      <c r="G4" s="27"/>
      <c r="H4" s="26"/>
      <c r="I4" s="27"/>
      <c r="J4" s="27"/>
      <c r="K4" s="26"/>
      <c r="L4" s="27"/>
      <c r="M4" s="27"/>
      <c r="N4" s="26"/>
      <c r="O4" s="27"/>
      <c r="P4" s="27"/>
      <c r="Q4" s="26"/>
      <c r="R4" s="27"/>
      <c r="S4" s="27"/>
      <c r="T4" s="26"/>
      <c r="U4" s="27"/>
      <c r="V4" s="27"/>
    </row>
    <row r="5" spans="1:22" ht="12">
      <c r="A5" s="11" t="s">
        <v>44</v>
      </c>
      <c r="B5" s="27"/>
      <c r="C5" s="27"/>
      <c r="D5" s="27"/>
      <c r="E5" s="27"/>
      <c r="F5" s="27"/>
      <c r="G5" s="27"/>
      <c r="H5" s="27"/>
      <c r="I5" s="27"/>
      <c r="J5" s="27"/>
      <c r="K5" s="27"/>
      <c r="L5" s="27"/>
      <c r="M5" s="27"/>
      <c r="N5" s="27"/>
      <c r="O5" s="27"/>
      <c r="P5" s="27"/>
      <c r="Q5" s="27"/>
      <c r="R5" s="27"/>
      <c r="S5" s="27"/>
      <c r="T5" s="27"/>
      <c r="U5" s="27"/>
      <c r="V5" s="27"/>
    </row>
    <row r="6" spans="1:22" ht="9.75" customHeight="1" thickBot="1">
      <c r="A6" s="27"/>
      <c r="B6" s="27"/>
      <c r="C6" s="27"/>
      <c r="D6" s="27"/>
      <c r="E6" s="27"/>
      <c r="F6" s="27"/>
      <c r="G6" s="27"/>
      <c r="H6" s="27"/>
      <c r="I6" s="27"/>
      <c r="J6" s="27"/>
      <c r="K6" s="27"/>
      <c r="L6" s="27"/>
      <c r="M6" s="27"/>
      <c r="N6" s="27"/>
      <c r="O6" s="27"/>
      <c r="P6" s="27"/>
      <c r="Q6" s="27"/>
      <c r="R6" s="27"/>
      <c r="S6" s="27"/>
      <c r="T6" s="27"/>
      <c r="U6" s="27"/>
      <c r="V6" s="27"/>
    </row>
    <row r="7" spans="1:22" ht="12">
      <c r="A7" s="31"/>
      <c r="B7" s="32" t="s">
        <v>183</v>
      </c>
      <c r="C7" s="33"/>
      <c r="D7" s="33"/>
      <c r="E7" s="32" t="s">
        <v>17</v>
      </c>
      <c r="F7" s="33"/>
      <c r="G7" s="33"/>
      <c r="H7" s="32" t="s">
        <v>18</v>
      </c>
      <c r="I7" s="33"/>
      <c r="J7" s="33"/>
      <c r="K7" s="32" t="s">
        <v>19</v>
      </c>
      <c r="L7" s="33"/>
      <c r="M7" s="33"/>
      <c r="N7" s="32" t="s">
        <v>20</v>
      </c>
      <c r="O7" s="33"/>
      <c r="P7" s="33"/>
      <c r="Q7" s="32" t="s">
        <v>21</v>
      </c>
      <c r="R7" s="33"/>
      <c r="S7" s="33"/>
      <c r="T7" s="32" t="s">
        <v>3</v>
      </c>
      <c r="U7" s="33"/>
      <c r="V7" s="33"/>
    </row>
    <row r="8" spans="1:22" ht="12">
      <c r="A8" s="34"/>
      <c r="B8" s="35" t="s">
        <v>4</v>
      </c>
      <c r="C8" s="36" t="s">
        <v>5</v>
      </c>
      <c r="D8" s="36" t="s">
        <v>6</v>
      </c>
      <c r="E8" s="35" t="s">
        <v>4</v>
      </c>
      <c r="F8" s="36" t="s">
        <v>5</v>
      </c>
      <c r="G8" s="36" t="s">
        <v>6</v>
      </c>
      <c r="H8" s="35" t="s">
        <v>4</v>
      </c>
      <c r="I8" s="36" t="s">
        <v>5</v>
      </c>
      <c r="J8" s="36" t="s">
        <v>6</v>
      </c>
      <c r="K8" s="35" t="s">
        <v>4</v>
      </c>
      <c r="L8" s="36" t="s">
        <v>5</v>
      </c>
      <c r="M8" s="36" t="s">
        <v>6</v>
      </c>
      <c r="N8" s="35" t="s">
        <v>4</v>
      </c>
      <c r="O8" s="36" t="s">
        <v>5</v>
      </c>
      <c r="P8" s="36" t="s">
        <v>6</v>
      </c>
      <c r="Q8" s="35" t="s">
        <v>4</v>
      </c>
      <c r="R8" s="36" t="s">
        <v>5</v>
      </c>
      <c r="S8" s="36" t="s">
        <v>6</v>
      </c>
      <c r="T8" s="35" t="s">
        <v>4</v>
      </c>
      <c r="U8" s="36" t="s">
        <v>5</v>
      </c>
      <c r="V8" s="36" t="s">
        <v>6</v>
      </c>
    </row>
    <row r="9" spans="2:22" ht="12">
      <c r="B9" s="37"/>
      <c r="C9" s="96"/>
      <c r="D9" s="96"/>
      <c r="E9" s="37"/>
      <c r="F9" s="96"/>
      <c r="G9" s="96"/>
      <c r="H9" s="37"/>
      <c r="I9" s="96"/>
      <c r="J9" s="96"/>
      <c r="K9" s="37"/>
      <c r="L9" s="96"/>
      <c r="M9" s="96"/>
      <c r="N9" s="37"/>
      <c r="O9" s="96"/>
      <c r="P9" s="96"/>
      <c r="Q9" s="37"/>
      <c r="R9" s="96"/>
      <c r="S9" s="96"/>
      <c r="T9" s="37"/>
      <c r="U9" s="96"/>
      <c r="V9" s="96"/>
    </row>
    <row r="10" spans="1:22" ht="12">
      <c r="A10" s="38" t="s">
        <v>57</v>
      </c>
      <c r="B10" s="139">
        <v>12875</v>
      </c>
      <c r="C10" s="140">
        <v>26350</v>
      </c>
      <c r="D10" s="140">
        <v>39225</v>
      </c>
      <c r="E10" s="139">
        <v>3194</v>
      </c>
      <c r="F10" s="140">
        <v>6997</v>
      </c>
      <c r="G10" s="140">
        <v>10191</v>
      </c>
      <c r="H10" s="139">
        <v>313</v>
      </c>
      <c r="I10" s="140">
        <v>827</v>
      </c>
      <c r="J10" s="140">
        <v>1140</v>
      </c>
      <c r="K10" s="139">
        <v>1176</v>
      </c>
      <c r="L10" s="140">
        <v>3679</v>
      </c>
      <c r="M10" s="140">
        <v>4855</v>
      </c>
      <c r="N10" s="139">
        <v>2467</v>
      </c>
      <c r="O10" s="140">
        <v>8142</v>
      </c>
      <c r="P10" s="140">
        <v>10609</v>
      </c>
      <c r="Q10" s="139">
        <v>1848</v>
      </c>
      <c r="R10" s="140">
        <v>3567</v>
      </c>
      <c r="S10" s="140">
        <v>5415</v>
      </c>
      <c r="T10" s="139">
        <f>SUM(B10,E10,H10,K10,N10,Q10)</f>
        <v>21873</v>
      </c>
      <c r="U10" s="140">
        <f>SUM(C10,F10,I10,L10,O10,R10)</f>
        <v>49562</v>
      </c>
      <c r="V10" s="140">
        <f>SUM(T10:U10)</f>
        <v>71435</v>
      </c>
    </row>
    <row r="11" spans="2:22" s="23" customFormat="1" ht="12">
      <c r="B11" s="141"/>
      <c r="C11" s="140"/>
      <c r="D11" s="140"/>
      <c r="E11" s="139"/>
      <c r="F11" s="140"/>
      <c r="G11" s="140"/>
      <c r="H11" s="139"/>
      <c r="I11" s="140"/>
      <c r="J11" s="140"/>
      <c r="K11" s="139"/>
      <c r="L11" s="140"/>
      <c r="M11" s="140"/>
      <c r="N11" s="139"/>
      <c r="O11" s="140"/>
      <c r="P11" s="140"/>
      <c r="Q11" s="139"/>
      <c r="R11" s="140"/>
      <c r="S11" s="140"/>
      <c r="T11" s="139"/>
      <c r="U11" s="140"/>
      <c r="V11" s="140"/>
    </row>
    <row r="12" spans="1:22" s="23" customFormat="1" ht="12">
      <c r="A12" s="38" t="s">
        <v>47</v>
      </c>
      <c r="B12" s="141"/>
      <c r="C12" s="140"/>
      <c r="D12" s="140"/>
      <c r="E12" s="139"/>
      <c r="F12" s="140"/>
      <c r="G12" s="140"/>
      <c r="H12" s="139"/>
      <c r="I12" s="140"/>
      <c r="J12" s="140"/>
      <c r="K12" s="139"/>
      <c r="L12" s="140"/>
      <c r="M12" s="140"/>
      <c r="N12" s="139"/>
      <c r="O12" s="140"/>
      <c r="P12" s="140"/>
      <c r="Q12" s="139"/>
      <c r="R12" s="140"/>
      <c r="S12" s="140"/>
      <c r="T12" s="139"/>
      <c r="U12" s="140"/>
      <c r="V12" s="140"/>
    </row>
    <row r="13" spans="1:22" s="23" customFormat="1" ht="12">
      <c r="A13" s="23" t="s">
        <v>22</v>
      </c>
      <c r="B13" s="141">
        <v>16289</v>
      </c>
      <c r="C13" s="142">
        <v>23401</v>
      </c>
      <c r="D13" s="140">
        <v>39690</v>
      </c>
      <c r="E13" s="139">
        <v>10346</v>
      </c>
      <c r="F13" s="140">
        <v>15324</v>
      </c>
      <c r="G13" s="140">
        <v>25670</v>
      </c>
      <c r="H13" s="139">
        <v>2321</v>
      </c>
      <c r="I13" s="140">
        <v>3100</v>
      </c>
      <c r="J13" s="140">
        <v>5421</v>
      </c>
      <c r="K13" s="139">
        <v>3273</v>
      </c>
      <c r="L13" s="140">
        <v>4915</v>
      </c>
      <c r="M13" s="140">
        <v>8188</v>
      </c>
      <c r="N13" s="139">
        <v>3565</v>
      </c>
      <c r="O13" s="140">
        <v>4752</v>
      </c>
      <c r="P13" s="143">
        <v>8317</v>
      </c>
      <c r="Q13" s="140">
        <v>1127</v>
      </c>
      <c r="R13" s="140">
        <v>1035</v>
      </c>
      <c r="S13" s="140">
        <v>2162</v>
      </c>
      <c r="T13" s="139">
        <f aca="true" t="shared" si="0" ref="T13:U15">SUM(Q13,N13,K13,H13,E13,B13)</f>
        <v>36921</v>
      </c>
      <c r="U13" s="140">
        <f t="shared" si="0"/>
        <v>52527</v>
      </c>
      <c r="V13" s="140">
        <f>SUM(T13:U13)</f>
        <v>89448</v>
      </c>
    </row>
    <row r="14" spans="1:22" s="23" customFormat="1" ht="12">
      <c r="A14" s="23" t="s">
        <v>55</v>
      </c>
      <c r="B14" s="141">
        <v>3681</v>
      </c>
      <c r="C14" s="142">
        <v>8804</v>
      </c>
      <c r="D14" s="140">
        <v>12485</v>
      </c>
      <c r="E14" s="139">
        <v>2188</v>
      </c>
      <c r="F14" s="140">
        <v>5817</v>
      </c>
      <c r="G14" s="140">
        <v>8005</v>
      </c>
      <c r="H14" s="139">
        <v>245</v>
      </c>
      <c r="I14" s="140">
        <v>563</v>
      </c>
      <c r="J14" s="140">
        <v>808</v>
      </c>
      <c r="K14" s="139">
        <v>286</v>
      </c>
      <c r="L14" s="140">
        <v>618</v>
      </c>
      <c r="M14" s="140">
        <v>904</v>
      </c>
      <c r="N14" s="139">
        <v>178</v>
      </c>
      <c r="O14" s="140">
        <v>501</v>
      </c>
      <c r="P14" s="140">
        <v>679</v>
      </c>
      <c r="Q14" s="139">
        <v>42</v>
      </c>
      <c r="R14" s="140">
        <v>107</v>
      </c>
      <c r="S14" s="140">
        <v>149</v>
      </c>
      <c r="T14" s="139">
        <f t="shared" si="0"/>
        <v>6620</v>
      </c>
      <c r="U14" s="140">
        <f t="shared" si="0"/>
        <v>16410</v>
      </c>
      <c r="V14" s="140">
        <f>SUM(T14:U14)</f>
        <v>23030</v>
      </c>
    </row>
    <row r="15" spans="1:22" s="23" customFormat="1" ht="12">
      <c r="A15" s="40" t="s">
        <v>23</v>
      </c>
      <c r="B15" s="141">
        <v>241</v>
      </c>
      <c r="C15" s="140">
        <v>7917</v>
      </c>
      <c r="D15" s="140">
        <v>8158</v>
      </c>
      <c r="E15" s="139">
        <v>69</v>
      </c>
      <c r="F15" s="140">
        <v>3374</v>
      </c>
      <c r="G15" s="140">
        <v>3443</v>
      </c>
      <c r="H15" s="139">
        <v>11</v>
      </c>
      <c r="I15" s="140">
        <v>504</v>
      </c>
      <c r="J15" s="140">
        <v>515</v>
      </c>
      <c r="K15" s="139">
        <v>16</v>
      </c>
      <c r="L15" s="140">
        <v>450</v>
      </c>
      <c r="M15" s="140">
        <v>466</v>
      </c>
      <c r="N15" s="139">
        <v>3</v>
      </c>
      <c r="O15" s="140">
        <v>162</v>
      </c>
      <c r="P15" s="140">
        <v>165</v>
      </c>
      <c r="Q15" s="139">
        <v>0</v>
      </c>
      <c r="R15" s="140">
        <v>6</v>
      </c>
      <c r="S15" s="140">
        <v>6</v>
      </c>
      <c r="T15" s="139">
        <f t="shared" si="0"/>
        <v>340</v>
      </c>
      <c r="U15" s="140">
        <f t="shared" si="0"/>
        <v>12413</v>
      </c>
      <c r="V15" s="140">
        <f>SUM(T15:U15)</f>
        <v>12753</v>
      </c>
    </row>
    <row r="16" spans="1:22" s="39" customFormat="1" ht="12">
      <c r="A16" s="41" t="s">
        <v>13</v>
      </c>
      <c r="B16" s="144">
        <f>SUM(B15,B14,B13)</f>
        <v>20211</v>
      </c>
      <c r="C16" s="145">
        <f aca="true" t="shared" si="1" ref="C16:V16">SUM(C15,C14,C13)</f>
        <v>40122</v>
      </c>
      <c r="D16" s="145">
        <f t="shared" si="1"/>
        <v>60333</v>
      </c>
      <c r="E16" s="144">
        <f t="shared" si="1"/>
        <v>12603</v>
      </c>
      <c r="F16" s="145">
        <f t="shared" si="1"/>
        <v>24515</v>
      </c>
      <c r="G16" s="145">
        <f t="shared" si="1"/>
        <v>37118</v>
      </c>
      <c r="H16" s="144">
        <f t="shared" si="1"/>
        <v>2577</v>
      </c>
      <c r="I16" s="145">
        <f t="shared" si="1"/>
        <v>4167</v>
      </c>
      <c r="J16" s="145">
        <f t="shared" si="1"/>
        <v>6744</v>
      </c>
      <c r="K16" s="144">
        <f t="shared" si="1"/>
        <v>3575</v>
      </c>
      <c r="L16" s="145">
        <f t="shared" si="1"/>
        <v>5983</v>
      </c>
      <c r="M16" s="145">
        <f t="shared" si="1"/>
        <v>9558</v>
      </c>
      <c r="N16" s="144">
        <f t="shared" si="1"/>
        <v>3746</v>
      </c>
      <c r="O16" s="145">
        <f t="shared" si="1"/>
        <v>5415</v>
      </c>
      <c r="P16" s="145">
        <f t="shared" si="1"/>
        <v>9161</v>
      </c>
      <c r="Q16" s="144">
        <f t="shared" si="1"/>
        <v>1169</v>
      </c>
      <c r="R16" s="145">
        <f t="shared" si="1"/>
        <v>1148</v>
      </c>
      <c r="S16" s="145">
        <f t="shared" si="1"/>
        <v>2317</v>
      </c>
      <c r="T16" s="144">
        <f t="shared" si="1"/>
        <v>43881</v>
      </c>
      <c r="U16" s="145">
        <f t="shared" si="1"/>
        <v>81350</v>
      </c>
      <c r="V16" s="145">
        <f t="shared" si="1"/>
        <v>125231</v>
      </c>
    </row>
    <row r="17" spans="1:22" s="39" customFormat="1" ht="12">
      <c r="A17" s="41"/>
      <c r="B17" s="146"/>
      <c r="C17" s="147"/>
      <c r="D17" s="147"/>
      <c r="E17" s="146"/>
      <c r="F17" s="147"/>
      <c r="G17" s="147"/>
      <c r="H17" s="146"/>
      <c r="I17" s="147"/>
      <c r="J17" s="147"/>
      <c r="K17" s="146"/>
      <c r="L17" s="147"/>
      <c r="M17" s="147"/>
      <c r="N17" s="146"/>
      <c r="O17" s="147"/>
      <c r="P17" s="147"/>
      <c r="Q17" s="146"/>
      <c r="R17" s="147"/>
      <c r="S17" s="147"/>
      <c r="T17" s="146"/>
      <c r="U17" s="147"/>
      <c r="V17" s="147"/>
    </row>
    <row r="18" spans="1:22" s="39" customFormat="1" ht="12">
      <c r="A18" s="97" t="s">
        <v>48</v>
      </c>
      <c r="B18" s="146">
        <v>1702</v>
      </c>
      <c r="C18" s="147">
        <v>2869</v>
      </c>
      <c r="D18" s="147">
        <v>4571</v>
      </c>
      <c r="E18" s="146">
        <v>0</v>
      </c>
      <c r="F18" s="147">
        <v>1</v>
      </c>
      <c r="G18" s="147">
        <v>1</v>
      </c>
      <c r="H18" s="146">
        <v>0</v>
      </c>
      <c r="I18" s="147">
        <v>0</v>
      </c>
      <c r="J18" s="147">
        <v>0</v>
      </c>
      <c r="K18" s="146">
        <v>0</v>
      </c>
      <c r="L18" s="147">
        <v>0</v>
      </c>
      <c r="M18" s="147">
        <v>0</v>
      </c>
      <c r="N18" s="146">
        <v>0</v>
      </c>
      <c r="O18" s="147">
        <v>0</v>
      </c>
      <c r="P18" s="147">
        <v>0</v>
      </c>
      <c r="Q18" s="146">
        <v>0</v>
      </c>
      <c r="R18" s="147">
        <v>0</v>
      </c>
      <c r="S18" s="147">
        <v>0</v>
      </c>
      <c r="T18" s="146">
        <f>SUM(B18,E18,H18,K18,N18,Q18)</f>
        <v>1702</v>
      </c>
      <c r="U18" s="147">
        <f>SUM(C18,F18,I18,L18,O18,R18)</f>
        <v>2870</v>
      </c>
      <c r="V18" s="147">
        <f>SUM(T18:U18)</f>
        <v>4572</v>
      </c>
    </row>
    <row r="19" spans="2:22" s="23" customFormat="1" ht="12">
      <c r="B19" s="141"/>
      <c r="C19" s="142"/>
      <c r="D19" s="140"/>
      <c r="E19" s="139"/>
      <c r="F19" s="140"/>
      <c r="G19" s="140"/>
      <c r="H19" s="139"/>
      <c r="I19" s="140"/>
      <c r="J19" s="140"/>
      <c r="K19" s="139"/>
      <c r="L19" s="140"/>
      <c r="M19" s="140"/>
      <c r="N19" s="139"/>
      <c r="O19" s="140"/>
      <c r="P19" s="140"/>
      <c r="Q19" s="139"/>
      <c r="R19" s="140"/>
      <c r="S19" s="140"/>
      <c r="T19" s="139"/>
      <c r="U19" s="140"/>
      <c r="V19" s="140"/>
    </row>
    <row r="20" spans="1:22" s="39" customFormat="1" ht="12">
      <c r="A20" s="39" t="s">
        <v>3</v>
      </c>
      <c r="B20" s="146">
        <f>SUM(B16,B10,B18)</f>
        <v>34788</v>
      </c>
      <c r="C20" s="147">
        <f>SUM(C16,C10,C18)</f>
        <v>69341</v>
      </c>
      <c r="D20" s="147">
        <f>SUM(D16,D10,D18)</f>
        <v>104129</v>
      </c>
      <c r="E20" s="146">
        <f aca="true" t="shared" si="2" ref="E20:V20">SUM(E16,E10,E18)</f>
        <v>15797</v>
      </c>
      <c r="F20" s="147">
        <f t="shared" si="2"/>
        <v>31513</v>
      </c>
      <c r="G20" s="147">
        <f t="shared" si="2"/>
        <v>47310</v>
      </c>
      <c r="H20" s="146">
        <f t="shared" si="2"/>
        <v>2890</v>
      </c>
      <c r="I20" s="147">
        <f t="shared" si="2"/>
        <v>4994</v>
      </c>
      <c r="J20" s="147">
        <f t="shared" si="2"/>
        <v>7884</v>
      </c>
      <c r="K20" s="146">
        <f t="shared" si="2"/>
        <v>4751</v>
      </c>
      <c r="L20" s="147">
        <f t="shared" si="2"/>
        <v>9662</v>
      </c>
      <c r="M20" s="147">
        <f t="shared" si="2"/>
        <v>14413</v>
      </c>
      <c r="N20" s="146">
        <f t="shared" si="2"/>
        <v>6213</v>
      </c>
      <c r="O20" s="147">
        <f t="shared" si="2"/>
        <v>13557</v>
      </c>
      <c r="P20" s="147">
        <f t="shared" si="2"/>
        <v>19770</v>
      </c>
      <c r="Q20" s="146">
        <f t="shared" si="2"/>
        <v>3017</v>
      </c>
      <c r="R20" s="147">
        <f t="shared" si="2"/>
        <v>4715</v>
      </c>
      <c r="S20" s="147">
        <f t="shared" si="2"/>
        <v>7732</v>
      </c>
      <c r="T20" s="146">
        <f>SUM(T16,T10,T18)</f>
        <v>67456</v>
      </c>
      <c r="U20" s="147">
        <f t="shared" si="2"/>
        <v>133782</v>
      </c>
      <c r="V20" s="147">
        <f t="shared" si="2"/>
        <v>201238</v>
      </c>
    </row>
    <row r="21" spans="1:22" ht="12">
      <c r="A21" s="28"/>
      <c r="B21" s="28"/>
      <c r="C21" s="28"/>
      <c r="D21" s="28"/>
      <c r="E21" s="28"/>
      <c r="F21" s="28"/>
      <c r="G21" s="28"/>
      <c r="H21" s="28"/>
      <c r="I21" s="28"/>
      <c r="J21" s="28"/>
      <c r="K21" s="28"/>
      <c r="L21" s="28"/>
      <c r="M21" s="28"/>
      <c r="N21" s="28"/>
      <c r="O21" s="28"/>
      <c r="P21" s="28"/>
      <c r="Q21" s="28"/>
      <c r="R21" s="28"/>
      <c r="S21" s="28"/>
      <c r="T21" s="28"/>
      <c r="U21" s="28"/>
      <c r="V21" s="28"/>
    </row>
    <row r="22" spans="1:22" ht="12">
      <c r="A22" s="22" t="s">
        <v>56</v>
      </c>
      <c r="C22" s="23"/>
      <c r="D22" s="23"/>
      <c r="F22" s="23"/>
      <c r="G22" s="23"/>
      <c r="I22" s="23"/>
      <c r="J22" s="23"/>
      <c r="L22" s="23"/>
      <c r="M22" s="23"/>
      <c r="O22" s="23"/>
      <c r="P22" s="23"/>
      <c r="R22" s="23"/>
      <c r="S22" s="23"/>
      <c r="U22" s="23"/>
      <c r="V22" s="23"/>
    </row>
    <row r="23" spans="1:22" ht="12">
      <c r="A23" s="126"/>
      <c r="C23" s="23"/>
      <c r="D23" s="23"/>
      <c r="F23" s="23"/>
      <c r="G23" s="23"/>
      <c r="I23" s="23"/>
      <c r="J23" s="23"/>
      <c r="L23" s="23"/>
      <c r="M23" s="23"/>
      <c r="O23" s="23"/>
      <c r="P23" s="23"/>
      <c r="R23" s="23"/>
      <c r="S23" s="23"/>
      <c r="U23" s="23"/>
      <c r="V23" s="23"/>
    </row>
  </sheetData>
  <sheetProtection/>
  <printOptions/>
  <pageMargins left="0.1968503937007874" right="0.1968503937007874" top="0.984251968503937" bottom="0.984251968503937" header="0.5118110236220472" footer="0.5118110236220472"/>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M22"/>
  <sheetViews>
    <sheetView zoomScale="115" zoomScaleNormal="115" zoomScalePageLayoutView="0" workbookViewId="0" topLeftCell="A1">
      <selection activeCell="A59" sqref="A59"/>
    </sheetView>
  </sheetViews>
  <sheetFormatPr defaultColWidth="9.140625" defaultRowHeight="12.75"/>
  <cols>
    <col min="1" max="1" width="33.421875" style="6" customWidth="1"/>
    <col min="2" max="2" width="18.7109375" style="6" customWidth="1"/>
    <col min="3" max="3" width="21.140625" style="6" customWidth="1"/>
    <col min="4" max="6" width="18.7109375" style="6" customWidth="1"/>
    <col min="7" max="16384" width="9.140625" style="6" customWidth="1"/>
  </cols>
  <sheetData>
    <row r="1" spans="1:13" s="22" customFormat="1" ht="12" customHeight="1">
      <c r="A1" s="5" t="s">
        <v>43</v>
      </c>
      <c r="B1" s="5"/>
      <c r="C1" s="42"/>
      <c r="D1" s="43"/>
      <c r="E1" s="5"/>
      <c r="F1" s="42"/>
      <c r="G1" s="43"/>
      <c r="H1" s="5"/>
      <c r="I1" s="42"/>
      <c r="J1" s="43"/>
      <c r="K1" s="5"/>
      <c r="L1" s="42"/>
      <c r="M1" s="43"/>
    </row>
    <row r="2" spans="1:6" ht="12">
      <c r="A2" s="9" t="s">
        <v>0</v>
      </c>
      <c r="B2" s="9"/>
      <c r="C2" s="9"/>
      <c r="D2" s="9"/>
      <c r="E2" s="10"/>
      <c r="F2" s="9"/>
    </row>
    <row r="3" spans="1:6" ht="12">
      <c r="A3" s="9"/>
      <c r="B3" s="9"/>
      <c r="C3" s="9"/>
      <c r="D3" s="9"/>
      <c r="E3" s="10"/>
      <c r="F3" s="9"/>
    </row>
    <row r="4" spans="1:6" ht="12">
      <c r="A4" s="9" t="s">
        <v>24</v>
      </c>
      <c r="B4" s="9"/>
      <c r="C4" s="9"/>
      <c r="D4" s="9"/>
      <c r="E4" s="10"/>
      <c r="F4" s="9"/>
    </row>
    <row r="5" spans="1:6" ht="12">
      <c r="A5" s="11" t="s">
        <v>44</v>
      </c>
      <c r="B5" s="9"/>
      <c r="C5" s="9"/>
      <c r="D5" s="9"/>
      <c r="E5" s="9"/>
      <c r="F5" s="9"/>
    </row>
    <row r="6" ht="12.75" thickBot="1"/>
    <row r="7" spans="1:6" ht="12">
      <c r="A7" s="12"/>
      <c r="B7" s="13" t="s">
        <v>25</v>
      </c>
      <c r="C7" s="14" t="s">
        <v>26</v>
      </c>
      <c r="D7" s="14" t="s">
        <v>26</v>
      </c>
      <c r="E7" s="14" t="s">
        <v>27</v>
      </c>
      <c r="F7" s="14" t="s">
        <v>27</v>
      </c>
    </row>
    <row r="8" spans="1:6" ht="12">
      <c r="A8" s="15"/>
      <c r="B8" s="16" t="s">
        <v>28</v>
      </c>
      <c r="C8" s="17" t="s">
        <v>182</v>
      </c>
      <c r="D8" s="18" t="s">
        <v>29</v>
      </c>
      <c r="E8" s="18" t="s">
        <v>30</v>
      </c>
      <c r="F8" s="18" t="s">
        <v>31</v>
      </c>
    </row>
    <row r="9" spans="2:6" ht="12">
      <c r="B9" s="19"/>
      <c r="C9" s="19"/>
      <c r="D9" s="19"/>
      <c r="E9" s="19"/>
      <c r="F9" s="19"/>
    </row>
    <row r="10" spans="1:6" s="20" customFormat="1" ht="12">
      <c r="A10" s="20" t="s">
        <v>46</v>
      </c>
      <c r="B10" s="148">
        <f>SUM('19_dko_03'!V10)</f>
        <v>71435</v>
      </c>
      <c r="C10" s="69">
        <f>('19_dko_03'!D10+'19_dko_03'!G10)/'19_dko_03'!V10</f>
        <v>0.6917617414432701</v>
      </c>
      <c r="D10" s="69">
        <f>('19_dko_03'!J10+'19_dko_03'!M10+'19_dko_03'!P10+'19_dko_03'!S10)/'19_dko_03'!V10</f>
        <v>0.30823825855672987</v>
      </c>
      <c r="E10" s="69">
        <f>'19_dko_03'!T10/'19_dko_03'!V10</f>
        <v>0.30619444250017497</v>
      </c>
      <c r="F10" s="69">
        <f>'19_dko_03'!U10/'19_dko_03'!V10</f>
        <v>0.693805557499825</v>
      </c>
    </row>
    <row r="11" spans="2:6" s="20" customFormat="1" ht="12">
      <c r="B11" s="149"/>
      <c r="C11" s="69"/>
      <c r="D11" s="69"/>
      <c r="E11" s="72"/>
      <c r="F11" s="93"/>
    </row>
    <row r="12" spans="1:6" s="20" customFormat="1" ht="12">
      <c r="A12" s="20" t="s">
        <v>47</v>
      </c>
      <c r="B12" s="149"/>
      <c r="C12" s="69"/>
      <c r="D12" s="69"/>
      <c r="E12" s="72"/>
      <c r="F12" s="93"/>
    </row>
    <row r="13" spans="1:6" ht="12">
      <c r="A13" s="6" t="s">
        <v>22</v>
      </c>
      <c r="B13" s="150">
        <f>SUM('19_dko_03'!V13)</f>
        <v>89448</v>
      </c>
      <c r="C13" s="68">
        <f>('19_dko_03'!D13+'19_dko_03'!G13)/'19_dko_03'!V13</f>
        <v>0.7307038726410876</v>
      </c>
      <c r="D13" s="68">
        <f>('19_dko_03'!J13+'19_dko_03'!M13+'19_dko_03'!P13+'19_dko_03'!S13)/'19_dko_03'!V13</f>
        <v>0.26929612735891245</v>
      </c>
      <c r="E13" s="68">
        <f>'19_dko_03'!T13/'19_dko_03'!V13</f>
        <v>0.4127649584115911</v>
      </c>
      <c r="F13" s="68">
        <f>'19_dko_03'!U13/'19_dko_03'!V13</f>
        <v>0.5872350415884089</v>
      </c>
    </row>
    <row r="14" spans="1:6" ht="12">
      <c r="A14" s="6" t="s">
        <v>55</v>
      </c>
      <c r="B14" s="150">
        <f>SUM('19_dko_03'!V14)</f>
        <v>23030</v>
      </c>
      <c r="C14" s="68">
        <f>('19_dko_03'!D14+'19_dko_03'!G14)/'19_dko_03'!V14</f>
        <v>0.8897090751194094</v>
      </c>
      <c r="D14" s="68">
        <f>('19_dko_03'!J14+'19_dko_03'!M14+'19_dko_03'!P14+'19_dko_03'!S14)/'19_dko_03'!V14</f>
        <v>0.11029092488059053</v>
      </c>
      <c r="E14" s="68">
        <f>'19_dko_03'!T14/'19_dko_03'!V14</f>
        <v>0.28745115067303517</v>
      </c>
      <c r="F14" s="68">
        <f>'19_dko_03'!U14/'19_dko_03'!V14</f>
        <v>0.7125488493269648</v>
      </c>
    </row>
    <row r="15" spans="1:6" ht="12">
      <c r="A15" s="6" t="s">
        <v>23</v>
      </c>
      <c r="B15" s="150">
        <f>SUM('19_dko_03'!V15)</f>
        <v>12753</v>
      </c>
      <c r="C15" s="68">
        <f>('19_dko_03'!D15+'19_dko_03'!G15)/'19_dko_03'!V15</f>
        <v>0.9096683133380381</v>
      </c>
      <c r="D15" s="68">
        <f>('19_dko_03'!J15+'19_dko_03'!M15+'19_dko_03'!P15+'19_dko_03'!S15)/'19_dko_03'!V15</f>
        <v>0.0903316866619619</v>
      </c>
      <c r="E15" s="68">
        <f>'19_dko_03'!T15/'19_dko_03'!V15</f>
        <v>0.026660393632870698</v>
      </c>
      <c r="F15" s="68">
        <f>'19_dko_03'!U15/'19_dko_03'!V15</f>
        <v>0.9733396063671294</v>
      </c>
    </row>
    <row r="16" spans="1:6" s="20" customFormat="1" ht="12">
      <c r="A16" s="49" t="s">
        <v>13</v>
      </c>
      <c r="B16" s="151">
        <f>SUM('19_dko_03'!V16)</f>
        <v>125231</v>
      </c>
      <c r="C16" s="71">
        <f>('19_dko_03'!D16+'19_dko_03'!G16)/'19_dko_03'!V16</f>
        <v>0.7781699419472814</v>
      </c>
      <c r="D16" s="71">
        <f>('19_dko_03'!J16+'19_dko_03'!M16+'19_dko_03'!P16+'19_dko_03'!S16)/'19_dko_03'!V16</f>
        <v>0.22183005805271858</v>
      </c>
      <c r="E16" s="71">
        <f>'19_dko_03'!T16/'19_dko_03'!V16</f>
        <v>0.3504004599500124</v>
      </c>
      <c r="F16" s="71">
        <f>'19_dko_03'!U16/'19_dko_03'!V16</f>
        <v>0.6495995400499877</v>
      </c>
    </row>
    <row r="17" spans="2:6" ht="9" customHeight="1">
      <c r="B17" s="152"/>
      <c r="C17" s="70"/>
      <c r="D17" s="70"/>
      <c r="E17" s="70"/>
      <c r="F17" s="70"/>
    </row>
    <row r="18" spans="1:6" s="20" customFormat="1" ht="12">
      <c r="A18" s="20" t="s">
        <v>48</v>
      </c>
      <c r="B18" s="149">
        <f>SUM('19_dko_03'!V18)</f>
        <v>4572</v>
      </c>
      <c r="C18" s="69">
        <f>('19_dko_03'!D18+'19_dko_03'!G18)/'19_dko_03'!V18</f>
        <v>1</v>
      </c>
      <c r="D18" s="69">
        <f>('19_dko_03'!J18+'19_dko_03'!M18+'19_dko_03'!P18+'19_dko_03'!S18)/'19_dko_03'!V18</f>
        <v>0</v>
      </c>
      <c r="E18" s="69">
        <f>'19_dko_03'!T18/'19_dko_03'!V18</f>
        <v>0.37226596675415574</v>
      </c>
      <c r="F18" s="69">
        <f>'19_dko_03'!U18/'19_dko_03'!V18</f>
        <v>0.6277340332458443</v>
      </c>
    </row>
    <row r="19" spans="2:6" ht="9" customHeight="1">
      <c r="B19" s="152"/>
      <c r="C19" s="70"/>
      <c r="D19" s="70"/>
      <c r="E19" s="70"/>
      <c r="F19" s="70"/>
    </row>
    <row r="20" spans="1:6" ht="12">
      <c r="A20" s="21" t="s">
        <v>3</v>
      </c>
      <c r="B20" s="151">
        <f>SUM('19_dko_03'!V20)</f>
        <v>201238</v>
      </c>
      <c r="C20" s="71">
        <f>('19_dko_03'!D20+'19_dko_03'!G20)/'19_dko_03'!V20</f>
        <v>0.7525367972251762</v>
      </c>
      <c r="D20" s="71">
        <f>('19_dko_03'!J20+'19_dko_03'!M20+'19_dko_03'!P20+'19_dko_03'!S20)/'19_dko_03'!V20</f>
        <v>0.24746320277482384</v>
      </c>
      <c r="E20" s="71">
        <f>'19_dko_03'!T20/'19_dko_03'!V20</f>
        <v>0.3352050805513869</v>
      </c>
      <c r="F20" s="71">
        <f>'19_dko_03'!U20/'19_dko_03'!V20</f>
        <v>0.6647949194486131</v>
      </c>
    </row>
    <row r="21" spans="1:6" ht="9.75" customHeight="1">
      <c r="A21" s="49"/>
      <c r="B21" s="94"/>
      <c r="C21" s="95"/>
      <c r="D21" s="95"/>
      <c r="E21" s="95"/>
      <c r="F21" s="95"/>
    </row>
    <row r="22" spans="1:6" ht="12">
      <c r="A22" s="22" t="s">
        <v>56</v>
      </c>
      <c r="B22" s="94"/>
      <c r="C22" s="95"/>
      <c r="D22" s="95"/>
      <c r="E22" s="95"/>
      <c r="F22" s="95"/>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34"/>
  <sheetViews>
    <sheetView zoomScale="115" zoomScaleNormal="115" zoomScalePageLayoutView="0" workbookViewId="0" topLeftCell="A1">
      <selection activeCell="A139" sqref="A139"/>
    </sheetView>
  </sheetViews>
  <sheetFormatPr defaultColWidth="30.00390625" defaultRowHeight="15" customHeight="1"/>
  <cols>
    <col min="1" max="1" width="58.140625" style="4" customWidth="1"/>
    <col min="2" max="2" width="29.140625" style="6" customWidth="1"/>
    <col min="3" max="3" width="29.140625" style="4" customWidth="1"/>
    <col min="4" max="16384" width="30.00390625" style="6" customWidth="1"/>
  </cols>
  <sheetData>
    <row r="1" spans="1:3" s="22" customFormat="1" ht="12" customHeight="1">
      <c r="A1" s="5" t="s">
        <v>43</v>
      </c>
      <c r="B1" s="5"/>
      <c r="C1" s="42"/>
    </row>
    <row r="2" spans="1:3" ht="15" customHeight="1">
      <c r="A2" s="128" t="s">
        <v>0</v>
      </c>
      <c r="B2" s="128"/>
      <c r="C2" s="128"/>
    </row>
    <row r="3" ht="9.75" customHeight="1">
      <c r="B3" s="7"/>
    </row>
    <row r="4" spans="1:3" ht="12" customHeight="1">
      <c r="A4" s="129" t="s">
        <v>179</v>
      </c>
      <c r="B4" s="129"/>
      <c r="C4" s="129"/>
    </row>
    <row r="5" spans="1:3" ht="12" customHeight="1">
      <c r="A5" s="130" t="s">
        <v>44</v>
      </c>
      <c r="B5" s="130"/>
      <c r="C5" s="130"/>
    </row>
    <row r="6" ht="12" customHeight="1" thickBot="1"/>
    <row r="7" spans="1:3" s="8" customFormat="1" ht="22.5" customHeight="1">
      <c r="A7" s="98" t="s">
        <v>174</v>
      </c>
      <c r="B7" s="99" t="s">
        <v>32</v>
      </c>
      <c r="C7" s="66" t="s">
        <v>33</v>
      </c>
    </row>
    <row r="8" spans="1:3" ht="13.5" customHeight="1">
      <c r="A8" s="6" t="s">
        <v>59</v>
      </c>
      <c r="B8" s="100">
        <v>24065</v>
      </c>
      <c r="C8" s="101">
        <f aca="true" t="shared" si="0" ref="C8:C39">B8/$B$61</f>
        <v>0.3195034519383962</v>
      </c>
    </row>
    <row r="9" spans="1:3" ht="13.5" customHeight="1">
      <c r="A9" s="6" t="s">
        <v>60</v>
      </c>
      <c r="B9" s="67">
        <v>12621</v>
      </c>
      <c r="C9" s="101">
        <f t="shared" si="0"/>
        <v>0.16756505576208178</v>
      </c>
    </row>
    <row r="10" spans="1:3" ht="13.5" customHeight="1">
      <c r="A10" s="6" t="s">
        <v>61</v>
      </c>
      <c r="B10" s="67">
        <v>5706</v>
      </c>
      <c r="C10" s="101">
        <f t="shared" si="0"/>
        <v>0.07575677110993097</v>
      </c>
    </row>
    <row r="11" spans="1:3" ht="13.5" customHeight="1">
      <c r="A11" s="6" t="s">
        <v>62</v>
      </c>
      <c r="B11" s="67">
        <v>3859</v>
      </c>
      <c r="C11" s="101">
        <f t="shared" si="0"/>
        <v>0.05123473181093999</v>
      </c>
    </row>
    <row r="12" spans="1:3" ht="13.5" customHeight="1">
      <c r="A12" s="6" t="s">
        <v>64</v>
      </c>
      <c r="B12" s="67">
        <v>3840</v>
      </c>
      <c r="C12" s="101">
        <f t="shared" si="0"/>
        <v>0.050982474774296335</v>
      </c>
    </row>
    <row r="13" spans="1:3" ht="13.5" customHeight="1">
      <c r="A13" s="6" t="s">
        <v>63</v>
      </c>
      <c r="B13" s="67">
        <v>3509</v>
      </c>
      <c r="C13" s="101">
        <f t="shared" si="0"/>
        <v>0.0465878916622411</v>
      </c>
    </row>
    <row r="14" spans="1:3" ht="13.5" customHeight="1">
      <c r="A14" s="6" t="s">
        <v>65</v>
      </c>
      <c r="B14" s="67">
        <v>2566</v>
      </c>
      <c r="C14" s="101">
        <f t="shared" si="0"/>
        <v>0.0340679766330324</v>
      </c>
    </row>
    <row r="15" spans="1:3" ht="13.5" customHeight="1">
      <c r="A15" s="6" t="s">
        <v>66</v>
      </c>
      <c r="B15" s="67">
        <v>2507</v>
      </c>
      <c r="C15" s="101">
        <f t="shared" si="0"/>
        <v>0.03328465215082316</v>
      </c>
    </row>
    <row r="16" spans="1:3" ht="13.5" customHeight="1">
      <c r="A16" s="6" t="s">
        <v>67</v>
      </c>
      <c r="B16" s="67">
        <v>2380</v>
      </c>
      <c r="C16" s="101">
        <f t="shared" si="0"/>
        <v>0.031598513011152414</v>
      </c>
    </row>
    <row r="17" spans="1:3" ht="13.5" customHeight="1">
      <c r="A17" s="6" t="s">
        <v>68</v>
      </c>
      <c r="B17" s="67">
        <v>1931</v>
      </c>
      <c r="C17" s="101">
        <f t="shared" si="0"/>
        <v>0.025637280934678704</v>
      </c>
    </row>
    <row r="18" spans="1:3" ht="13.5" customHeight="1">
      <c r="A18" s="6" t="s">
        <v>69</v>
      </c>
      <c r="B18" s="67">
        <v>1819</v>
      </c>
      <c r="C18" s="101">
        <f t="shared" si="0"/>
        <v>0.02415029208709506</v>
      </c>
    </row>
    <row r="19" spans="1:3" ht="13.5" customHeight="1">
      <c r="A19" s="6" t="s">
        <v>70</v>
      </c>
      <c r="B19" s="67">
        <v>1434</v>
      </c>
      <c r="C19" s="101">
        <f t="shared" si="0"/>
        <v>0.01903876792352629</v>
      </c>
    </row>
    <row r="20" spans="1:3" ht="13.5" customHeight="1">
      <c r="A20" s="6" t="s">
        <v>71</v>
      </c>
      <c r="B20" s="67">
        <v>920</v>
      </c>
      <c r="C20" s="101">
        <f t="shared" si="0"/>
        <v>0.012214551248008496</v>
      </c>
    </row>
    <row r="21" spans="1:3" ht="13.5" customHeight="1">
      <c r="A21" s="6" t="s">
        <v>72</v>
      </c>
      <c r="B21" s="67">
        <v>887</v>
      </c>
      <c r="C21" s="101">
        <f t="shared" si="0"/>
        <v>0.011776420605416888</v>
      </c>
    </row>
    <row r="22" spans="1:3" ht="13.5" customHeight="1">
      <c r="A22" s="6" t="s">
        <v>75</v>
      </c>
      <c r="B22" s="67">
        <v>718</v>
      </c>
      <c r="C22" s="101">
        <f t="shared" si="0"/>
        <v>0.009532660647902284</v>
      </c>
    </row>
    <row r="23" spans="1:3" ht="13.5" customHeight="1">
      <c r="A23" s="6" t="s">
        <v>73</v>
      </c>
      <c r="B23" s="67">
        <v>712</v>
      </c>
      <c r="C23" s="101">
        <f t="shared" si="0"/>
        <v>0.009453000531067445</v>
      </c>
    </row>
    <row r="24" spans="1:3" ht="13.5" customHeight="1">
      <c r="A24" s="6" t="s">
        <v>76</v>
      </c>
      <c r="B24" s="67">
        <v>688</v>
      </c>
      <c r="C24" s="101">
        <f t="shared" si="0"/>
        <v>0.009134360063728093</v>
      </c>
    </row>
    <row r="25" spans="1:3" ht="13.5" customHeight="1">
      <c r="A25" s="6" t="s">
        <v>74</v>
      </c>
      <c r="B25" s="67">
        <v>658</v>
      </c>
      <c r="C25" s="101">
        <f t="shared" si="0"/>
        <v>0.008736059479553903</v>
      </c>
    </row>
    <row r="26" spans="1:3" ht="13.5" customHeight="1">
      <c r="A26" s="6" t="s">
        <v>77</v>
      </c>
      <c r="B26" s="67">
        <v>484</v>
      </c>
      <c r="C26" s="101">
        <f t="shared" si="0"/>
        <v>0.0064259160913436005</v>
      </c>
    </row>
    <row r="27" spans="1:3" ht="13.5" customHeight="1">
      <c r="A27" s="6" t="s">
        <v>79</v>
      </c>
      <c r="B27" s="67">
        <v>428</v>
      </c>
      <c r="C27" s="101">
        <f t="shared" si="0"/>
        <v>0.0056824216675517795</v>
      </c>
    </row>
    <row r="28" spans="1:3" ht="13.5" customHeight="1">
      <c r="A28" s="6" t="s">
        <v>78</v>
      </c>
      <c r="B28" s="67">
        <v>416</v>
      </c>
      <c r="C28" s="101">
        <f t="shared" si="0"/>
        <v>0.005523101433882103</v>
      </c>
    </row>
    <row r="29" spans="1:3" ht="13.5" customHeight="1">
      <c r="A29" s="6" t="s">
        <v>168</v>
      </c>
      <c r="B29" s="67">
        <v>408</v>
      </c>
      <c r="C29" s="101">
        <f t="shared" si="0"/>
        <v>0.005416887944768986</v>
      </c>
    </row>
    <row r="30" spans="1:3" ht="13.5" customHeight="1">
      <c r="A30" s="6" t="s">
        <v>80</v>
      </c>
      <c r="B30" s="67">
        <v>357</v>
      </c>
      <c r="C30" s="101">
        <f t="shared" si="0"/>
        <v>0.004739776951672862</v>
      </c>
    </row>
    <row r="31" spans="1:3" ht="13.5" customHeight="1">
      <c r="A31" s="6" t="s">
        <v>82</v>
      </c>
      <c r="B31" s="67">
        <v>289</v>
      </c>
      <c r="C31" s="101">
        <f t="shared" si="0"/>
        <v>0.0038369622942113647</v>
      </c>
    </row>
    <row r="32" spans="1:3" ht="13.5" customHeight="1">
      <c r="A32" s="6" t="s">
        <v>81</v>
      </c>
      <c r="B32" s="67">
        <v>288</v>
      </c>
      <c r="C32" s="101">
        <f t="shared" si="0"/>
        <v>0.0038236856080722252</v>
      </c>
    </row>
    <row r="33" spans="1:3" ht="13.5" customHeight="1">
      <c r="A33" s="6" t="s">
        <v>83</v>
      </c>
      <c r="B33" s="67">
        <v>283</v>
      </c>
      <c r="C33" s="101">
        <f t="shared" si="0"/>
        <v>0.003757302177376527</v>
      </c>
    </row>
    <row r="34" spans="1:3" ht="13.5" customHeight="1">
      <c r="A34" s="6" t="s">
        <v>84</v>
      </c>
      <c r="B34" s="67">
        <v>200</v>
      </c>
      <c r="C34" s="101">
        <f t="shared" si="0"/>
        <v>0.0026553372278279343</v>
      </c>
    </row>
    <row r="35" spans="1:3" ht="13.5" customHeight="1">
      <c r="A35" s="6" t="s">
        <v>85</v>
      </c>
      <c r="B35" s="67">
        <v>181</v>
      </c>
      <c r="C35" s="101">
        <f t="shared" si="0"/>
        <v>0.0024030801911842804</v>
      </c>
    </row>
    <row r="36" spans="1:3" ht="13.5" customHeight="1">
      <c r="A36" s="6" t="s">
        <v>86</v>
      </c>
      <c r="B36" s="67">
        <v>164</v>
      </c>
      <c r="C36" s="101">
        <f t="shared" si="0"/>
        <v>0.002177376526818906</v>
      </c>
    </row>
    <row r="37" spans="1:3" ht="13.5" customHeight="1">
      <c r="A37" s="6" t="s">
        <v>88</v>
      </c>
      <c r="B37" s="67">
        <v>161</v>
      </c>
      <c r="C37" s="101">
        <f t="shared" si="0"/>
        <v>0.002137546468401487</v>
      </c>
    </row>
    <row r="38" spans="1:3" ht="13.5" customHeight="1">
      <c r="A38" s="6" t="s">
        <v>87</v>
      </c>
      <c r="B38" s="67">
        <v>108</v>
      </c>
      <c r="C38" s="101">
        <f t="shared" si="0"/>
        <v>0.0014338821030270845</v>
      </c>
    </row>
    <row r="39" spans="1:3" ht="13.5" customHeight="1">
      <c r="A39" s="6" t="s">
        <v>89</v>
      </c>
      <c r="B39" s="67">
        <v>103</v>
      </c>
      <c r="C39" s="101">
        <f t="shared" si="0"/>
        <v>0.001367498672331386</v>
      </c>
    </row>
    <row r="40" spans="1:3" ht="13.5" customHeight="1">
      <c r="A40" s="6" t="s">
        <v>90</v>
      </c>
      <c r="B40" s="67">
        <v>85</v>
      </c>
      <c r="C40" s="101">
        <f aca="true" t="shared" si="1" ref="C40:C60">B40/$B$61</f>
        <v>0.001128518321826872</v>
      </c>
    </row>
    <row r="41" spans="1:3" ht="13.5" customHeight="1">
      <c r="A41" s="6" t="s">
        <v>91</v>
      </c>
      <c r="B41" s="67">
        <v>77</v>
      </c>
      <c r="C41" s="101">
        <f t="shared" si="1"/>
        <v>0.0010223048327137546</v>
      </c>
    </row>
    <row r="42" spans="1:3" ht="13.5" customHeight="1">
      <c r="A42" s="6" t="s">
        <v>93</v>
      </c>
      <c r="B42" s="67">
        <v>72</v>
      </c>
      <c r="C42" s="101">
        <f t="shared" si="1"/>
        <v>0.0009559214020180563</v>
      </c>
    </row>
    <row r="43" spans="1:3" ht="13.5" customHeight="1">
      <c r="A43" s="6" t="s">
        <v>92</v>
      </c>
      <c r="B43" s="67">
        <v>64</v>
      </c>
      <c r="C43" s="101">
        <f t="shared" si="1"/>
        <v>0.0008497079129049389</v>
      </c>
    </row>
    <row r="44" spans="1:3" ht="13.5" customHeight="1">
      <c r="A44" s="6" t="s">
        <v>94</v>
      </c>
      <c r="B44" s="67">
        <v>54</v>
      </c>
      <c r="C44" s="101">
        <f t="shared" si="1"/>
        <v>0.0007169410515135423</v>
      </c>
    </row>
    <row r="45" spans="1:3" ht="13.5" customHeight="1">
      <c r="A45" s="6" t="s">
        <v>95</v>
      </c>
      <c r="B45" s="67">
        <v>47</v>
      </c>
      <c r="C45" s="101">
        <f t="shared" si="1"/>
        <v>0.0006240042485395645</v>
      </c>
    </row>
    <row r="46" spans="1:3" ht="13.5" customHeight="1">
      <c r="A46" s="6" t="s">
        <v>96</v>
      </c>
      <c r="B46" s="67">
        <v>34</v>
      </c>
      <c r="C46" s="101">
        <f t="shared" si="1"/>
        <v>0.0004514073287307488</v>
      </c>
    </row>
    <row r="47" spans="1:3" ht="13.5" customHeight="1">
      <c r="A47" s="6" t="s">
        <v>97</v>
      </c>
      <c r="B47" s="67">
        <v>31</v>
      </c>
      <c r="C47" s="101">
        <f t="shared" si="1"/>
        <v>0.0004115772703133298</v>
      </c>
    </row>
    <row r="48" spans="1:3" ht="13.5" customHeight="1">
      <c r="A48" s="6" t="s">
        <v>101</v>
      </c>
      <c r="B48" s="67">
        <v>27</v>
      </c>
      <c r="C48" s="101">
        <f t="shared" si="1"/>
        <v>0.00035847052575677113</v>
      </c>
    </row>
    <row r="49" spans="1:3" ht="13.5" customHeight="1">
      <c r="A49" s="6" t="s">
        <v>99</v>
      </c>
      <c r="B49" s="67">
        <v>24</v>
      </c>
      <c r="C49" s="101">
        <f t="shared" si="1"/>
        <v>0.0003186404673393521</v>
      </c>
    </row>
    <row r="50" spans="1:3" ht="13.5" customHeight="1">
      <c r="A50" s="6" t="s">
        <v>100</v>
      </c>
      <c r="B50" s="67">
        <v>23</v>
      </c>
      <c r="C50" s="101">
        <f t="shared" si="1"/>
        <v>0.00030536378120021244</v>
      </c>
    </row>
    <row r="51" spans="1:3" ht="13.5" customHeight="1">
      <c r="A51" s="6" t="s">
        <v>104</v>
      </c>
      <c r="B51" s="67">
        <v>22</v>
      </c>
      <c r="C51" s="101">
        <f t="shared" si="1"/>
        <v>0.00029208709506107274</v>
      </c>
    </row>
    <row r="52" spans="1:3" ht="13.5" customHeight="1">
      <c r="A52" s="6" t="s">
        <v>98</v>
      </c>
      <c r="B52" s="67">
        <v>21</v>
      </c>
      <c r="C52" s="101">
        <f t="shared" si="1"/>
        <v>0.0002788104089219331</v>
      </c>
    </row>
    <row r="53" spans="1:3" ht="13.5" customHeight="1">
      <c r="A53" s="6" t="s">
        <v>102</v>
      </c>
      <c r="B53" s="67">
        <v>12</v>
      </c>
      <c r="C53" s="101">
        <f t="shared" si="1"/>
        <v>0.00015932023366967604</v>
      </c>
    </row>
    <row r="54" spans="1:3" ht="13.5" customHeight="1">
      <c r="A54" s="6" t="s">
        <v>103</v>
      </c>
      <c r="B54" s="67">
        <v>11</v>
      </c>
      <c r="C54" s="101">
        <f t="shared" si="1"/>
        <v>0.00014604354753053637</v>
      </c>
    </row>
    <row r="55" spans="1:3" ht="13.5" customHeight="1">
      <c r="A55" s="6" t="s">
        <v>105</v>
      </c>
      <c r="B55" s="67">
        <v>6</v>
      </c>
      <c r="C55" s="101">
        <f t="shared" si="1"/>
        <v>7.966011683483802E-05</v>
      </c>
    </row>
    <row r="56" spans="1:3" ht="13.5" customHeight="1">
      <c r="A56" s="6" t="s">
        <v>106</v>
      </c>
      <c r="B56" s="67">
        <v>6</v>
      </c>
      <c r="C56" s="101">
        <f t="shared" si="1"/>
        <v>7.966011683483802E-05</v>
      </c>
    </row>
    <row r="57" spans="1:3" ht="13.5" customHeight="1">
      <c r="A57" s="6" t="s">
        <v>107</v>
      </c>
      <c r="B57" s="67">
        <v>4</v>
      </c>
      <c r="C57" s="101">
        <f t="shared" si="1"/>
        <v>5.310674455655868E-05</v>
      </c>
    </row>
    <row r="58" spans="1:3" ht="13.5" customHeight="1">
      <c r="A58" s="6" t="s">
        <v>169</v>
      </c>
      <c r="B58" s="67">
        <v>4</v>
      </c>
      <c r="C58" s="101">
        <f t="shared" si="1"/>
        <v>5.310674455655868E-05</v>
      </c>
    </row>
    <row r="59" spans="1:3" ht="13.5" customHeight="1">
      <c r="A59" s="6" t="s">
        <v>108</v>
      </c>
      <c r="B59" s="67">
        <v>3</v>
      </c>
      <c r="C59" s="101">
        <f t="shared" si="1"/>
        <v>3.983005841741901E-05</v>
      </c>
    </row>
    <row r="60" spans="1:3" ht="13.5" customHeight="1">
      <c r="A60" s="6" t="s">
        <v>170</v>
      </c>
      <c r="B60" s="67">
        <v>3</v>
      </c>
      <c r="C60" s="101">
        <f t="shared" si="1"/>
        <v>3.983005841741901E-05</v>
      </c>
    </row>
    <row r="61" spans="1:3" ht="13.5" customHeight="1">
      <c r="A61" s="102" t="s">
        <v>13</v>
      </c>
      <c r="B61" s="103">
        <f>SUM(B8:B60)</f>
        <v>75320</v>
      </c>
      <c r="C61" s="104">
        <f>SUM(C8:C57)</f>
        <v>0.9998672331386087</v>
      </c>
    </row>
    <row r="62" spans="1:3" ht="13.5" customHeight="1" thickBot="1">
      <c r="A62" s="105"/>
      <c r="B62" s="106"/>
      <c r="C62" s="105"/>
    </row>
    <row r="63" spans="1:3" ht="22.5" customHeight="1">
      <c r="A63" s="98" t="s">
        <v>175</v>
      </c>
      <c r="B63" s="99" t="s">
        <v>32</v>
      </c>
      <c r="C63" s="66" t="s">
        <v>33</v>
      </c>
    </row>
    <row r="64" spans="1:3" ht="13.5" customHeight="1">
      <c r="A64" s="107" t="s">
        <v>109</v>
      </c>
      <c r="B64" s="134">
        <v>2122</v>
      </c>
      <c r="C64" s="101">
        <f aca="true" t="shared" si="2" ref="C64:C85">B64/$B$86</f>
        <v>0.2438239687464093</v>
      </c>
    </row>
    <row r="65" spans="1:3" ht="14.25" customHeight="1">
      <c r="A65" s="107" t="s">
        <v>110</v>
      </c>
      <c r="B65" s="135">
        <v>1874</v>
      </c>
      <c r="C65" s="101">
        <f t="shared" si="2"/>
        <v>0.21532804779960932</v>
      </c>
    </row>
    <row r="66" spans="1:3" ht="14.25" customHeight="1">
      <c r="A66" s="107" t="s">
        <v>111</v>
      </c>
      <c r="B66" s="135">
        <v>1780</v>
      </c>
      <c r="C66" s="101">
        <f t="shared" si="2"/>
        <v>0.2045271745375158</v>
      </c>
    </row>
    <row r="67" spans="1:3" ht="14.25" customHeight="1">
      <c r="A67" s="107" t="s">
        <v>112</v>
      </c>
      <c r="B67" s="135">
        <v>927</v>
      </c>
      <c r="C67" s="101">
        <f t="shared" si="2"/>
        <v>0.10651499482936919</v>
      </c>
    </row>
    <row r="68" spans="1:3" ht="14.25" customHeight="1">
      <c r="A68" s="107" t="s">
        <v>113</v>
      </c>
      <c r="B68" s="135">
        <v>578</v>
      </c>
      <c r="C68" s="101">
        <f t="shared" si="2"/>
        <v>0.06641388027117086</v>
      </c>
    </row>
    <row r="69" spans="1:3" ht="14.25" customHeight="1">
      <c r="A69" s="107" t="s">
        <v>114</v>
      </c>
      <c r="B69" s="135">
        <v>517</v>
      </c>
      <c r="C69" s="101">
        <f t="shared" si="2"/>
        <v>0.05940480294151442</v>
      </c>
    </row>
    <row r="70" spans="1:3" ht="14.25" customHeight="1">
      <c r="A70" s="107" t="s">
        <v>115</v>
      </c>
      <c r="B70" s="135">
        <v>185</v>
      </c>
      <c r="C70" s="101">
        <f t="shared" si="2"/>
        <v>0.021257037803056416</v>
      </c>
    </row>
    <row r="71" spans="1:3" ht="14.25" customHeight="1">
      <c r="A71" s="107" t="s">
        <v>117</v>
      </c>
      <c r="B71" s="135">
        <v>157</v>
      </c>
      <c r="C71" s="101">
        <f t="shared" si="2"/>
        <v>0.01803975640583707</v>
      </c>
    </row>
    <row r="72" spans="1:3" ht="14.25" customHeight="1">
      <c r="A72" s="107" t="s">
        <v>116</v>
      </c>
      <c r="B72" s="135">
        <v>134</v>
      </c>
      <c r="C72" s="101">
        <f t="shared" si="2"/>
        <v>0.015396989543835459</v>
      </c>
    </row>
    <row r="73" spans="1:3" s="8" customFormat="1" ht="14.25" customHeight="1">
      <c r="A73" s="107" t="s">
        <v>118</v>
      </c>
      <c r="B73" s="135">
        <v>92</v>
      </c>
      <c r="C73" s="101">
        <f t="shared" si="2"/>
        <v>0.010571067448006434</v>
      </c>
    </row>
    <row r="74" spans="1:3" ht="14.25" customHeight="1">
      <c r="A74" s="107" t="s">
        <v>119</v>
      </c>
      <c r="B74" s="135">
        <v>71</v>
      </c>
      <c r="C74" s="101">
        <f t="shared" si="2"/>
        <v>0.008158106400091923</v>
      </c>
    </row>
    <row r="75" spans="1:3" ht="14.25" customHeight="1">
      <c r="A75" s="107" t="s">
        <v>120</v>
      </c>
      <c r="B75" s="135">
        <v>39</v>
      </c>
      <c r="C75" s="101">
        <f t="shared" si="2"/>
        <v>0.0044812133746983795</v>
      </c>
    </row>
    <row r="76" spans="1:3" ht="14.25" customHeight="1">
      <c r="A76" s="107" t="s">
        <v>122</v>
      </c>
      <c r="B76" s="135">
        <v>37</v>
      </c>
      <c r="C76" s="101">
        <f t="shared" si="2"/>
        <v>0.0042514075606112835</v>
      </c>
    </row>
    <row r="77" spans="1:3" ht="14.25" customHeight="1">
      <c r="A77" s="107" t="s">
        <v>121</v>
      </c>
      <c r="B77" s="135">
        <v>35</v>
      </c>
      <c r="C77" s="101">
        <f t="shared" si="2"/>
        <v>0.004021601746524187</v>
      </c>
    </row>
    <row r="78" spans="1:3" ht="14.25" customHeight="1">
      <c r="A78" s="107" t="s">
        <v>125</v>
      </c>
      <c r="B78" s="135">
        <v>35</v>
      </c>
      <c r="C78" s="101">
        <f t="shared" si="2"/>
        <v>0.004021601746524187</v>
      </c>
    </row>
    <row r="79" spans="1:3" ht="14.25" customHeight="1">
      <c r="A79" s="107" t="s">
        <v>126</v>
      </c>
      <c r="B79" s="135">
        <v>30</v>
      </c>
      <c r="C79" s="101">
        <f t="shared" si="2"/>
        <v>0.003447087211306446</v>
      </c>
    </row>
    <row r="80" spans="1:3" ht="14.25" customHeight="1">
      <c r="A80" s="107" t="s">
        <v>124</v>
      </c>
      <c r="B80" s="135">
        <v>26</v>
      </c>
      <c r="C80" s="101">
        <f t="shared" si="2"/>
        <v>0.0029874755831322533</v>
      </c>
    </row>
    <row r="81" spans="1:3" ht="14.25" customHeight="1">
      <c r="A81" s="107" t="s">
        <v>123</v>
      </c>
      <c r="B81" s="135">
        <v>24</v>
      </c>
      <c r="C81" s="101">
        <f t="shared" si="2"/>
        <v>0.002757669769045157</v>
      </c>
    </row>
    <row r="82" spans="1:3" ht="14.25" customHeight="1">
      <c r="A82" s="107" t="s">
        <v>129</v>
      </c>
      <c r="B82" s="135">
        <v>13</v>
      </c>
      <c r="C82" s="101">
        <f t="shared" si="2"/>
        <v>0.0014937377915661266</v>
      </c>
    </row>
    <row r="83" spans="1:3" ht="14.25" customHeight="1">
      <c r="A83" s="107" t="s">
        <v>128</v>
      </c>
      <c r="B83" s="135">
        <v>12</v>
      </c>
      <c r="C83" s="101">
        <f t="shared" si="2"/>
        <v>0.0013788348845225785</v>
      </c>
    </row>
    <row r="84" spans="1:3" ht="15" customHeight="1">
      <c r="A84" s="107" t="s">
        <v>127</v>
      </c>
      <c r="B84" s="135">
        <v>8</v>
      </c>
      <c r="C84" s="101">
        <f t="shared" si="2"/>
        <v>0.0009192232563483856</v>
      </c>
    </row>
    <row r="85" spans="1:3" ht="14.25" customHeight="1">
      <c r="A85" s="107" t="s">
        <v>130</v>
      </c>
      <c r="B85" s="135">
        <v>7</v>
      </c>
      <c r="C85" s="101">
        <f t="shared" si="2"/>
        <v>0.0008043203493048374</v>
      </c>
    </row>
    <row r="86" spans="1:3" ht="14.25" customHeight="1">
      <c r="A86" s="110" t="s">
        <v>13</v>
      </c>
      <c r="B86" s="108">
        <f>SUM(B64:B85)</f>
        <v>8703</v>
      </c>
      <c r="C86" s="123">
        <f>SUM(C64:C85)</f>
        <v>1.0000000000000004</v>
      </c>
    </row>
    <row r="87" spans="1:3" ht="14.25" customHeight="1" thickBot="1">
      <c r="A87" s="6"/>
      <c r="B87" s="111"/>
      <c r="C87" s="6"/>
    </row>
    <row r="88" spans="1:3" ht="22.5" customHeight="1">
      <c r="A88" s="98" t="s">
        <v>176</v>
      </c>
      <c r="B88" s="99" t="s">
        <v>32</v>
      </c>
      <c r="C88" s="66" t="s">
        <v>33</v>
      </c>
    </row>
    <row r="89" spans="1:3" ht="14.25" customHeight="1">
      <c r="A89" s="107" t="s">
        <v>131</v>
      </c>
      <c r="B89" s="134">
        <v>158</v>
      </c>
      <c r="C89" s="101">
        <f aca="true" t="shared" si="3" ref="C89:C105">B89/$B$106</f>
        <v>0.24233128834355827</v>
      </c>
    </row>
    <row r="90" spans="1:3" ht="14.25" customHeight="1">
      <c r="A90" s="107" t="s">
        <v>134</v>
      </c>
      <c r="B90" s="135">
        <v>104</v>
      </c>
      <c r="C90" s="101">
        <f t="shared" si="3"/>
        <v>0.15950920245398773</v>
      </c>
    </row>
    <row r="91" spans="1:3" ht="18" customHeight="1">
      <c r="A91" s="107" t="s">
        <v>133</v>
      </c>
      <c r="B91" s="135">
        <v>93</v>
      </c>
      <c r="C91" s="101">
        <f t="shared" si="3"/>
        <v>0.14263803680981596</v>
      </c>
    </row>
    <row r="92" spans="1:3" ht="13.5" customHeight="1">
      <c r="A92" s="107" t="s">
        <v>132</v>
      </c>
      <c r="B92" s="135">
        <v>83</v>
      </c>
      <c r="C92" s="101">
        <f t="shared" si="3"/>
        <v>0.1273006134969325</v>
      </c>
    </row>
    <row r="93" spans="1:3" ht="13.5" customHeight="1">
      <c r="A93" s="107" t="s">
        <v>135</v>
      </c>
      <c r="B93" s="135">
        <v>44</v>
      </c>
      <c r="C93" s="101">
        <f t="shared" si="3"/>
        <v>0.06748466257668712</v>
      </c>
    </row>
    <row r="94" spans="1:3" ht="13.5" customHeight="1">
      <c r="A94" s="107" t="s">
        <v>136</v>
      </c>
      <c r="B94" s="135">
        <v>43</v>
      </c>
      <c r="C94" s="101">
        <f t="shared" si="3"/>
        <v>0.06595092024539877</v>
      </c>
    </row>
    <row r="95" spans="1:3" ht="13.5" customHeight="1">
      <c r="A95" s="107" t="s">
        <v>138</v>
      </c>
      <c r="B95" s="135">
        <v>26</v>
      </c>
      <c r="C95" s="101">
        <f t="shared" si="3"/>
        <v>0.03987730061349693</v>
      </c>
    </row>
    <row r="96" spans="1:3" ht="13.5" customHeight="1">
      <c r="A96" s="107" t="s">
        <v>139</v>
      </c>
      <c r="B96" s="135">
        <v>25</v>
      </c>
      <c r="C96" s="101">
        <f t="shared" si="3"/>
        <v>0.03834355828220859</v>
      </c>
    </row>
    <row r="97" spans="1:3" ht="15" customHeight="1">
      <c r="A97" s="107" t="s">
        <v>137</v>
      </c>
      <c r="B97" s="135">
        <v>25</v>
      </c>
      <c r="C97" s="101">
        <f t="shared" si="3"/>
        <v>0.03834355828220859</v>
      </c>
    </row>
    <row r="98" spans="1:3" ht="15" customHeight="1">
      <c r="A98" s="107" t="s">
        <v>140</v>
      </c>
      <c r="B98" s="135">
        <v>19</v>
      </c>
      <c r="C98" s="101">
        <f t="shared" si="3"/>
        <v>0.029141104294478526</v>
      </c>
    </row>
    <row r="99" spans="1:3" ht="15" customHeight="1">
      <c r="A99" s="107" t="s">
        <v>141</v>
      </c>
      <c r="B99" s="135">
        <v>10</v>
      </c>
      <c r="C99" s="101">
        <f t="shared" si="3"/>
        <v>0.015337423312883436</v>
      </c>
    </row>
    <row r="100" spans="1:3" ht="15" customHeight="1">
      <c r="A100" s="107" t="s">
        <v>142</v>
      </c>
      <c r="B100" s="135">
        <v>8</v>
      </c>
      <c r="C100" s="101">
        <f t="shared" si="3"/>
        <v>0.012269938650306749</v>
      </c>
    </row>
    <row r="101" spans="1:3" ht="15" customHeight="1">
      <c r="A101" s="107" t="s">
        <v>143</v>
      </c>
      <c r="B101" s="135">
        <v>7</v>
      </c>
      <c r="C101" s="101">
        <f t="shared" si="3"/>
        <v>0.010736196319018405</v>
      </c>
    </row>
    <row r="102" spans="1:3" ht="15" customHeight="1">
      <c r="A102" s="107" t="s">
        <v>171</v>
      </c>
      <c r="B102" s="135">
        <v>3</v>
      </c>
      <c r="C102" s="101">
        <f t="shared" si="3"/>
        <v>0.004601226993865031</v>
      </c>
    </row>
    <row r="103" spans="1:3" ht="15" customHeight="1">
      <c r="A103" s="109" t="s">
        <v>144</v>
      </c>
      <c r="B103" s="136">
        <v>2</v>
      </c>
      <c r="C103" s="101">
        <f t="shared" si="3"/>
        <v>0.003067484662576687</v>
      </c>
    </row>
    <row r="104" spans="1:3" ht="15" customHeight="1">
      <c r="A104" s="124" t="s">
        <v>145</v>
      </c>
      <c r="B104" s="137">
        <v>1</v>
      </c>
      <c r="C104" s="101">
        <f t="shared" si="3"/>
        <v>0.0015337423312883436</v>
      </c>
    </row>
    <row r="105" spans="1:3" ht="15" customHeight="1">
      <c r="A105" s="124" t="s">
        <v>172</v>
      </c>
      <c r="B105" s="137">
        <v>1</v>
      </c>
      <c r="C105" s="101">
        <f t="shared" si="3"/>
        <v>0.0015337423312883436</v>
      </c>
    </row>
    <row r="106" spans="1:3" ht="15" customHeight="1">
      <c r="A106" s="110" t="s">
        <v>13</v>
      </c>
      <c r="B106" s="108">
        <f>SUM(B89:B105)</f>
        <v>652</v>
      </c>
      <c r="C106" s="112">
        <f>SUM(C89:C105)</f>
        <v>1.0000000000000002</v>
      </c>
    </row>
    <row r="107" spans="1:3" ht="15" customHeight="1" thickBot="1">
      <c r="A107" s="113"/>
      <c r="B107" s="114"/>
      <c r="C107" s="115"/>
    </row>
    <row r="108" spans="1:3" ht="22.5" customHeight="1">
      <c r="A108" s="98" t="s">
        <v>177</v>
      </c>
      <c r="B108" s="99" t="s">
        <v>32</v>
      </c>
      <c r="C108" s="66" t="s">
        <v>33</v>
      </c>
    </row>
    <row r="109" spans="1:3" ht="15" customHeight="1">
      <c r="A109" s="107" t="s">
        <v>146</v>
      </c>
      <c r="B109" s="134">
        <v>167</v>
      </c>
      <c r="C109" s="138">
        <f aca="true" t="shared" si="4" ref="C109:C130">B109/$B$131</f>
        <v>0.29349736379613356</v>
      </c>
    </row>
    <row r="110" spans="1:3" ht="15" customHeight="1">
      <c r="A110" s="107" t="s">
        <v>148</v>
      </c>
      <c r="B110" s="135">
        <v>76</v>
      </c>
      <c r="C110" s="138">
        <f t="shared" si="4"/>
        <v>0.1335676625659051</v>
      </c>
    </row>
    <row r="111" spans="1:3" ht="15" customHeight="1">
      <c r="A111" s="107" t="s">
        <v>147</v>
      </c>
      <c r="B111" s="135">
        <v>55</v>
      </c>
      <c r="C111" s="138">
        <f t="shared" si="4"/>
        <v>0.09666080843585237</v>
      </c>
    </row>
    <row r="112" spans="1:3" ht="15" customHeight="1">
      <c r="A112" s="107" t="s">
        <v>149</v>
      </c>
      <c r="B112" s="135">
        <v>50</v>
      </c>
      <c r="C112" s="138">
        <f t="shared" si="4"/>
        <v>0.08787346221441125</v>
      </c>
    </row>
    <row r="113" spans="1:3" ht="15" customHeight="1">
      <c r="A113" s="107" t="s">
        <v>150</v>
      </c>
      <c r="B113" s="135">
        <v>45</v>
      </c>
      <c r="C113" s="138">
        <f t="shared" si="4"/>
        <v>0.07908611599297012</v>
      </c>
    </row>
    <row r="114" spans="1:3" ht="15" customHeight="1">
      <c r="A114" s="107" t="s">
        <v>162</v>
      </c>
      <c r="B114" s="135">
        <v>23</v>
      </c>
      <c r="C114" s="138">
        <f t="shared" si="4"/>
        <v>0.040421792618629174</v>
      </c>
    </row>
    <row r="115" spans="1:3" ht="15" customHeight="1">
      <c r="A115" s="107" t="s">
        <v>153</v>
      </c>
      <c r="B115" s="135">
        <v>22</v>
      </c>
      <c r="C115" s="138">
        <f t="shared" si="4"/>
        <v>0.03866432337434095</v>
      </c>
    </row>
    <row r="116" spans="1:3" ht="15" customHeight="1">
      <c r="A116" s="107" t="s">
        <v>151</v>
      </c>
      <c r="B116" s="135">
        <v>21</v>
      </c>
      <c r="C116" s="138">
        <f t="shared" si="4"/>
        <v>0.03690685413005272</v>
      </c>
    </row>
    <row r="117" spans="1:3" ht="15" customHeight="1">
      <c r="A117" s="107" t="s">
        <v>152</v>
      </c>
      <c r="B117" s="135">
        <v>19</v>
      </c>
      <c r="C117" s="138">
        <f t="shared" si="4"/>
        <v>0.033391915641476276</v>
      </c>
    </row>
    <row r="118" spans="1:3" ht="15" customHeight="1">
      <c r="A118" s="107" t="s">
        <v>154</v>
      </c>
      <c r="B118" s="135">
        <v>13</v>
      </c>
      <c r="C118" s="138">
        <f t="shared" si="4"/>
        <v>0.022847100175746926</v>
      </c>
    </row>
    <row r="119" spans="1:3" ht="15" customHeight="1">
      <c r="A119" s="107" t="s">
        <v>156</v>
      </c>
      <c r="B119" s="135">
        <v>13</v>
      </c>
      <c r="C119" s="138">
        <f t="shared" si="4"/>
        <v>0.022847100175746926</v>
      </c>
    </row>
    <row r="120" spans="1:3" ht="15" customHeight="1">
      <c r="A120" s="107" t="s">
        <v>160</v>
      </c>
      <c r="B120" s="135">
        <v>11</v>
      </c>
      <c r="C120" s="138">
        <f t="shared" si="4"/>
        <v>0.019332161687170474</v>
      </c>
    </row>
    <row r="121" spans="1:3" ht="15" customHeight="1">
      <c r="A121" s="107" t="s">
        <v>155</v>
      </c>
      <c r="B121" s="135">
        <v>10</v>
      </c>
      <c r="C121" s="138">
        <f t="shared" si="4"/>
        <v>0.01757469244288225</v>
      </c>
    </row>
    <row r="122" spans="1:3" ht="15" customHeight="1">
      <c r="A122" s="107" t="s">
        <v>158</v>
      </c>
      <c r="B122" s="135">
        <v>8</v>
      </c>
      <c r="C122" s="138">
        <f t="shared" si="4"/>
        <v>0.014059753954305799</v>
      </c>
    </row>
    <row r="123" spans="1:3" ht="15" customHeight="1">
      <c r="A123" s="107" t="s">
        <v>159</v>
      </c>
      <c r="B123" s="135">
        <v>7</v>
      </c>
      <c r="C123" s="138">
        <f t="shared" si="4"/>
        <v>0.012302284710017574</v>
      </c>
    </row>
    <row r="124" spans="1:3" ht="15" customHeight="1">
      <c r="A124" s="107" t="s">
        <v>157</v>
      </c>
      <c r="B124" s="135">
        <v>6</v>
      </c>
      <c r="C124" s="138">
        <f t="shared" si="4"/>
        <v>0.01054481546572935</v>
      </c>
    </row>
    <row r="125" spans="1:3" ht="15" customHeight="1">
      <c r="A125" s="107" t="s">
        <v>164</v>
      </c>
      <c r="B125" s="135">
        <v>5</v>
      </c>
      <c r="C125" s="138">
        <f t="shared" si="4"/>
        <v>0.008787346221441126</v>
      </c>
    </row>
    <row r="126" spans="1:3" ht="15" customHeight="1">
      <c r="A126" s="107" t="s">
        <v>161</v>
      </c>
      <c r="B126" s="135">
        <v>5</v>
      </c>
      <c r="C126" s="138">
        <f t="shared" si="4"/>
        <v>0.008787346221441126</v>
      </c>
    </row>
    <row r="127" spans="1:3" ht="15" customHeight="1">
      <c r="A127" s="107" t="s">
        <v>165</v>
      </c>
      <c r="B127" s="135">
        <v>5</v>
      </c>
      <c r="C127" s="138">
        <f t="shared" si="4"/>
        <v>0.008787346221441126</v>
      </c>
    </row>
    <row r="128" spans="1:3" ht="15" customHeight="1">
      <c r="A128" s="107" t="s">
        <v>166</v>
      </c>
      <c r="B128" s="135">
        <v>3</v>
      </c>
      <c r="C128" s="138">
        <f t="shared" si="4"/>
        <v>0.005272407732864675</v>
      </c>
    </row>
    <row r="129" spans="1:3" ht="15" customHeight="1">
      <c r="A129" s="107" t="s">
        <v>163</v>
      </c>
      <c r="B129" s="135">
        <v>3</v>
      </c>
      <c r="C129" s="138">
        <f t="shared" si="4"/>
        <v>0.005272407732864675</v>
      </c>
    </row>
    <row r="130" spans="1:3" ht="15" customHeight="1">
      <c r="A130" s="107" t="s">
        <v>167</v>
      </c>
      <c r="B130" s="135">
        <v>2</v>
      </c>
      <c r="C130" s="138">
        <f t="shared" si="4"/>
        <v>0.0035149384885764497</v>
      </c>
    </row>
    <row r="131" spans="1:3" ht="15" customHeight="1">
      <c r="A131" s="116" t="s">
        <v>13</v>
      </c>
      <c r="B131" s="117">
        <f>SUM(B109:B130)</f>
        <v>569</v>
      </c>
      <c r="C131" s="118">
        <f>SUM(C109:C130)</f>
        <v>0.9999999999999999</v>
      </c>
    </row>
    <row r="132" spans="1:3" ht="16.5" customHeight="1">
      <c r="A132" s="116" t="s">
        <v>3</v>
      </c>
      <c r="B132" s="119">
        <f>SUM(B131,B106,B86,B61)</f>
        <v>85244</v>
      </c>
      <c r="C132" s="71">
        <v>1</v>
      </c>
    </row>
    <row r="133" spans="1:3" ht="15" customHeight="1">
      <c r="A133" s="121"/>
      <c r="B133" s="122"/>
      <c r="C133" s="120"/>
    </row>
    <row r="134" spans="1:3" ht="73.5" customHeight="1">
      <c r="A134" s="131" t="s">
        <v>178</v>
      </c>
      <c r="B134" s="132"/>
      <c r="C134" s="133"/>
    </row>
  </sheetData>
  <sheetProtection/>
  <mergeCells count="4">
    <mergeCell ref="A2:C2"/>
    <mergeCell ref="A4:C4"/>
    <mergeCell ref="A5:C5"/>
    <mergeCell ref="A134:C134"/>
  </mergeCells>
  <printOptions horizontalCentered="1"/>
  <pageMargins left="0.4330708661417323" right="0.2755905511811024" top="0.1968503937007874" bottom="0.1968503937007874" header="0.2755905511811024" footer="0.5118110236220472"/>
  <pageSetup fitToHeight="2" fitToWidth="1" horizontalDpi="600" verticalDpi="600" orientation="portrait" paperSize="9" scale="81"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Floriaan Vossen</dc:creator>
  <cp:keywords/>
  <dc:description/>
  <cp:lastModifiedBy>Vermeulen, Geert</cp:lastModifiedBy>
  <cp:lastPrinted>2020-07-16T12:21:05Z</cp:lastPrinted>
  <dcterms:created xsi:type="dcterms:W3CDTF">2005-06-20T09:23:07Z</dcterms:created>
  <dcterms:modified xsi:type="dcterms:W3CDTF">2021-01-20T09:48:13Z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0x010100FE22D54FD2392A4BACD5A7AA4A8BF190</vt:lpwstr>
  </property>
</Properties>
</file>