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vermeuge\Documents\_PUBLICATIES\_STJB\STJB_1920\website\"/>
    </mc:Choice>
  </mc:AlternateContent>
  <xr:revisionPtr revIDLastSave="0" documentId="13_ncr:1_{B4629A84-A915-4024-AEF6-FF8311B30C6C}" xr6:coauthVersionLast="45" xr6:coauthVersionMax="45" xr10:uidLastSave="{00000000-0000-0000-0000-000000000000}"/>
  <bookViews>
    <workbookView xWindow="-120" yWindow="-120" windowWidth="29040" windowHeight="15840" tabRatio="767" xr2:uid="{00000000-000D-0000-FFFF-FFFF00000000}"/>
  </bookViews>
  <sheets>
    <sheet name="INHOUD" sheetId="18" r:id="rId1"/>
    <sheet name="TOELICHTING" sheetId="22" r:id="rId2"/>
    <sheet name="19PALG00 (nieuw)" sheetId="23" r:id="rId3"/>
    <sheet name="19PALG01" sheetId="2" r:id="rId4"/>
    <sheet name="19PALG02" sheetId="3" r:id="rId5"/>
    <sheet name="19PALG03" sheetId="4" r:id="rId6"/>
    <sheet name="19PALG04" sheetId="16" r:id="rId7"/>
    <sheet name="19PALG05" sheetId="21" r:id="rId8"/>
    <sheet name="19PALG06" sheetId="7" r:id="rId9"/>
    <sheet name="19PALG07" sheetId="8" r:id="rId10"/>
    <sheet name="19PALG08" sheetId="9" r:id="rId11"/>
    <sheet name="19PALG09" sheetId="10" r:id="rId12"/>
    <sheet name="19PALG10" sheetId="11" r:id="rId13"/>
    <sheet name="19PALG11" sheetId="12" r:id="rId14"/>
    <sheet name="19PALG12" sheetId="13" r:id="rId15"/>
  </sheets>
  <definedNames>
    <definedName name="_xlnm.Print_Area" localSheetId="4">'19PALG02'!$A$1:$G$65</definedName>
    <definedName name="_xlnm.Print_Area" localSheetId="5">'19PALG03'!$A$1:$H$72</definedName>
    <definedName name="_xlnm.Print_Area" localSheetId="8">'19PALG06'!$A$1:$S$69</definedName>
    <definedName name="_xlnm.Print_Area" localSheetId="10">'19PALG08'!$A$1:$H$66</definedName>
    <definedName name="_xlnm.Print_Area" localSheetId="12">'19PALG10'!$A$1:$S$76</definedName>
    <definedName name="_xlnm.Print_Area" localSheetId="13">'19PALG11'!$A$1:$S$79</definedName>
    <definedName name="_xlnm.Print_Area" localSheetId="14">'19PALG12'!$A$1:$H$72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5" i="22" l="1"/>
  <c r="D95" i="22"/>
  <c r="I53" i="13" l="1"/>
  <c r="I53" i="9" l="1"/>
  <c r="I53" i="4"/>
  <c r="I53" i="3"/>
  <c r="I52" i="4" l="1"/>
  <c r="I51" i="4"/>
  <c r="I52" i="13" l="1"/>
  <c r="I51" i="13"/>
  <c r="I52" i="9"/>
  <c r="I51" i="9"/>
  <c r="I52" i="3"/>
  <c r="I51" i="3"/>
  <c r="C34" i="23" l="1"/>
  <c r="C20" i="23"/>
  <c r="C41" i="23" l="1"/>
  <c r="C69" i="23"/>
  <c r="B69" i="23"/>
  <c r="C13" i="23"/>
  <c r="C54" i="23"/>
  <c r="C27" i="23"/>
  <c r="C61" i="23"/>
  <c r="C71" i="23" s="1"/>
  <c r="D19" i="10"/>
  <c r="G19" i="10"/>
  <c r="H19" i="10"/>
  <c r="I19" i="10"/>
  <c r="J19" i="10" l="1"/>
  <c r="D19" i="21"/>
  <c r="G19" i="21"/>
  <c r="H19" i="21"/>
  <c r="I19" i="21"/>
  <c r="J19" i="21" l="1"/>
  <c r="B21" i="21"/>
  <c r="C21" i="21"/>
  <c r="J62" i="11" l="1"/>
  <c r="G62" i="11"/>
  <c r="D62" i="11"/>
  <c r="J62" i="7"/>
  <c r="G62" i="7"/>
  <c r="D62" i="7"/>
  <c r="L50" i="12" l="1"/>
  <c r="K50" i="12"/>
  <c r="I50" i="12"/>
  <c r="H50" i="12"/>
  <c r="F50" i="12"/>
  <c r="E50" i="12"/>
  <c r="C50" i="12"/>
  <c r="L44" i="12"/>
  <c r="K44" i="12"/>
  <c r="I44" i="12"/>
  <c r="H44" i="12"/>
  <c r="F44" i="12"/>
  <c r="E44" i="12"/>
  <c r="C44" i="12"/>
  <c r="N19" i="12"/>
  <c r="N13" i="12"/>
  <c r="B50" i="12"/>
  <c r="B44" i="12"/>
  <c r="L50" i="8"/>
  <c r="K50" i="8"/>
  <c r="I50" i="8"/>
  <c r="H50" i="8"/>
  <c r="F50" i="8"/>
  <c r="E50" i="8"/>
  <c r="C50" i="8"/>
  <c r="L44" i="8"/>
  <c r="K44" i="8"/>
  <c r="I44" i="8"/>
  <c r="H44" i="8"/>
  <c r="F44" i="8"/>
  <c r="E44" i="8"/>
  <c r="C44" i="8"/>
  <c r="O44" i="8" s="1"/>
  <c r="B50" i="8"/>
  <c r="B44" i="8"/>
  <c r="D13" i="12"/>
  <c r="G13" i="12"/>
  <c r="J13" i="12"/>
  <c r="M13" i="12"/>
  <c r="O13" i="12"/>
  <c r="P13" i="12"/>
  <c r="Q13" i="12"/>
  <c r="R13" i="12"/>
  <c r="S13" i="12"/>
  <c r="I62" i="3"/>
  <c r="I61" i="3"/>
  <c r="I58" i="3"/>
  <c r="I48" i="3"/>
  <c r="I43" i="3"/>
  <c r="I38" i="3"/>
  <c r="I33" i="3"/>
  <c r="I28" i="3"/>
  <c r="I23" i="3"/>
  <c r="I18" i="3"/>
  <c r="I13" i="3"/>
  <c r="I68" i="4"/>
  <c r="I67" i="4"/>
  <c r="I63" i="4"/>
  <c r="I58" i="4"/>
  <c r="I48" i="4"/>
  <c r="I43" i="4"/>
  <c r="I38" i="4"/>
  <c r="I33" i="4"/>
  <c r="I28" i="4"/>
  <c r="I23" i="4"/>
  <c r="I18" i="4"/>
  <c r="I13" i="4"/>
  <c r="H37" i="10"/>
  <c r="I41" i="10"/>
  <c r="H38" i="10"/>
  <c r="J38" i="10" s="1"/>
  <c r="I44" i="10"/>
  <c r="I42" i="10"/>
  <c r="I38" i="10"/>
  <c r="F46" i="10"/>
  <c r="G45" i="10"/>
  <c r="G42" i="10"/>
  <c r="H41" i="10"/>
  <c r="G39" i="10"/>
  <c r="G38" i="10"/>
  <c r="I43" i="10"/>
  <c r="I40" i="10"/>
  <c r="H45" i="10"/>
  <c r="J45" i="10" s="1"/>
  <c r="H43" i="10"/>
  <c r="D42" i="10"/>
  <c r="H38" i="21"/>
  <c r="G40" i="21"/>
  <c r="I39" i="21"/>
  <c r="F44" i="21"/>
  <c r="G39" i="21"/>
  <c r="H37" i="21"/>
  <c r="I42" i="21"/>
  <c r="I41" i="21"/>
  <c r="C44" i="21"/>
  <c r="H41" i="21"/>
  <c r="H40" i="21"/>
  <c r="H39" i="21"/>
  <c r="H63" i="13"/>
  <c r="H58" i="13"/>
  <c r="H53" i="13"/>
  <c r="H48" i="13"/>
  <c r="H43" i="13"/>
  <c r="H38" i="13"/>
  <c r="H33" i="13"/>
  <c r="H28" i="13"/>
  <c r="H68" i="13"/>
  <c r="H67" i="13"/>
  <c r="H69" i="13"/>
  <c r="H18" i="13"/>
  <c r="H13" i="13"/>
  <c r="H58" i="9"/>
  <c r="H53" i="9"/>
  <c r="H48" i="9"/>
  <c r="H43" i="9"/>
  <c r="H38" i="9"/>
  <c r="H33" i="9"/>
  <c r="H28" i="9"/>
  <c r="H63" i="9"/>
  <c r="H62" i="9"/>
  <c r="H18" i="9"/>
  <c r="H13" i="9"/>
  <c r="H63" i="4"/>
  <c r="H58" i="4"/>
  <c r="H53" i="4"/>
  <c r="H48" i="4"/>
  <c r="H43" i="4"/>
  <c r="H38" i="4"/>
  <c r="H33" i="4"/>
  <c r="H28" i="4"/>
  <c r="H68" i="4"/>
  <c r="H67" i="4"/>
  <c r="H18" i="4"/>
  <c r="H13" i="4"/>
  <c r="H58" i="3"/>
  <c r="H53" i="3"/>
  <c r="H48" i="3"/>
  <c r="H43" i="3"/>
  <c r="H38" i="3"/>
  <c r="H33" i="3"/>
  <c r="H28" i="3"/>
  <c r="H62" i="3"/>
  <c r="H61" i="3"/>
  <c r="H63" i="3"/>
  <c r="H18" i="3"/>
  <c r="H13" i="3"/>
  <c r="H23" i="13"/>
  <c r="H64" i="9"/>
  <c r="H23" i="9"/>
  <c r="H23" i="4"/>
  <c r="H23" i="3"/>
  <c r="G22" i="13"/>
  <c r="G68" i="13"/>
  <c r="G21" i="13"/>
  <c r="G67" i="13"/>
  <c r="G69" i="13"/>
  <c r="G22" i="9"/>
  <c r="G63" i="9"/>
  <c r="G21" i="9"/>
  <c r="G22" i="4"/>
  <c r="G23" i="4"/>
  <c r="G21" i="4"/>
  <c r="G22" i="3"/>
  <c r="G62" i="3"/>
  <c r="G21" i="3"/>
  <c r="G23" i="3"/>
  <c r="G63" i="13"/>
  <c r="G58" i="13"/>
  <c r="G53" i="13"/>
  <c r="G48" i="13"/>
  <c r="G43" i="13"/>
  <c r="G38" i="13"/>
  <c r="G33" i="13"/>
  <c r="G28" i="13"/>
  <c r="G18" i="13"/>
  <c r="G13" i="13"/>
  <c r="G62" i="9"/>
  <c r="G58" i="9"/>
  <c r="G53" i="9"/>
  <c r="G48" i="9"/>
  <c r="G43" i="9"/>
  <c r="G38" i="9"/>
  <c r="G33" i="9"/>
  <c r="G28" i="9"/>
  <c r="G18" i="9"/>
  <c r="G13" i="9"/>
  <c r="G67" i="4"/>
  <c r="G63" i="4"/>
  <c r="G58" i="4"/>
  <c r="G53" i="4"/>
  <c r="G48" i="4"/>
  <c r="G43" i="4"/>
  <c r="G38" i="4"/>
  <c r="G33" i="4"/>
  <c r="G28" i="4"/>
  <c r="G18" i="4"/>
  <c r="G13" i="4"/>
  <c r="G58" i="3"/>
  <c r="G53" i="3"/>
  <c r="G48" i="3"/>
  <c r="G43" i="3"/>
  <c r="G38" i="3"/>
  <c r="G33" i="3"/>
  <c r="G28" i="3"/>
  <c r="G18" i="3"/>
  <c r="G13" i="3"/>
  <c r="F68" i="13"/>
  <c r="F69" i="13"/>
  <c r="F67" i="13"/>
  <c r="F63" i="13"/>
  <c r="F58" i="13"/>
  <c r="F53" i="13"/>
  <c r="F48" i="13"/>
  <c r="F43" i="13"/>
  <c r="F38" i="13"/>
  <c r="F33" i="13"/>
  <c r="F28" i="13"/>
  <c r="F23" i="13"/>
  <c r="F18" i="13"/>
  <c r="F13" i="13"/>
  <c r="R73" i="12"/>
  <c r="Q73" i="12"/>
  <c r="O73" i="12"/>
  <c r="N73" i="12"/>
  <c r="M73" i="12"/>
  <c r="S73" i="12"/>
  <c r="J73" i="12"/>
  <c r="G73" i="12"/>
  <c r="D73" i="12"/>
  <c r="P73" i="12"/>
  <c r="R67" i="12"/>
  <c r="Q67" i="12"/>
  <c r="O67" i="12"/>
  <c r="N67" i="12"/>
  <c r="M67" i="12"/>
  <c r="J67" i="12"/>
  <c r="G67" i="12"/>
  <c r="D67" i="12"/>
  <c r="P67" i="12"/>
  <c r="R61" i="12"/>
  <c r="Q61" i="12"/>
  <c r="O61" i="12"/>
  <c r="N61" i="12"/>
  <c r="M61" i="12"/>
  <c r="S61" i="12"/>
  <c r="J61" i="12"/>
  <c r="G61" i="12"/>
  <c r="D61" i="12"/>
  <c r="R55" i="12"/>
  <c r="Q55" i="12"/>
  <c r="O55" i="12"/>
  <c r="N55" i="12"/>
  <c r="M55" i="12"/>
  <c r="S55" i="12"/>
  <c r="J55" i="12"/>
  <c r="G55" i="12"/>
  <c r="D55" i="12"/>
  <c r="P55" i="12"/>
  <c r="R49" i="12"/>
  <c r="Q49" i="12"/>
  <c r="O49" i="12"/>
  <c r="N49" i="12"/>
  <c r="M49" i="12"/>
  <c r="J49" i="12"/>
  <c r="G49" i="12"/>
  <c r="S49" i="12"/>
  <c r="D49" i="12"/>
  <c r="P49" i="12"/>
  <c r="R43" i="12"/>
  <c r="Q43" i="12"/>
  <c r="O43" i="12"/>
  <c r="N43" i="12"/>
  <c r="M43" i="12"/>
  <c r="J43" i="12"/>
  <c r="P43" i="12"/>
  <c r="G43" i="12"/>
  <c r="S43" i="12"/>
  <c r="D43" i="12"/>
  <c r="R37" i="12"/>
  <c r="Q37" i="12"/>
  <c r="O37" i="12"/>
  <c r="N37" i="12"/>
  <c r="M37" i="12"/>
  <c r="J37" i="12"/>
  <c r="G37" i="12"/>
  <c r="D37" i="12"/>
  <c r="P37" i="12"/>
  <c r="R31" i="12"/>
  <c r="Q31" i="12"/>
  <c r="O31" i="12"/>
  <c r="N31" i="12"/>
  <c r="M31" i="12"/>
  <c r="J31" i="12"/>
  <c r="P31" i="12"/>
  <c r="G31" i="12"/>
  <c r="S31" i="12"/>
  <c r="D31" i="12"/>
  <c r="R25" i="12"/>
  <c r="Q25" i="12"/>
  <c r="O25" i="12"/>
  <c r="N25" i="12"/>
  <c r="M25" i="12"/>
  <c r="J25" i="12"/>
  <c r="G25" i="12"/>
  <c r="D25" i="12"/>
  <c r="R19" i="12"/>
  <c r="Q19" i="12"/>
  <c r="O19" i="12"/>
  <c r="M19" i="12"/>
  <c r="J19" i="12"/>
  <c r="G19" i="12"/>
  <c r="S19" i="12"/>
  <c r="D19" i="12"/>
  <c r="P19" i="12"/>
  <c r="P61" i="12"/>
  <c r="S67" i="12"/>
  <c r="S25" i="12"/>
  <c r="S37" i="12"/>
  <c r="P25" i="12"/>
  <c r="F63" i="9"/>
  <c r="F62" i="9"/>
  <c r="F58" i="9"/>
  <c r="F53" i="9"/>
  <c r="F48" i="9"/>
  <c r="F43" i="9"/>
  <c r="F38" i="9"/>
  <c r="F33" i="9"/>
  <c r="F28" i="9"/>
  <c r="F23" i="9"/>
  <c r="F18" i="9"/>
  <c r="F13" i="9"/>
  <c r="R61" i="8"/>
  <c r="M61" i="8"/>
  <c r="R67" i="8"/>
  <c r="Q67" i="8"/>
  <c r="O67" i="8"/>
  <c r="N67" i="8"/>
  <c r="M67" i="8"/>
  <c r="J67" i="8"/>
  <c r="G67" i="8"/>
  <c r="S67" i="8"/>
  <c r="D67" i="8"/>
  <c r="P67" i="8"/>
  <c r="O61" i="8"/>
  <c r="N61" i="8"/>
  <c r="J61" i="8"/>
  <c r="P61" i="8"/>
  <c r="G61" i="8"/>
  <c r="D61" i="8"/>
  <c r="R55" i="8"/>
  <c r="Q55" i="8"/>
  <c r="O55" i="8"/>
  <c r="N55" i="8"/>
  <c r="M55" i="8"/>
  <c r="J55" i="8"/>
  <c r="P55" i="8"/>
  <c r="G55" i="8"/>
  <c r="S55" i="8"/>
  <c r="D55" i="8"/>
  <c r="R49" i="8"/>
  <c r="Q49" i="8"/>
  <c r="O49" i="8"/>
  <c r="N49" i="8"/>
  <c r="M49" i="8"/>
  <c r="J49" i="8"/>
  <c r="G49" i="8"/>
  <c r="D49" i="8"/>
  <c r="P49" i="8"/>
  <c r="R43" i="8"/>
  <c r="Q43" i="8"/>
  <c r="O43" i="8"/>
  <c r="N43" i="8"/>
  <c r="M43" i="8"/>
  <c r="J43" i="8"/>
  <c r="G43" i="8"/>
  <c r="S43" i="8"/>
  <c r="D43" i="8"/>
  <c r="P43" i="8"/>
  <c r="R37" i="8"/>
  <c r="Q37" i="8"/>
  <c r="O37" i="8"/>
  <c r="N37" i="8"/>
  <c r="M37" i="8"/>
  <c r="S37" i="8"/>
  <c r="J37" i="8"/>
  <c r="G37" i="8"/>
  <c r="D37" i="8"/>
  <c r="R31" i="8"/>
  <c r="Q31" i="8"/>
  <c r="O31" i="8"/>
  <c r="N31" i="8"/>
  <c r="M31" i="8"/>
  <c r="J31" i="8"/>
  <c r="G31" i="8"/>
  <c r="S31" i="8"/>
  <c r="D31" i="8"/>
  <c r="P31" i="8"/>
  <c r="R25" i="8"/>
  <c r="Q25" i="8"/>
  <c r="O25" i="8"/>
  <c r="N25" i="8"/>
  <c r="M25" i="8"/>
  <c r="J25" i="8"/>
  <c r="G25" i="8"/>
  <c r="S25" i="8"/>
  <c r="D25" i="8"/>
  <c r="P25" i="8"/>
  <c r="R19" i="8"/>
  <c r="Q19" i="8"/>
  <c r="O19" i="8"/>
  <c r="N19" i="8"/>
  <c r="M19" i="8"/>
  <c r="J19" i="8"/>
  <c r="G19" i="8"/>
  <c r="S19" i="8"/>
  <c r="D19" i="8"/>
  <c r="P19" i="8"/>
  <c r="N13" i="8"/>
  <c r="O13" i="8"/>
  <c r="R13" i="8"/>
  <c r="Q13" i="8"/>
  <c r="M13" i="8"/>
  <c r="J13" i="8"/>
  <c r="G13" i="8"/>
  <c r="D13" i="8"/>
  <c r="P13" i="8"/>
  <c r="F64" i="9"/>
  <c r="Q61" i="8"/>
  <c r="S49" i="8"/>
  <c r="S61" i="8"/>
  <c r="P37" i="8"/>
  <c r="S13" i="8"/>
  <c r="F68" i="4"/>
  <c r="F67" i="4"/>
  <c r="F69" i="4"/>
  <c r="F63" i="4"/>
  <c r="F58" i="4"/>
  <c r="F53" i="4"/>
  <c r="F48" i="4"/>
  <c r="F43" i="4"/>
  <c r="F38" i="4"/>
  <c r="F33" i="4"/>
  <c r="F28" i="4"/>
  <c r="F23" i="4"/>
  <c r="F18" i="4"/>
  <c r="F13" i="4"/>
  <c r="F62" i="3"/>
  <c r="F61" i="3"/>
  <c r="F63" i="3"/>
  <c r="F58" i="3"/>
  <c r="F53" i="3"/>
  <c r="F48" i="3"/>
  <c r="F43" i="3"/>
  <c r="F38" i="3"/>
  <c r="F33" i="3"/>
  <c r="F28" i="3"/>
  <c r="F23" i="3"/>
  <c r="F18" i="3"/>
  <c r="F13" i="3"/>
  <c r="I43" i="21"/>
  <c r="H43" i="21"/>
  <c r="J43" i="21" s="1"/>
  <c r="G43" i="21"/>
  <c r="D43" i="21"/>
  <c r="H42" i="21"/>
  <c r="J42" i="21" s="1"/>
  <c r="D42" i="21"/>
  <c r="D41" i="21"/>
  <c r="D40" i="21"/>
  <c r="I38" i="21"/>
  <c r="D37" i="21"/>
  <c r="G36" i="21"/>
  <c r="I36" i="21"/>
  <c r="D36" i="21"/>
  <c r="G35" i="21"/>
  <c r="D35" i="21"/>
  <c r="H20" i="21"/>
  <c r="G20" i="21"/>
  <c r="E21" i="21"/>
  <c r="I20" i="21"/>
  <c r="G18" i="21"/>
  <c r="D18" i="21"/>
  <c r="H17" i="21"/>
  <c r="G17" i="21"/>
  <c r="D17" i="21"/>
  <c r="I16" i="21"/>
  <c r="G16" i="21"/>
  <c r="H16" i="21"/>
  <c r="I15" i="21"/>
  <c r="H15" i="21"/>
  <c r="G15" i="21"/>
  <c r="D15" i="21"/>
  <c r="I14" i="21"/>
  <c r="H14" i="21"/>
  <c r="G14" i="21"/>
  <c r="D14" i="21"/>
  <c r="H13" i="21"/>
  <c r="I13" i="21"/>
  <c r="D13" i="21"/>
  <c r="I12" i="21"/>
  <c r="H12" i="21"/>
  <c r="G12" i="21"/>
  <c r="D12" i="21"/>
  <c r="I11" i="21"/>
  <c r="G11" i="21"/>
  <c r="H11" i="21"/>
  <c r="H18" i="21"/>
  <c r="F21" i="21"/>
  <c r="H36" i="21"/>
  <c r="I37" i="21"/>
  <c r="D11" i="21"/>
  <c r="G13" i="21"/>
  <c r="D16" i="21"/>
  <c r="I18" i="21"/>
  <c r="D20" i="21"/>
  <c r="H35" i="21"/>
  <c r="I40" i="21"/>
  <c r="I17" i="21"/>
  <c r="I35" i="21"/>
  <c r="C46" i="10"/>
  <c r="H44" i="10"/>
  <c r="J44" i="10" s="1"/>
  <c r="D44" i="10"/>
  <c r="G43" i="10"/>
  <c r="D43" i="10"/>
  <c r="H40" i="10"/>
  <c r="G40" i="10"/>
  <c r="D40" i="10"/>
  <c r="I39" i="10"/>
  <c r="H39" i="10"/>
  <c r="D39" i="10"/>
  <c r="I37" i="10"/>
  <c r="G37" i="10"/>
  <c r="D37" i="10"/>
  <c r="H43" i="7"/>
  <c r="I43" i="7"/>
  <c r="B21" i="10"/>
  <c r="C21" i="10"/>
  <c r="E68" i="13"/>
  <c r="E67" i="13"/>
  <c r="E69" i="13"/>
  <c r="E63" i="13"/>
  <c r="E58" i="13"/>
  <c r="E53" i="13"/>
  <c r="E48" i="13"/>
  <c r="E43" i="13"/>
  <c r="E38" i="13"/>
  <c r="E33" i="13"/>
  <c r="E28" i="13"/>
  <c r="E23" i="13"/>
  <c r="E18" i="13"/>
  <c r="E13" i="13"/>
  <c r="E63" i="9"/>
  <c r="E62" i="9"/>
  <c r="E64" i="9"/>
  <c r="E58" i="9"/>
  <c r="E53" i="9"/>
  <c r="E48" i="9"/>
  <c r="E43" i="9"/>
  <c r="E38" i="9"/>
  <c r="E33" i="9"/>
  <c r="E28" i="9"/>
  <c r="E23" i="9"/>
  <c r="E18" i="9"/>
  <c r="E13" i="9"/>
  <c r="E68" i="4"/>
  <c r="E69" i="4"/>
  <c r="E67" i="4"/>
  <c r="E63" i="4"/>
  <c r="E58" i="4"/>
  <c r="E53" i="4"/>
  <c r="E48" i="4"/>
  <c r="E43" i="4"/>
  <c r="E38" i="4"/>
  <c r="E33" i="4"/>
  <c r="E28" i="4"/>
  <c r="E23" i="4"/>
  <c r="E18" i="4"/>
  <c r="E13" i="4"/>
  <c r="E62" i="3"/>
  <c r="E63" i="3"/>
  <c r="E61" i="3"/>
  <c r="E58" i="3"/>
  <c r="E53" i="3"/>
  <c r="E48" i="3"/>
  <c r="E43" i="3"/>
  <c r="E38" i="3"/>
  <c r="E33" i="3"/>
  <c r="E28" i="3"/>
  <c r="E23" i="3"/>
  <c r="E18" i="3"/>
  <c r="E13" i="3"/>
  <c r="E15" i="11"/>
  <c r="E14" i="12" s="1"/>
  <c r="F15" i="11"/>
  <c r="F14" i="12" s="1"/>
  <c r="B71" i="11"/>
  <c r="B74" i="12" s="1"/>
  <c r="N18" i="11"/>
  <c r="O18" i="11"/>
  <c r="N19" i="11"/>
  <c r="O19" i="11"/>
  <c r="P19" i="11" s="1"/>
  <c r="N20" i="11"/>
  <c r="O20" i="11"/>
  <c r="N21" i="11"/>
  <c r="O21" i="11"/>
  <c r="P21" i="11" s="1"/>
  <c r="O46" i="7"/>
  <c r="L36" i="7"/>
  <c r="L32" i="8" s="1"/>
  <c r="R35" i="7"/>
  <c r="H20" i="10"/>
  <c r="I13" i="10"/>
  <c r="G13" i="10"/>
  <c r="H18" i="10"/>
  <c r="I17" i="10"/>
  <c r="F21" i="10"/>
  <c r="G17" i="10"/>
  <c r="G14" i="10"/>
  <c r="E21" i="10"/>
  <c r="I15" i="10"/>
  <c r="D14" i="10"/>
  <c r="D16" i="10"/>
  <c r="H13" i="10"/>
  <c r="D12" i="10"/>
  <c r="I11" i="10"/>
  <c r="D68" i="13"/>
  <c r="D67" i="13"/>
  <c r="D69" i="13"/>
  <c r="D63" i="13"/>
  <c r="D58" i="13"/>
  <c r="D53" i="13"/>
  <c r="D48" i="13"/>
  <c r="D43" i="13"/>
  <c r="D38" i="13"/>
  <c r="D33" i="13"/>
  <c r="D28" i="13"/>
  <c r="D23" i="13"/>
  <c r="D18" i="13"/>
  <c r="D13" i="13"/>
  <c r="D63" i="9"/>
  <c r="D62" i="9"/>
  <c r="D64" i="9"/>
  <c r="D58" i="9"/>
  <c r="D53" i="9"/>
  <c r="D48" i="9"/>
  <c r="D43" i="9"/>
  <c r="D38" i="9"/>
  <c r="D33" i="9"/>
  <c r="D28" i="9"/>
  <c r="D23" i="9"/>
  <c r="D18" i="9"/>
  <c r="D13" i="9"/>
  <c r="D13" i="4"/>
  <c r="D18" i="4"/>
  <c r="D23" i="4"/>
  <c r="D28" i="4"/>
  <c r="D33" i="4"/>
  <c r="D38" i="4"/>
  <c r="D43" i="4"/>
  <c r="D48" i="4"/>
  <c r="D53" i="4"/>
  <c r="D58" i="4"/>
  <c r="D63" i="4"/>
  <c r="D67" i="4"/>
  <c r="D68" i="4"/>
  <c r="D62" i="3"/>
  <c r="D61" i="3"/>
  <c r="D58" i="3"/>
  <c r="D53" i="3"/>
  <c r="D48" i="3"/>
  <c r="D43" i="3"/>
  <c r="D38" i="3"/>
  <c r="D33" i="3"/>
  <c r="D28" i="3"/>
  <c r="D23" i="3"/>
  <c r="D18" i="3"/>
  <c r="D13" i="3"/>
  <c r="K63" i="7"/>
  <c r="Q72" i="12"/>
  <c r="R72" i="12"/>
  <c r="N72" i="12"/>
  <c r="O72" i="12"/>
  <c r="M72" i="12"/>
  <c r="J72" i="12"/>
  <c r="G72" i="12"/>
  <c r="D72" i="12"/>
  <c r="Q66" i="12"/>
  <c r="R66" i="12"/>
  <c r="N66" i="12"/>
  <c r="O66" i="12"/>
  <c r="M66" i="12"/>
  <c r="J66" i="12"/>
  <c r="P66" i="12"/>
  <c r="G66" i="12"/>
  <c r="D66" i="12"/>
  <c r="Q60" i="12"/>
  <c r="R60" i="12"/>
  <c r="N60" i="12"/>
  <c r="O60" i="12"/>
  <c r="M60" i="12"/>
  <c r="S60" i="12"/>
  <c r="J60" i="12"/>
  <c r="G60" i="12"/>
  <c r="D60" i="12"/>
  <c r="Q54" i="12"/>
  <c r="R54" i="12"/>
  <c r="N54" i="12"/>
  <c r="O54" i="12"/>
  <c r="M54" i="12"/>
  <c r="J54" i="12"/>
  <c r="G54" i="12"/>
  <c r="S54" i="12"/>
  <c r="D54" i="12"/>
  <c r="Q48" i="12"/>
  <c r="R48" i="12"/>
  <c r="N48" i="12"/>
  <c r="O48" i="12"/>
  <c r="M48" i="12"/>
  <c r="J48" i="12"/>
  <c r="G48" i="12"/>
  <c r="D48" i="12"/>
  <c r="Q42" i="12"/>
  <c r="R42" i="12"/>
  <c r="N42" i="12"/>
  <c r="O42" i="12"/>
  <c r="M42" i="12"/>
  <c r="J42" i="12"/>
  <c r="G42" i="12"/>
  <c r="D42" i="12"/>
  <c r="Q36" i="12"/>
  <c r="R36" i="12"/>
  <c r="N36" i="12"/>
  <c r="O36" i="12"/>
  <c r="M36" i="12"/>
  <c r="J36" i="12"/>
  <c r="P36" i="12"/>
  <c r="G36" i="12"/>
  <c r="S36" i="12"/>
  <c r="D36" i="12"/>
  <c r="Q30" i="12"/>
  <c r="R30" i="12"/>
  <c r="N30" i="12"/>
  <c r="O30" i="12"/>
  <c r="M30" i="12"/>
  <c r="J30" i="12"/>
  <c r="G30" i="12"/>
  <c r="D30" i="12"/>
  <c r="P30" i="12"/>
  <c r="Q24" i="12"/>
  <c r="R24" i="12"/>
  <c r="N24" i="12"/>
  <c r="O24" i="12"/>
  <c r="M24" i="12"/>
  <c r="S24" i="12"/>
  <c r="J24" i="12"/>
  <c r="G24" i="12"/>
  <c r="D24" i="12"/>
  <c r="H29" i="11"/>
  <c r="I29" i="11"/>
  <c r="Q18" i="12"/>
  <c r="R18" i="12"/>
  <c r="N18" i="12"/>
  <c r="O18" i="12"/>
  <c r="M18" i="12"/>
  <c r="S18" i="12"/>
  <c r="J18" i="12"/>
  <c r="P18" i="12"/>
  <c r="G18" i="12"/>
  <c r="D18" i="12"/>
  <c r="Q12" i="12"/>
  <c r="R12" i="12"/>
  <c r="N12" i="12"/>
  <c r="O12" i="12"/>
  <c r="M12" i="12"/>
  <c r="S12" i="12"/>
  <c r="J12" i="12"/>
  <c r="P12" i="12"/>
  <c r="G12" i="12"/>
  <c r="D12" i="12"/>
  <c r="Q66" i="8"/>
  <c r="R66" i="8"/>
  <c r="N66" i="8"/>
  <c r="O66" i="8"/>
  <c r="M66" i="8"/>
  <c r="J66" i="8"/>
  <c r="G66" i="8"/>
  <c r="S66" i="8"/>
  <c r="D66" i="8"/>
  <c r="P66" i="8"/>
  <c r="Q60" i="8"/>
  <c r="R60" i="8"/>
  <c r="N60" i="8"/>
  <c r="O60" i="8"/>
  <c r="M60" i="8"/>
  <c r="J60" i="8"/>
  <c r="G60" i="8"/>
  <c r="S60" i="8"/>
  <c r="D60" i="8"/>
  <c r="P60" i="8"/>
  <c r="Q54" i="8"/>
  <c r="R54" i="8"/>
  <c r="N54" i="8"/>
  <c r="O54" i="8"/>
  <c r="M54" i="8"/>
  <c r="J54" i="8"/>
  <c r="G54" i="8"/>
  <c r="S54" i="8"/>
  <c r="D54" i="8"/>
  <c r="I56" i="7"/>
  <c r="I56" i="8" s="1"/>
  <c r="Q48" i="8"/>
  <c r="R48" i="8"/>
  <c r="N48" i="8"/>
  <c r="O48" i="8"/>
  <c r="M48" i="8"/>
  <c r="J48" i="8"/>
  <c r="G48" i="8"/>
  <c r="S48" i="8"/>
  <c r="D48" i="8"/>
  <c r="P48" i="8"/>
  <c r="Q42" i="8"/>
  <c r="R42" i="8"/>
  <c r="N42" i="8"/>
  <c r="O42" i="8"/>
  <c r="M42" i="8"/>
  <c r="J42" i="8"/>
  <c r="G42" i="8"/>
  <c r="D42" i="8"/>
  <c r="Q36" i="8"/>
  <c r="R36" i="8"/>
  <c r="N36" i="8"/>
  <c r="O36" i="8"/>
  <c r="M36" i="8"/>
  <c r="J36" i="8"/>
  <c r="G36" i="8"/>
  <c r="D36" i="8"/>
  <c r="P36" i="8"/>
  <c r="Q30" i="8"/>
  <c r="R30" i="8"/>
  <c r="N30" i="8"/>
  <c r="O30" i="8"/>
  <c r="M30" i="8"/>
  <c r="J30" i="8"/>
  <c r="G30" i="8"/>
  <c r="S30" i="8"/>
  <c r="D30" i="8"/>
  <c r="P30" i="8"/>
  <c r="Q24" i="8"/>
  <c r="R24" i="8"/>
  <c r="N24" i="8"/>
  <c r="O24" i="8"/>
  <c r="M24" i="8"/>
  <c r="J24" i="8"/>
  <c r="G24" i="8"/>
  <c r="D24" i="8"/>
  <c r="Q18" i="8"/>
  <c r="R18" i="8"/>
  <c r="N18" i="8"/>
  <c r="O18" i="8"/>
  <c r="M18" i="8"/>
  <c r="J18" i="8"/>
  <c r="P18" i="8"/>
  <c r="G18" i="8"/>
  <c r="S18" i="8"/>
  <c r="D18" i="8"/>
  <c r="B22" i="7"/>
  <c r="B20" i="8" s="1"/>
  <c r="C22" i="7"/>
  <c r="C20" i="8" s="1"/>
  <c r="Q12" i="8"/>
  <c r="R12" i="8"/>
  <c r="N12" i="8"/>
  <c r="O12" i="8"/>
  <c r="M12" i="8"/>
  <c r="J12" i="8"/>
  <c r="G12" i="8"/>
  <c r="S12" i="8"/>
  <c r="D12" i="8"/>
  <c r="P12" i="8"/>
  <c r="Q49" i="7"/>
  <c r="C68" i="13"/>
  <c r="C69" i="13"/>
  <c r="C67" i="13"/>
  <c r="C63" i="13"/>
  <c r="C58" i="13"/>
  <c r="C53" i="13"/>
  <c r="C48" i="13"/>
  <c r="C43" i="13"/>
  <c r="C38" i="13"/>
  <c r="C33" i="13"/>
  <c r="C28" i="13"/>
  <c r="C23" i="13"/>
  <c r="C18" i="13"/>
  <c r="C13" i="13"/>
  <c r="C63" i="9"/>
  <c r="C62" i="9"/>
  <c r="C58" i="9"/>
  <c r="C53" i="9"/>
  <c r="C48" i="9"/>
  <c r="C43" i="9"/>
  <c r="C38" i="9"/>
  <c r="C33" i="9"/>
  <c r="C28" i="9"/>
  <c r="C23" i="9"/>
  <c r="C18" i="9"/>
  <c r="C13" i="9"/>
  <c r="C68" i="4"/>
  <c r="C67" i="4"/>
  <c r="C69" i="4"/>
  <c r="C63" i="4"/>
  <c r="C58" i="4"/>
  <c r="C53" i="4"/>
  <c r="C48" i="4"/>
  <c r="C43" i="4"/>
  <c r="C38" i="4"/>
  <c r="C33" i="4"/>
  <c r="C28" i="4"/>
  <c r="C23" i="4"/>
  <c r="C18" i="4"/>
  <c r="C13" i="4"/>
  <c r="C62" i="3"/>
  <c r="C61" i="3"/>
  <c r="C58" i="3"/>
  <c r="C53" i="3"/>
  <c r="C48" i="3"/>
  <c r="C43" i="3"/>
  <c r="C38" i="3"/>
  <c r="C33" i="3"/>
  <c r="C28" i="3"/>
  <c r="C23" i="3"/>
  <c r="C18" i="3"/>
  <c r="C13" i="3"/>
  <c r="K56" i="11"/>
  <c r="K56" i="12" s="1"/>
  <c r="L56" i="11"/>
  <c r="L56" i="12" s="1"/>
  <c r="B68" i="13"/>
  <c r="B67" i="13"/>
  <c r="B69" i="13"/>
  <c r="B63" i="13"/>
  <c r="B58" i="13"/>
  <c r="B53" i="13"/>
  <c r="B48" i="13"/>
  <c r="B43" i="13"/>
  <c r="B38" i="13"/>
  <c r="B33" i="13"/>
  <c r="B28" i="13"/>
  <c r="B23" i="13"/>
  <c r="B18" i="13"/>
  <c r="B13" i="13"/>
  <c r="B63" i="9"/>
  <c r="B64" i="9"/>
  <c r="B62" i="9"/>
  <c r="B58" i="9"/>
  <c r="B53" i="9"/>
  <c r="B48" i="9"/>
  <c r="B43" i="9"/>
  <c r="B38" i="9"/>
  <c r="B33" i="9"/>
  <c r="B28" i="9"/>
  <c r="B23" i="9"/>
  <c r="B18" i="9"/>
  <c r="B13" i="9"/>
  <c r="B68" i="4"/>
  <c r="B69" i="4"/>
  <c r="B67" i="4"/>
  <c r="B63" i="4"/>
  <c r="B58" i="4"/>
  <c r="B53" i="4"/>
  <c r="B48" i="4"/>
  <c r="B43" i="4"/>
  <c r="B38" i="4"/>
  <c r="B33" i="4"/>
  <c r="B28" i="4"/>
  <c r="B23" i="4"/>
  <c r="B18" i="4"/>
  <c r="B13" i="4"/>
  <c r="B62" i="3"/>
  <c r="B63" i="3"/>
  <c r="B61" i="3"/>
  <c r="B58" i="3"/>
  <c r="B53" i="3"/>
  <c r="B48" i="3"/>
  <c r="B43" i="3"/>
  <c r="B38" i="3"/>
  <c r="B33" i="3"/>
  <c r="B28" i="3"/>
  <c r="B23" i="3"/>
  <c r="B18" i="3"/>
  <c r="B13" i="3"/>
  <c r="D67" i="11"/>
  <c r="D60" i="11"/>
  <c r="G27" i="11"/>
  <c r="M71" i="12"/>
  <c r="J71" i="12"/>
  <c r="G71" i="12"/>
  <c r="D71" i="12"/>
  <c r="M65" i="12"/>
  <c r="S65" i="12"/>
  <c r="J65" i="12"/>
  <c r="P65" i="12"/>
  <c r="G65" i="12"/>
  <c r="D65" i="12"/>
  <c r="M59" i="12"/>
  <c r="S59" i="12"/>
  <c r="J59" i="12"/>
  <c r="G59" i="12"/>
  <c r="D59" i="12"/>
  <c r="M53" i="12"/>
  <c r="J53" i="12"/>
  <c r="G53" i="12"/>
  <c r="D53" i="12"/>
  <c r="P53" i="12"/>
  <c r="M47" i="12"/>
  <c r="S47" i="12"/>
  <c r="J47" i="12"/>
  <c r="G47" i="12"/>
  <c r="D47" i="12"/>
  <c r="P47" i="12"/>
  <c r="M41" i="12"/>
  <c r="J41" i="12"/>
  <c r="G41" i="12"/>
  <c r="D41" i="12"/>
  <c r="M35" i="12"/>
  <c r="J35" i="12"/>
  <c r="G35" i="12"/>
  <c r="S35" i="12"/>
  <c r="D35" i="12"/>
  <c r="P35" i="12"/>
  <c r="M29" i="12"/>
  <c r="J29" i="12"/>
  <c r="G29" i="12"/>
  <c r="S29" i="12"/>
  <c r="D29" i="12"/>
  <c r="P29" i="12"/>
  <c r="M23" i="12"/>
  <c r="J23" i="12"/>
  <c r="G23" i="12"/>
  <c r="D23" i="12"/>
  <c r="M17" i="12"/>
  <c r="J17" i="12"/>
  <c r="P17" i="12"/>
  <c r="G17" i="12"/>
  <c r="S17" i="12"/>
  <c r="D17" i="12"/>
  <c r="M11" i="12"/>
  <c r="J11" i="12"/>
  <c r="P11" i="12"/>
  <c r="G11" i="12"/>
  <c r="D11" i="12"/>
  <c r="R71" i="12"/>
  <c r="Q71" i="12"/>
  <c r="O71" i="12"/>
  <c r="N71" i="12"/>
  <c r="R65" i="12"/>
  <c r="Q65" i="12"/>
  <c r="O65" i="12"/>
  <c r="N65" i="12"/>
  <c r="R59" i="12"/>
  <c r="Q59" i="12"/>
  <c r="O59" i="12"/>
  <c r="N59" i="12"/>
  <c r="R53" i="12"/>
  <c r="Q53" i="12"/>
  <c r="O53" i="12"/>
  <c r="N53" i="12"/>
  <c r="R47" i="12"/>
  <c r="Q47" i="12"/>
  <c r="O47" i="12"/>
  <c r="N47" i="12"/>
  <c r="R41" i="12"/>
  <c r="Q41" i="12"/>
  <c r="O41" i="12"/>
  <c r="N41" i="12"/>
  <c r="R35" i="12"/>
  <c r="Q35" i="12"/>
  <c r="O35" i="12"/>
  <c r="N35" i="12"/>
  <c r="R29" i="12"/>
  <c r="Q29" i="12"/>
  <c r="O29" i="12"/>
  <c r="N29" i="12"/>
  <c r="R23" i="12"/>
  <c r="Q23" i="12"/>
  <c r="O23" i="12"/>
  <c r="N23" i="12"/>
  <c r="R17" i="12"/>
  <c r="Q17" i="12"/>
  <c r="O17" i="12"/>
  <c r="N17" i="12"/>
  <c r="R11" i="12"/>
  <c r="Q11" i="12"/>
  <c r="O11" i="12"/>
  <c r="N11" i="12"/>
  <c r="M65" i="8"/>
  <c r="J65" i="8"/>
  <c r="P65" i="8"/>
  <c r="G65" i="8"/>
  <c r="S65" i="8"/>
  <c r="D65" i="8"/>
  <c r="M59" i="8"/>
  <c r="J59" i="8"/>
  <c r="G59" i="8"/>
  <c r="S59" i="8"/>
  <c r="D59" i="8"/>
  <c r="P59" i="8"/>
  <c r="M53" i="8"/>
  <c r="S53" i="8"/>
  <c r="J53" i="8"/>
  <c r="G53" i="8"/>
  <c r="D53" i="8"/>
  <c r="M47" i="8"/>
  <c r="J47" i="8"/>
  <c r="G47" i="8"/>
  <c r="S47" i="8"/>
  <c r="D47" i="8"/>
  <c r="P47" i="8"/>
  <c r="M41" i="8"/>
  <c r="J41" i="8"/>
  <c r="P41" i="8"/>
  <c r="G41" i="8"/>
  <c r="S41" i="8"/>
  <c r="D41" i="8"/>
  <c r="M35" i="8"/>
  <c r="J35" i="8"/>
  <c r="G35" i="8"/>
  <c r="S35" i="8"/>
  <c r="D35" i="8"/>
  <c r="M29" i="8"/>
  <c r="J29" i="8"/>
  <c r="G29" i="8"/>
  <c r="S29" i="8"/>
  <c r="D29" i="8"/>
  <c r="P29" i="8"/>
  <c r="M23" i="8"/>
  <c r="S23" i="8"/>
  <c r="J23" i="8"/>
  <c r="G23" i="8"/>
  <c r="D23" i="8"/>
  <c r="M17" i="8"/>
  <c r="J17" i="8"/>
  <c r="G17" i="8"/>
  <c r="S17" i="8"/>
  <c r="D17" i="8"/>
  <c r="M11" i="8"/>
  <c r="J11" i="8"/>
  <c r="G11" i="8"/>
  <c r="S11" i="8"/>
  <c r="D11" i="8"/>
  <c r="P11" i="8"/>
  <c r="R65" i="8"/>
  <c r="Q65" i="8"/>
  <c r="O65" i="8"/>
  <c r="N65" i="8"/>
  <c r="R59" i="8"/>
  <c r="Q59" i="8"/>
  <c r="O59" i="8"/>
  <c r="N59" i="8"/>
  <c r="R53" i="8"/>
  <c r="Q53" i="8"/>
  <c r="O53" i="8"/>
  <c r="N53" i="8"/>
  <c r="R47" i="8"/>
  <c r="Q47" i="8"/>
  <c r="O47" i="8"/>
  <c r="N47" i="8"/>
  <c r="R41" i="8"/>
  <c r="Q41" i="8"/>
  <c r="O41" i="8"/>
  <c r="N41" i="8"/>
  <c r="R35" i="8"/>
  <c r="Q35" i="8"/>
  <c r="O35" i="8"/>
  <c r="N35" i="8"/>
  <c r="R29" i="8"/>
  <c r="Q29" i="8"/>
  <c r="O29" i="8"/>
  <c r="N29" i="8"/>
  <c r="R23" i="8"/>
  <c r="Q23" i="8"/>
  <c r="O23" i="8"/>
  <c r="N23" i="8"/>
  <c r="R17" i="8"/>
  <c r="Q17" i="8"/>
  <c r="O17" i="8"/>
  <c r="N17" i="8"/>
  <c r="R11" i="8"/>
  <c r="Q11" i="8"/>
  <c r="O11" i="8"/>
  <c r="N11" i="8"/>
  <c r="Q42" i="7"/>
  <c r="I41" i="2"/>
  <c r="H41" i="2"/>
  <c r="I40" i="2"/>
  <c r="H40" i="2"/>
  <c r="I39" i="2"/>
  <c r="H39" i="2"/>
  <c r="I38" i="2"/>
  <c r="H38" i="2"/>
  <c r="J38" i="2" s="1"/>
  <c r="F42" i="2"/>
  <c r="E42" i="2"/>
  <c r="C42" i="2"/>
  <c r="B42" i="2"/>
  <c r="D38" i="2"/>
  <c r="D39" i="2"/>
  <c r="D40" i="2"/>
  <c r="D41" i="2"/>
  <c r="G38" i="2"/>
  <c r="G39" i="2"/>
  <c r="G40" i="2"/>
  <c r="G41" i="2"/>
  <c r="H24" i="2"/>
  <c r="I24" i="2"/>
  <c r="H25" i="2"/>
  <c r="I25" i="2"/>
  <c r="H26" i="2"/>
  <c r="I26" i="2"/>
  <c r="H27" i="2"/>
  <c r="I27" i="2"/>
  <c r="H65" i="2"/>
  <c r="I65" i="2"/>
  <c r="H66" i="2"/>
  <c r="I66" i="2"/>
  <c r="H67" i="2"/>
  <c r="I67" i="2"/>
  <c r="H68" i="2"/>
  <c r="I68" i="2"/>
  <c r="H69" i="2"/>
  <c r="I69" i="2"/>
  <c r="H58" i="2"/>
  <c r="I58" i="2"/>
  <c r="H59" i="2"/>
  <c r="I59" i="2"/>
  <c r="H60" i="2"/>
  <c r="I60" i="2"/>
  <c r="H61" i="2"/>
  <c r="I61" i="2"/>
  <c r="H51" i="2"/>
  <c r="I51" i="2"/>
  <c r="H52" i="2"/>
  <c r="I52" i="2"/>
  <c r="H53" i="2"/>
  <c r="I53" i="2"/>
  <c r="I55" i="2" s="1"/>
  <c r="H54" i="2"/>
  <c r="I54" i="2"/>
  <c r="H45" i="2"/>
  <c r="I45" i="2"/>
  <c r="H31" i="2"/>
  <c r="I31" i="2"/>
  <c r="H32" i="2"/>
  <c r="I32" i="2"/>
  <c r="H33" i="2"/>
  <c r="I33" i="2"/>
  <c r="J33" i="2" s="1"/>
  <c r="H34" i="2"/>
  <c r="I34" i="2"/>
  <c r="J34" i="2" s="1"/>
  <c r="H17" i="2"/>
  <c r="I17" i="2"/>
  <c r="H18" i="2"/>
  <c r="I18" i="2"/>
  <c r="H19" i="2"/>
  <c r="I19" i="2"/>
  <c r="H20" i="2"/>
  <c r="I20" i="2"/>
  <c r="H10" i="2"/>
  <c r="I10" i="2"/>
  <c r="H11" i="2"/>
  <c r="I11" i="2"/>
  <c r="J11" i="2" s="1"/>
  <c r="H12" i="2"/>
  <c r="J12" i="2" s="1"/>
  <c r="I12" i="2"/>
  <c r="H13" i="2"/>
  <c r="I13" i="2"/>
  <c r="H48" i="2"/>
  <c r="I48" i="2"/>
  <c r="G25" i="2"/>
  <c r="G24" i="2"/>
  <c r="G26" i="2"/>
  <c r="G27" i="2"/>
  <c r="G65" i="2"/>
  <c r="G66" i="2"/>
  <c r="G67" i="2"/>
  <c r="G68" i="2"/>
  <c r="G69" i="2"/>
  <c r="G58" i="2"/>
  <c r="G59" i="2"/>
  <c r="G60" i="2"/>
  <c r="G61" i="2"/>
  <c r="G51" i="2"/>
  <c r="G52" i="2"/>
  <c r="G53" i="2"/>
  <c r="G54" i="2"/>
  <c r="G45" i="2"/>
  <c r="G31" i="2"/>
  <c r="G32" i="2"/>
  <c r="G33" i="2"/>
  <c r="G34" i="2"/>
  <c r="G17" i="2"/>
  <c r="G18" i="2"/>
  <c r="G19" i="2"/>
  <c r="G20" i="2"/>
  <c r="G10" i="2"/>
  <c r="G11" i="2"/>
  <c r="G12" i="2"/>
  <c r="G13" i="2"/>
  <c r="G48" i="2"/>
  <c r="F28" i="2"/>
  <c r="F70" i="2"/>
  <c r="F62" i="2"/>
  <c r="F72" i="2" s="1"/>
  <c r="F55" i="2"/>
  <c r="F35" i="2"/>
  <c r="F21" i="2"/>
  <c r="F14" i="2"/>
  <c r="E28" i="2"/>
  <c r="E70" i="2"/>
  <c r="E62" i="2"/>
  <c r="E72" i="2" s="1"/>
  <c r="E55" i="2"/>
  <c r="E35" i="2"/>
  <c r="E21" i="2"/>
  <c r="E14" i="2"/>
  <c r="D24" i="2"/>
  <c r="D25" i="2"/>
  <c r="D26" i="2"/>
  <c r="D27" i="2"/>
  <c r="D65" i="2"/>
  <c r="D66" i="2"/>
  <c r="D67" i="2"/>
  <c r="D68" i="2"/>
  <c r="D69" i="2"/>
  <c r="D58" i="2"/>
  <c r="D59" i="2"/>
  <c r="D60" i="2"/>
  <c r="D61" i="2"/>
  <c r="D51" i="2"/>
  <c r="D52" i="2"/>
  <c r="D53" i="2"/>
  <c r="D54" i="2"/>
  <c r="D45" i="2"/>
  <c r="D31" i="2"/>
  <c r="D32" i="2"/>
  <c r="D33" i="2"/>
  <c r="D34" i="2"/>
  <c r="D17" i="2"/>
  <c r="D18" i="2"/>
  <c r="D19" i="2"/>
  <c r="D20" i="2"/>
  <c r="D10" i="2"/>
  <c r="D11" i="2"/>
  <c r="D12" i="2"/>
  <c r="D13" i="2"/>
  <c r="D48" i="2"/>
  <c r="C28" i="2"/>
  <c r="C70" i="2"/>
  <c r="C62" i="2"/>
  <c r="C55" i="2"/>
  <c r="C35" i="2"/>
  <c r="C21" i="2"/>
  <c r="C14" i="2"/>
  <c r="B28" i="2"/>
  <c r="B70" i="2"/>
  <c r="B62" i="2"/>
  <c r="B55" i="2"/>
  <c r="B35" i="2"/>
  <c r="B21" i="2"/>
  <c r="B14" i="2"/>
  <c r="D70" i="16"/>
  <c r="C70" i="16"/>
  <c r="B70" i="16"/>
  <c r="Q39" i="7"/>
  <c r="R39" i="7"/>
  <c r="Q40" i="7"/>
  <c r="R40" i="7"/>
  <c r="Q41" i="7"/>
  <c r="R41" i="7"/>
  <c r="R42" i="7"/>
  <c r="Q25" i="7"/>
  <c r="R25" i="7"/>
  <c r="Q26" i="7"/>
  <c r="R26" i="7"/>
  <c r="Q27" i="7"/>
  <c r="R27" i="7"/>
  <c r="Q28" i="7"/>
  <c r="R28" i="7"/>
  <c r="Q11" i="7"/>
  <c r="R11" i="7"/>
  <c r="Q12" i="7"/>
  <c r="R12" i="7"/>
  <c r="Q13" i="7"/>
  <c r="R13" i="7"/>
  <c r="Q14" i="7"/>
  <c r="R14" i="7"/>
  <c r="Q18" i="7"/>
  <c r="R18" i="7"/>
  <c r="Q19" i="7"/>
  <c r="R19" i="7"/>
  <c r="Q20" i="7"/>
  <c r="R20" i="7"/>
  <c r="Q21" i="7"/>
  <c r="R21" i="7"/>
  <c r="Q32" i="7"/>
  <c r="R32" i="7"/>
  <c r="Q33" i="7"/>
  <c r="R33" i="7"/>
  <c r="Q34" i="7"/>
  <c r="S34" i="7" s="1"/>
  <c r="R34" i="7"/>
  <c r="Q35" i="7"/>
  <c r="S35" i="7" s="1"/>
  <c r="Q46" i="7"/>
  <c r="R46" i="7"/>
  <c r="R49" i="7"/>
  <c r="Q52" i="7"/>
  <c r="R52" i="7"/>
  <c r="Q53" i="7"/>
  <c r="R53" i="7"/>
  <c r="Q54" i="7"/>
  <c r="R54" i="7"/>
  <c r="Q55" i="7"/>
  <c r="R55" i="7"/>
  <c r="Q59" i="7"/>
  <c r="R59" i="7"/>
  <c r="Q60" i="7"/>
  <c r="R60" i="7"/>
  <c r="Q61" i="7"/>
  <c r="R61" i="7"/>
  <c r="Q62" i="7"/>
  <c r="R62" i="7"/>
  <c r="N39" i="7"/>
  <c r="O39" i="7"/>
  <c r="N40" i="7"/>
  <c r="O40" i="7"/>
  <c r="N41" i="7"/>
  <c r="O41" i="7"/>
  <c r="N42" i="7"/>
  <c r="O42" i="7"/>
  <c r="N25" i="7"/>
  <c r="P25" i="7" s="1"/>
  <c r="O25" i="7"/>
  <c r="N26" i="7"/>
  <c r="O26" i="7"/>
  <c r="N27" i="7"/>
  <c r="O27" i="7"/>
  <c r="N28" i="7"/>
  <c r="O28" i="7"/>
  <c r="N11" i="7"/>
  <c r="B10" i="16" s="1"/>
  <c r="O11" i="7"/>
  <c r="N12" i="7"/>
  <c r="O12" i="7"/>
  <c r="N13" i="7"/>
  <c r="O13" i="7"/>
  <c r="N14" i="7"/>
  <c r="O14" i="7"/>
  <c r="C13" i="16" s="1"/>
  <c r="N18" i="7"/>
  <c r="O18" i="7"/>
  <c r="N19" i="7"/>
  <c r="O19" i="7"/>
  <c r="N20" i="7"/>
  <c r="B19" i="16" s="1"/>
  <c r="O20" i="7"/>
  <c r="C19" i="16" s="1"/>
  <c r="N21" i="7"/>
  <c r="N32" i="7"/>
  <c r="O32" i="7"/>
  <c r="N33" i="7"/>
  <c r="O33" i="7"/>
  <c r="N34" i="7"/>
  <c r="O34" i="7"/>
  <c r="N35" i="7"/>
  <c r="O35" i="7"/>
  <c r="C34" i="16" s="1"/>
  <c r="N49" i="7"/>
  <c r="O49" i="7"/>
  <c r="N52" i="7"/>
  <c r="O52" i="7"/>
  <c r="N53" i="7"/>
  <c r="O53" i="7"/>
  <c r="N54" i="7"/>
  <c r="O54" i="7"/>
  <c r="C53" i="16" s="1"/>
  <c r="O55" i="7"/>
  <c r="N59" i="7"/>
  <c r="P59" i="7" s="1"/>
  <c r="O59" i="7"/>
  <c r="N60" i="7"/>
  <c r="P60" i="7" s="1"/>
  <c r="O60" i="7"/>
  <c r="N61" i="7"/>
  <c r="O61" i="7"/>
  <c r="N62" i="7"/>
  <c r="O62" i="7"/>
  <c r="M39" i="7"/>
  <c r="M40" i="7"/>
  <c r="M41" i="7"/>
  <c r="M42" i="7"/>
  <c r="M25" i="7"/>
  <c r="M26" i="7"/>
  <c r="M27" i="7"/>
  <c r="M28" i="7"/>
  <c r="M11" i="7"/>
  <c r="M12" i="7"/>
  <c r="M13" i="7"/>
  <c r="M14" i="7"/>
  <c r="M18" i="7"/>
  <c r="M22" i="7" s="1"/>
  <c r="M20" i="8" s="1"/>
  <c r="M19" i="7"/>
  <c r="M20" i="7"/>
  <c r="M21" i="7"/>
  <c r="M32" i="7"/>
  <c r="M33" i="7"/>
  <c r="M34" i="7"/>
  <c r="M35" i="7"/>
  <c r="M46" i="7"/>
  <c r="M44" i="8" s="1"/>
  <c r="M52" i="7"/>
  <c r="M53" i="7"/>
  <c r="M54" i="7"/>
  <c r="M55" i="7"/>
  <c r="M59" i="7"/>
  <c r="M60" i="7"/>
  <c r="M61" i="7"/>
  <c r="M62" i="7"/>
  <c r="L43" i="7"/>
  <c r="L29" i="7"/>
  <c r="L15" i="7"/>
  <c r="L14" i="8" s="1"/>
  <c r="L22" i="7"/>
  <c r="L20" i="8" s="1"/>
  <c r="L56" i="7"/>
  <c r="L56" i="8" s="1"/>
  <c r="L63" i="7"/>
  <c r="K43" i="7"/>
  <c r="K29" i="7"/>
  <c r="K15" i="7"/>
  <c r="K14" i="8" s="1"/>
  <c r="K22" i="7"/>
  <c r="K20" i="8" s="1"/>
  <c r="K36" i="7"/>
  <c r="K32" i="8" s="1"/>
  <c r="K56" i="7"/>
  <c r="K56" i="8" s="1"/>
  <c r="J39" i="7"/>
  <c r="J40" i="7"/>
  <c r="J41" i="7"/>
  <c r="J42" i="7"/>
  <c r="J25" i="7"/>
  <c r="J26" i="7"/>
  <c r="J27" i="7"/>
  <c r="J28" i="7"/>
  <c r="J11" i="7"/>
  <c r="J12" i="7"/>
  <c r="J13" i="7"/>
  <c r="J14" i="7"/>
  <c r="J18" i="7"/>
  <c r="J19" i="7"/>
  <c r="J20" i="7"/>
  <c r="J21" i="7"/>
  <c r="J32" i="7"/>
  <c r="J33" i="7"/>
  <c r="J34" i="7"/>
  <c r="J35" i="7"/>
  <c r="J49" i="7"/>
  <c r="J50" i="8" s="1"/>
  <c r="J52" i="7"/>
  <c r="J53" i="7"/>
  <c r="J54" i="7"/>
  <c r="J55" i="7"/>
  <c r="J59" i="7"/>
  <c r="J60" i="7"/>
  <c r="J61" i="7"/>
  <c r="J63" i="7" s="1"/>
  <c r="I29" i="7"/>
  <c r="I15" i="7"/>
  <c r="I14" i="8" s="1"/>
  <c r="I36" i="7"/>
  <c r="I32" i="8" s="1"/>
  <c r="I63" i="7"/>
  <c r="H29" i="7"/>
  <c r="H15" i="7"/>
  <c r="H14" i="8" s="1"/>
  <c r="H22" i="7"/>
  <c r="H20" i="8" s="1"/>
  <c r="H36" i="7"/>
  <c r="H32" i="8" s="1"/>
  <c r="H63" i="7"/>
  <c r="G39" i="7"/>
  <c r="G40" i="7"/>
  <c r="G41" i="7"/>
  <c r="G42" i="7"/>
  <c r="G25" i="7"/>
  <c r="G26" i="7"/>
  <c r="G27" i="7"/>
  <c r="G28" i="7"/>
  <c r="G11" i="7"/>
  <c r="G12" i="7"/>
  <c r="G13" i="7"/>
  <c r="G14" i="7"/>
  <c r="G18" i="7"/>
  <c r="G19" i="7"/>
  <c r="G20" i="7"/>
  <c r="G21" i="7"/>
  <c r="G32" i="7"/>
  <c r="G33" i="7"/>
  <c r="G34" i="7"/>
  <c r="G35" i="7"/>
  <c r="G46" i="7"/>
  <c r="G44" i="8" s="1"/>
  <c r="G49" i="7"/>
  <c r="G50" i="8" s="1"/>
  <c r="G52" i="7"/>
  <c r="G53" i="7"/>
  <c r="G54" i="7"/>
  <c r="G55" i="7"/>
  <c r="G59" i="7"/>
  <c r="G60" i="7"/>
  <c r="G61" i="7"/>
  <c r="G63" i="7" s="1"/>
  <c r="F43" i="7"/>
  <c r="F29" i="7"/>
  <c r="F15" i="7"/>
  <c r="F14" i="8" s="1"/>
  <c r="F22" i="7"/>
  <c r="F20" i="8" s="1"/>
  <c r="F36" i="7"/>
  <c r="F56" i="7"/>
  <c r="F56" i="8" s="1"/>
  <c r="F63" i="7"/>
  <c r="E43" i="7"/>
  <c r="E29" i="7"/>
  <c r="E15" i="7"/>
  <c r="E22" i="7"/>
  <c r="E20" i="8" s="1"/>
  <c r="E36" i="7"/>
  <c r="E32" i="8" s="1"/>
  <c r="E56" i="7"/>
  <c r="E56" i="8" s="1"/>
  <c r="E63" i="7"/>
  <c r="D39" i="7"/>
  <c r="D40" i="7"/>
  <c r="D41" i="7"/>
  <c r="D42" i="7"/>
  <c r="D25" i="7"/>
  <c r="D26" i="7"/>
  <c r="D27" i="7"/>
  <c r="D28" i="7"/>
  <c r="D11" i="7"/>
  <c r="D12" i="7"/>
  <c r="D13" i="7"/>
  <c r="D14" i="7"/>
  <c r="D18" i="7"/>
  <c r="D19" i="7"/>
  <c r="D20" i="7"/>
  <c r="D21" i="7"/>
  <c r="D32" i="7"/>
  <c r="D36" i="7" s="1"/>
  <c r="D32" i="8" s="1"/>
  <c r="D33" i="7"/>
  <c r="D34" i="7"/>
  <c r="D35" i="7"/>
  <c r="D46" i="7"/>
  <c r="D44" i="8" s="1"/>
  <c r="D49" i="7"/>
  <c r="D50" i="8" s="1"/>
  <c r="D52" i="7"/>
  <c r="D53" i="7"/>
  <c r="D54" i="7"/>
  <c r="D55" i="7"/>
  <c r="D59" i="7"/>
  <c r="D60" i="7"/>
  <c r="D61" i="7"/>
  <c r="C43" i="7"/>
  <c r="C29" i="7"/>
  <c r="C15" i="7"/>
  <c r="C14" i="8" s="1"/>
  <c r="C36" i="7"/>
  <c r="C32" i="8" s="1"/>
  <c r="C56" i="7"/>
  <c r="C56" i="8" s="1"/>
  <c r="C63" i="7"/>
  <c r="B43" i="7"/>
  <c r="B29" i="7"/>
  <c r="B15" i="7"/>
  <c r="B14" i="8" s="1"/>
  <c r="B36" i="7"/>
  <c r="B32" i="8" s="1"/>
  <c r="B56" i="7"/>
  <c r="B56" i="8" s="1"/>
  <c r="B63" i="7"/>
  <c r="Q39" i="11"/>
  <c r="R39" i="11"/>
  <c r="Q40" i="11"/>
  <c r="R40" i="11"/>
  <c r="Q41" i="11"/>
  <c r="R41" i="11"/>
  <c r="Q42" i="11"/>
  <c r="R42" i="11"/>
  <c r="R26" i="11"/>
  <c r="Q26" i="11"/>
  <c r="Q25" i="11"/>
  <c r="R25" i="11"/>
  <c r="Q27" i="11"/>
  <c r="R27" i="11"/>
  <c r="Q28" i="11"/>
  <c r="R28" i="11"/>
  <c r="Q11" i="11"/>
  <c r="R11" i="11"/>
  <c r="Q12" i="11"/>
  <c r="R12" i="11"/>
  <c r="Q13" i="11"/>
  <c r="R13" i="11"/>
  <c r="Q14" i="11"/>
  <c r="R14" i="11"/>
  <c r="Q18" i="11"/>
  <c r="R18" i="11"/>
  <c r="Q19" i="11"/>
  <c r="E18" i="16" s="1"/>
  <c r="R19" i="11"/>
  <c r="Q20" i="11"/>
  <c r="E19" i="16" s="1"/>
  <c r="R20" i="11"/>
  <c r="Q21" i="11"/>
  <c r="E20" i="16" s="1"/>
  <c r="R21" i="11"/>
  <c r="Q32" i="11"/>
  <c r="S32" i="11" s="1"/>
  <c r="R32" i="11"/>
  <c r="Q33" i="11"/>
  <c r="R33" i="11"/>
  <c r="Q34" i="11"/>
  <c r="R34" i="11"/>
  <c r="Q35" i="11"/>
  <c r="R35" i="11"/>
  <c r="Q46" i="11"/>
  <c r="R46" i="11"/>
  <c r="Q49" i="11"/>
  <c r="R49" i="11"/>
  <c r="Q52" i="11"/>
  <c r="R52" i="11"/>
  <c r="Q53" i="11"/>
  <c r="S53" i="11" s="1"/>
  <c r="R53" i="11"/>
  <c r="Q54" i="11"/>
  <c r="R54" i="11"/>
  <c r="Q55" i="11"/>
  <c r="R55" i="11"/>
  <c r="Q59" i="11"/>
  <c r="R59" i="11"/>
  <c r="Q60" i="11"/>
  <c r="R60" i="11"/>
  <c r="Q61" i="11"/>
  <c r="R61" i="11"/>
  <c r="Q62" i="11"/>
  <c r="R62" i="11"/>
  <c r="Q66" i="11"/>
  <c r="R66" i="11"/>
  <c r="Q67" i="11"/>
  <c r="R67" i="11"/>
  <c r="Q68" i="11"/>
  <c r="R68" i="11"/>
  <c r="Q69" i="11"/>
  <c r="R69" i="11"/>
  <c r="Q70" i="11"/>
  <c r="R70" i="11"/>
  <c r="N39" i="11"/>
  <c r="O39" i="11"/>
  <c r="N40" i="11"/>
  <c r="O40" i="11"/>
  <c r="N41" i="11"/>
  <c r="O41" i="11"/>
  <c r="N42" i="11"/>
  <c r="P42" i="11" s="1"/>
  <c r="O42" i="11"/>
  <c r="N26" i="11"/>
  <c r="O26" i="11"/>
  <c r="N25" i="11"/>
  <c r="O25" i="11"/>
  <c r="P25" i="11" s="1"/>
  <c r="N27" i="11"/>
  <c r="O27" i="11"/>
  <c r="N28" i="11"/>
  <c r="O28" i="11"/>
  <c r="N11" i="11"/>
  <c r="O11" i="11"/>
  <c r="F10" i="16" s="1"/>
  <c r="N12" i="11"/>
  <c r="P12" i="11" s="1"/>
  <c r="O12" i="11"/>
  <c r="N13" i="11"/>
  <c r="O13" i="11"/>
  <c r="N14" i="11"/>
  <c r="O14" i="11"/>
  <c r="N32" i="11"/>
  <c r="O32" i="11"/>
  <c r="N33" i="11"/>
  <c r="O33" i="11"/>
  <c r="F32" i="16" s="1"/>
  <c r="N34" i="11"/>
  <c r="O34" i="11"/>
  <c r="N35" i="11"/>
  <c r="E34" i="16" s="1"/>
  <c r="O35" i="11"/>
  <c r="N46" i="11"/>
  <c r="O46" i="11"/>
  <c r="N49" i="11"/>
  <c r="O49" i="11"/>
  <c r="N52" i="11"/>
  <c r="O52" i="11"/>
  <c r="N53" i="11"/>
  <c r="O53" i="11"/>
  <c r="N54" i="11"/>
  <c r="P54" i="11" s="1"/>
  <c r="O54" i="11"/>
  <c r="N55" i="11"/>
  <c r="E54" i="16" s="1"/>
  <c r="O55" i="11"/>
  <c r="F54" i="16" s="1"/>
  <c r="N59" i="11"/>
  <c r="O59" i="11"/>
  <c r="N60" i="11"/>
  <c r="O60" i="11"/>
  <c r="N61" i="11"/>
  <c r="O61" i="11"/>
  <c r="N62" i="11"/>
  <c r="O62" i="11"/>
  <c r="F61" i="16" s="1"/>
  <c r="N66" i="11"/>
  <c r="O66" i="11"/>
  <c r="N67" i="11"/>
  <c r="O67" i="11"/>
  <c r="N68" i="11"/>
  <c r="O68" i="11"/>
  <c r="N70" i="11"/>
  <c r="E69" i="16" s="1"/>
  <c r="H69" i="16" s="1"/>
  <c r="O70" i="11"/>
  <c r="M39" i="11"/>
  <c r="M40" i="11"/>
  <c r="M41" i="11"/>
  <c r="M42" i="11"/>
  <c r="M26" i="11"/>
  <c r="M25" i="11"/>
  <c r="M27" i="11"/>
  <c r="M28" i="11"/>
  <c r="M11" i="11"/>
  <c r="M12" i="11"/>
  <c r="M13" i="11"/>
  <c r="M14" i="11"/>
  <c r="M18" i="11"/>
  <c r="M19" i="11"/>
  <c r="M20" i="11"/>
  <c r="M21" i="11"/>
  <c r="M32" i="11"/>
  <c r="M33" i="11"/>
  <c r="M34" i="11"/>
  <c r="M35" i="11"/>
  <c r="M46" i="11"/>
  <c r="M44" i="12" s="1"/>
  <c r="M49" i="11"/>
  <c r="M50" i="12" s="1"/>
  <c r="M52" i="11"/>
  <c r="M53" i="11"/>
  <c r="M54" i="11"/>
  <c r="M55" i="11"/>
  <c r="M59" i="11"/>
  <c r="M60" i="11"/>
  <c r="M61" i="11"/>
  <c r="M62" i="11"/>
  <c r="M66" i="11"/>
  <c r="M67" i="11"/>
  <c r="M68" i="11"/>
  <c r="M69" i="11"/>
  <c r="M70" i="11"/>
  <c r="L43" i="11"/>
  <c r="L29" i="11"/>
  <c r="L15" i="11"/>
  <c r="L14" i="12" s="1"/>
  <c r="L22" i="11"/>
  <c r="L20" i="12" s="1"/>
  <c r="L36" i="11"/>
  <c r="L32" i="12" s="1"/>
  <c r="L63" i="11"/>
  <c r="L71" i="11"/>
  <c r="L74" i="12" s="1"/>
  <c r="K43" i="11"/>
  <c r="K15" i="11"/>
  <c r="K14" i="12" s="1"/>
  <c r="K22" i="11"/>
  <c r="K20" i="12" s="1"/>
  <c r="K29" i="11"/>
  <c r="K36" i="11"/>
  <c r="K32" i="12" s="1"/>
  <c r="K63" i="11"/>
  <c r="K71" i="11"/>
  <c r="K74" i="12" s="1"/>
  <c r="J39" i="11"/>
  <c r="J40" i="11"/>
  <c r="J41" i="11"/>
  <c r="J42" i="11"/>
  <c r="J26" i="11"/>
  <c r="J25" i="11"/>
  <c r="J27" i="11"/>
  <c r="J28" i="11"/>
  <c r="J11" i="11"/>
  <c r="J12" i="11"/>
  <c r="J13" i="11"/>
  <c r="J14" i="11"/>
  <c r="J18" i="11"/>
  <c r="J19" i="11"/>
  <c r="J20" i="11"/>
  <c r="J21" i="11"/>
  <c r="J32" i="11"/>
  <c r="J36" i="11" s="1"/>
  <c r="J32" i="12" s="1"/>
  <c r="J33" i="11"/>
  <c r="J34" i="11"/>
  <c r="J35" i="11"/>
  <c r="J46" i="11"/>
  <c r="J44" i="12" s="1"/>
  <c r="J49" i="11"/>
  <c r="J50" i="12" s="1"/>
  <c r="J52" i="11"/>
  <c r="J53" i="11"/>
  <c r="J54" i="11"/>
  <c r="J55" i="11"/>
  <c r="J59" i="11"/>
  <c r="J60" i="11"/>
  <c r="J61" i="11"/>
  <c r="J66" i="11"/>
  <c r="J67" i="11"/>
  <c r="J68" i="11"/>
  <c r="J69" i="11"/>
  <c r="J70" i="11"/>
  <c r="I43" i="11"/>
  <c r="I15" i="11"/>
  <c r="I14" i="12" s="1"/>
  <c r="I22" i="11"/>
  <c r="I36" i="11"/>
  <c r="I32" i="12" s="1"/>
  <c r="I56" i="11"/>
  <c r="I56" i="12" s="1"/>
  <c r="I63" i="11"/>
  <c r="I71" i="11"/>
  <c r="I74" i="12" s="1"/>
  <c r="H43" i="11"/>
  <c r="H15" i="11"/>
  <c r="H14" i="12" s="1"/>
  <c r="H22" i="11"/>
  <c r="H20" i="12" s="1"/>
  <c r="H36" i="11"/>
  <c r="H32" i="12" s="1"/>
  <c r="H56" i="11"/>
  <c r="H56" i="12" s="1"/>
  <c r="H63" i="11"/>
  <c r="H71" i="11"/>
  <c r="H74" i="12" s="1"/>
  <c r="G39" i="11"/>
  <c r="G40" i="11"/>
  <c r="G41" i="11"/>
  <c r="G42" i="11"/>
  <c r="G26" i="11"/>
  <c r="G25" i="11"/>
  <c r="G28" i="11"/>
  <c r="G11" i="11"/>
  <c r="G12" i="11"/>
  <c r="G13" i="11"/>
  <c r="G14" i="11"/>
  <c r="G18" i="11"/>
  <c r="G19" i="11"/>
  <c r="G20" i="11"/>
  <c r="G22" i="11" s="1"/>
  <c r="G20" i="12" s="1"/>
  <c r="G21" i="11"/>
  <c r="G32" i="11"/>
  <c r="G33" i="11"/>
  <c r="G34" i="11"/>
  <c r="G35" i="11"/>
  <c r="G46" i="11"/>
  <c r="G44" i="12" s="1"/>
  <c r="G49" i="11"/>
  <c r="G50" i="12" s="1"/>
  <c r="G52" i="11"/>
  <c r="G53" i="11"/>
  <c r="G54" i="11"/>
  <c r="G55" i="11"/>
  <c r="G59" i="11"/>
  <c r="G60" i="11"/>
  <c r="G61" i="11"/>
  <c r="G66" i="11"/>
  <c r="G67" i="11"/>
  <c r="G68" i="11"/>
  <c r="G69" i="11"/>
  <c r="G70" i="11"/>
  <c r="F43" i="11"/>
  <c r="F29" i="11"/>
  <c r="F22" i="11"/>
  <c r="F20" i="12" s="1"/>
  <c r="F36" i="11"/>
  <c r="F32" i="12" s="1"/>
  <c r="F56" i="11"/>
  <c r="F56" i="12" s="1"/>
  <c r="R62" i="12"/>
  <c r="F63" i="11"/>
  <c r="F71" i="11"/>
  <c r="F74" i="12" s="1"/>
  <c r="E43" i="11"/>
  <c r="E22" i="11"/>
  <c r="E20" i="12" s="1"/>
  <c r="E29" i="11"/>
  <c r="E36" i="11"/>
  <c r="E32" i="12" s="1"/>
  <c r="E56" i="11"/>
  <c r="E56" i="12" s="1"/>
  <c r="Q62" i="12"/>
  <c r="E63" i="11"/>
  <c r="E71" i="11"/>
  <c r="E74" i="12" s="1"/>
  <c r="D39" i="11"/>
  <c r="D40" i="11"/>
  <c r="D41" i="11"/>
  <c r="D42" i="11"/>
  <c r="D26" i="11"/>
  <c r="D25" i="11"/>
  <c r="D27" i="11"/>
  <c r="D28" i="11"/>
  <c r="D11" i="11"/>
  <c r="D12" i="11"/>
  <c r="D13" i="11"/>
  <c r="D14" i="11"/>
  <c r="D18" i="11"/>
  <c r="D19" i="11"/>
  <c r="D20" i="11"/>
  <c r="D21" i="11"/>
  <c r="D32" i="11"/>
  <c r="D33" i="11"/>
  <c r="D34" i="11"/>
  <c r="D35" i="11"/>
  <c r="D46" i="11"/>
  <c r="D44" i="12" s="1"/>
  <c r="D49" i="11"/>
  <c r="D50" i="12" s="1"/>
  <c r="D52" i="11"/>
  <c r="D53" i="11"/>
  <c r="D54" i="11"/>
  <c r="D55" i="11"/>
  <c r="D59" i="11"/>
  <c r="D61" i="11"/>
  <c r="D66" i="11"/>
  <c r="D68" i="11"/>
  <c r="D70" i="11"/>
  <c r="C43" i="11"/>
  <c r="C29" i="11"/>
  <c r="C15" i="11"/>
  <c r="C14" i="12" s="1"/>
  <c r="C22" i="11"/>
  <c r="C36" i="11"/>
  <c r="C32" i="12" s="1"/>
  <c r="C56" i="11"/>
  <c r="C56" i="12" s="1"/>
  <c r="C63" i="11"/>
  <c r="C71" i="11"/>
  <c r="C74" i="12" s="1"/>
  <c r="B43" i="11"/>
  <c r="B29" i="11"/>
  <c r="B15" i="11"/>
  <c r="B14" i="12" s="1"/>
  <c r="B22" i="11"/>
  <c r="B20" i="12" s="1"/>
  <c r="B36" i="11"/>
  <c r="B32" i="12" s="1"/>
  <c r="B56" i="11"/>
  <c r="B56" i="12" s="1"/>
  <c r="B63" i="11"/>
  <c r="I16" i="10"/>
  <c r="I20" i="10"/>
  <c r="G20" i="10"/>
  <c r="I18" i="10"/>
  <c r="G18" i="10"/>
  <c r="G16" i="10"/>
  <c r="G15" i="10"/>
  <c r="I14" i="10"/>
  <c r="G11" i="10"/>
  <c r="H16" i="10"/>
  <c r="G12" i="10"/>
  <c r="D11" i="10"/>
  <c r="D20" i="10"/>
  <c r="D18" i="10"/>
  <c r="D17" i="10"/>
  <c r="D13" i="10"/>
  <c r="H12" i="10"/>
  <c r="M49" i="7"/>
  <c r="M50" i="8" s="1"/>
  <c r="D15" i="10"/>
  <c r="H11" i="10"/>
  <c r="J11" i="10" s="1"/>
  <c r="H15" i="10"/>
  <c r="D69" i="11"/>
  <c r="O69" i="11"/>
  <c r="N69" i="11"/>
  <c r="C63" i="3"/>
  <c r="P71" i="12"/>
  <c r="P23" i="12"/>
  <c r="P41" i="12"/>
  <c r="S53" i="12"/>
  <c r="S71" i="12"/>
  <c r="P60" i="12"/>
  <c r="S11" i="12"/>
  <c r="S23" i="12"/>
  <c r="S41" i="12"/>
  <c r="P59" i="12"/>
  <c r="S30" i="12"/>
  <c r="P42" i="12"/>
  <c r="P72" i="12"/>
  <c r="S24" i="8"/>
  <c r="P17" i="8"/>
  <c r="P23" i="8"/>
  <c r="P53" i="8"/>
  <c r="S42" i="8"/>
  <c r="P35" i="8"/>
  <c r="P24" i="8"/>
  <c r="S55" i="7"/>
  <c r="S11" i="7"/>
  <c r="S72" i="12"/>
  <c r="S66" i="12"/>
  <c r="P54" i="12"/>
  <c r="S48" i="12"/>
  <c r="S46" i="11"/>
  <c r="S19" i="11"/>
  <c r="P54" i="8"/>
  <c r="P42" i="8"/>
  <c r="S62" i="7"/>
  <c r="S60" i="7"/>
  <c r="S46" i="7"/>
  <c r="J58" i="2"/>
  <c r="S42" i="12"/>
  <c r="P24" i="12"/>
  <c r="P46" i="11"/>
  <c r="P40" i="11"/>
  <c r="S33" i="11"/>
  <c r="P13" i="11"/>
  <c r="C64" i="9"/>
  <c r="H17" i="10"/>
  <c r="I12" i="10"/>
  <c r="H14" i="10"/>
  <c r="G36" i="7"/>
  <c r="G32" i="8" s="1"/>
  <c r="S59" i="7"/>
  <c r="P52" i="7"/>
  <c r="S20" i="7"/>
  <c r="D69" i="4"/>
  <c r="D63" i="3"/>
  <c r="J26" i="2"/>
  <c r="S52" i="11"/>
  <c r="I22" i="7"/>
  <c r="I20" i="8" s="1"/>
  <c r="O21" i="7"/>
  <c r="P21" i="7"/>
  <c r="S36" i="8"/>
  <c r="P48" i="12"/>
  <c r="J61" i="2"/>
  <c r="N46" i="7"/>
  <c r="P46" i="7" s="1"/>
  <c r="D45" i="16" s="1"/>
  <c r="J46" i="7"/>
  <c r="J44" i="8" s="1"/>
  <c r="N55" i="7"/>
  <c r="H56" i="7"/>
  <c r="H56" i="8" s="1"/>
  <c r="G37" i="21"/>
  <c r="G41" i="21"/>
  <c r="E44" i="21"/>
  <c r="G38" i="21"/>
  <c r="D39" i="21"/>
  <c r="G42" i="21"/>
  <c r="H42" i="10"/>
  <c r="J42" i="10"/>
  <c r="I45" i="10"/>
  <c r="E46" i="10"/>
  <c r="D41" i="10"/>
  <c r="G41" i="10"/>
  <c r="I63" i="3"/>
  <c r="G61" i="3"/>
  <c r="G63" i="3"/>
  <c r="H69" i="4"/>
  <c r="G68" i="4"/>
  <c r="G69" i="4"/>
  <c r="S12" i="11"/>
  <c r="D38" i="21"/>
  <c r="G23" i="9"/>
  <c r="G23" i="13"/>
  <c r="G44" i="10"/>
  <c r="D38" i="10"/>
  <c r="D45" i="10"/>
  <c r="B46" i="10"/>
  <c r="B44" i="21"/>
  <c r="G64" i="9"/>
  <c r="P52" i="11"/>
  <c r="P34" i="11"/>
  <c r="C52" i="16"/>
  <c r="S28" i="7"/>
  <c r="B68" i="12" l="1"/>
  <c r="B73" i="11"/>
  <c r="B72" i="2"/>
  <c r="C72" i="2"/>
  <c r="L68" i="12"/>
  <c r="L73" i="11"/>
  <c r="K68" i="12"/>
  <c r="K73" i="11"/>
  <c r="I68" i="12"/>
  <c r="I73" i="11"/>
  <c r="H68" i="12"/>
  <c r="H73" i="11"/>
  <c r="F68" i="12"/>
  <c r="F73" i="11"/>
  <c r="E68" i="12"/>
  <c r="Q68" i="12" s="1"/>
  <c r="E73" i="11"/>
  <c r="C68" i="12"/>
  <c r="C73" i="11"/>
  <c r="S55" i="11"/>
  <c r="M43" i="11"/>
  <c r="E61" i="16"/>
  <c r="Q56" i="11"/>
  <c r="Q29" i="11"/>
  <c r="O15" i="11"/>
  <c r="S61" i="11"/>
  <c r="D36" i="11"/>
  <c r="D32" i="12" s="1"/>
  <c r="M56" i="11"/>
  <c r="M56" i="12" s="1"/>
  <c r="F58" i="16"/>
  <c r="F12" i="16"/>
  <c r="S34" i="11"/>
  <c r="S39" i="11"/>
  <c r="S25" i="11"/>
  <c r="P62" i="11"/>
  <c r="G61" i="16" s="1"/>
  <c r="S60" i="11"/>
  <c r="N22" i="11"/>
  <c r="E58" i="16"/>
  <c r="J43" i="11"/>
  <c r="M36" i="11"/>
  <c r="M32" i="12" s="1"/>
  <c r="J40" i="10"/>
  <c r="J41" i="10"/>
  <c r="J14" i="10"/>
  <c r="G46" i="10"/>
  <c r="L68" i="8"/>
  <c r="L66" i="7"/>
  <c r="C60" i="16"/>
  <c r="K68" i="8"/>
  <c r="K66" i="7"/>
  <c r="I68" i="8"/>
  <c r="O68" i="8" s="1"/>
  <c r="I66" i="7"/>
  <c r="J68" i="8"/>
  <c r="J66" i="7"/>
  <c r="H68" i="8"/>
  <c r="H66" i="7"/>
  <c r="F68" i="8"/>
  <c r="F66" i="7"/>
  <c r="G68" i="8"/>
  <c r="G66" i="7"/>
  <c r="E68" i="8"/>
  <c r="Q68" i="8" s="1"/>
  <c r="E66" i="7"/>
  <c r="C68" i="8"/>
  <c r="C66" i="7"/>
  <c r="B68" i="8"/>
  <c r="B66" i="7"/>
  <c r="J56" i="7"/>
  <c r="J56" i="8" s="1"/>
  <c r="S33" i="7"/>
  <c r="S26" i="7"/>
  <c r="C54" i="16"/>
  <c r="O29" i="7"/>
  <c r="R63" i="7"/>
  <c r="R66" i="7" s="1"/>
  <c r="J29" i="7"/>
  <c r="B32" i="16"/>
  <c r="S41" i="7"/>
  <c r="B54" i="16"/>
  <c r="H54" i="16" s="1"/>
  <c r="C45" i="16"/>
  <c r="J22" i="7"/>
  <c r="J20" i="8" s="1"/>
  <c r="S19" i="7"/>
  <c r="J40" i="21"/>
  <c r="J37" i="21"/>
  <c r="J36" i="21"/>
  <c r="G44" i="21"/>
  <c r="G21" i="21"/>
  <c r="D44" i="21"/>
  <c r="J35" i="21"/>
  <c r="H44" i="21"/>
  <c r="H42" i="2"/>
  <c r="J67" i="2"/>
  <c r="J13" i="2"/>
  <c r="J40" i="2"/>
  <c r="J60" i="2"/>
  <c r="B10" i="23"/>
  <c r="B52" i="23"/>
  <c r="D47" i="23"/>
  <c r="D58" i="23"/>
  <c r="J31" i="2"/>
  <c r="J59" i="2"/>
  <c r="D37" i="23"/>
  <c r="B53" i="23"/>
  <c r="B9" i="23"/>
  <c r="D12" i="23"/>
  <c r="D44" i="23"/>
  <c r="D57" i="23"/>
  <c r="I21" i="2"/>
  <c r="J27" i="2"/>
  <c r="B40" i="23"/>
  <c r="B19" i="23"/>
  <c r="B50" i="23"/>
  <c r="E50" i="23" s="1"/>
  <c r="D11" i="23"/>
  <c r="D53" i="23"/>
  <c r="D68" i="23"/>
  <c r="E68" i="23" s="1"/>
  <c r="D31" i="23"/>
  <c r="D52" i="23"/>
  <c r="D67" i="23"/>
  <c r="E67" i="23" s="1"/>
  <c r="B38" i="23"/>
  <c r="B17" i="23"/>
  <c r="B26" i="23"/>
  <c r="D9" i="23"/>
  <c r="D51" i="23"/>
  <c r="D66" i="23"/>
  <c r="E66" i="23" s="1"/>
  <c r="J54" i="2"/>
  <c r="H28" i="2"/>
  <c r="B37" i="23"/>
  <c r="D59" i="23"/>
  <c r="B25" i="23"/>
  <c r="D19" i="23"/>
  <c r="D50" i="23"/>
  <c r="D65" i="23"/>
  <c r="E65" i="23" s="1"/>
  <c r="B16" i="23"/>
  <c r="B33" i="23"/>
  <c r="B24" i="23"/>
  <c r="E24" i="23" s="1"/>
  <c r="D18" i="23"/>
  <c r="J25" i="2"/>
  <c r="B32" i="23"/>
  <c r="B60" i="23"/>
  <c r="D17" i="23"/>
  <c r="D26" i="23"/>
  <c r="B31" i="23"/>
  <c r="E31" i="23" s="1"/>
  <c r="D25" i="23"/>
  <c r="B47" i="23"/>
  <c r="B30" i="23"/>
  <c r="B58" i="23"/>
  <c r="D33" i="23"/>
  <c r="D23" i="23"/>
  <c r="D27" i="23" s="1"/>
  <c r="D40" i="23"/>
  <c r="B12" i="23"/>
  <c r="E12" i="23" s="1"/>
  <c r="B44" i="23"/>
  <c r="B57" i="23"/>
  <c r="D32" i="23"/>
  <c r="D60" i="23"/>
  <c r="D24" i="23"/>
  <c r="D39" i="23"/>
  <c r="J45" i="2"/>
  <c r="H62" i="2"/>
  <c r="G42" i="2"/>
  <c r="D38" i="23"/>
  <c r="E38" i="23" s="1"/>
  <c r="D35" i="2"/>
  <c r="J17" i="2"/>
  <c r="D42" i="2"/>
  <c r="B39" i="23"/>
  <c r="G70" i="2"/>
  <c r="D64" i="23"/>
  <c r="J18" i="2"/>
  <c r="D28" i="2"/>
  <c r="B23" i="23"/>
  <c r="J41" i="2"/>
  <c r="D62" i="2"/>
  <c r="B59" i="23"/>
  <c r="G21" i="2"/>
  <c r="D16" i="23"/>
  <c r="J53" i="2"/>
  <c r="H14" i="2"/>
  <c r="H35" i="2"/>
  <c r="D14" i="2"/>
  <c r="B11" i="23"/>
  <c r="G28" i="2"/>
  <c r="I35" i="2"/>
  <c r="J24" i="2"/>
  <c r="D21" i="2"/>
  <c r="B18" i="23"/>
  <c r="H21" i="2"/>
  <c r="G35" i="2"/>
  <c r="D30" i="23"/>
  <c r="G14" i="2"/>
  <c r="D10" i="23"/>
  <c r="D55" i="2"/>
  <c r="B51" i="23"/>
  <c r="J48" i="2"/>
  <c r="J19" i="2"/>
  <c r="I62" i="2"/>
  <c r="P62" i="12"/>
  <c r="G11" i="16"/>
  <c r="G29" i="11"/>
  <c r="S26" i="12" s="1"/>
  <c r="I22" i="13" s="1"/>
  <c r="P35" i="11"/>
  <c r="R44" i="12"/>
  <c r="F53" i="16"/>
  <c r="I53" i="16" s="1"/>
  <c r="F33" i="16"/>
  <c r="S54" i="11"/>
  <c r="G53" i="16" s="1"/>
  <c r="S18" i="11"/>
  <c r="E33" i="16"/>
  <c r="E10" i="16"/>
  <c r="S14" i="11"/>
  <c r="D15" i="11"/>
  <c r="D14" i="12" s="1"/>
  <c r="S62" i="12"/>
  <c r="E32" i="16"/>
  <c r="S66" i="11"/>
  <c r="S13" i="11"/>
  <c r="G12" i="16" s="1"/>
  <c r="G56" i="11"/>
  <c r="G56" i="12" s="1"/>
  <c r="S56" i="12" s="1"/>
  <c r="I47" i="13" s="1"/>
  <c r="E51" i="16"/>
  <c r="H51" i="16" s="1"/>
  <c r="P27" i="11"/>
  <c r="S62" i="11"/>
  <c r="R50" i="12"/>
  <c r="S59" i="11"/>
  <c r="M15" i="11"/>
  <c r="M14" i="12" s="1"/>
  <c r="S41" i="11"/>
  <c r="G15" i="11"/>
  <c r="G14" i="12" s="1"/>
  <c r="S14" i="12" s="1"/>
  <c r="I12" i="13" s="1"/>
  <c r="E67" i="16"/>
  <c r="H67" i="16" s="1"/>
  <c r="E45" i="16"/>
  <c r="H45" i="16" s="1"/>
  <c r="E12" i="16"/>
  <c r="P26" i="11"/>
  <c r="S69" i="11"/>
  <c r="G43" i="11"/>
  <c r="S38" i="12" s="1"/>
  <c r="I32" i="13" s="1"/>
  <c r="D43" i="11"/>
  <c r="J15" i="11"/>
  <c r="J14" i="12" s="1"/>
  <c r="D29" i="11"/>
  <c r="D22" i="11"/>
  <c r="D20" i="12" s="1"/>
  <c r="G71" i="11"/>
  <c r="G74" i="12" s="1"/>
  <c r="M22" i="11"/>
  <c r="M20" i="12" s="1"/>
  <c r="S20" i="12" s="1"/>
  <c r="I17" i="13" s="1"/>
  <c r="E59" i="16"/>
  <c r="S35" i="11"/>
  <c r="R43" i="11"/>
  <c r="S49" i="11"/>
  <c r="G48" i="16" s="1"/>
  <c r="F11" i="16"/>
  <c r="S28" i="11"/>
  <c r="D56" i="11"/>
  <c r="D56" i="12" s="1"/>
  <c r="P56" i="12" s="1"/>
  <c r="I46" i="13" s="1"/>
  <c r="P61" i="11"/>
  <c r="E11" i="16"/>
  <c r="S68" i="11"/>
  <c r="E48" i="16"/>
  <c r="J22" i="11"/>
  <c r="J20" i="12" s="1"/>
  <c r="P20" i="12" s="1"/>
  <c r="I16" i="13" s="1"/>
  <c r="P68" i="11"/>
  <c r="G67" i="16" s="1"/>
  <c r="S67" i="11"/>
  <c r="D71" i="11"/>
  <c r="D74" i="12" s="1"/>
  <c r="N56" i="11"/>
  <c r="O43" i="11"/>
  <c r="P49" i="11"/>
  <c r="G36" i="11"/>
  <c r="G32" i="12" s="1"/>
  <c r="S32" i="12" s="1"/>
  <c r="I27" i="13" s="1"/>
  <c r="F66" i="16"/>
  <c r="I66" i="16" s="1"/>
  <c r="R56" i="11"/>
  <c r="G18" i="16"/>
  <c r="P11" i="11"/>
  <c r="J56" i="11"/>
  <c r="J56" i="12" s="1"/>
  <c r="Q36" i="11"/>
  <c r="Q44" i="12"/>
  <c r="M29" i="11"/>
  <c r="R29" i="11"/>
  <c r="J29" i="11"/>
  <c r="S53" i="7"/>
  <c r="S13" i="7"/>
  <c r="R50" i="8"/>
  <c r="D63" i="7"/>
  <c r="G15" i="7"/>
  <c r="G14" i="8" s="1"/>
  <c r="P34" i="7"/>
  <c r="D33" i="16" s="1"/>
  <c r="R22" i="7"/>
  <c r="N50" i="8"/>
  <c r="N29" i="7"/>
  <c r="D29" i="7"/>
  <c r="P26" i="8" s="1"/>
  <c r="I21" i="9" s="1"/>
  <c r="P54" i="7"/>
  <c r="B61" i="16"/>
  <c r="B45" i="16"/>
  <c r="N63" i="7"/>
  <c r="N66" i="7" s="1"/>
  <c r="G22" i="7"/>
  <c r="G20" i="8" s="1"/>
  <c r="D56" i="7"/>
  <c r="D56" i="8" s="1"/>
  <c r="M36" i="7"/>
  <c r="M32" i="8" s="1"/>
  <c r="S32" i="8" s="1"/>
  <c r="I27" i="9" s="1"/>
  <c r="S42" i="7"/>
  <c r="G43" i="7"/>
  <c r="M43" i="7"/>
  <c r="P42" i="7"/>
  <c r="P18" i="7"/>
  <c r="B52" i="16"/>
  <c r="P13" i="7"/>
  <c r="S49" i="7"/>
  <c r="R15" i="7"/>
  <c r="J36" i="7"/>
  <c r="J32" i="8" s="1"/>
  <c r="B12" i="16"/>
  <c r="B51" i="16"/>
  <c r="C11" i="16"/>
  <c r="S40" i="7"/>
  <c r="D15" i="7"/>
  <c r="D14" i="8" s="1"/>
  <c r="D22" i="7"/>
  <c r="D20" i="8" s="1"/>
  <c r="D43" i="7"/>
  <c r="B11" i="16"/>
  <c r="B59" i="16"/>
  <c r="R43" i="7"/>
  <c r="J15" i="7"/>
  <c r="J14" i="8" s="1"/>
  <c r="M15" i="7"/>
  <c r="O56" i="7"/>
  <c r="P44" i="8"/>
  <c r="I36" i="9" s="1"/>
  <c r="M63" i="7"/>
  <c r="P33" i="7"/>
  <c r="D32" i="16" s="1"/>
  <c r="S12" i="7"/>
  <c r="S15" i="7" s="1"/>
  <c r="N36" i="7"/>
  <c r="J43" i="7"/>
  <c r="B48" i="16"/>
  <c r="P11" i="7"/>
  <c r="P41" i="7"/>
  <c r="G56" i="7"/>
  <c r="G56" i="8" s="1"/>
  <c r="M56" i="7"/>
  <c r="M56" i="8" s="1"/>
  <c r="Q22" i="7"/>
  <c r="R56" i="7"/>
  <c r="N22" i="7"/>
  <c r="C61" i="16"/>
  <c r="I61" i="16" s="1"/>
  <c r="S32" i="7"/>
  <c r="D31" i="16" s="1"/>
  <c r="C33" i="16"/>
  <c r="I33" i="16" s="1"/>
  <c r="P19" i="7"/>
  <c r="S14" i="7"/>
  <c r="S27" i="7"/>
  <c r="R29" i="7"/>
  <c r="M29" i="7"/>
  <c r="S25" i="7"/>
  <c r="G29" i="7"/>
  <c r="Q29" i="7"/>
  <c r="P27" i="7"/>
  <c r="Q50" i="12"/>
  <c r="N44" i="12"/>
  <c r="O44" i="12"/>
  <c r="O50" i="8"/>
  <c r="J13" i="10"/>
  <c r="J12" i="10"/>
  <c r="J15" i="10"/>
  <c r="J20" i="10"/>
  <c r="J17" i="10"/>
  <c r="I21" i="21"/>
  <c r="J14" i="21"/>
  <c r="J20" i="21"/>
  <c r="J39" i="10"/>
  <c r="J37" i="10"/>
  <c r="J43" i="10"/>
  <c r="I46" i="10"/>
  <c r="D46" i="10"/>
  <c r="H46" i="10"/>
  <c r="J18" i="10"/>
  <c r="G21" i="10"/>
  <c r="J16" i="10"/>
  <c r="E68" i="16"/>
  <c r="H68" i="16" s="1"/>
  <c r="M71" i="11"/>
  <c r="M74" i="12" s="1"/>
  <c r="J71" i="11"/>
  <c r="J74" i="12" s="1"/>
  <c r="P67" i="11"/>
  <c r="P70" i="11"/>
  <c r="F67" i="16"/>
  <c r="I67" i="16" s="1"/>
  <c r="J67" i="16" s="1"/>
  <c r="S70" i="11"/>
  <c r="D70" i="2"/>
  <c r="J69" i="2"/>
  <c r="J65" i="2"/>
  <c r="D21" i="10"/>
  <c r="H21" i="10"/>
  <c r="I21" i="10"/>
  <c r="J38" i="21"/>
  <c r="J39" i="21"/>
  <c r="J41" i="21"/>
  <c r="I44" i="21"/>
  <c r="J15" i="21"/>
  <c r="J11" i="21"/>
  <c r="J18" i="21"/>
  <c r="H21" i="21"/>
  <c r="J12" i="21"/>
  <c r="J17" i="21"/>
  <c r="J13" i="21"/>
  <c r="J16" i="21"/>
  <c r="D21" i="21"/>
  <c r="R71" i="11"/>
  <c r="R74" i="12"/>
  <c r="F68" i="16"/>
  <c r="I68" i="16" s="1"/>
  <c r="J68" i="16" s="1"/>
  <c r="Q74" i="12"/>
  <c r="N74" i="12"/>
  <c r="O74" i="12"/>
  <c r="F65" i="16"/>
  <c r="I65" i="16" s="1"/>
  <c r="E65" i="16"/>
  <c r="H65" i="16" s="1"/>
  <c r="Q71" i="11"/>
  <c r="P66" i="11"/>
  <c r="P69" i="11"/>
  <c r="G68" i="16" s="1"/>
  <c r="O71" i="11"/>
  <c r="F69" i="16"/>
  <c r="I69" i="16" s="1"/>
  <c r="J69" i="16" s="1"/>
  <c r="E66" i="16"/>
  <c r="H66" i="16" s="1"/>
  <c r="N71" i="11"/>
  <c r="J63" i="11"/>
  <c r="G63" i="11"/>
  <c r="F60" i="16"/>
  <c r="I60" i="16" s="1"/>
  <c r="Q63" i="11"/>
  <c r="Q73" i="11" s="1"/>
  <c r="N63" i="11"/>
  <c r="N73" i="11" s="1"/>
  <c r="D63" i="11"/>
  <c r="M63" i="11"/>
  <c r="R68" i="12"/>
  <c r="O63" i="11"/>
  <c r="O73" i="11" s="1"/>
  <c r="O68" i="12"/>
  <c r="N68" i="12"/>
  <c r="E60" i="16"/>
  <c r="E62" i="16" s="1"/>
  <c r="R63" i="11"/>
  <c r="R73" i="11" s="1"/>
  <c r="F59" i="16"/>
  <c r="P59" i="11"/>
  <c r="P60" i="11"/>
  <c r="G59" i="16" s="1"/>
  <c r="Q56" i="12"/>
  <c r="R56" i="12"/>
  <c r="E53" i="16"/>
  <c r="F51" i="16"/>
  <c r="P53" i="11"/>
  <c r="G52" i="16" s="1"/>
  <c r="N56" i="12"/>
  <c r="O56" i="12"/>
  <c r="F52" i="16"/>
  <c r="I52" i="16" s="1"/>
  <c r="E52" i="16"/>
  <c r="G51" i="16"/>
  <c r="I54" i="16"/>
  <c r="O56" i="11"/>
  <c r="P55" i="11"/>
  <c r="G54" i="16" s="1"/>
  <c r="S50" i="12"/>
  <c r="I42" i="13" s="1"/>
  <c r="F48" i="16"/>
  <c r="O50" i="12"/>
  <c r="P50" i="12"/>
  <c r="I41" i="13" s="1"/>
  <c r="N50" i="12"/>
  <c r="F45" i="16"/>
  <c r="S44" i="12"/>
  <c r="I37" i="13" s="1"/>
  <c r="P44" i="12"/>
  <c r="I36" i="13" s="1"/>
  <c r="G45" i="16"/>
  <c r="Q38" i="12"/>
  <c r="Q43" i="11"/>
  <c r="H40" i="16"/>
  <c r="S42" i="11"/>
  <c r="R38" i="12"/>
  <c r="O38" i="12"/>
  <c r="P38" i="12"/>
  <c r="I31" i="13" s="1"/>
  <c r="N43" i="11"/>
  <c r="N38" i="12"/>
  <c r="F42" i="16"/>
  <c r="S40" i="11"/>
  <c r="P41" i="11"/>
  <c r="P39" i="11"/>
  <c r="Q32" i="12"/>
  <c r="R32" i="12"/>
  <c r="F31" i="16"/>
  <c r="E31" i="16"/>
  <c r="G33" i="16"/>
  <c r="N32" i="12"/>
  <c r="O32" i="12"/>
  <c r="P32" i="12"/>
  <c r="I26" i="13" s="1"/>
  <c r="P32" i="11"/>
  <c r="G31" i="16" s="1"/>
  <c r="F34" i="16"/>
  <c r="I34" i="16" s="1"/>
  <c r="R36" i="11"/>
  <c r="O36" i="11"/>
  <c r="N36" i="11"/>
  <c r="P33" i="11"/>
  <c r="G32" i="16" s="1"/>
  <c r="Q26" i="12"/>
  <c r="S27" i="11"/>
  <c r="R26" i="12"/>
  <c r="S26" i="11"/>
  <c r="N26" i="12"/>
  <c r="O26" i="12"/>
  <c r="H25" i="16"/>
  <c r="F28" i="16"/>
  <c r="O29" i="11"/>
  <c r="P28" i="11"/>
  <c r="N29" i="11"/>
  <c r="H26" i="16"/>
  <c r="F17" i="16"/>
  <c r="R22" i="11"/>
  <c r="R20" i="12"/>
  <c r="F19" i="16"/>
  <c r="I19" i="16" s="1"/>
  <c r="S20" i="11"/>
  <c r="Q20" i="12"/>
  <c r="I20" i="12"/>
  <c r="N20" i="12"/>
  <c r="H19" i="16"/>
  <c r="F20" i="16"/>
  <c r="S21" i="11"/>
  <c r="E17" i="16"/>
  <c r="E21" i="16" s="1"/>
  <c r="Q22" i="11"/>
  <c r="F18" i="16"/>
  <c r="C20" i="12"/>
  <c r="O22" i="11"/>
  <c r="P18" i="11"/>
  <c r="P20" i="11"/>
  <c r="G19" i="16" s="1"/>
  <c r="R15" i="11"/>
  <c r="Q15" i="11"/>
  <c r="R14" i="12"/>
  <c r="Q14" i="12"/>
  <c r="F13" i="16"/>
  <c r="I13" i="16" s="1"/>
  <c r="E13" i="16"/>
  <c r="N15" i="11"/>
  <c r="P14" i="11"/>
  <c r="G13" i="16" s="1"/>
  <c r="N14" i="12"/>
  <c r="O14" i="12"/>
  <c r="S11" i="11"/>
  <c r="B60" i="16"/>
  <c r="P62" i="7"/>
  <c r="D61" i="16" s="1"/>
  <c r="R68" i="8"/>
  <c r="B58" i="16"/>
  <c r="H58" i="16" s="1"/>
  <c r="Q63" i="7"/>
  <c r="Q66" i="7" s="1"/>
  <c r="P61" i="7"/>
  <c r="O63" i="7"/>
  <c r="O66" i="7" s="1"/>
  <c r="D59" i="16"/>
  <c r="C59" i="16"/>
  <c r="S61" i="7"/>
  <c r="D58" i="16"/>
  <c r="C58" i="16"/>
  <c r="R56" i="8"/>
  <c r="Q56" i="7"/>
  <c r="S54" i="7"/>
  <c r="Q56" i="8"/>
  <c r="S52" i="7"/>
  <c r="D51" i="16" s="1"/>
  <c r="P53" i="7"/>
  <c r="D52" i="16" s="1"/>
  <c r="N56" i="7"/>
  <c r="O56" i="8"/>
  <c r="N56" i="8"/>
  <c r="P56" i="8"/>
  <c r="I46" i="9" s="1"/>
  <c r="B53" i="16"/>
  <c r="C51" i="16"/>
  <c r="P55" i="7"/>
  <c r="D54" i="16" s="1"/>
  <c r="Q50" i="8"/>
  <c r="C48" i="16"/>
  <c r="S50" i="8"/>
  <c r="I42" i="9" s="1"/>
  <c r="P50" i="8"/>
  <c r="I41" i="9" s="1"/>
  <c r="P49" i="7"/>
  <c r="D48" i="16" s="1"/>
  <c r="S44" i="8"/>
  <c r="I37" i="9" s="1"/>
  <c r="I38" i="9" s="1"/>
  <c r="Q44" i="8"/>
  <c r="R44" i="8"/>
  <c r="N44" i="8"/>
  <c r="Q43" i="7"/>
  <c r="I39" i="16"/>
  <c r="S39" i="7"/>
  <c r="Q38" i="8"/>
  <c r="R38" i="8"/>
  <c r="I38" i="16"/>
  <c r="O43" i="7"/>
  <c r="N43" i="7"/>
  <c r="O38" i="8"/>
  <c r="I40" i="16"/>
  <c r="N38" i="8"/>
  <c r="I41" i="16"/>
  <c r="H38" i="16"/>
  <c r="H41" i="16"/>
  <c r="P39" i="7"/>
  <c r="P40" i="7"/>
  <c r="B31" i="16"/>
  <c r="Q36" i="7"/>
  <c r="R36" i="7"/>
  <c r="Q32" i="8"/>
  <c r="B33" i="16"/>
  <c r="H33" i="16" s="1"/>
  <c r="C32" i="16"/>
  <c r="I32" i="16" s="1"/>
  <c r="P32" i="8"/>
  <c r="I26" i="9" s="1"/>
  <c r="P32" i="7"/>
  <c r="N32" i="8"/>
  <c r="O32" i="8"/>
  <c r="P35" i="7"/>
  <c r="F32" i="8"/>
  <c r="R32" i="8" s="1"/>
  <c r="C31" i="16"/>
  <c r="D34" i="16"/>
  <c r="O36" i="7"/>
  <c r="B34" i="16"/>
  <c r="H34" i="16" s="1"/>
  <c r="I27" i="16"/>
  <c r="H24" i="16"/>
  <c r="Q26" i="8"/>
  <c r="R26" i="8"/>
  <c r="N26" i="8"/>
  <c r="I26" i="16"/>
  <c r="I25" i="16"/>
  <c r="B28" i="16"/>
  <c r="O26" i="8"/>
  <c r="P28" i="7"/>
  <c r="P26" i="7"/>
  <c r="Q20" i="8"/>
  <c r="S21" i="7"/>
  <c r="D20" i="16" s="1"/>
  <c r="R20" i="8"/>
  <c r="C20" i="16"/>
  <c r="S20" i="8"/>
  <c r="I17" i="9" s="1"/>
  <c r="C17" i="16"/>
  <c r="P20" i="8"/>
  <c r="I16" i="9" s="1"/>
  <c r="B18" i="16"/>
  <c r="H18" i="16" s="1"/>
  <c r="O20" i="8"/>
  <c r="N20" i="8"/>
  <c r="S18" i="7"/>
  <c r="B20" i="16"/>
  <c r="H20" i="16" s="1"/>
  <c r="B17" i="16"/>
  <c r="D18" i="16"/>
  <c r="C18" i="16"/>
  <c r="O22" i="7"/>
  <c r="P20" i="7"/>
  <c r="M14" i="8"/>
  <c r="S14" i="8" s="1"/>
  <c r="I12" i="9" s="1"/>
  <c r="Q15" i="7"/>
  <c r="R14" i="8"/>
  <c r="N14" i="8"/>
  <c r="N15" i="7"/>
  <c r="P12" i="7"/>
  <c r="O14" i="8"/>
  <c r="D10" i="16"/>
  <c r="B13" i="16"/>
  <c r="C10" i="16"/>
  <c r="I10" i="16" s="1"/>
  <c r="E14" i="8"/>
  <c r="Q14" i="8" s="1"/>
  <c r="C12" i="16"/>
  <c r="H10" i="16"/>
  <c r="P14" i="7"/>
  <c r="O15" i="7"/>
  <c r="I69" i="4"/>
  <c r="J66" i="2"/>
  <c r="J68" i="2"/>
  <c r="I70" i="2"/>
  <c r="H70" i="2"/>
  <c r="G62" i="2"/>
  <c r="G72" i="2" s="1"/>
  <c r="G55" i="2"/>
  <c r="J51" i="2"/>
  <c r="H55" i="2"/>
  <c r="J52" i="2"/>
  <c r="I42" i="2"/>
  <c r="J39" i="2"/>
  <c r="J32" i="2"/>
  <c r="I28" i="2"/>
  <c r="J20" i="2"/>
  <c r="J10" i="2"/>
  <c r="J14" i="2" s="1"/>
  <c r="I14" i="2"/>
  <c r="I72" i="2" l="1"/>
  <c r="D72" i="2"/>
  <c r="H72" i="2"/>
  <c r="E59" i="23"/>
  <c r="J62" i="2"/>
  <c r="M68" i="12"/>
  <c r="M73" i="11"/>
  <c r="G60" i="16"/>
  <c r="S63" i="11"/>
  <c r="S73" i="11" s="1"/>
  <c r="J68" i="12"/>
  <c r="P68" i="12" s="1"/>
  <c r="I56" i="13" s="1"/>
  <c r="J73" i="11"/>
  <c r="G68" i="12"/>
  <c r="G73" i="11"/>
  <c r="D68" i="12"/>
  <c r="D73" i="11"/>
  <c r="H61" i="16"/>
  <c r="J61" i="16" s="1"/>
  <c r="I12" i="16"/>
  <c r="J12" i="16" s="1"/>
  <c r="G69" i="16"/>
  <c r="S71" i="11"/>
  <c r="P74" i="12"/>
  <c r="I61" i="13" s="1"/>
  <c r="P15" i="11"/>
  <c r="S36" i="11"/>
  <c r="G66" i="16"/>
  <c r="H60" i="16"/>
  <c r="J60" i="16" s="1"/>
  <c r="S29" i="11"/>
  <c r="H12" i="16"/>
  <c r="J46" i="10"/>
  <c r="M68" i="8"/>
  <c r="S68" i="8" s="1"/>
  <c r="I57" i="9" s="1"/>
  <c r="M66" i="7"/>
  <c r="N68" i="8"/>
  <c r="D68" i="8"/>
  <c r="P68" i="8" s="1"/>
  <c r="I56" i="9" s="1"/>
  <c r="D66" i="7"/>
  <c r="H32" i="16"/>
  <c r="I45" i="16"/>
  <c r="I11" i="16"/>
  <c r="S36" i="7"/>
  <c r="S56" i="8"/>
  <c r="I47" i="9" s="1"/>
  <c r="D53" i="16"/>
  <c r="P63" i="7"/>
  <c r="P66" i="7" s="1"/>
  <c r="D12" i="16"/>
  <c r="J44" i="21"/>
  <c r="H59" i="16"/>
  <c r="E58" i="23"/>
  <c r="E51" i="23"/>
  <c r="E30" i="23"/>
  <c r="E52" i="23"/>
  <c r="E44" i="23"/>
  <c r="E60" i="23"/>
  <c r="E37" i="23"/>
  <c r="E9" i="23"/>
  <c r="D41" i="23"/>
  <c r="E11" i="23"/>
  <c r="E13" i="23" s="1"/>
  <c r="E26" i="23"/>
  <c r="E47" i="23"/>
  <c r="E17" i="23"/>
  <c r="J21" i="2"/>
  <c r="E40" i="23"/>
  <c r="B34" i="23"/>
  <c r="J55" i="2"/>
  <c r="E18" i="23"/>
  <c r="D54" i="23"/>
  <c r="E10" i="23"/>
  <c r="E53" i="23"/>
  <c r="E54" i="23" s="1"/>
  <c r="J28" i="2"/>
  <c r="E39" i="23"/>
  <c r="E25" i="23"/>
  <c r="D61" i="23"/>
  <c r="J35" i="2"/>
  <c r="D13" i="23"/>
  <c r="E33" i="23"/>
  <c r="J42" i="2"/>
  <c r="B61" i="23"/>
  <c r="D20" i="23"/>
  <c r="D34" i="23"/>
  <c r="E57" i="23"/>
  <c r="E61" i="23" s="1"/>
  <c r="E32" i="23"/>
  <c r="E19" i="23"/>
  <c r="B13" i="23"/>
  <c r="E23" i="23"/>
  <c r="B27" i="23"/>
  <c r="B54" i="23"/>
  <c r="D69" i="23"/>
  <c r="E64" i="23"/>
  <c r="E69" i="23" s="1"/>
  <c r="B20" i="23"/>
  <c r="E16" i="23"/>
  <c r="J70" i="2"/>
  <c r="B41" i="23"/>
  <c r="O20" i="12"/>
  <c r="I48" i="16"/>
  <c r="E14" i="16"/>
  <c r="E35" i="16"/>
  <c r="F35" i="16"/>
  <c r="S56" i="11"/>
  <c r="P26" i="12"/>
  <c r="I21" i="13" s="1"/>
  <c r="I23" i="13" s="1"/>
  <c r="P56" i="11"/>
  <c r="H53" i="16"/>
  <c r="J53" i="16" s="1"/>
  <c r="G34" i="16"/>
  <c r="G35" i="16" s="1"/>
  <c r="H13" i="16"/>
  <c r="J13" i="16" s="1"/>
  <c r="S74" i="12"/>
  <c r="I62" i="13" s="1"/>
  <c r="I63" i="13" s="1"/>
  <c r="H48" i="16"/>
  <c r="H11" i="16"/>
  <c r="P36" i="11"/>
  <c r="S22" i="11"/>
  <c r="P14" i="8"/>
  <c r="I11" i="9" s="1"/>
  <c r="I13" i="9" s="1"/>
  <c r="I43" i="9"/>
  <c r="S38" i="8"/>
  <c r="I32" i="9" s="1"/>
  <c r="S43" i="7"/>
  <c r="P38" i="8"/>
  <c r="I31" i="9" s="1"/>
  <c r="H52" i="16"/>
  <c r="I28" i="9"/>
  <c r="D11" i="16"/>
  <c r="S29" i="7"/>
  <c r="S26" i="8"/>
  <c r="I22" i="9" s="1"/>
  <c r="I23" i="9" s="1"/>
  <c r="I17" i="16"/>
  <c r="I31" i="16"/>
  <c r="I35" i="16" s="1"/>
  <c r="I28" i="13"/>
  <c r="J54" i="16"/>
  <c r="I33" i="13"/>
  <c r="P14" i="12"/>
  <c r="I11" i="13" s="1"/>
  <c r="I18" i="13"/>
  <c r="I43" i="13"/>
  <c r="J19" i="16"/>
  <c r="C21" i="16"/>
  <c r="I48" i="9"/>
  <c r="B62" i="16"/>
  <c r="I18" i="9"/>
  <c r="J21" i="10"/>
  <c r="J21" i="21"/>
  <c r="I70" i="16"/>
  <c r="F70" i="16"/>
  <c r="J66" i="16"/>
  <c r="J65" i="16"/>
  <c r="H70" i="16"/>
  <c r="E70" i="16"/>
  <c r="G65" i="16"/>
  <c r="P71" i="11"/>
  <c r="F62" i="16"/>
  <c r="I59" i="16"/>
  <c r="P63" i="11"/>
  <c r="P73" i="11" s="1"/>
  <c r="G58" i="16"/>
  <c r="I51" i="16"/>
  <c r="I55" i="16" s="1"/>
  <c r="G55" i="16"/>
  <c r="I48" i="13"/>
  <c r="F55" i="16"/>
  <c r="E55" i="16"/>
  <c r="J45" i="16"/>
  <c r="I38" i="13"/>
  <c r="J40" i="16"/>
  <c r="H39" i="16"/>
  <c r="H42" i="16" s="1"/>
  <c r="E42" i="16"/>
  <c r="J41" i="16"/>
  <c r="S43" i="11"/>
  <c r="G42" i="16"/>
  <c r="P43" i="11"/>
  <c r="J39" i="16"/>
  <c r="H31" i="16"/>
  <c r="J33" i="16"/>
  <c r="J34" i="16"/>
  <c r="J32" i="16"/>
  <c r="I68" i="13"/>
  <c r="J26" i="16"/>
  <c r="I24" i="16"/>
  <c r="I28" i="16" s="1"/>
  <c r="E28" i="16"/>
  <c r="H27" i="16"/>
  <c r="J27" i="16" s="1"/>
  <c r="H28" i="16"/>
  <c r="G28" i="16"/>
  <c r="P29" i="11"/>
  <c r="F21" i="16"/>
  <c r="I20" i="16"/>
  <c r="J20" i="16" s="1"/>
  <c r="G20" i="16"/>
  <c r="P22" i="11"/>
  <c r="G17" i="16"/>
  <c r="F14" i="16"/>
  <c r="S15" i="11"/>
  <c r="G10" i="16"/>
  <c r="G14" i="16" s="1"/>
  <c r="D60" i="16"/>
  <c r="D62" i="16" s="1"/>
  <c r="S63" i="7"/>
  <c r="S66" i="7" s="1"/>
  <c r="I58" i="16"/>
  <c r="C62" i="16"/>
  <c r="S56" i="7"/>
  <c r="B55" i="16"/>
  <c r="C55" i="16"/>
  <c r="D55" i="16"/>
  <c r="P56" i="7"/>
  <c r="I42" i="16"/>
  <c r="C42" i="16"/>
  <c r="P43" i="7"/>
  <c r="D42" i="16"/>
  <c r="J38" i="16"/>
  <c r="B42" i="16"/>
  <c r="D35" i="16"/>
  <c r="P36" i="7"/>
  <c r="B35" i="16"/>
  <c r="C35" i="16"/>
  <c r="J25" i="16"/>
  <c r="C28" i="16"/>
  <c r="D28" i="16"/>
  <c r="P29" i="7"/>
  <c r="S22" i="7"/>
  <c r="D17" i="16"/>
  <c r="I18" i="16"/>
  <c r="B21" i="16"/>
  <c r="H17" i="16"/>
  <c r="D19" i="16"/>
  <c r="P22" i="7"/>
  <c r="B14" i="16"/>
  <c r="C14" i="16"/>
  <c r="J10" i="16"/>
  <c r="D13" i="16"/>
  <c r="P15" i="7"/>
  <c r="G62" i="16" l="1"/>
  <c r="J72" i="2"/>
  <c r="S68" i="12"/>
  <c r="I57" i="13" s="1"/>
  <c r="I58" i="13" s="1"/>
  <c r="I14" i="16"/>
  <c r="J11" i="16"/>
  <c r="B72" i="16"/>
  <c r="G70" i="16"/>
  <c r="H62" i="16"/>
  <c r="E72" i="16"/>
  <c r="F72" i="16"/>
  <c r="H14" i="16"/>
  <c r="I58" i="9"/>
  <c r="C72" i="16"/>
  <c r="J48" i="16"/>
  <c r="J59" i="16"/>
  <c r="J24" i="16"/>
  <c r="E71" i="23"/>
  <c r="B71" i="23"/>
  <c r="D71" i="23"/>
  <c r="E34" i="23"/>
  <c r="E41" i="23"/>
  <c r="E27" i="23"/>
  <c r="E20" i="23"/>
  <c r="H55" i="16"/>
  <c r="I67" i="13"/>
  <c r="I69" i="13" s="1"/>
  <c r="J70" i="16"/>
  <c r="J31" i="16"/>
  <c r="J35" i="16" s="1"/>
  <c r="J52" i="16"/>
  <c r="G21" i="16"/>
  <c r="I62" i="9"/>
  <c r="I33" i="9"/>
  <c r="D14" i="16"/>
  <c r="I63" i="9"/>
  <c r="I13" i="13"/>
  <c r="J51" i="16"/>
  <c r="H35" i="16"/>
  <c r="J42" i="16"/>
  <c r="J28" i="16"/>
  <c r="J14" i="16"/>
  <c r="J58" i="16"/>
  <c r="I62" i="16"/>
  <c r="D21" i="16"/>
  <c r="H21" i="16"/>
  <c r="J17" i="16"/>
  <c r="J18" i="16"/>
  <c r="I21" i="16"/>
  <c r="H72" i="16" l="1"/>
  <c r="D72" i="16"/>
  <c r="I72" i="16"/>
  <c r="G72" i="16"/>
  <c r="J55" i="16"/>
  <c r="J62" i="16"/>
  <c r="I64" i="9"/>
  <c r="J21" i="16"/>
  <c r="J72" i="16" l="1"/>
</calcChain>
</file>

<file path=xl/sharedStrings.xml><?xml version="1.0" encoding="utf-8"?>
<sst xmlns="http://schemas.openxmlformats.org/spreadsheetml/2006/main" count="924" uniqueCount="133">
  <si>
    <t xml:space="preserve"> </t>
  </si>
  <si>
    <t xml:space="preserve">PERSONEEL PER ONDERWIJSNIVEAU </t>
  </si>
  <si>
    <t>Bestuurs- en onderwijzend personeel</t>
  </si>
  <si>
    <t>Andere personeelscategorieën</t>
  </si>
  <si>
    <t>Totaal</t>
  </si>
  <si>
    <t>Mannen</t>
  </si>
  <si>
    <t>Vrouwen</t>
  </si>
  <si>
    <t>Gewoon basisonderwijs</t>
  </si>
  <si>
    <t xml:space="preserve">  Privaatrechtelijk</t>
  </si>
  <si>
    <t xml:space="preserve">  Provincie</t>
  </si>
  <si>
    <t xml:space="preserve">  Gemeente</t>
  </si>
  <si>
    <t>Buitengewoon basisonderwijs</t>
  </si>
  <si>
    <t>Gewoon secundair onderwijs</t>
  </si>
  <si>
    <t>Buitengewoon secundair onderwijs</t>
  </si>
  <si>
    <t>Hogescholenonderwijs</t>
  </si>
  <si>
    <t>Deeltijds kunstonderwijs</t>
  </si>
  <si>
    <t xml:space="preserve">  Vlaamse Gemeenschap</t>
  </si>
  <si>
    <t>BESTUURS- EN ONDERWIJZEND PERSONEEL PER ONDERWIJSNIVEAU, NAAR STATUUT</t>
  </si>
  <si>
    <t xml:space="preserve">  Vastbenoemden</t>
  </si>
  <si>
    <t xml:space="preserve">  Tijdelijken</t>
  </si>
  <si>
    <t>ANDERE PERSONEELSCATEGORIEËN PER ONDERWIJSNIVEAU, NAAR STATUUT</t>
  </si>
  <si>
    <t>(2) Personeel van centra voor leerlingenbegeleiding, onderwijsinspectie, pedagogische begeleiding, internaten, ...</t>
  </si>
  <si>
    <t>PERSONEEL PER ONDERWIJSNIVEAU</t>
  </si>
  <si>
    <t>BESTUURS- EN ONDERWIJZEND PERSONEEL NAAR LEEFTIJD, STATUUT EN GESLACHT</t>
  </si>
  <si>
    <t>Vastbenoemden</t>
  </si>
  <si>
    <t>Tijdelijken</t>
  </si>
  <si>
    <t>Leeftijd</t>
  </si>
  <si>
    <t>20-24</t>
  </si>
  <si>
    <t>25-29</t>
  </si>
  <si>
    <t>30-34</t>
  </si>
  <si>
    <t>35-39</t>
  </si>
  <si>
    <t>40-44</t>
  </si>
  <si>
    <t>45-49</t>
  </si>
  <si>
    <t>50-54</t>
  </si>
  <si>
    <t>55-59</t>
  </si>
  <si>
    <t>Aantal personen met volledige opdracht</t>
  </si>
  <si>
    <t>Aantal personen met gedeeltelijke opdracht</t>
  </si>
  <si>
    <t>BESTUURS- EN ONDERWIJZEND PERSONEEL PER ONDERWIJSNIVEAU, NAARGELANG DE OPDRACHT</t>
  </si>
  <si>
    <t>ANDERE PERSONEELSCATEGORIEËN NAAR LEEFTIJD, STATUUT EN GESLACHT</t>
  </si>
  <si>
    <t>(1) Inclusief personeel van centra voor leerlingenbegeleiding, onderwijsinspectie, pedagogische begeleiding, internaten, ...</t>
  </si>
  <si>
    <t>Andere (2)</t>
  </si>
  <si>
    <t xml:space="preserve">  Gemeenschapsonderwijs</t>
  </si>
  <si>
    <t>Totaal bestuurs- en</t>
  </si>
  <si>
    <t>ANDERE PERSONEELSCATEGORIEËN PER ONDERWIJSNIVEAU, NAARGELANG DE OPDRACHT</t>
  </si>
  <si>
    <t>Secundair volwassenenonderwijs</t>
  </si>
  <si>
    <t>Hoger beroepsonderwijs van het volwassenenonderwijs</t>
  </si>
  <si>
    <t xml:space="preserve">Aantal personen (inclusief alle vervangingen, TBS+ en Bonus) - januari </t>
  </si>
  <si>
    <t>Basiseducatie</t>
  </si>
  <si>
    <t>PERSONEEL</t>
  </si>
  <si>
    <t>Budgettaire fulltime-equivalenten</t>
  </si>
  <si>
    <t xml:space="preserve">Personeel per onderwijsniveau </t>
  </si>
  <si>
    <t>Bestuurs- en onderwijzend personeel per onderwijsniveau, naar statuut</t>
  </si>
  <si>
    <t>Andere personeelscategorieën per onderwijsniveau, naar statuut</t>
  </si>
  <si>
    <t>Aantal personen</t>
  </si>
  <si>
    <t>Personeel per onderwijsniveau</t>
  </si>
  <si>
    <t>Bestuurs- en onderwijzend personeel naar leeftijd, statuut en geslacht</t>
  </si>
  <si>
    <t>Bestuurs- en onderwijzend personeel per onderwijsniveau, naargelang de opdracht</t>
  </si>
  <si>
    <t>Andere personeelscategorieën naar leeftijd, statuut en geslacht</t>
  </si>
  <si>
    <t>Andere personeelscategorieën per onderwijsniveau naargelang de opdracht</t>
  </si>
  <si>
    <t>(1) Zie toelichting op het tweede tabblad van deze werkmap.</t>
  </si>
  <si>
    <t xml:space="preserve">Aantal personen (inclusief alle vervangingen, TBS+ en Bonus) -  januari </t>
  </si>
  <si>
    <t>2012-2013</t>
  </si>
  <si>
    <t xml:space="preserve">Aantal budgettaire fulltime-equivalenten (inclusief alle vervangingen, TBS+ en Bonus) - januari  </t>
  </si>
  <si>
    <t xml:space="preserve">Aantal personen met gedeeltelijke opdracht </t>
  </si>
  <si>
    <t xml:space="preserve">Aantal personen met volledige opdracht </t>
  </si>
  <si>
    <t xml:space="preserve">   2012-2013 </t>
  </si>
  <si>
    <t xml:space="preserve">   2012-2013</t>
  </si>
  <si>
    <t>HBO5 verpleegkunde (1)</t>
  </si>
  <si>
    <t>BESTUURS- EN ONDERWIJZEND PERSONEEL PER ONDERWIJSNIVEAU EN SOORT SCHOOLBESTUUR, NAARGELANG DE OPDRACHT</t>
  </si>
  <si>
    <t>ANDERE PERSONEELSCATEGORIEËN PER ONDERWIJSNIVEAU EN SOORT SCHOOLBESTUUR, NAARGELANG DE OPDRACHT</t>
  </si>
  <si>
    <t>Andere personeelscategorieën per onderwijsniveau en soort schoolbestuur, naargelang de opdracht</t>
  </si>
  <si>
    <t>Bestuurs- en onderwijzend personeel per onderwijsniveau en soort schoolbestuur, naargelang de opdracht</t>
  </si>
  <si>
    <t>2013-2014</t>
  </si>
  <si>
    <t>2014-2015</t>
  </si>
  <si>
    <t>2015-2016</t>
  </si>
  <si>
    <t>Totaal bestuurs- en onderwijzend personeel</t>
  </si>
  <si>
    <t xml:space="preserve">Totaal andere personeelscategorieën </t>
  </si>
  <si>
    <t xml:space="preserve">Algemeen totaal </t>
  </si>
  <si>
    <t xml:space="preserve">ALLE ONDERWIJSNIVEAUS </t>
  </si>
  <si>
    <t xml:space="preserve">onderwijzend personeel </t>
  </si>
  <si>
    <t xml:space="preserve">   2015-2016</t>
  </si>
  <si>
    <t>ALLE ONDERWIJSNIVEAUS  (1)</t>
  </si>
  <si>
    <t xml:space="preserve">Totaal bestuurs- en onderwijzend personeel </t>
  </si>
  <si>
    <t>2016-2017</t>
  </si>
  <si>
    <t>2017-2018</t>
  </si>
  <si>
    <t>2018-2019</t>
  </si>
  <si>
    <t xml:space="preserve">   2018-2019</t>
  </si>
  <si>
    <t>68+</t>
  </si>
  <si>
    <r>
      <t xml:space="preserve">ANDERE PERSONEELSCATEGORIEËN NAAR LEEFTIJD </t>
    </r>
    <r>
      <rPr>
        <b/>
        <sz val="10"/>
        <color indexed="10"/>
        <rFont val="Arial"/>
        <family val="2"/>
      </rPr>
      <t>(60 jaar of ouder)</t>
    </r>
    <r>
      <rPr>
        <b/>
        <sz val="10"/>
        <rFont val="Arial"/>
        <family val="2"/>
      </rPr>
      <t>, STATUUT EN GESLACHT</t>
    </r>
  </si>
  <si>
    <r>
      <t xml:space="preserve">BESTUURS- EN ONDERWIJZEND PERSONEEL NAAR LEEFTIJD </t>
    </r>
    <r>
      <rPr>
        <b/>
        <sz val="10"/>
        <color indexed="10"/>
        <rFont val="Arial"/>
        <family val="2"/>
      </rPr>
      <t>(60 jaar of ouder)</t>
    </r>
    <r>
      <rPr>
        <b/>
        <sz val="10"/>
        <rFont val="Arial"/>
        <family val="2"/>
      </rPr>
      <t>, STATUUT EN GESLACHT</t>
    </r>
  </si>
  <si>
    <t>Vanaf deze publicatie wordt de definitie van leeftijd gebruikt die ook gehanteerd wordt in internationale dataverzamelingen (UOE-dataverzameling, UNESCO/OESO/Eurostat) : de leeftijd op 31 december 2018 voor schooljaar 2018-2019. Dit zorgt voor een breuklijn t.o.v. vorige publicaties.</t>
  </si>
  <si>
    <t>Gewoon kleuteronderwijs</t>
  </si>
  <si>
    <t>Buitengewoon kleuteronderwijs</t>
  </si>
  <si>
    <t>Gewoon lager onderwijs</t>
  </si>
  <si>
    <t>Buitengewoon lager onderwijs</t>
  </si>
  <si>
    <t>hbo5 Verpleegkunde</t>
  </si>
  <si>
    <t>Hoger onderwijs</t>
  </si>
  <si>
    <t>SO-Volwassenenonderwijs</t>
  </si>
  <si>
    <t>Centra voor leerlingenbegeleiding</t>
  </si>
  <si>
    <t>(1) Door afrondingen is de som van de aantallen per onderwijsniveau lager dan het totaal.</t>
  </si>
  <si>
    <t>19PALG01</t>
  </si>
  <si>
    <t>19PALG02</t>
  </si>
  <si>
    <t>19PALG03</t>
  </si>
  <si>
    <t>19PALG04</t>
  </si>
  <si>
    <t>19PALG05</t>
  </si>
  <si>
    <t>19PALG06</t>
  </si>
  <si>
    <t>19PALG07</t>
  </si>
  <si>
    <t>19PALG08</t>
  </si>
  <si>
    <t>19PALG09</t>
  </si>
  <si>
    <t>19PALG10</t>
  </si>
  <si>
    <t>19PALG11</t>
  </si>
  <si>
    <t>19PALG12</t>
  </si>
  <si>
    <t>Schooljaar 2019-2020</t>
  </si>
  <si>
    <t>Aantal personen (inclusief alle vervangingen, TBS+ en Bonus) -  januari 2020</t>
  </si>
  <si>
    <t>Aantal personen (inclusief alle vervangingen, TBS+ en Bonus) - januari 2020</t>
  </si>
  <si>
    <t>Aantal budgettaire fulltime-equivalenten (inclusief alle vervangingen, TBS+ en Bonus) - januari 2020</t>
  </si>
  <si>
    <t>2019-2020</t>
  </si>
  <si>
    <t xml:space="preserve">   2019-2020</t>
  </si>
  <si>
    <t>65+</t>
  </si>
  <si>
    <t>60-64</t>
  </si>
  <si>
    <t>Onderwijzend personeel</t>
  </si>
  <si>
    <t xml:space="preserve">   2019-2020 (2)</t>
  </si>
  <si>
    <t>Totaal andere personeelscategorieën (met basiseducatie)</t>
  </si>
  <si>
    <t xml:space="preserve">   2019-2020 (3)</t>
  </si>
  <si>
    <t>19PALG00 (nieuw)</t>
  </si>
  <si>
    <t>Indeling naar onderwijzend personeel, bestuurspersoneel en andere personeelscategorieën</t>
  </si>
  <si>
    <t>Bestuurspersoneel</t>
  </si>
  <si>
    <t>Toelichting bij de personeelsstatistieken</t>
  </si>
  <si>
    <t xml:space="preserve">(2) Zie toelichting op het tweede tabblad van deze werkmap: wijzigingen in 2019-2020. </t>
  </si>
  <si>
    <t xml:space="preserve">(3) Zie toelichting op het tweede tabblad van deze werkmap: wijzigingen in 2019-2020. </t>
  </si>
  <si>
    <t>Door afronding van de decimalen kunnen de totalen licht afwijken van de som van de individuele aantallen.</t>
  </si>
  <si>
    <t>Onderwijsniveau</t>
  </si>
  <si>
    <r>
      <t>Aantal bft's</t>
    </r>
    <r>
      <rPr>
        <vertAlign val="superscript"/>
        <sz val="14"/>
        <color rgb="FF000000"/>
        <rFont val="Calibri"/>
        <family val="2"/>
      </rPr>
      <t xml:space="preserv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</si>
</sst>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quot;-&quot;"/>
    <numFmt numFmtId="165" formatCode="0.0"/>
    <numFmt numFmtId="166" formatCode="0.000000"/>
    <numFmt numFmtId="167" formatCode="#,##0.0"/>
    <numFmt numFmtId="168" formatCode="0.000%"/>
    <numFmt numFmtId="169" formatCode="0.0%"/>
    <numFmt numFmtId="170" formatCode="0.0000%"/>
  </numFmts>
  <fonts count="21">
    <font>
      <sz val="10"/>
      <name val="Arial"/>
    </font>
    <font>
      <b/>
      <sz val="10"/>
      <name val="Arial"/>
      <family val="2"/>
    </font>
    <font>
      <sz val="10"/>
      <name val="Arial"/>
      <family val="2"/>
    </font>
    <font>
      <sz val="10"/>
      <name val="MS Sans Serif"/>
      <family val="2"/>
    </font>
    <font>
      <sz val="10"/>
      <name val="Helv"/>
    </font>
    <font>
      <sz val="10"/>
      <name val="Optimum"/>
    </font>
    <font>
      <b/>
      <sz val="10"/>
      <name val="Arial"/>
      <family val="2"/>
    </font>
    <font>
      <sz val="10"/>
      <name val="Arial"/>
      <family val="2"/>
    </font>
    <font>
      <u/>
      <sz val="10"/>
      <color indexed="12"/>
      <name val="Arial"/>
      <family val="2"/>
    </font>
    <font>
      <sz val="8"/>
      <name val="Arial"/>
      <family val="2"/>
    </font>
    <font>
      <b/>
      <sz val="12"/>
      <name val="Arial"/>
      <family val="2"/>
    </font>
    <font>
      <b/>
      <sz val="10"/>
      <color indexed="10"/>
      <name val="Arial"/>
      <family val="2"/>
    </font>
    <font>
      <sz val="10"/>
      <name val="Arial"/>
      <family val="2"/>
    </font>
    <font>
      <sz val="14"/>
      <name val="Calibri"/>
      <family val="2"/>
    </font>
    <font>
      <b/>
      <sz val="11"/>
      <color theme="1"/>
      <name val="Calibri"/>
      <family val="2"/>
      <scheme val="minor"/>
    </font>
    <font>
      <sz val="10"/>
      <color theme="1"/>
      <name val="Arial"/>
      <family val="2"/>
    </font>
    <font>
      <sz val="14"/>
      <color rgb="FF000000"/>
      <name val="Calibri"/>
      <family val="2"/>
    </font>
    <font>
      <b/>
      <sz val="14"/>
      <color rgb="FF000000"/>
      <name val="Calibri"/>
      <family val="2"/>
    </font>
    <font>
      <sz val="8"/>
      <name val="Arial"/>
      <family val="2"/>
    </font>
    <font>
      <sz val="10"/>
      <name val="Times New Roman"/>
      <family val="1"/>
    </font>
    <font>
      <vertAlign val="superscript"/>
      <sz val="14"/>
      <color rgb="FF000000"/>
      <name val="Calibri"/>
      <family val="2"/>
    </font>
  </fonts>
  <fills count="2">
    <fill>
      <patternFill patternType="none"/>
    </fill>
    <fill>
      <patternFill patternType="gray125"/>
    </fill>
  </fills>
  <borders count="24">
    <border>
      <left/>
      <right/>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s>
  <cellStyleXfs count="21">
    <xf numFmtId="0" fontId="0" fillId="0" borderId="0"/>
    <xf numFmtId="1" fontId="4" fillId="0" borderId="0" applyFont="0" applyFill="0" applyBorder="0" applyAlignment="0" applyProtection="0"/>
    <xf numFmtId="165" fontId="5" fillId="0" borderId="0" applyFont="0" applyFill="0" applyBorder="0" applyAlignment="0" applyProtection="0">
      <protection locked="0"/>
    </xf>
    <xf numFmtId="166" fontId="5" fillId="0" borderId="0" applyFont="0" applyFill="0" applyBorder="0" applyAlignment="0" applyProtection="0">
      <protection locked="0"/>
    </xf>
    <xf numFmtId="3" fontId="3" fillId="0" borderId="0" applyFont="0" applyFill="0" applyBorder="0" applyAlignment="0" applyProtection="0"/>
    <xf numFmtId="4" fontId="4" fillId="0" borderId="0" applyFont="0" applyFill="0" applyBorder="0" applyAlignment="0" applyProtection="0"/>
    <xf numFmtId="0" fontId="8" fillId="0" borderId="0" applyNumberFormat="0" applyFill="0" applyBorder="0" applyAlignment="0" applyProtection="0">
      <alignment vertical="top"/>
      <protection locked="0"/>
    </xf>
    <xf numFmtId="167" fontId="3" fillId="0" borderId="0" applyFont="0" applyFill="0" applyBorder="0" applyAlignment="0" applyProtection="0"/>
    <xf numFmtId="2" fontId="3" fillId="0" borderId="0" applyFont="0" applyFill="0" applyBorder="0" applyAlignment="0" applyProtection="0">
      <protection locked="0"/>
    </xf>
    <xf numFmtId="4" fontId="4" fillId="0" borderId="0" applyFont="0" applyFill="0" applyBorder="0" applyAlignment="0" applyProtection="0"/>
    <xf numFmtId="169" fontId="3" fillId="0" borderId="0" applyFont="0" applyFill="0" applyBorder="0" applyAlignment="0" applyProtection="0"/>
    <xf numFmtId="10" fontId="3" fillId="0" borderId="0"/>
    <xf numFmtId="168" fontId="3" fillId="0" borderId="0" applyFont="0" applyFill="0" applyBorder="0" applyAlignment="0" applyProtection="0"/>
    <xf numFmtId="170" fontId="5" fillId="0" borderId="0" applyFont="0" applyFill="0" applyBorder="0" applyAlignment="0" applyProtection="0">
      <protection locked="0"/>
    </xf>
    <xf numFmtId="0" fontId="3" fillId="0" borderId="0"/>
    <xf numFmtId="0" fontId="3" fillId="0" borderId="0"/>
    <xf numFmtId="0" fontId="3" fillId="0" borderId="0"/>
    <xf numFmtId="0" fontId="3" fillId="0" borderId="0"/>
    <xf numFmtId="0" fontId="3" fillId="0" borderId="0"/>
    <xf numFmtId="0" fontId="3" fillId="0" borderId="0"/>
    <xf numFmtId="9" fontId="12" fillId="0" borderId="0" applyFont="0" applyFill="0" applyBorder="0" applyAlignment="0" applyProtection="0"/>
  </cellStyleXfs>
  <cellXfs count="331">
    <xf numFmtId="0" fontId="0" fillId="0" borderId="0" xfId="0"/>
    <xf numFmtId="3" fontId="1" fillId="0" borderId="0" xfId="0" applyNumberFormat="1" applyFont="1"/>
    <xf numFmtId="3" fontId="2" fillId="0" borderId="0" xfId="0" applyNumberFormat="1" applyFont="1"/>
    <xf numFmtId="3" fontId="2" fillId="0" borderId="0" xfId="0" applyNumberFormat="1" applyFont="1" applyBorder="1"/>
    <xf numFmtId="0" fontId="2" fillId="0" borderId="0" xfId="0" applyFont="1"/>
    <xf numFmtId="3" fontId="1" fillId="0" borderId="0" xfId="0" applyNumberFormat="1" applyFont="1" applyAlignment="1">
      <alignment horizontal="centerContinuous"/>
    </xf>
    <xf numFmtId="3" fontId="2" fillId="0" borderId="0" xfId="0" applyNumberFormat="1" applyFont="1" applyAlignment="1">
      <alignment horizontal="centerContinuous"/>
    </xf>
    <xf numFmtId="0" fontId="2" fillId="0" borderId="0" xfId="0" applyFont="1" applyAlignment="1">
      <alignment horizontal="centerContinuous"/>
    </xf>
    <xf numFmtId="3" fontId="2" fillId="0" borderId="1" xfId="0" applyNumberFormat="1" applyFont="1" applyBorder="1"/>
    <xf numFmtId="3" fontId="2" fillId="0" borderId="2" xfId="0" applyNumberFormat="1" applyFont="1" applyBorder="1" applyAlignment="1">
      <alignment horizontal="centerContinuous"/>
    </xf>
    <xf numFmtId="3" fontId="2" fillId="0" borderId="1" xfId="0" applyNumberFormat="1" applyFont="1" applyBorder="1" applyAlignment="1">
      <alignment horizontal="centerContinuous"/>
    </xf>
    <xf numFmtId="164" fontId="2" fillId="0" borderId="3" xfId="0" applyNumberFormat="1" applyFont="1" applyBorder="1"/>
    <xf numFmtId="164" fontId="2" fillId="0" borderId="0" xfId="0" applyNumberFormat="1" applyFont="1"/>
    <xf numFmtId="164" fontId="2" fillId="0" borderId="3" xfId="0" applyNumberFormat="1" applyFont="1" applyBorder="1" applyAlignment="1">
      <alignment horizontal="right"/>
    </xf>
    <xf numFmtId="3" fontId="1" fillId="0" borderId="0" xfId="0" applyNumberFormat="1" applyFont="1" applyBorder="1" applyAlignment="1">
      <alignment horizontal="right"/>
    </xf>
    <xf numFmtId="164" fontId="1" fillId="0" borderId="4" xfId="0" applyNumberFormat="1" applyFont="1" applyBorder="1" applyAlignment="1">
      <alignment horizontal="right"/>
    </xf>
    <xf numFmtId="164" fontId="1" fillId="0" borderId="5" xfId="0" applyNumberFormat="1" applyFont="1" applyBorder="1" applyAlignment="1">
      <alignment horizontal="right"/>
    </xf>
    <xf numFmtId="0" fontId="1" fillId="0" borderId="0" xfId="0" applyFont="1" applyAlignment="1">
      <alignment horizontal="right"/>
    </xf>
    <xf numFmtId="164" fontId="2" fillId="0" borderId="0" xfId="0" applyNumberFormat="1" applyFont="1" applyAlignment="1">
      <alignment horizontal="right"/>
    </xf>
    <xf numFmtId="3" fontId="1" fillId="0" borderId="0" xfId="0" applyNumberFormat="1" applyFont="1" applyAlignment="1">
      <alignment horizontal="right"/>
    </xf>
    <xf numFmtId="164" fontId="1" fillId="0" borderId="3" xfId="0" applyNumberFormat="1" applyFont="1" applyBorder="1" applyAlignment="1">
      <alignment horizontal="right"/>
    </xf>
    <xf numFmtId="164" fontId="1" fillId="0" borderId="0" xfId="0" applyNumberFormat="1" applyFont="1" applyBorder="1" applyAlignment="1">
      <alignment horizontal="right"/>
    </xf>
    <xf numFmtId="3" fontId="2" fillId="0" borderId="0" xfId="0" applyNumberFormat="1" applyFont="1" applyAlignment="1">
      <alignment horizontal="left"/>
    </xf>
    <xf numFmtId="164" fontId="1" fillId="0" borderId="3" xfId="0" applyNumberFormat="1" applyFont="1" applyBorder="1"/>
    <xf numFmtId="164" fontId="1" fillId="0" borderId="0" xfId="0" applyNumberFormat="1" applyFont="1" applyBorder="1"/>
    <xf numFmtId="164" fontId="2" fillId="0" borderId="0" xfId="0" applyNumberFormat="1" applyFont="1" applyBorder="1"/>
    <xf numFmtId="3" fontId="1" fillId="0" borderId="0" xfId="14" applyNumberFormat="1" applyFont="1"/>
    <xf numFmtId="0" fontId="2" fillId="0" borderId="0" xfId="14" applyFont="1"/>
    <xf numFmtId="3" fontId="2" fillId="0" borderId="0" xfId="14" applyNumberFormat="1" applyFont="1"/>
    <xf numFmtId="3" fontId="1" fillId="0" borderId="0" xfId="14" applyNumberFormat="1" applyFont="1" applyAlignment="1"/>
    <xf numFmtId="0" fontId="2" fillId="0" borderId="0" xfId="14" applyFont="1" applyAlignment="1"/>
    <xf numFmtId="3" fontId="2" fillId="0" borderId="1" xfId="14" applyNumberFormat="1" applyFont="1" applyBorder="1"/>
    <xf numFmtId="0" fontId="2" fillId="0" borderId="2" xfId="14" applyFont="1" applyBorder="1"/>
    <xf numFmtId="3" fontId="2" fillId="0" borderId="6" xfId="14" applyNumberFormat="1" applyFont="1" applyBorder="1"/>
    <xf numFmtId="0" fontId="2" fillId="0" borderId="3" xfId="14" applyFont="1" applyBorder="1"/>
    <xf numFmtId="0" fontId="2" fillId="0" borderId="4" xfId="14" applyFont="1" applyBorder="1"/>
    <xf numFmtId="164" fontId="2" fillId="0" borderId="3" xfId="14" applyNumberFormat="1" applyFont="1" applyBorder="1"/>
    <xf numFmtId="3" fontId="1" fillId="0" borderId="0" xfId="14" applyNumberFormat="1" applyFont="1" applyAlignment="1">
      <alignment horizontal="right"/>
    </xf>
    <xf numFmtId="164" fontId="1" fillId="0" borderId="4" xfId="14" applyNumberFormat="1" applyFont="1" applyBorder="1"/>
    <xf numFmtId="0" fontId="1" fillId="0" borderId="0" xfId="14" applyFont="1"/>
    <xf numFmtId="3" fontId="2" fillId="0" borderId="0" xfId="14" applyNumberFormat="1" applyFont="1" applyBorder="1"/>
    <xf numFmtId="164" fontId="1" fillId="0" borderId="3" xfId="14" applyNumberFormat="1" applyFont="1" applyBorder="1"/>
    <xf numFmtId="3" fontId="1" fillId="0" borderId="0" xfId="14" applyNumberFormat="1" applyFont="1" applyBorder="1"/>
    <xf numFmtId="3" fontId="1" fillId="0" borderId="0" xfId="15" applyNumberFormat="1" applyFont="1"/>
    <xf numFmtId="0" fontId="2" fillId="0" borderId="0" xfId="15" applyFont="1"/>
    <xf numFmtId="3" fontId="2" fillId="0" borderId="0" xfId="15" applyNumberFormat="1" applyFont="1"/>
    <xf numFmtId="3" fontId="1" fillId="0" borderId="0" xfId="15" applyNumberFormat="1" applyFont="1" applyAlignment="1"/>
    <xf numFmtId="0" fontId="2" fillId="0" borderId="0" xfId="15" applyFont="1" applyAlignment="1"/>
    <xf numFmtId="3" fontId="2" fillId="0" borderId="1" xfId="15" applyNumberFormat="1" applyFont="1" applyBorder="1"/>
    <xf numFmtId="0" fontId="2" fillId="0" borderId="2" xfId="15" applyFont="1" applyBorder="1"/>
    <xf numFmtId="3" fontId="2" fillId="0" borderId="6" xfId="15" applyNumberFormat="1" applyFont="1" applyBorder="1"/>
    <xf numFmtId="0" fontId="2" fillId="0" borderId="3" xfId="15" applyFont="1" applyBorder="1"/>
    <xf numFmtId="0" fontId="2" fillId="0" borderId="4" xfId="15" applyFont="1" applyBorder="1"/>
    <xf numFmtId="164" fontId="2" fillId="0" borderId="3" xfId="15" applyNumberFormat="1" applyFont="1" applyBorder="1"/>
    <xf numFmtId="3" fontId="1" fillId="0" borderId="0" xfId="15" applyNumberFormat="1" applyFont="1" applyAlignment="1">
      <alignment horizontal="right"/>
    </xf>
    <xf numFmtId="164" fontId="1" fillId="0" borderId="4" xfId="15" applyNumberFormat="1" applyFont="1" applyBorder="1"/>
    <xf numFmtId="0" fontId="1" fillId="0" borderId="0" xfId="15" applyFont="1"/>
    <xf numFmtId="3" fontId="2" fillId="0" borderId="0" xfId="15" applyNumberFormat="1" applyFont="1" applyBorder="1"/>
    <xf numFmtId="164" fontId="2" fillId="0" borderId="0" xfId="0" applyNumberFormat="1" applyFont="1" applyAlignment="1">
      <alignment horizontal="centerContinuous"/>
    </xf>
    <xf numFmtId="164" fontId="1" fillId="0" borderId="0" xfId="0" applyNumberFormat="1" applyFont="1" applyAlignment="1">
      <alignment horizontal="centerContinuous"/>
    </xf>
    <xf numFmtId="3" fontId="2" fillId="0" borderId="1" xfId="0" applyNumberFormat="1" applyFont="1" applyBorder="1" applyAlignment="1">
      <alignment horizontal="center"/>
    </xf>
    <xf numFmtId="164" fontId="2" fillId="0" borderId="2" xfId="0" applyNumberFormat="1" applyFont="1" applyBorder="1" applyAlignment="1">
      <alignment horizontal="centerContinuous"/>
    </xf>
    <xf numFmtId="164" fontId="2" fillId="0" borderId="1" xfId="0" applyNumberFormat="1" applyFont="1" applyBorder="1" applyAlignment="1">
      <alignment horizontal="centerContinuous"/>
    </xf>
    <xf numFmtId="3" fontId="2" fillId="0" borderId="6" xfId="0" applyNumberFormat="1" applyFont="1" applyBorder="1" applyAlignment="1">
      <alignment horizontal="center"/>
    </xf>
    <xf numFmtId="164" fontId="2" fillId="0" borderId="7" xfId="0" applyNumberFormat="1" applyFont="1" applyBorder="1" applyAlignment="1">
      <alignment horizontal="centerContinuous"/>
    </xf>
    <xf numFmtId="164" fontId="2" fillId="0" borderId="8" xfId="0" applyNumberFormat="1" applyFont="1" applyBorder="1" applyAlignment="1">
      <alignment horizontal="centerContinuous"/>
    </xf>
    <xf numFmtId="3" fontId="2" fillId="0" borderId="0" xfId="0" applyNumberFormat="1" applyFont="1" applyBorder="1" applyAlignment="1">
      <alignment horizontal="right"/>
    </xf>
    <xf numFmtId="164" fontId="2" fillId="0" borderId="0" xfId="0" applyNumberFormat="1" applyFont="1" applyBorder="1" applyAlignment="1">
      <alignment horizontal="right"/>
    </xf>
    <xf numFmtId="164" fontId="2" fillId="0" borderId="6" xfId="0" applyNumberFormat="1" applyFont="1" applyBorder="1"/>
    <xf numFmtId="164" fontId="1" fillId="0" borderId="4" xfId="0" applyNumberFormat="1" applyFont="1" applyBorder="1"/>
    <xf numFmtId="164" fontId="1" fillId="0" borderId="5" xfId="0" applyNumberFormat="1" applyFont="1" applyBorder="1"/>
    <xf numFmtId="3" fontId="1" fillId="0" borderId="0" xfId="17" applyNumberFormat="1" applyFont="1"/>
    <xf numFmtId="3" fontId="2" fillId="0" borderId="0" xfId="17" applyNumberFormat="1" applyFont="1"/>
    <xf numFmtId="3" fontId="2" fillId="0" borderId="0" xfId="17" applyNumberFormat="1" applyFont="1" applyBorder="1"/>
    <xf numFmtId="0" fontId="2" fillId="0" borderId="0" xfId="17" applyFont="1"/>
    <xf numFmtId="3" fontId="1" fillId="0" borderId="0" xfId="17" applyNumberFormat="1" applyFont="1" applyAlignment="1">
      <alignment horizontal="centerContinuous"/>
    </xf>
    <xf numFmtId="3" fontId="2" fillId="0" borderId="0" xfId="17" applyNumberFormat="1" applyFont="1" applyAlignment="1">
      <alignment horizontal="centerContinuous"/>
    </xf>
    <xf numFmtId="3" fontId="2" fillId="0" borderId="0" xfId="17" applyNumberFormat="1" applyFont="1" applyBorder="1" applyAlignment="1">
      <alignment horizontal="centerContinuous"/>
    </xf>
    <xf numFmtId="0" fontId="2" fillId="0" borderId="0" xfId="17" applyFont="1" applyAlignment="1">
      <alignment horizontal="centerContinuous"/>
    </xf>
    <xf numFmtId="3" fontId="2" fillId="0" borderId="1" xfId="17" applyNumberFormat="1" applyFont="1" applyBorder="1"/>
    <xf numFmtId="3" fontId="2" fillId="0" borderId="6" xfId="17" applyNumberFormat="1" applyFont="1" applyBorder="1"/>
    <xf numFmtId="3" fontId="1" fillId="0" borderId="3" xfId="17" applyNumberFormat="1" applyFont="1" applyBorder="1"/>
    <xf numFmtId="3" fontId="2" fillId="0" borderId="3" xfId="17" applyNumberFormat="1" applyFont="1" applyBorder="1"/>
    <xf numFmtId="164" fontId="2" fillId="0" borderId="3" xfId="17" applyNumberFormat="1" applyFont="1" applyBorder="1"/>
    <xf numFmtId="164" fontId="2" fillId="0" borderId="0" xfId="17" applyNumberFormat="1" applyFont="1"/>
    <xf numFmtId="164" fontId="2" fillId="0" borderId="3" xfId="17" applyNumberFormat="1" applyFont="1" applyBorder="1" applyAlignment="1">
      <alignment horizontal="right"/>
    </xf>
    <xf numFmtId="3" fontId="1" fillId="0" borderId="0" xfId="17" applyNumberFormat="1" applyFont="1" applyAlignment="1">
      <alignment horizontal="right"/>
    </xf>
    <xf numFmtId="164" fontId="1" fillId="0" borderId="4" xfId="17" applyNumberFormat="1" applyFont="1" applyBorder="1"/>
    <xf numFmtId="164" fontId="1" fillId="0" borderId="5" xfId="17" applyNumberFormat="1" applyFont="1" applyBorder="1"/>
    <xf numFmtId="164" fontId="2" fillId="0" borderId="0" xfId="17" applyNumberFormat="1" applyFont="1" applyAlignment="1">
      <alignment horizontal="right"/>
    </xf>
    <xf numFmtId="164" fontId="1" fillId="0" borderId="3" xfId="17" applyNumberFormat="1" applyFont="1" applyBorder="1"/>
    <xf numFmtId="164" fontId="1" fillId="0" borderId="0" xfId="17" applyNumberFormat="1" applyFont="1" applyBorder="1"/>
    <xf numFmtId="0" fontId="2" fillId="0" borderId="0" xfId="17" applyFont="1" applyBorder="1"/>
    <xf numFmtId="3" fontId="1" fillId="0" borderId="0" xfId="18" applyNumberFormat="1" applyFont="1"/>
    <xf numFmtId="3" fontId="2" fillId="0" borderId="0" xfId="18" applyNumberFormat="1" applyFont="1"/>
    <xf numFmtId="3" fontId="2" fillId="0" borderId="0" xfId="18" applyNumberFormat="1" applyFont="1" applyBorder="1"/>
    <xf numFmtId="0" fontId="2" fillId="0" borderId="0" xfId="18" applyFont="1"/>
    <xf numFmtId="3" fontId="1" fillId="0" borderId="0" xfId="18" applyNumberFormat="1" applyFont="1" applyAlignment="1">
      <alignment horizontal="centerContinuous"/>
    </xf>
    <xf numFmtId="3" fontId="2" fillId="0" borderId="0" xfId="18" applyNumberFormat="1" applyFont="1" applyAlignment="1">
      <alignment horizontal="centerContinuous"/>
    </xf>
    <xf numFmtId="3" fontId="2" fillId="0" borderId="0" xfId="18" applyNumberFormat="1" applyFont="1" applyBorder="1" applyAlignment="1">
      <alignment horizontal="centerContinuous"/>
    </xf>
    <xf numFmtId="0" fontId="2" fillId="0" borderId="0" xfId="18" applyFont="1" applyAlignment="1">
      <alignment horizontal="centerContinuous"/>
    </xf>
    <xf numFmtId="3" fontId="2" fillId="0" borderId="1" xfId="18" applyNumberFormat="1" applyFont="1" applyBorder="1"/>
    <xf numFmtId="3" fontId="2" fillId="0" borderId="2" xfId="18" applyNumberFormat="1" applyFont="1" applyBorder="1" applyAlignment="1">
      <alignment horizontal="centerContinuous"/>
    </xf>
    <xf numFmtId="3" fontId="2" fillId="0" borderId="1" xfId="18" applyNumberFormat="1" applyFont="1" applyBorder="1" applyAlignment="1">
      <alignment horizontal="centerContinuous"/>
    </xf>
    <xf numFmtId="3" fontId="2" fillId="0" borderId="4" xfId="18" applyNumberFormat="1" applyFont="1" applyBorder="1" applyAlignment="1">
      <alignment horizontal="centerContinuous"/>
    </xf>
    <xf numFmtId="3" fontId="2" fillId="0" borderId="5" xfId="18" applyNumberFormat="1" applyFont="1" applyBorder="1" applyAlignment="1">
      <alignment horizontal="centerContinuous"/>
    </xf>
    <xf numFmtId="3" fontId="1" fillId="0" borderId="3" xfId="18" applyNumberFormat="1" applyFont="1" applyBorder="1"/>
    <xf numFmtId="3" fontId="2" fillId="0" borderId="3" xfId="18" applyNumberFormat="1" applyFont="1" applyBorder="1"/>
    <xf numFmtId="164" fontId="2" fillId="0" borderId="3" xfId="18" applyNumberFormat="1" applyFont="1" applyBorder="1"/>
    <xf numFmtId="164" fontId="2" fillId="0" borderId="0" xfId="18" applyNumberFormat="1" applyFont="1"/>
    <xf numFmtId="164" fontId="2" fillId="0" borderId="3" xfId="18" applyNumberFormat="1" applyFont="1" applyBorder="1" applyAlignment="1">
      <alignment horizontal="right"/>
    </xf>
    <xf numFmtId="3" fontId="1" fillId="0" borderId="0" xfId="16" applyNumberFormat="1" applyFont="1"/>
    <xf numFmtId="0" fontId="2" fillId="0" borderId="0" xfId="16" applyFont="1"/>
    <xf numFmtId="3" fontId="2" fillId="0" borderId="0" xfId="16" applyNumberFormat="1" applyFont="1"/>
    <xf numFmtId="3" fontId="1" fillId="0" borderId="0" xfId="16" applyNumberFormat="1" applyFont="1" applyAlignment="1"/>
    <xf numFmtId="0" fontId="2" fillId="0" borderId="0" xfId="16" applyFont="1" applyAlignment="1"/>
    <xf numFmtId="3" fontId="2" fillId="0" borderId="1" xfId="16" applyNumberFormat="1" applyFont="1" applyBorder="1"/>
    <xf numFmtId="0" fontId="2" fillId="0" borderId="2" xfId="16" applyFont="1" applyBorder="1"/>
    <xf numFmtId="3" fontId="2" fillId="0" borderId="6" xfId="16" applyNumberFormat="1" applyFont="1" applyBorder="1"/>
    <xf numFmtId="0" fontId="2" fillId="0" borderId="3" xfId="16" applyFont="1" applyBorder="1"/>
    <xf numFmtId="0" fontId="2" fillId="0" borderId="4" xfId="16" applyFont="1" applyBorder="1"/>
    <xf numFmtId="164" fontId="2" fillId="0" borderId="3" xfId="16" applyNumberFormat="1" applyFont="1" applyBorder="1"/>
    <xf numFmtId="3" fontId="1" fillId="0" borderId="0" xfId="16" applyNumberFormat="1" applyFont="1" applyAlignment="1">
      <alignment horizontal="right"/>
    </xf>
    <xf numFmtId="164" fontId="1" fillId="0" borderId="4" xfId="16" applyNumberFormat="1" applyFont="1" applyBorder="1"/>
    <xf numFmtId="0" fontId="1" fillId="0" borderId="0" xfId="16" applyFont="1"/>
    <xf numFmtId="3" fontId="2" fillId="0" borderId="0" xfId="16" applyNumberFormat="1" applyFont="1" applyBorder="1"/>
    <xf numFmtId="164" fontId="1" fillId="0" borderId="3" xfId="16" applyNumberFormat="1" applyFont="1" applyBorder="1"/>
    <xf numFmtId="3" fontId="2" fillId="0" borderId="0" xfId="0" applyNumberFormat="1" applyFont="1" applyBorder="1" applyAlignment="1">
      <alignment horizontal="centerContinuous"/>
    </xf>
    <xf numFmtId="3" fontId="1" fillId="0" borderId="0" xfId="19" applyNumberFormat="1" applyFont="1"/>
    <xf numFmtId="0" fontId="2" fillId="0" borderId="0" xfId="19" applyFont="1"/>
    <xf numFmtId="3" fontId="2" fillId="0" borderId="0" xfId="19" applyNumberFormat="1" applyFont="1"/>
    <xf numFmtId="3" fontId="1" fillId="0" borderId="0" xfId="19" applyNumberFormat="1" applyFont="1" applyAlignment="1"/>
    <xf numFmtId="0" fontId="2" fillId="0" borderId="0" xfId="19" applyFont="1" applyAlignment="1"/>
    <xf numFmtId="3" fontId="2" fillId="0" borderId="1" xfId="19" applyNumberFormat="1" applyFont="1" applyBorder="1"/>
    <xf numFmtId="0" fontId="2" fillId="0" borderId="2" xfId="19" applyFont="1" applyBorder="1"/>
    <xf numFmtId="3" fontId="2" fillId="0" borderId="0" xfId="19" applyNumberFormat="1" applyFont="1" applyBorder="1" applyAlignment="1">
      <alignment horizontal="center"/>
    </xf>
    <xf numFmtId="0" fontId="2" fillId="0" borderId="3" xfId="19" applyFont="1" applyBorder="1" applyAlignment="1">
      <alignment horizontal="center"/>
    </xf>
    <xf numFmtId="0" fontId="2" fillId="0" borderId="0" xfId="19" applyFont="1" applyAlignment="1">
      <alignment horizontal="center"/>
    </xf>
    <xf numFmtId="3" fontId="2" fillId="0" borderId="6" xfId="19" applyNumberFormat="1" applyFont="1" applyBorder="1"/>
    <xf numFmtId="0" fontId="2" fillId="0" borderId="3" xfId="19" applyFont="1" applyBorder="1"/>
    <xf numFmtId="0" fontId="2" fillId="0" borderId="4" xfId="19" applyFont="1" applyBorder="1"/>
    <xf numFmtId="164" fontId="2" fillId="0" borderId="3" xfId="19" applyNumberFormat="1" applyFont="1" applyBorder="1"/>
    <xf numFmtId="3" fontId="1" fillId="0" borderId="0" xfId="19" applyNumberFormat="1" applyFont="1" applyAlignment="1">
      <alignment horizontal="right"/>
    </xf>
    <xf numFmtId="164" fontId="1" fillId="0" borderId="4" xfId="19" applyNumberFormat="1" applyFont="1" applyBorder="1"/>
    <xf numFmtId="0" fontId="1" fillId="0" borderId="0" xfId="19" applyFont="1"/>
    <xf numFmtId="3" fontId="2" fillId="0" borderId="0" xfId="19" applyNumberFormat="1" applyFont="1" applyBorder="1"/>
    <xf numFmtId="164" fontId="1" fillId="0" borderId="3" xfId="19" applyNumberFormat="1" applyFont="1" applyBorder="1"/>
    <xf numFmtId="3" fontId="2" fillId="0" borderId="2" xfId="17" applyNumberFormat="1" applyFont="1" applyBorder="1" applyAlignment="1">
      <alignment horizontal="centerContinuous" vertical="center"/>
    </xf>
    <xf numFmtId="3" fontId="2" fillId="0" borderId="1" xfId="17" applyNumberFormat="1" applyFont="1" applyBorder="1" applyAlignment="1">
      <alignment horizontal="centerContinuous" vertical="center"/>
    </xf>
    <xf numFmtId="3" fontId="2" fillId="0" borderId="4" xfId="17" applyNumberFormat="1" applyFont="1" applyBorder="1" applyAlignment="1">
      <alignment horizontal="centerContinuous" vertical="center"/>
    </xf>
    <xf numFmtId="3" fontId="2" fillId="0" borderId="5" xfId="17" applyNumberFormat="1" applyFont="1" applyBorder="1" applyAlignment="1">
      <alignment horizontal="centerContinuous" vertical="center"/>
    </xf>
    <xf numFmtId="3" fontId="2" fillId="0" borderId="2" xfId="0" applyNumberFormat="1" applyFont="1" applyBorder="1" applyAlignment="1">
      <alignment horizontal="centerContinuous" vertical="center"/>
    </xf>
    <xf numFmtId="3" fontId="2" fillId="0" borderId="1" xfId="0" applyNumberFormat="1" applyFont="1" applyBorder="1" applyAlignment="1">
      <alignment horizontal="centerContinuous" vertical="center"/>
    </xf>
    <xf numFmtId="3" fontId="2" fillId="0" borderId="4" xfId="0" applyNumberFormat="1" applyFont="1" applyBorder="1" applyAlignment="1">
      <alignment horizontal="centerContinuous" vertical="center"/>
    </xf>
    <xf numFmtId="3" fontId="2" fillId="0" borderId="5" xfId="0" applyNumberFormat="1" applyFont="1" applyBorder="1" applyAlignment="1">
      <alignment horizontal="centerContinuous" vertical="center"/>
    </xf>
    <xf numFmtId="0" fontId="2" fillId="0" borderId="0" xfId="0" applyFont="1" applyAlignment="1">
      <alignment horizontal="center"/>
    </xf>
    <xf numFmtId="164" fontId="2" fillId="0" borderId="7" xfId="0" applyNumberFormat="1" applyFont="1" applyBorder="1" applyAlignment="1">
      <alignment horizontal="center"/>
    </xf>
    <xf numFmtId="164" fontId="2" fillId="0" borderId="8" xfId="0" applyNumberFormat="1" applyFont="1" applyBorder="1" applyAlignment="1">
      <alignment horizontal="center"/>
    </xf>
    <xf numFmtId="3" fontId="2" fillId="0" borderId="6" xfId="18" applyNumberFormat="1" applyFont="1" applyBorder="1" applyAlignment="1">
      <alignment horizontal="center"/>
    </xf>
    <xf numFmtId="0" fontId="2" fillId="0" borderId="0" xfId="18" applyFont="1" applyAlignment="1">
      <alignment horizontal="center"/>
    </xf>
    <xf numFmtId="164" fontId="2" fillId="0" borderId="0" xfId="18" applyNumberFormat="1" applyFont="1" applyBorder="1"/>
    <xf numFmtId="164" fontId="2" fillId="0" borderId="0" xfId="18" applyNumberFormat="1" applyFont="1" applyBorder="1" applyAlignment="1">
      <alignment horizontal="right"/>
    </xf>
    <xf numFmtId="164" fontId="6" fillId="0" borderId="3" xfId="0" applyNumberFormat="1" applyFont="1" applyBorder="1"/>
    <xf numFmtId="164" fontId="6" fillId="0" borderId="0" xfId="0" applyNumberFormat="1" applyFont="1"/>
    <xf numFmtId="164" fontId="6" fillId="0" borderId="0" xfId="0" applyNumberFormat="1" applyFont="1" applyBorder="1" applyAlignment="1">
      <alignment horizontal="right"/>
    </xf>
    <xf numFmtId="164" fontId="6" fillId="0" borderId="3" xfId="0" applyNumberFormat="1" applyFont="1" applyBorder="1" applyAlignment="1">
      <alignment horizontal="right"/>
    </xf>
    <xf numFmtId="0" fontId="3" fillId="0" borderId="5" xfId="14" applyBorder="1"/>
    <xf numFmtId="164" fontId="2" fillId="0" borderId="4" xfId="14" applyNumberFormat="1" applyFont="1" applyBorder="1"/>
    <xf numFmtId="0" fontId="3" fillId="0" borderId="0" xfId="15" applyBorder="1"/>
    <xf numFmtId="3" fontId="1" fillId="0" borderId="6" xfId="15" applyNumberFormat="1" applyFont="1" applyBorder="1" applyAlignment="1">
      <alignment horizontal="right"/>
    </xf>
    <xf numFmtId="164" fontId="1" fillId="0" borderId="7" xfId="15" applyNumberFormat="1" applyFont="1" applyBorder="1"/>
    <xf numFmtId="3" fontId="2" fillId="0" borderId="7" xfId="0" applyNumberFormat="1" applyFont="1" applyBorder="1" applyAlignment="1">
      <alignment horizontal="center"/>
    </xf>
    <xf numFmtId="3" fontId="2" fillId="0" borderId="8" xfId="0" applyNumberFormat="1" applyFont="1" applyBorder="1" applyAlignment="1">
      <alignment horizontal="center"/>
    </xf>
    <xf numFmtId="3" fontId="2" fillId="0" borderId="7" xfId="17" applyNumberFormat="1" applyFont="1" applyBorder="1" applyAlignment="1">
      <alignment horizontal="right" vertical="center"/>
    </xf>
    <xf numFmtId="3" fontId="2" fillId="0" borderId="8" xfId="17" applyNumberFormat="1" applyFont="1" applyBorder="1" applyAlignment="1">
      <alignment horizontal="right" vertical="center"/>
    </xf>
    <xf numFmtId="3" fontId="2" fillId="0" borderId="7" xfId="18" applyNumberFormat="1" applyFont="1" applyBorder="1" applyAlignment="1">
      <alignment horizontal="center"/>
    </xf>
    <xf numFmtId="3" fontId="2" fillId="0" borderId="8" xfId="18" applyNumberFormat="1" applyFont="1" applyBorder="1" applyAlignment="1">
      <alignment horizontal="center"/>
    </xf>
    <xf numFmtId="3" fontId="2" fillId="0" borderId="7" xfId="0" applyNumberFormat="1" applyFont="1" applyBorder="1" applyAlignment="1">
      <alignment horizontal="center" vertical="center"/>
    </xf>
    <xf numFmtId="3" fontId="2" fillId="0" borderId="8" xfId="0" applyNumberFormat="1" applyFont="1" applyBorder="1" applyAlignment="1">
      <alignment horizontal="center" vertical="center"/>
    </xf>
    <xf numFmtId="0" fontId="3" fillId="0" borderId="5" xfId="16" applyBorder="1"/>
    <xf numFmtId="164" fontId="2" fillId="0" borderId="4" xfId="16" applyNumberFormat="1" applyFont="1" applyBorder="1"/>
    <xf numFmtId="0" fontId="3" fillId="0" borderId="5" xfId="19" applyBorder="1"/>
    <xf numFmtId="164" fontId="2" fillId="0" borderId="4" xfId="19" applyNumberFormat="1" applyFont="1" applyBorder="1"/>
    <xf numFmtId="164" fontId="2" fillId="0" borderId="9" xfId="0" applyNumberFormat="1" applyFont="1" applyBorder="1"/>
    <xf numFmtId="164" fontId="0" fillId="0" borderId="0" xfId="0" applyNumberFormat="1"/>
    <xf numFmtId="3" fontId="2" fillId="0" borderId="6" xfId="0" applyNumberFormat="1" applyFont="1" applyBorder="1" applyAlignment="1">
      <alignment horizontal="left"/>
    </xf>
    <xf numFmtId="3" fontId="1" fillId="0" borderId="9" xfId="17" applyNumberFormat="1" applyFont="1" applyBorder="1"/>
    <xf numFmtId="0" fontId="6" fillId="0" borderId="9" xfId="17" applyFont="1" applyBorder="1" applyAlignment="1">
      <alignment horizontal="right"/>
    </xf>
    <xf numFmtId="164" fontId="2" fillId="0" borderId="0" xfId="17" applyNumberFormat="1" applyFont="1" applyBorder="1"/>
    <xf numFmtId="3" fontId="1" fillId="0" borderId="0" xfId="0" applyNumberFormat="1" applyFont="1" applyAlignment="1">
      <alignment horizontal="left"/>
    </xf>
    <xf numFmtId="3" fontId="1" fillId="0" borderId="0" xfId="0" applyNumberFormat="1" applyFont="1" applyAlignment="1">
      <alignment horizontal="right" wrapText="1" shrinkToFit="1"/>
    </xf>
    <xf numFmtId="3" fontId="1" fillId="0" borderId="0" xfId="14" applyNumberFormat="1" applyFont="1" applyAlignment="1">
      <alignment horizontal="left"/>
    </xf>
    <xf numFmtId="164" fontId="1" fillId="0" borderId="3" xfId="15" applyNumberFormat="1" applyFont="1" applyBorder="1"/>
    <xf numFmtId="164" fontId="2" fillId="0" borderId="9" xfId="18" applyNumberFormat="1" applyFont="1" applyBorder="1"/>
    <xf numFmtId="164" fontId="1" fillId="0" borderId="11" xfId="0" applyNumberFormat="1" applyFont="1" applyBorder="1"/>
    <xf numFmtId="164" fontId="1" fillId="0" borderId="11" xfId="0" applyNumberFormat="1" applyFont="1" applyBorder="1" applyAlignment="1">
      <alignment horizontal="right"/>
    </xf>
    <xf numFmtId="0" fontId="3" fillId="0" borderId="0" xfId="14" applyBorder="1"/>
    <xf numFmtId="0" fontId="6" fillId="0" borderId="0" xfId="0" applyFont="1"/>
    <xf numFmtId="0" fontId="7" fillId="0" borderId="0" xfId="0" applyFont="1"/>
    <xf numFmtId="0" fontId="10" fillId="0" borderId="0" xfId="0" applyFont="1"/>
    <xf numFmtId="0" fontId="0" fillId="0" borderId="3" xfId="19" applyFont="1" applyBorder="1" applyAlignment="1">
      <alignment horizontal="center"/>
    </xf>
    <xf numFmtId="3" fontId="0" fillId="0" borderId="0" xfId="18" applyNumberFormat="1" applyFont="1"/>
    <xf numFmtId="164" fontId="15" fillId="0" borderId="0" xfId="0" applyNumberFormat="1" applyFont="1"/>
    <xf numFmtId="0" fontId="15" fillId="0" borderId="0" xfId="0" applyFont="1"/>
    <xf numFmtId="0" fontId="15" fillId="0" borderId="0" xfId="6" applyFont="1" applyAlignment="1" applyProtection="1"/>
    <xf numFmtId="3" fontId="7" fillId="0" borderId="2" xfId="17" applyNumberFormat="1" applyFont="1" applyBorder="1" applyAlignment="1">
      <alignment horizontal="centerContinuous" vertical="center"/>
    </xf>
    <xf numFmtId="0" fontId="7" fillId="0" borderId="0" xfId="17" applyFont="1"/>
    <xf numFmtId="3" fontId="7" fillId="0" borderId="0" xfId="18" applyNumberFormat="1" applyFont="1"/>
    <xf numFmtId="3" fontId="7" fillId="0" borderId="2" xfId="0" applyNumberFormat="1" applyFont="1" applyBorder="1" applyAlignment="1">
      <alignment horizontal="centerContinuous" vertical="center"/>
    </xf>
    <xf numFmtId="3" fontId="6" fillId="0" borderId="0" xfId="19" applyNumberFormat="1" applyFont="1"/>
    <xf numFmtId="3" fontId="1" fillId="0" borderId="9" xfId="17" applyNumberFormat="1" applyFont="1" applyBorder="1" applyAlignment="1">
      <alignment horizontal="right" wrapText="1" shrinkToFit="1"/>
    </xf>
    <xf numFmtId="3" fontId="2" fillId="0" borderId="9" xfId="18" applyNumberFormat="1" applyFont="1" applyBorder="1"/>
    <xf numFmtId="164" fontId="1" fillId="0" borderId="0" xfId="0" applyNumberFormat="1" applyFont="1" applyFill="1" applyBorder="1"/>
    <xf numFmtId="3" fontId="2" fillId="0" borderId="0" xfId="18" applyNumberFormat="1" applyFont="1" applyFill="1" applyBorder="1"/>
    <xf numFmtId="0" fontId="2" fillId="0" borderId="0" xfId="0" applyFont="1" applyAlignment="1">
      <alignment horizontal="left" wrapText="1"/>
    </xf>
    <xf numFmtId="0" fontId="0" fillId="0" borderId="0" xfId="0" applyAlignment="1">
      <alignment horizontal="left" wrapText="1"/>
    </xf>
    <xf numFmtId="0" fontId="1" fillId="0" borderId="0" xfId="0" applyFont="1" applyBorder="1"/>
    <xf numFmtId="0" fontId="0" fillId="0" borderId="0" xfId="0" applyBorder="1"/>
    <xf numFmtId="0" fontId="16" fillId="0" borderId="12" xfId="0" applyFont="1" applyBorder="1" applyAlignment="1">
      <alignment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3" fillId="0" borderId="0" xfId="0" applyFont="1" applyBorder="1"/>
    <xf numFmtId="0" fontId="16" fillId="0" borderId="15" xfId="0" applyFont="1" applyBorder="1" applyAlignment="1">
      <alignment vertical="center"/>
    </xf>
    <xf numFmtId="0" fontId="16" fillId="0" borderId="17" xfId="0" applyFont="1" applyBorder="1" applyAlignment="1">
      <alignment horizontal="right" vertical="center"/>
    </xf>
    <xf numFmtId="0" fontId="17" fillId="0" borderId="13" xfId="0" applyFont="1" applyBorder="1" applyAlignment="1">
      <alignment vertical="center"/>
    </xf>
    <xf numFmtId="0" fontId="17" fillId="0" borderId="14" xfId="0" applyFont="1" applyBorder="1" applyAlignment="1">
      <alignment horizontal="right" vertical="center"/>
    </xf>
    <xf numFmtId="0" fontId="8" fillId="0" borderId="0" xfId="6" applyFill="1" applyAlignment="1" applyProtection="1"/>
    <xf numFmtId="164" fontId="2" fillId="0" borderId="20" xfId="0" applyNumberFormat="1" applyFont="1" applyBorder="1"/>
    <xf numFmtId="164" fontId="1" fillId="0" borderId="22" xfId="0" applyNumberFormat="1" applyFont="1" applyBorder="1" applyAlignment="1">
      <alignment horizontal="right"/>
    </xf>
    <xf numFmtId="164" fontId="1" fillId="0" borderId="20" xfId="0" applyNumberFormat="1" applyFont="1" applyBorder="1" applyAlignment="1">
      <alignment horizontal="right"/>
    </xf>
    <xf numFmtId="164" fontId="1" fillId="0" borderId="22" xfId="0" applyNumberFormat="1" applyFont="1" applyBorder="1"/>
    <xf numFmtId="164" fontId="1" fillId="0" borderId="20" xfId="0" applyNumberFormat="1" applyFont="1" applyBorder="1"/>
    <xf numFmtId="164" fontId="2" fillId="0" borderId="20" xfId="0" applyNumberFormat="1" applyFont="1" applyFill="1" applyBorder="1"/>
    <xf numFmtId="1" fontId="2" fillId="0" borderId="0" xfId="0" applyNumberFormat="1" applyFont="1"/>
    <xf numFmtId="1" fontId="1" fillId="0" borderId="0" xfId="0" applyNumberFormat="1" applyFont="1" applyAlignment="1">
      <alignment horizontal="right"/>
    </xf>
    <xf numFmtId="1" fontId="2" fillId="0" borderId="0" xfId="0" applyNumberFormat="1" applyFont="1" applyAlignment="1">
      <alignment horizontal="right"/>
    </xf>
    <xf numFmtId="1" fontId="1" fillId="0" borderId="0" xfId="20" applyNumberFormat="1" applyFont="1" applyAlignment="1">
      <alignment horizontal="right"/>
    </xf>
    <xf numFmtId="1" fontId="15" fillId="0" borderId="0" xfId="0" applyNumberFormat="1" applyFont="1"/>
    <xf numFmtId="164" fontId="2" fillId="0" borderId="21" xfId="0" applyNumberFormat="1" applyFont="1" applyFill="1" applyBorder="1"/>
    <xf numFmtId="164" fontId="1" fillId="0" borderId="22" xfId="0" applyNumberFormat="1" applyFont="1" applyFill="1" applyBorder="1" applyAlignment="1">
      <alignment horizontal="right"/>
    </xf>
    <xf numFmtId="164" fontId="1" fillId="0" borderId="20" xfId="0" applyNumberFormat="1" applyFont="1" applyFill="1" applyBorder="1" applyAlignment="1">
      <alignment horizontal="right"/>
    </xf>
    <xf numFmtId="164" fontId="1" fillId="0" borderId="22" xfId="0" applyNumberFormat="1" applyFont="1" applyFill="1" applyBorder="1"/>
    <xf numFmtId="164" fontId="1" fillId="0" borderId="20" xfId="0" applyNumberFormat="1" applyFont="1" applyFill="1" applyBorder="1"/>
    <xf numFmtId="164" fontId="2" fillId="0" borderId="0" xfId="0" applyNumberFormat="1" applyFont="1" applyFill="1" applyBorder="1"/>
    <xf numFmtId="164" fontId="2" fillId="0" borderId="0" xfId="0" applyNumberFormat="1" applyFont="1" applyFill="1"/>
    <xf numFmtId="164" fontId="15" fillId="0" borderId="0" xfId="0" applyNumberFormat="1" applyFont="1" applyFill="1"/>
    <xf numFmtId="3" fontId="2" fillId="0" borderId="23" xfId="0" applyNumberFormat="1" applyFont="1" applyBorder="1" applyAlignment="1">
      <alignment horizontal="center"/>
    </xf>
    <xf numFmtId="3" fontId="2" fillId="0" borderId="0" xfId="0" applyNumberFormat="1" applyFont="1" applyFill="1"/>
    <xf numFmtId="0" fontId="2" fillId="0" borderId="0" xfId="0" applyFont="1" applyFill="1" applyAlignment="1">
      <alignment horizontal="centerContinuous"/>
    </xf>
    <xf numFmtId="3" fontId="2" fillId="0" borderId="0" xfId="0" applyNumberFormat="1" applyFont="1" applyFill="1" applyAlignment="1">
      <alignment horizontal="centerContinuous"/>
    </xf>
    <xf numFmtId="3" fontId="2" fillId="0" borderId="2" xfId="0" applyNumberFormat="1" applyFont="1" applyFill="1" applyBorder="1" applyAlignment="1">
      <alignment horizontal="centerContinuous"/>
    </xf>
    <xf numFmtId="3" fontId="2" fillId="0" borderId="1" xfId="0" applyNumberFormat="1" applyFont="1" applyFill="1" applyBorder="1" applyAlignment="1">
      <alignment horizontal="centerContinuous"/>
    </xf>
    <xf numFmtId="3" fontId="2" fillId="0" borderId="7" xfId="0" applyNumberFormat="1" applyFont="1" applyFill="1" applyBorder="1" applyAlignment="1">
      <alignment horizontal="center"/>
    </xf>
    <xf numFmtId="3" fontId="2" fillId="0" borderId="8" xfId="0" applyNumberFormat="1" applyFont="1" applyFill="1" applyBorder="1" applyAlignment="1">
      <alignment horizontal="center"/>
    </xf>
    <xf numFmtId="164" fontId="2" fillId="0" borderId="3" xfId="0" applyNumberFormat="1" applyFont="1" applyFill="1" applyBorder="1"/>
    <xf numFmtId="164" fontId="0" fillId="0" borderId="3" xfId="0" applyNumberFormat="1" applyFill="1" applyBorder="1"/>
    <xf numFmtId="164" fontId="0" fillId="0" borderId="0" xfId="0" applyNumberFormat="1" applyFill="1" applyBorder="1"/>
    <xf numFmtId="164" fontId="2" fillId="0" borderId="9" xfId="0" applyNumberFormat="1" applyFont="1" applyFill="1" applyBorder="1"/>
    <xf numFmtId="164" fontId="0" fillId="0" borderId="0" xfId="0" applyNumberFormat="1" applyFill="1"/>
    <xf numFmtId="164" fontId="0" fillId="0" borderId="18" xfId="0" applyNumberFormat="1" applyFill="1" applyBorder="1"/>
    <xf numFmtId="164" fontId="0" fillId="0" borderId="6" xfId="0" applyNumberFormat="1" applyFill="1" applyBorder="1"/>
    <xf numFmtId="164" fontId="2" fillId="0" borderId="10" xfId="0" applyNumberFormat="1" applyFont="1" applyFill="1" applyBorder="1"/>
    <xf numFmtId="164" fontId="1" fillId="0" borderId="4" xfId="0" applyNumberFormat="1" applyFont="1" applyFill="1" applyBorder="1" applyAlignment="1">
      <alignment horizontal="right"/>
    </xf>
    <xf numFmtId="164" fontId="1" fillId="0" borderId="5" xfId="0" applyNumberFormat="1" applyFont="1" applyFill="1" applyBorder="1" applyAlignment="1">
      <alignment horizontal="right"/>
    </xf>
    <xf numFmtId="164" fontId="2" fillId="0" borderId="9" xfId="0" applyNumberFormat="1" applyFont="1" applyFill="1" applyBorder="1" applyAlignment="1">
      <alignment horizontal="right"/>
    </xf>
    <xf numFmtId="164" fontId="2" fillId="0" borderId="3" xfId="0" applyNumberFormat="1" applyFont="1" applyFill="1" applyBorder="1" applyAlignment="1">
      <alignment horizontal="right"/>
    </xf>
    <xf numFmtId="164" fontId="1" fillId="0" borderId="3" xfId="0" applyNumberFormat="1" applyFont="1" applyFill="1" applyBorder="1" applyAlignment="1">
      <alignment horizontal="right"/>
    </xf>
    <xf numFmtId="164" fontId="1"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1" fillId="0" borderId="4" xfId="0" applyNumberFormat="1" applyFont="1" applyFill="1" applyBorder="1"/>
    <xf numFmtId="164" fontId="1" fillId="0" borderId="5" xfId="0" applyNumberFormat="1" applyFont="1" applyFill="1" applyBorder="1"/>
    <xf numFmtId="164" fontId="1" fillId="0" borderId="11" xfId="0" applyNumberFormat="1" applyFont="1" applyFill="1" applyBorder="1"/>
    <xf numFmtId="164" fontId="1" fillId="0" borderId="3" xfId="0" applyNumberFormat="1" applyFont="1" applyFill="1" applyBorder="1"/>
    <xf numFmtId="0" fontId="2" fillId="0" borderId="0" xfId="0" applyFont="1" applyFill="1"/>
    <xf numFmtId="0" fontId="2" fillId="0" borderId="0" xfId="14" applyFont="1" applyFill="1"/>
    <xf numFmtId="0" fontId="2" fillId="0" borderId="2" xfId="14" applyFont="1" applyFill="1" applyBorder="1"/>
    <xf numFmtId="0" fontId="0" fillId="0" borderId="3" xfId="19" applyFont="1" applyFill="1" applyBorder="1" applyAlignment="1">
      <alignment horizontal="center"/>
    </xf>
    <xf numFmtId="0" fontId="2" fillId="0" borderId="3" xfId="14" applyFont="1" applyFill="1" applyBorder="1"/>
    <xf numFmtId="0" fontId="2" fillId="0" borderId="4" xfId="14" applyFont="1" applyFill="1" applyBorder="1"/>
    <xf numFmtId="164" fontId="2" fillId="0" borderId="3" xfId="14" applyNumberFormat="1" applyFont="1" applyFill="1" applyBorder="1"/>
    <xf numFmtId="164" fontId="1" fillId="0" borderId="4" xfId="14" applyNumberFormat="1" applyFont="1" applyFill="1" applyBorder="1"/>
    <xf numFmtId="164" fontId="1" fillId="0" borderId="3" xfId="14" applyNumberFormat="1" applyFont="1" applyFill="1" applyBorder="1"/>
    <xf numFmtId="164" fontId="2" fillId="0" borderId="4" xfId="14" applyNumberFormat="1" applyFont="1" applyFill="1" applyBorder="1"/>
    <xf numFmtId="164" fontId="2" fillId="0" borderId="3" xfId="14" applyNumberFormat="1" applyFont="1" applyFill="1" applyBorder="1" applyAlignment="1">
      <alignment horizontal="right"/>
    </xf>
    <xf numFmtId="0" fontId="2" fillId="0" borderId="0" xfId="15" applyFont="1" applyFill="1"/>
    <xf numFmtId="0" fontId="2" fillId="0" borderId="2" xfId="15" applyFont="1" applyFill="1" applyBorder="1"/>
    <xf numFmtId="0" fontId="2" fillId="0" borderId="3" xfId="15" applyFont="1" applyFill="1" applyBorder="1"/>
    <xf numFmtId="0" fontId="2" fillId="0" borderId="4" xfId="15" applyFont="1" applyFill="1" applyBorder="1"/>
    <xf numFmtId="164" fontId="2" fillId="0" borderId="3" xfId="15" applyNumberFormat="1" applyFont="1" applyFill="1" applyBorder="1"/>
    <xf numFmtId="164" fontId="1" fillId="0" borderId="4" xfId="15" applyNumberFormat="1" applyFont="1" applyFill="1" applyBorder="1"/>
    <xf numFmtId="164" fontId="1" fillId="0" borderId="3" xfId="15" applyNumberFormat="1" applyFont="1" applyFill="1" applyBorder="1"/>
    <xf numFmtId="164" fontId="1" fillId="0" borderId="7" xfId="15" applyNumberFormat="1" applyFont="1" applyFill="1" applyBorder="1"/>
    <xf numFmtId="164" fontId="2" fillId="0" borderId="18" xfId="0" applyNumberFormat="1" applyFont="1" applyFill="1" applyBorder="1"/>
    <xf numFmtId="164" fontId="2" fillId="0" borderId="6" xfId="0" applyNumberFormat="1" applyFont="1" applyFill="1" applyBorder="1"/>
    <xf numFmtId="164" fontId="2" fillId="0" borderId="3" xfId="17" applyNumberFormat="1" applyFont="1" applyFill="1" applyBorder="1"/>
    <xf numFmtId="164" fontId="2" fillId="0" borderId="0" xfId="17" applyNumberFormat="1" applyFont="1" applyFill="1"/>
    <xf numFmtId="164" fontId="2" fillId="0" borderId="3" xfId="17" applyNumberFormat="1" applyFont="1" applyFill="1" applyBorder="1" applyAlignment="1">
      <alignment horizontal="right"/>
    </xf>
    <xf numFmtId="164" fontId="1" fillId="0" borderId="4" xfId="17" applyNumberFormat="1" applyFont="1" applyFill="1" applyBorder="1"/>
    <xf numFmtId="164" fontId="1" fillId="0" borderId="5" xfId="17" applyNumberFormat="1" applyFont="1" applyFill="1" applyBorder="1"/>
    <xf numFmtId="164" fontId="7" fillId="0" borderId="0" xfId="17" applyNumberFormat="1" applyFont="1" applyFill="1"/>
    <xf numFmtId="164" fontId="2" fillId="0" borderId="0" xfId="17" applyNumberFormat="1" applyFont="1" applyFill="1" applyAlignment="1">
      <alignment horizontal="right"/>
    </xf>
    <xf numFmtId="0" fontId="2" fillId="0" borderId="0" xfId="17" applyFont="1" applyFill="1"/>
    <xf numFmtId="164" fontId="2" fillId="0" borderId="9" xfId="17" applyNumberFormat="1" applyFont="1" applyFill="1" applyBorder="1"/>
    <xf numFmtId="164" fontId="1" fillId="0" borderId="3" xfId="17" applyNumberFormat="1" applyFont="1" applyFill="1" applyBorder="1"/>
    <xf numFmtId="164" fontId="1" fillId="0" borderId="0" xfId="17" applyNumberFormat="1" applyFont="1" applyFill="1" applyBorder="1"/>
    <xf numFmtId="164" fontId="1" fillId="0" borderId="9" xfId="17" applyNumberFormat="1" applyFont="1" applyFill="1" applyBorder="1"/>
    <xf numFmtId="164" fontId="12" fillId="0" borderId="0" xfId="17" applyNumberFormat="1" applyFont="1" applyFill="1"/>
    <xf numFmtId="164" fontId="2" fillId="0" borderId="0" xfId="0" applyNumberFormat="1" applyFont="1" applyFill="1" applyAlignment="1">
      <alignment horizontal="right"/>
    </xf>
    <xf numFmtId="0" fontId="14" fillId="0" borderId="3" xfId="0" applyNumberFormat="1" applyFont="1" applyFill="1" applyBorder="1"/>
    <xf numFmtId="0" fontId="14" fillId="0" borderId="0" xfId="0" applyNumberFormat="1" applyFont="1" applyFill="1" applyBorder="1"/>
    <xf numFmtId="0" fontId="0" fillId="0" borderId="3" xfId="0" applyNumberFormat="1" applyFill="1" applyBorder="1"/>
    <xf numFmtId="0" fontId="0" fillId="0" borderId="0" xfId="0" applyNumberFormat="1" applyFill="1"/>
    <xf numFmtId="3" fontId="2" fillId="0" borderId="19" xfId="0" applyNumberFormat="1" applyFont="1" applyBorder="1" applyAlignment="1">
      <alignment horizontal="center" vertical="top" wrapText="1"/>
    </xf>
    <xf numFmtId="3" fontId="2" fillId="0" borderId="23" xfId="0" applyNumberFormat="1" applyFont="1" applyBorder="1" applyAlignment="1">
      <alignment horizontal="center" vertical="top" wrapText="1"/>
    </xf>
    <xf numFmtId="0" fontId="2" fillId="0" borderId="0" xfId="0" applyFont="1" applyAlignment="1">
      <alignment horizontal="left"/>
    </xf>
    <xf numFmtId="0" fontId="8" fillId="0" borderId="0" xfId="6" applyAlignment="1" applyProtection="1"/>
    <xf numFmtId="164" fontId="2" fillId="0" borderId="4" xfId="14" applyNumberFormat="1" applyFont="1" applyFill="1" applyBorder="1" applyAlignment="1">
      <alignment horizontal="right"/>
    </xf>
    <xf numFmtId="0" fontId="19" fillId="0" borderId="0" xfId="0" applyFont="1"/>
    <xf numFmtId="1" fontId="16" fillId="0" borderId="16" xfId="0" applyNumberFormat="1" applyFont="1" applyBorder="1" applyAlignment="1">
      <alignment horizontal="right" vertical="center"/>
    </xf>
    <xf numFmtId="1" fontId="17" fillId="0" borderId="14" xfId="0" applyNumberFormat="1" applyFont="1" applyBorder="1" applyAlignment="1">
      <alignment horizontal="right" vertical="center"/>
    </xf>
    <xf numFmtId="0" fontId="16" fillId="0" borderId="0" xfId="0" applyFont="1" applyBorder="1" applyAlignment="1">
      <alignment horizontal="left" vertical="center"/>
    </xf>
    <xf numFmtId="3" fontId="1" fillId="0" borderId="0" xfId="0" applyNumberFormat="1" applyFont="1" applyAlignment="1">
      <alignment horizontal="center"/>
    </xf>
    <xf numFmtId="3" fontId="6" fillId="0" borderId="0" xfId="14" applyNumberFormat="1" applyFont="1" applyAlignment="1">
      <alignment horizontal="center"/>
    </xf>
    <xf numFmtId="3" fontId="1" fillId="0" borderId="0" xfId="14" applyNumberFormat="1" applyFont="1" applyAlignment="1">
      <alignment horizontal="center"/>
    </xf>
    <xf numFmtId="3" fontId="6" fillId="0" borderId="0" xfId="15" applyNumberFormat="1" applyFont="1" applyAlignment="1">
      <alignment horizontal="center"/>
    </xf>
    <xf numFmtId="3" fontId="1" fillId="0" borderId="0" xfId="15" applyNumberFormat="1" applyFont="1" applyAlignment="1">
      <alignment horizontal="center"/>
    </xf>
    <xf numFmtId="0" fontId="2" fillId="0" borderId="0" xfId="0" applyFont="1" applyAlignment="1">
      <alignment horizontal="left" wrapText="1"/>
    </xf>
    <xf numFmtId="0" fontId="0" fillId="0" borderId="0" xfId="0" applyAlignment="1">
      <alignment horizontal="left" wrapText="1"/>
    </xf>
    <xf numFmtId="3" fontId="1" fillId="0" borderId="0" xfId="18" applyNumberFormat="1" applyFont="1" applyAlignment="1">
      <alignment horizontal="center"/>
    </xf>
    <xf numFmtId="3" fontId="1" fillId="0" borderId="0" xfId="16" applyNumberFormat="1" applyFont="1" applyAlignment="1">
      <alignment horizontal="center"/>
    </xf>
    <xf numFmtId="3" fontId="1" fillId="0" borderId="0" xfId="19" applyNumberFormat="1" applyFont="1" applyAlignment="1">
      <alignment horizontal="center"/>
    </xf>
  </cellXfs>
  <cellStyles count="21">
    <cellStyle name="0" xfId="1" xr:uid="{00000000-0005-0000-0000-000000000000}"/>
    <cellStyle name="0.0" xfId="2" xr:uid="{00000000-0005-0000-0000-000001000000}"/>
    <cellStyle name="0.0000" xfId="3" xr:uid="{00000000-0005-0000-0000-000002000000}"/>
    <cellStyle name="decimalen" xfId="4" xr:uid="{00000000-0005-0000-0000-000003000000}"/>
    <cellStyle name="decimalenpunt2" xfId="5" xr:uid="{00000000-0005-0000-0000-000004000000}"/>
    <cellStyle name="Hyperlink" xfId="6" builtinId="8"/>
    <cellStyle name="komma1nul" xfId="7" xr:uid="{00000000-0005-0000-0000-000006000000}"/>
    <cellStyle name="komma2nul" xfId="8" xr:uid="{00000000-0005-0000-0000-000007000000}"/>
    <cellStyle name="nieuw" xfId="9" xr:uid="{00000000-0005-0000-0000-000008000000}"/>
    <cellStyle name="perc1nul" xfId="10" xr:uid="{00000000-0005-0000-0000-000009000000}"/>
    <cellStyle name="perc2nul" xfId="11" xr:uid="{00000000-0005-0000-0000-00000A000000}"/>
    <cellStyle name="perc3nul" xfId="12" xr:uid="{00000000-0005-0000-0000-00000B000000}"/>
    <cellStyle name="perc4" xfId="13" xr:uid="{00000000-0005-0000-0000-00000C000000}"/>
    <cellStyle name="Procent" xfId="20" builtinId="5"/>
    <cellStyle name="Standaard" xfId="0" builtinId="0"/>
    <cellStyle name="Standaard_96palg02" xfId="14" xr:uid="{00000000-0005-0000-0000-00000E000000}"/>
    <cellStyle name="Standaard_96palg03" xfId="15" xr:uid="{00000000-0005-0000-0000-00000F000000}"/>
    <cellStyle name="Standaard_96palg05 (2)" xfId="16" xr:uid="{00000000-0005-0000-0000-000010000000}"/>
    <cellStyle name="Standaard_96palg06" xfId="17" xr:uid="{00000000-0005-0000-0000-000011000000}"/>
    <cellStyle name="Standaard_96palg07" xfId="18" xr:uid="{00000000-0005-0000-0000-000012000000}"/>
    <cellStyle name="Standaard_96palg09 (2)" xfId="19"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7620</xdr:colOff>
      <xdr:row>0</xdr:row>
      <xdr:rowOff>0</xdr:rowOff>
    </xdr:from>
    <xdr:to>
      <xdr:col>11</xdr:col>
      <xdr:colOff>330567</xdr:colOff>
      <xdr:row>80</xdr:row>
      <xdr:rowOff>149087</xdr:rowOff>
    </xdr:to>
    <xdr:sp macro="" textlink="">
      <xdr:nvSpPr>
        <xdr:cNvPr id="3" name="Tekstvak 2">
          <a:extLst>
            <a:ext uri="{FF2B5EF4-FFF2-40B4-BE49-F238E27FC236}">
              <a16:creationId xmlns:a16="http://schemas.microsoft.com/office/drawing/2014/main" id="{52E04D4B-161C-4A7A-8C06-C520BA4133DC}"/>
            </a:ext>
          </a:extLst>
        </xdr:cNvPr>
        <xdr:cNvSpPr txBox="1"/>
      </xdr:nvSpPr>
      <xdr:spPr>
        <a:xfrm>
          <a:off x="7620" y="0"/>
          <a:ext cx="9315861" cy="13287018"/>
        </a:xfrm>
        <a:prstGeom prst="rect">
          <a:avLst/>
        </a:prstGeom>
        <a:ln w="9525" cmpd="sng">
          <a:solidFill>
            <a:schemeClr val="tx1"/>
          </a:solidFill>
        </a:ln>
      </xdr:spPr>
      <xdr:style>
        <a:lnRef idx="0">
          <a:scrgbClr r="0" g="0" b="0"/>
        </a:lnRef>
        <a:fillRef idx="1001">
          <a:schemeClr val="lt1"/>
        </a:fillRef>
        <a:effectRef idx="0">
          <a:scrgbClr r="0" g="0" b="0"/>
        </a:effectRef>
        <a:fontRef idx="minor">
          <a:schemeClr val="dk1"/>
        </a:fontRef>
      </xdr:style>
      <xdr:txBody>
        <a:bodyPr vertOverflow="clip" horzOverflow="clip" wrap="square" rtlCol="0" anchor="t"/>
        <a:lstStyle/>
        <a:p>
          <a:pPr algn="ctr">
            <a:lnSpc>
              <a:spcPts val="1400"/>
            </a:lnSpc>
          </a:pPr>
          <a:r>
            <a:rPr lang="nl-BE" sz="1200" b="1">
              <a:solidFill>
                <a:schemeClr val="dk1"/>
              </a:solidFill>
              <a:effectLst/>
              <a:latin typeface="+mn-lt"/>
              <a:ea typeface="+mn-ea"/>
              <a:cs typeface="+mn-cs"/>
            </a:rPr>
            <a:t>TOELICHTING ONDERWIJSPERSONEEL</a:t>
          </a:r>
        </a:p>
        <a:p>
          <a:pPr algn="ctr">
            <a:lnSpc>
              <a:spcPts val="1400"/>
            </a:lnSpc>
          </a:pP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In de personeelsstatistieken wordt enkel het personeel geregistreerd dat ofwel rechtstreeks door het Vlaams Ministerie van Onderwijs en Vorming wordt betaald, ofwel waarvan de lonen ten laste zijn van de werkingsenveloppe van het hoger onderwijs (met uitzondering van de gastprofessoren en de mandaatsvergoedingen in het hogescholenonderwijs). </a:t>
          </a:r>
        </a:p>
        <a:p>
          <a:pPr>
            <a:lnSpc>
              <a:spcPts val="1400"/>
            </a:lnSpc>
          </a:pPr>
          <a:r>
            <a:rPr lang="nl-BE" sz="1200">
              <a:solidFill>
                <a:schemeClr val="dk1"/>
              </a:solidFill>
              <a:effectLst/>
              <a:latin typeface="+mn-lt"/>
              <a:ea typeface="+mn-ea"/>
              <a:cs typeface="+mn-cs"/>
            </a:rPr>
            <a:t>Dit impliceert dat het meester-, vak- en dienstpersoneel van het gesubsidieerd onderwijs niet opgenomen is in de statistieken. De gesubsidieerde contractuelen worden ook buiten beschouwing gelaten omdat deze personeelsleden niet volledig door het Vlaams Ministerie van Onderwijs en Vorming worden betaald.  Ook het personeel ten laste van de werkingsmiddelen (PWB) in het leerplichtonderwijs, volwassenenonderwijs, deeltijds kunstonderwijs en de centra voor leerlingenbegeleiding wordt niet meer in de data opgenomen vanaf het schooljaar 2018-2019. De lonen van deze personeelsleden worden door de scholen terugbetaald vanuit hun werkingsmiddelen.</a:t>
          </a:r>
        </a:p>
        <a:p>
          <a:pPr>
            <a:lnSpc>
              <a:spcPts val="1400"/>
            </a:lnSpc>
          </a:pP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Het personeel dat geniet van het stelsel 'terbeschikkingstelling voorafgaand aan het rustpensioen' (TBS+) is opgenomen in de statistieken. </a:t>
          </a:r>
        </a:p>
        <a:p>
          <a:pPr>
            <a:lnSpc>
              <a:spcPts val="1400"/>
            </a:lnSpc>
          </a:pPr>
          <a:endParaRPr lang="nl-BE" sz="1200">
            <a:solidFill>
              <a:schemeClr val="dk1"/>
            </a:solidFill>
            <a:effectLst/>
            <a:latin typeface="+mn-lt"/>
            <a:ea typeface="+mn-ea"/>
            <a:cs typeface="+mn-cs"/>
          </a:endParaRPr>
        </a:p>
        <a:p>
          <a:pPr>
            <a:lnSpc>
              <a:spcPts val="1400"/>
            </a:lnSpc>
          </a:pPr>
          <a:r>
            <a:rPr lang="nl-BE" sz="1200" b="1">
              <a:solidFill>
                <a:schemeClr val="dk1"/>
              </a:solidFill>
              <a:effectLst/>
              <a:latin typeface="+mn-lt"/>
              <a:ea typeface="+mn-ea"/>
              <a:cs typeface="+mn-cs"/>
            </a:rPr>
            <a:t>Alle personeelsgegevens hebben betrekking op de maand januari, zoals gekend in juni 2020.</a:t>
          </a:r>
        </a:p>
        <a:p>
          <a:pPr>
            <a:lnSpc>
              <a:spcPts val="1400"/>
            </a:lnSpc>
          </a:pPr>
          <a:endParaRPr lang="nl-BE" sz="1200">
            <a:solidFill>
              <a:schemeClr val="dk1"/>
            </a:solidFill>
            <a:effectLst/>
            <a:latin typeface="+mn-lt"/>
            <a:ea typeface="+mn-ea"/>
            <a:cs typeface="+mn-cs"/>
          </a:endParaRPr>
        </a:p>
        <a:p>
          <a:pPr>
            <a:lnSpc>
              <a:spcPts val="1400"/>
            </a:lnSpc>
          </a:pPr>
          <a:r>
            <a:rPr lang="nl-BE" sz="1200" b="1" u="sng">
              <a:solidFill>
                <a:schemeClr val="dk1"/>
              </a:solidFill>
              <a:effectLst/>
              <a:latin typeface="+mn-lt"/>
              <a:ea typeface="+mn-ea"/>
              <a:cs typeface="+mn-cs"/>
            </a:rPr>
            <a:t>Bestuurs- en onderwijzend personeel en andere personeelscategorieën</a:t>
          </a: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Binnen het onderwijspersoneel wordt een onderscheid gemaakt tussen enerzijds het </a:t>
          </a:r>
          <a:r>
            <a:rPr lang="nl-BE" sz="1200" i="1">
              <a:solidFill>
                <a:schemeClr val="dk1"/>
              </a:solidFill>
              <a:effectLst/>
              <a:latin typeface="+mn-lt"/>
              <a:ea typeface="+mn-ea"/>
              <a:cs typeface="+mn-cs"/>
            </a:rPr>
            <a:t>bestuurs- en onderwijzend personeel</a:t>
          </a:r>
          <a:r>
            <a:rPr lang="nl-BE" sz="1200">
              <a:solidFill>
                <a:schemeClr val="dk1"/>
              </a:solidFill>
              <a:effectLst/>
              <a:latin typeface="+mn-lt"/>
              <a:ea typeface="+mn-ea"/>
              <a:cs typeface="+mn-cs"/>
            </a:rPr>
            <a:t> en anderzijds </a:t>
          </a:r>
          <a:r>
            <a:rPr lang="nl-BE" sz="1200" i="1">
              <a:solidFill>
                <a:schemeClr val="dk1"/>
              </a:solidFill>
              <a:effectLst/>
              <a:latin typeface="+mn-lt"/>
              <a:ea typeface="+mn-ea"/>
              <a:cs typeface="+mn-cs"/>
            </a:rPr>
            <a:t>andere personeelscategorieën</a:t>
          </a:r>
          <a:r>
            <a:rPr lang="nl-BE" sz="1200">
              <a:solidFill>
                <a:schemeClr val="dk1"/>
              </a:solidFill>
              <a:effectLst/>
              <a:latin typeface="+mn-lt"/>
              <a:ea typeface="+mn-ea"/>
              <a:cs typeface="+mn-cs"/>
            </a:rPr>
            <a:t>.</a:t>
          </a:r>
        </a:p>
        <a:p>
          <a:pPr>
            <a:lnSpc>
              <a:spcPts val="1400"/>
            </a:lnSpc>
          </a:pP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Het </a:t>
          </a:r>
          <a:r>
            <a:rPr lang="nl-BE" sz="1200" b="1" i="1">
              <a:solidFill>
                <a:schemeClr val="dk1"/>
              </a:solidFill>
              <a:effectLst/>
              <a:latin typeface="+mn-lt"/>
              <a:ea typeface="+mn-ea"/>
              <a:cs typeface="+mn-cs"/>
            </a:rPr>
            <a:t>bestuurspersoneel</a:t>
          </a:r>
          <a:r>
            <a:rPr lang="nl-BE" sz="1200" b="1">
              <a:solidFill>
                <a:schemeClr val="dk1"/>
              </a:solidFill>
              <a:effectLst/>
              <a:latin typeface="+mn-lt"/>
              <a:ea typeface="+mn-ea"/>
              <a:cs typeface="+mn-cs"/>
            </a:rPr>
            <a:t> </a:t>
          </a:r>
          <a:r>
            <a:rPr lang="nl-BE" sz="1200">
              <a:solidFill>
                <a:schemeClr val="dk1"/>
              </a:solidFill>
              <a:effectLst/>
              <a:latin typeface="+mn-lt"/>
              <a:ea typeface="+mn-ea"/>
              <a:cs typeface="+mn-cs"/>
            </a:rPr>
            <a:t>bestaat uit directeurs en adjunct-directeurs en nog enkele andere ambten. Het </a:t>
          </a:r>
          <a:r>
            <a:rPr lang="nl-BE" sz="1200" b="1" i="1">
              <a:solidFill>
                <a:schemeClr val="dk1"/>
              </a:solidFill>
              <a:effectLst/>
              <a:latin typeface="+mn-lt"/>
              <a:ea typeface="+mn-ea"/>
              <a:cs typeface="+mn-cs"/>
            </a:rPr>
            <a:t>onderwijzend personeel</a:t>
          </a:r>
          <a:r>
            <a:rPr lang="nl-BE" sz="1200" b="1">
              <a:solidFill>
                <a:schemeClr val="dk1"/>
              </a:solidFill>
              <a:effectLst/>
              <a:latin typeface="+mn-lt"/>
              <a:ea typeface="+mn-ea"/>
              <a:cs typeface="+mn-cs"/>
            </a:rPr>
            <a:t> </a:t>
          </a:r>
          <a:r>
            <a:rPr lang="nl-BE" sz="1200">
              <a:solidFill>
                <a:schemeClr val="dk1"/>
              </a:solidFill>
              <a:effectLst/>
              <a:latin typeface="+mn-lt"/>
              <a:ea typeface="+mn-ea"/>
              <a:cs typeface="+mn-cs"/>
            </a:rPr>
            <a:t>vervult effectief een lesopdracht, is ter beschikking gesteld voorafgaand aan het rustpensioen of neemt een bonus.</a:t>
          </a:r>
        </a:p>
        <a:p>
          <a:pPr>
            <a:lnSpc>
              <a:spcPts val="1400"/>
            </a:lnSpc>
          </a:pP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De </a:t>
          </a:r>
          <a:r>
            <a:rPr lang="nl-BE" sz="1200" b="1" i="1">
              <a:solidFill>
                <a:schemeClr val="dk1"/>
              </a:solidFill>
              <a:effectLst/>
              <a:latin typeface="+mn-lt"/>
              <a:ea typeface="+mn-ea"/>
              <a:cs typeface="+mn-cs"/>
            </a:rPr>
            <a:t>andere personeelscategorieën</a:t>
          </a:r>
          <a:r>
            <a:rPr lang="nl-BE" sz="1200" b="1">
              <a:solidFill>
                <a:schemeClr val="dk1"/>
              </a:solidFill>
              <a:effectLst/>
              <a:latin typeface="+mn-lt"/>
              <a:ea typeface="+mn-ea"/>
              <a:cs typeface="+mn-cs"/>
            </a:rPr>
            <a:t> </a:t>
          </a:r>
          <a:r>
            <a:rPr lang="nl-BE" sz="1200">
              <a:solidFill>
                <a:schemeClr val="dk1"/>
              </a:solidFill>
              <a:effectLst/>
              <a:latin typeface="+mn-lt"/>
              <a:ea typeface="+mn-ea"/>
              <a:cs typeface="+mn-cs"/>
            </a:rPr>
            <a:t>bestaan uit het administratief personeel, het werkliedenpersoneel van het gemeenschapsonderwijs, het opvoedend hulppersoneel, het paramedisch personeel, het CLB- personeel, het inspectiepersoneel, het personeel pedagogische begeleiding, het personeel van de internaten en de kinderverzorgsters van het kleuteronderwijs.</a:t>
          </a:r>
        </a:p>
        <a:p>
          <a:pPr>
            <a:lnSpc>
              <a:spcPts val="1400"/>
            </a:lnSpc>
          </a:pPr>
          <a:endParaRPr lang="nl-BE" sz="1200">
            <a:solidFill>
              <a:schemeClr val="dk1"/>
            </a:solidFill>
            <a:effectLst/>
            <a:latin typeface="+mn-lt"/>
            <a:ea typeface="+mn-ea"/>
            <a:cs typeface="+mn-cs"/>
          </a:endParaRPr>
        </a:p>
        <a:p>
          <a:pPr>
            <a:lnSpc>
              <a:spcPts val="1400"/>
            </a:lnSpc>
          </a:pPr>
          <a:r>
            <a:rPr lang="nl-BE" sz="1200" b="1">
              <a:solidFill>
                <a:schemeClr val="dk1"/>
              </a:solidFill>
              <a:effectLst/>
              <a:latin typeface="+mn-lt"/>
              <a:ea typeface="+mn-ea"/>
              <a:cs typeface="+mn-cs"/>
            </a:rPr>
            <a:t>In 2019-2020 doen zich twee grote wijzigingen voor in het hoger onderwijslandschap</a:t>
          </a:r>
          <a:r>
            <a:rPr lang="nl-BE" sz="1200">
              <a:solidFill>
                <a:schemeClr val="dk1"/>
              </a:solidFill>
              <a:effectLst/>
              <a:latin typeface="+mn-lt"/>
              <a:ea typeface="+mn-ea"/>
              <a:cs typeface="+mn-cs"/>
            </a:rPr>
            <a:t>: de </a:t>
          </a:r>
          <a:r>
            <a:rPr lang="nl-BE" sz="1200" b="1">
              <a:solidFill>
                <a:schemeClr val="dk1"/>
              </a:solidFill>
              <a:effectLst/>
              <a:latin typeface="+mn-lt"/>
              <a:ea typeface="+mn-ea"/>
              <a:cs typeface="+mn-cs"/>
            </a:rPr>
            <a:t>overdracht van de graduaatsopleidingen </a:t>
          </a:r>
          <a:r>
            <a:rPr lang="nl-BE" sz="1200">
              <a:solidFill>
                <a:schemeClr val="dk1"/>
              </a:solidFill>
              <a:effectLst/>
              <a:latin typeface="+mn-lt"/>
              <a:ea typeface="+mn-ea"/>
              <a:cs typeface="+mn-cs"/>
            </a:rPr>
            <a:t>(vroegere HBO5-opleidingen uit het volwassenenonderwijs) naar de hogescholen en de </a:t>
          </a:r>
          <a:r>
            <a:rPr lang="nl-BE" sz="1200" b="1">
              <a:solidFill>
                <a:schemeClr val="dk1"/>
              </a:solidFill>
              <a:effectLst/>
              <a:latin typeface="+mn-lt"/>
              <a:ea typeface="+mn-ea"/>
              <a:cs typeface="+mn-cs"/>
            </a:rPr>
            <a:t>hervorming van de lerarenopleiding </a:t>
          </a:r>
          <a:r>
            <a:rPr lang="nl-BE" sz="1200">
              <a:solidFill>
                <a:schemeClr val="dk1"/>
              </a:solidFill>
              <a:effectLst/>
              <a:latin typeface="+mn-lt"/>
              <a:ea typeface="+mn-ea"/>
              <a:cs typeface="+mn-cs"/>
            </a:rPr>
            <a:t>met o.a. de </a:t>
          </a:r>
          <a:r>
            <a:rPr lang="nl-BE" sz="1200" b="1">
              <a:solidFill>
                <a:schemeClr val="dk1"/>
              </a:solidFill>
              <a:effectLst/>
              <a:latin typeface="+mn-lt"/>
              <a:ea typeface="+mn-ea"/>
              <a:cs typeface="+mn-cs"/>
            </a:rPr>
            <a:t>overdracht </a:t>
          </a:r>
          <a:r>
            <a:rPr lang="nl-BE" sz="1200">
              <a:solidFill>
                <a:schemeClr val="dk1"/>
              </a:solidFill>
              <a:effectLst/>
              <a:latin typeface="+mn-lt"/>
              <a:ea typeface="+mn-ea"/>
              <a:cs typeface="+mn-cs"/>
            </a:rPr>
            <a:t>van de specifieke lerarenopleiding van de centra voor volwassenenonderwijs naar de hogescholen en universiteiten.</a:t>
          </a:r>
        </a:p>
        <a:p>
          <a:pPr>
            <a:lnSpc>
              <a:spcPts val="1400"/>
            </a:lnSpc>
          </a:pP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Op 1 september 2009 werd de vierde graad verpleegkunde afgesplitst van het secundair onderwijs en ondergebracht in het hoger beroepsonderwijs (HBO5). Tot en met het schooljaar 2016-2017 werd voor het bestuurspersoneel en de andere personeelscategorieën enkel het personeel opgenomen van de instellingen die 100% HBO verpleegkunde aanbieden (slechts 4 instellingen). Vanaf schooljaar 2017-2018 werd het aandeel HBO van het onderwijzend personeel van alle 20 instellingen die HBO aanbieden als inschatting gebruikt om het aandeel binnen het bestuurspersoneel en de andere personeelscategorieën te bepalen. Deze werkwijze leidt tot een meer realistische inschatting van de personeelsaantallen in HBO-verpleegkunde. Dit zorgt dus wel voor een trendbreuk binnen deze personeelscategorieën.</a:t>
          </a:r>
        </a:p>
        <a:p>
          <a:pPr>
            <a:lnSpc>
              <a:spcPts val="1400"/>
            </a:lnSpc>
          </a:pP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In het kader van de integratieprocedure van het onderwijs van het lange type van de hogescholen in het universitair onderwijs zijn de personeelsleden van het integratiekader die door de Katholieke Universiteit Leuven en de Universiteit Gent zelf worden betaald vanaf 1 januari 2014 niet meer in de personeelsstatistieken van het hogescholenonderwijs opgenomen. De personeelsleden van het integratiekader van de andere universiteiten worden niet meer in de statistieken van het personeel van de hogescholen opgenomen vanaf het academiejaar 2014-2015. Dit telkens om dubbeltellingen te vermijden, want deze personeelsleden worden reeds vermeld in de tabellen van de universiteiten.</a:t>
          </a:r>
        </a:p>
        <a:p>
          <a:pPr>
            <a:lnSpc>
              <a:spcPts val="1400"/>
            </a:lnSpc>
          </a:pP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 </a:t>
          </a:r>
          <a:r>
            <a:rPr lang="nl-BE" sz="1200" b="1" u="sng">
              <a:solidFill>
                <a:schemeClr val="dk1"/>
              </a:solidFill>
              <a:effectLst/>
              <a:latin typeface="+mn-lt"/>
              <a:ea typeface="+mn-ea"/>
              <a:cs typeface="+mn-cs"/>
            </a:rPr>
            <a:t>Fysieke personen en budgettaire fulltime-equivalenten</a:t>
          </a: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De personeelsleden worden uitgedrukt in </a:t>
          </a:r>
          <a:r>
            <a:rPr lang="nl-BE" sz="1200" i="1">
              <a:solidFill>
                <a:schemeClr val="dk1"/>
              </a:solidFill>
              <a:effectLst/>
              <a:latin typeface="+mn-lt"/>
              <a:ea typeface="+mn-ea"/>
              <a:cs typeface="+mn-cs"/>
            </a:rPr>
            <a:t>aantal fysieke personen</a:t>
          </a:r>
          <a:r>
            <a:rPr lang="nl-BE" sz="1200">
              <a:solidFill>
                <a:schemeClr val="dk1"/>
              </a:solidFill>
              <a:effectLst/>
              <a:latin typeface="+mn-lt"/>
              <a:ea typeface="+mn-ea"/>
              <a:cs typeface="+mn-cs"/>
            </a:rPr>
            <a:t> en </a:t>
          </a:r>
          <a:r>
            <a:rPr lang="nl-BE" sz="1200" i="1">
              <a:solidFill>
                <a:schemeClr val="dk1"/>
              </a:solidFill>
              <a:effectLst/>
              <a:latin typeface="+mn-lt"/>
              <a:ea typeface="+mn-ea"/>
              <a:cs typeface="+mn-cs"/>
            </a:rPr>
            <a:t>aantal budgettaire fulltime-equivalenten</a:t>
          </a:r>
          <a:r>
            <a:rPr lang="nl-BE" sz="1200">
              <a:solidFill>
                <a:schemeClr val="dk1"/>
              </a:solidFill>
              <a:effectLst/>
              <a:latin typeface="+mn-lt"/>
              <a:ea typeface="+mn-ea"/>
              <a:cs typeface="+mn-cs"/>
            </a:rPr>
            <a:t>. Er wordt rekening gehouden met korte vervangingen. Alle vervangingen zitten dus in de tabellen fysieke personen en budgettaire fulltime-equivalenten. Naast de detailgegevens voor het schooljaar 2019-2020 is er ook een historische reeks weergegeven vanaf het schooljaar 2012-2013. </a:t>
          </a:r>
        </a:p>
        <a:p>
          <a:pPr>
            <a:lnSpc>
              <a:spcPts val="1400"/>
            </a:lnSpc>
          </a:pP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De </a:t>
          </a:r>
          <a:r>
            <a:rPr lang="nl-BE" sz="1200" b="1" i="1">
              <a:solidFill>
                <a:schemeClr val="dk1"/>
              </a:solidFill>
              <a:effectLst/>
              <a:latin typeface="+mn-lt"/>
              <a:ea typeface="+mn-ea"/>
              <a:cs typeface="+mn-cs"/>
            </a:rPr>
            <a:t>fysieke personen</a:t>
          </a:r>
          <a:r>
            <a:rPr lang="nl-BE" sz="1200" b="1">
              <a:solidFill>
                <a:schemeClr val="dk1"/>
              </a:solidFill>
              <a:effectLst/>
              <a:latin typeface="+mn-lt"/>
              <a:ea typeface="+mn-ea"/>
              <a:cs typeface="+mn-cs"/>
            </a:rPr>
            <a:t> </a:t>
          </a:r>
          <a:r>
            <a:rPr lang="nl-BE" sz="1200">
              <a:solidFill>
                <a:schemeClr val="dk1"/>
              </a:solidFill>
              <a:effectLst/>
              <a:latin typeface="+mn-lt"/>
              <a:ea typeface="+mn-ea"/>
              <a:cs typeface="+mn-cs"/>
            </a:rPr>
            <a:t>worden geregistreerd in het onderwijsniveau en -net waar zij de grootste les-opdracht hebben. </a:t>
          </a:r>
        </a:p>
        <a:p>
          <a:pPr>
            <a:lnSpc>
              <a:spcPts val="1400"/>
            </a:lnSpc>
          </a:pPr>
          <a:r>
            <a:rPr lang="nl-BE" sz="1200">
              <a:solidFill>
                <a:schemeClr val="dk1"/>
              </a:solidFill>
              <a:effectLst/>
              <a:latin typeface="+mn-lt"/>
              <a:ea typeface="+mn-ea"/>
              <a:cs typeface="+mn-cs"/>
            </a:rPr>
            <a:t>De </a:t>
          </a:r>
          <a:r>
            <a:rPr lang="nl-BE" sz="1200" b="1" i="1">
              <a:solidFill>
                <a:schemeClr val="dk1"/>
              </a:solidFill>
              <a:effectLst/>
              <a:latin typeface="+mn-lt"/>
              <a:ea typeface="+mn-ea"/>
              <a:cs typeface="+mn-cs"/>
            </a:rPr>
            <a:t>budgettaire fulltime-equivalenten</a:t>
          </a:r>
          <a:r>
            <a:rPr lang="nl-BE" sz="1200" b="1">
              <a:solidFill>
                <a:schemeClr val="dk1"/>
              </a:solidFill>
              <a:effectLst/>
              <a:latin typeface="+mn-lt"/>
              <a:ea typeface="+mn-ea"/>
              <a:cs typeface="+mn-cs"/>
            </a:rPr>
            <a:t> </a:t>
          </a:r>
          <a:r>
            <a:rPr lang="nl-BE" sz="1200">
              <a:solidFill>
                <a:schemeClr val="dk1"/>
              </a:solidFill>
              <a:effectLst/>
              <a:latin typeface="+mn-lt"/>
              <a:ea typeface="+mn-ea"/>
              <a:cs typeface="+mn-cs"/>
            </a:rPr>
            <a:t>zijn het resultaat van de sommatie van alle deelopdrachten van alle personeelsleden (m.a.w. met inbegrip van de vervangingen van minder dan een jaar). </a:t>
          </a:r>
        </a:p>
        <a:p>
          <a:pPr>
            <a:lnSpc>
              <a:spcPts val="1400"/>
            </a:lnSpc>
          </a:pPr>
          <a:endParaRPr lang="nl-BE" sz="1200">
            <a:solidFill>
              <a:schemeClr val="dk1"/>
            </a:solidFill>
            <a:effectLst/>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lang="nl-BE" sz="1200">
              <a:solidFill>
                <a:schemeClr val="dk1"/>
              </a:solidFill>
              <a:effectLst/>
              <a:latin typeface="+mn-lt"/>
              <a:ea typeface="+mn-ea"/>
              <a:cs typeface="+mn-cs"/>
            </a:rPr>
            <a:t>Voor het </a:t>
          </a:r>
          <a:r>
            <a:rPr lang="nl-BE" sz="1200" b="0" i="1">
              <a:solidFill>
                <a:schemeClr val="dk1"/>
              </a:solidFill>
              <a:effectLst/>
              <a:latin typeface="+mn-lt"/>
              <a:ea typeface="+mn-ea"/>
              <a:cs typeface="+mn-cs"/>
            </a:rPr>
            <a:t>hogescholenonderwijs </a:t>
          </a:r>
          <a:r>
            <a:rPr lang="nl-BE" sz="1200">
              <a:solidFill>
                <a:schemeClr val="dk1"/>
              </a:solidFill>
              <a:effectLst/>
              <a:latin typeface="+mn-lt"/>
              <a:ea typeface="+mn-ea"/>
              <a:cs typeface="+mn-cs"/>
            </a:rPr>
            <a:t>zijn de lesopdrachten van de gastprofessoren en de mandaatsvergoedingen zowel opgenomen in de tabellen met het aantal budgettaire fulltime-equivalenten als in de tabellen met het aantal personen</a:t>
          </a:r>
          <a:r>
            <a:rPr lang="nl-BE" sz="1200" baseline="0">
              <a:solidFill>
                <a:schemeClr val="dk1"/>
              </a:solidFill>
              <a:effectLst/>
              <a:latin typeface="+mn-lt"/>
              <a:ea typeface="+mn-ea"/>
              <a:cs typeface="+mn-cs"/>
            </a:rPr>
            <a:t>.</a:t>
          </a:r>
          <a:r>
            <a:rPr lang="nl-BE" sz="1200">
              <a:solidFill>
                <a:schemeClr val="dk1"/>
              </a:solidFill>
              <a:effectLst/>
              <a:latin typeface="+mn-lt"/>
              <a:ea typeface="+mn-ea"/>
              <a:cs typeface="+mn-cs"/>
            </a:rPr>
            <a:t> </a:t>
          </a:r>
        </a:p>
        <a:p>
          <a:pPr marL="0" marR="0" lvl="0" indent="0" defTabSz="914400" eaLnBrk="1" fontAlgn="auto" latinLnBrk="0" hangingPunct="1">
            <a:lnSpc>
              <a:spcPts val="1400"/>
            </a:lnSpc>
            <a:spcBef>
              <a:spcPts val="0"/>
            </a:spcBef>
            <a:spcAft>
              <a:spcPts val="0"/>
            </a:spcAft>
            <a:buClrTx/>
            <a:buSzTx/>
            <a:buFontTx/>
            <a:buNone/>
            <a:tabLst/>
            <a:defRPr/>
          </a:pPr>
          <a:r>
            <a:rPr lang="nl-BE" sz="1200">
              <a:solidFill>
                <a:schemeClr val="dk1"/>
              </a:solidFill>
              <a:effectLst/>
              <a:latin typeface="+mn-lt"/>
              <a:ea typeface="+mn-ea"/>
              <a:cs typeface="+mn-cs"/>
            </a:rPr>
            <a:t>Voor het </a:t>
          </a:r>
          <a:r>
            <a:rPr lang="nl-BE" sz="1200" b="0" i="1">
              <a:solidFill>
                <a:schemeClr val="dk1"/>
              </a:solidFill>
              <a:effectLst/>
              <a:latin typeface="+mn-lt"/>
              <a:ea typeface="+mn-ea"/>
              <a:cs typeface="+mn-cs"/>
            </a:rPr>
            <a:t>universitair onderwijs </a:t>
          </a:r>
          <a:r>
            <a:rPr lang="nl-BE" sz="1200" i="0">
              <a:solidFill>
                <a:schemeClr val="dk1"/>
              </a:solidFill>
              <a:effectLst/>
              <a:latin typeface="+mn-lt"/>
              <a:ea typeface="+mn-ea"/>
              <a:cs typeface="+mn-cs"/>
            </a:rPr>
            <a:t>is</a:t>
          </a:r>
          <a:r>
            <a:rPr lang="nl-BE" sz="1200" i="0" baseline="0">
              <a:solidFill>
                <a:schemeClr val="dk1"/>
              </a:solidFill>
              <a:effectLst/>
              <a:latin typeface="+mn-lt"/>
              <a:ea typeface="+mn-ea"/>
              <a:cs typeface="+mn-cs"/>
            </a:rPr>
            <a:t> in de tabel met het aantal personen al het 'ander ZAP' meegenomen in de cijfers. In de tabel met het aantal voltijdse eenheden wordt </a:t>
          </a:r>
          <a:r>
            <a:rPr lang="nl-BE" sz="1200">
              <a:solidFill>
                <a:schemeClr val="dk1"/>
              </a:solidFill>
              <a:effectLst/>
              <a:latin typeface="+mn-lt"/>
              <a:ea typeface="+mn-ea"/>
              <a:cs typeface="+mn-cs"/>
            </a:rPr>
            <a:t>van het 'ander ZAP' graad 10F wel meegenomen, de rest niet (gastprofessoren, de vervroegd gepensioneerden en de gepensioneerde ZAP-leden die als bezoldigd emeritus verder blijven werken ten laste van de werkingsuitkeringen).</a:t>
          </a:r>
        </a:p>
        <a:p>
          <a:pPr>
            <a:lnSpc>
              <a:spcPts val="1400"/>
            </a:lnSpc>
          </a:pP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Voor het bestuurs-en onderwijzend personeel en de andere personeelscategorieën is ook het aantal personen in kaart gebracht die 60 jaar of ouder zijn en die nog werkzaam zijn in het onderwijs. </a:t>
          </a:r>
        </a:p>
        <a:p>
          <a:pPr>
            <a:lnSpc>
              <a:spcPts val="1400"/>
            </a:lnSpc>
          </a:pPr>
          <a:endParaRPr lang="nl-BE" sz="1200">
            <a:solidFill>
              <a:schemeClr val="dk1"/>
            </a:solidFill>
            <a:effectLst/>
            <a:latin typeface="+mn-lt"/>
            <a:ea typeface="+mn-ea"/>
            <a:cs typeface="+mn-cs"/>
          </a:endParaRPr>
        </a:p>
        <a:p>
          <a:pPr>
            <a:lnSpc>
              <a:spcPts val="1400"/>
            </a:lnSpc>
          </a:pPr>
          <a:r>
            <a:rPr lang="nl-BE" sz="1200" b="1" u="sng">
              <a:solidFill>
                <a:schemeClr val="dk1"/>
              </a:solidFill>
              <a:effectLst/>
              <a:latin typeface="+mn-lt"/>
              <a:ea typeface="+mn-ea"/>
              <a:cs typeface="+mn-cs"/>
            </a:rPr>
            <a:t>Bestuurspersoneel</a:t>
          </a: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In een apart hoofdstuk worden er detailtabellen weergegeven over het bestuurspersoneel (Zie deel 4 Personeel, hoofdstuk 1 Algemeen overzicht, 1.2 Bestuurspersoneel). In de tabellen van het bestuurs- en  onderwijzend personeel zit het bestuurspersoneel inbegrepen. </a:t>
          </a:r>
        </a:p>
        <a:p>
          <a:pPr>
            <a:lnSpc>
              <a:spcPts val="1400"/>
            </a:lnSpc>
          </a:pPr>
          <a:r>
            <a:rPr lang="nl-BE" sz="1200">
              <a:solidFill>
                <a:schemeClr val="dk1"/>
              </a:solidFill>
              <a:effectLst/>
              <a:latin typeface="+mn-lt"/>
              <a:ea typeface="+mn-ea"/>
              <a:cs typeface="+mn-cs"/>
            </a:rPr>
            <a:t>In het hoofdstuk Bft's en personen</a:t>
          </a:r>
          <a:r>
            <a:rPr lang="nl-BE" sz="1200" baseline="0">
              <a:solidFill>
                <a:schemeClr val="dk1"/>
              </a:solidFill>
              <a:effectLst/>
              <a:latin typeface="+mn-lt"/>
              <a:ea typeface="+mn-ea"/>
              <a:cs typeface="+mn-cs"/>
            </a:rPr>
            <a:t> is sinds de editie 2019-2020 een tabel opgenomen waarin het aantal budgettaire fulltime-equivalenten van het onderwijzend personeel, het bestuurspersoneel en de andere personeelscategorieën naast mekaar wordt weergegeven.</a:t>
          </a:r>
          <a:r>
            <a:rPr lang="nl-BE" sz="1200">
              <a:solidFill>
                <a:schemeClr val="dk1"/>
              </a:solidFill>
              <a:effectLst/>
              <a:latin typeface="+mn-lt"/>
              <a:ea typeface="+mn-ea"/>
              <a:cs typeface="+mn-cs"/>
            </a:rPr>
            <a:t> </a:t>
          </a:r>
        </a:p>
        <a:p>
          <a:pPr>
            <a:lnSpc>
              <a:spcPts val="1300"/>
            </a:lnSpc>
          </a:pPr>
          <a:endParaRPr lang="nl-BE" sz="1200">
            <a:solidFill>
              <a:schemeClr val="dk1"/>
            </a:solidFill>
            <a:effectLst/>
            <a:latin typeface="+mn-lt"/>
            <a:ea typeface="+mn-ea"/>
            <a:cs typeface="+mn-cs"/>
          </a:endParaRPr>
        </a:p>
        <a:p>
          <a:pPr>
            <a:lnSpc>
              <a:spcPts val="1300"/>
            </a:lnSpc>
          </a:pPr>
          <a:r>
            <a:rPr lang="nl-BE" sz="1200" b="1" u="sng">
              <a:solidFill>
                <a:schemeClr val="dk1"/>
              </a:solidFill>
              <a:effectLst/>
              <a:latin typeface="+mn-lt"/>
              <a:ea typeface="+mn-ea"/>
              <a:cs typeface="+mn-cs"/>
            </a:rPr>
            <a:t>Leeftijden</a:t>
          </a: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Vanaf de editie 2018-2019 wordt de definitie van leeftijd gebruikt die ook gehanteerd wordt in internationale dataverzamelingen (UOE-dataverzameling, UNESCO/OESO/Eurostat) : de leeftijd op 31 december 2019 voor het schoo/academiejaar 2019-2020.  </a:t>
          </a:r>
        </a:p>
        <a:p>
          <a:pPr>
            <a:lnSpc>
              <a:spcPts val="1300"/>
            </a:lnSpc>
          </a:pPr>
          <a:r>
            <a:rPr lang="nl-BE" sz="1200" b="1" u="none" strike="noStrike">
              <a:solidFill>
                <a:schemeClr val="dk1"/>
              </a:solidFill>
              <a:effectLst/>
              <a:latin typeface="+mn-lt"/>
              <a:ea typeface="+mn-ea"/>
              <a:cs typeface="+mn-cs"/>
            </a:rPr>
            <a:t> </a:t>
          </a:r>
          <a:endParaRPr lang="nl-BE" sz="1200">
            <a:solidFill>
              <a:schemeClr val="dk1"/>
            </a:solidFill>
            <a:effectLst/>
            <a:latin typeface="+mn-lt"/>
            <a:ea typeface="+mn-ea"/>
            <a:cs typeface="+mn-cs"/>
          </a:endParaRPr>
        </a:p>
        <a:p>
          <a:pPr>
            <a:lnSpc>
              <a:spcPts val="1300"/>
            </a:lnSpc>
          </a:pPr>
          <a:r>
            <a:rPr lang="nl-BE" sz="1200" b="1" u="none" strike="noStrike">
              <a:solidFill>
                <a:schemeClr val="dk1"/>
              </a:solidFill>
              <a:effectLst/>
              <a:latin typeface="+mn-lt"/>
              <a:ea typeface="+mn-ea"/>
              <a:cs typeface="+mn-cs"/>
            </a:rPr>
            <a:t> </a:t>
          </a:r>
          <a:endParaRPr lang="nl-BE" sz="1200">
            <a:solidFill>
              <a:schemeClr val="dk1"/>
            </a:solidFill>
            <a:effectLst/>
            <a:latin typeface="+mn-lt"/>
            <a:ea typeface="+mn-ea"/>
            <a:cs typeface="+mn-cs"/>
          </a:endParaRPr>
        </a:p>
        <a:p>
          <a:pPr>
            <a:lnSpc>
              <a:spcPts val="1300"/>
            </a:lnSpc>
          </a:pPr>
          <a:r>
            <a:rPr lang="nl-BE" sz="1200" b="1" u="sng">
              <a:solidFill>
                <a:schemeClr val="dk1"/>
              </a:solidFill>
              <a:effectLst/>
              <a:latin typeface="+mn-lt"/>
              <a:ea typeface="+mn-ea"/>
              <a:cs typeface="+mn-cs"/>
            </a:rPr>
            <a:t>Terbeschikkingstelling voorafgaand aan het rustpensioen</a:t>
          </a:r>
          <a:endParaRPr lang="nl-BE" sz="1200">
            <a:solidFill>
              <a:schemeClr val="dk1"/>
            </a:solidFill>
            <a:effectLst/>
            <a:latin typeface="+mn-lt"/>
            <a:ea typeface="+mn-ea"/>
            <a:cs typeface="+mn-cs"/>
          </a:endParaRPr>
        </a:p>
        <a:p>
          <a:pPr>
            <a:lnSpc>
              <a:spcPts val="1400"/>
            </a:lnSpc>
          </a:pPr>
          <a:r>
            <a:rPr lang="nl-BE" sz="1200">
              <a:solidFill>
                <a:schemeClr val="dk1"/>
              </a:solidFill>
              <a:effectLst/>
              <a:latin typeface="+mn-lt"/>
              <a:ea typeface="+mn-ea"/>
              <a:cs typeface="+mn-cs"/>
            </a:rPr>
            <a:t> De terbeschikkingstelling wegens persoonlijke aangelegenheden voorafgaand aan het rustpensioen is een uitdovende maatregel voor alle personeelsleden, met uitzondering van het kleuteronderwijs. Voor het kleuteronderwijs blijft er een regeling waarbij ze tot 2 jaar voor hun pensioen vervroegd kunnen uitstappen. In januari 2020 gaat dit nog over 132</a:t>
          </a:r>
          <a:r>
            <a:rPr lang="nl-BE" sz="1200">
              <a:solidFill>
                <a:srgbClr val="FF0000"/>
              </a:solidFill>
              <a:effectLst/>
              <a:latin typeface="+mn-lt"/>
              <a:ea typeface="+mn-ea"/>
              <a:cs typeface="+mn-cs"/>
            </a:rPr>
            <a:t> </a:t>
          </a:r>
          <a:r>
            <a:rPr lang="nl-BE" sz="1200">
              <a:solidFill>
                <a:schemeClr val="dk1"/>
              </a:solidFill>
              <a:effectLst/>
              <a:latin typeface="+mn-lt"/>
              <a:ea typeface="+mn-ea"/>
              <a:cs typeface="+mn-cs"/>
            </a:rPr>
            <a:t>budgettaire fulltime-equivalenten</a:t>
          </a:r>
          <a:r>
            <a:rPr lang="nl-BE" sz="1200" b="0">
              <a:solidFill>
                <a:sysClr val="windowText" lastClr="000000"/>
              </a:solidFill>
              <a:effectLst/>
              <a:latin typeface="+mn-lt"/>
              <a:ea typeface="+mn-ea"/>
              <a:cs typeface="+mn-cs"/>
            </a:rPr>
            <a:t>, waarvan 100 </a:t>
          </a:r>
          <a:r>
            <a:rPr lang="nl-BE" sz="1200">
              <a:solidFill>
                <a:schemeClr val="dk1"/>
              </a:solidFill>
              <a:effectLst/>
              <a:latin typeface="+mn-lt"/>
              <a:ea typeface="+mn-ea"/>
              <a:cs typeface="+mn-cs"/>
            </a:rPr>
            <a:t>in het kleuteronderwijs. Omwille van deze lage aantallen is het niet langer opportuun om hier uitgebreid over te rapporteren. </a:t>
          </a:r>
        </a:p>
        <a:p>
          <a:pPr>
            <a:lnSpc>
              <a:spcPts val="1200"/>
            </a:lnSpc>
          </a:pPr>
          <a:endParaRPr lang="nl-BE" sz="1100"/>
        </a:p>
        <a:p>
          <a:pPr>
            <a:lnSpc>
              <a:spcPts val="1100"/>
            </a:lnSpc>
          </a:pPr>
          <a:endParaRPr lang="nl-BE"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tabSelected="1" workbookViewId="0">
      <selection activeCell="A58" sqref="A58"/>
    </sheetView>
  </sheetViews>
  <sheetFormatPr defaultRowHeight="12.75"/>
  <cols>
    <col min="2" max="2" width="7.28515625" customWidth="1"/>
  </cols>
  <sheetData>
    <row r="1" spans="1:3" ht="15.75">
      <c r="A1" s="199" t="s">
        <v>48</v>
      </c>
    </row>
    <row r="2" spans="1:3" ht="15.75">
      <c r="A2" s="199"/>
    </row>
    <row r="3" spans="1:3">
      <c r="A3" s="315" t="s">
        <v>127</v>
      </c>
    </row>
    <row r="4" spans="1:3">
      <c r="A4" s="197" t="s">
        <v>49</v>
      </c>
    </row>
    <row r="5" spans="1:3">
      <c r="A5" s="315" t="s">
        <v>124</v>
      </c>
      <c r="C5" s="314" t="s">
        <v>125</v>
      </c>
    </row>
    <row r="6" spans="1:3">
      <c r="A6" s="226" t="s">
        <v>100</v>
      </c>
      <c r="C6" s="198" t="s">
        <v>50</v>
      </c>
    </row>
    <row r="7" spans="1:3">
      <c r="A7" s="226" t="s">
        <v>101</v>
      </c>
      <c r="C7" s="198" t="s">
        <v>51</v>
      </c>
    </row>
    <row r="8" spans="1:3">
      <c r="A8" s="226" t="s">
        <v>102</v>
      </c>
      <c r="C8" s="198" t="s">
        <v>52</v>
      </c>
    </row>
    <row r="9" spans="1:3">
      <c r="C9" s="198"/>
    </row>
    <row r="10" spans="1:3">
      <c r="A10" s="197" t="s">
        <v>53</v>
      </c>
      <c r="C10" s="198"/>
    </row>
    <row r="11" spans="1:3">
      <c r="A11" s="226" t="s">
        <v>103</v>
      </c>
      <c r="C11" s="198" t="s">
        <v>54</v>
      </c>
    </row>
    <row r="12" spans="1:3">
      <c r="A12" s="226" t="s">
        <v>104</v>
      </c>
      <c r="C12" s="198" t="s">
        <v>55</v>
      </c>
    </row>
    <row r="13" spans="1:3">
      <c r="A13" s="226" t="s">
        <v>105</v>
      </c>
      <c r="C13" s="4" t="s">
        <v>71</v>
      </c>
    </row>
    <row r="14" spans="1:3">
      <c r="A14" s="226" t="s">
        <v>106</v>
      </c>
      <c r="C14" s="198" t="s">
        <v>56</v>
      </c>
    </row>
    <row r="15" spans="1:3">
      <c r="A15" s="226" t="s">
        <v>107</v>
      </c>
      <c r="C15" s="198" t="s">
        <v>51</v>
      </c>
    </row>
    <row r="16" spans="1:3">
      <c r="A16" s="226" t="s">
        <v>108</v>
      </c>
      <c r="C16" s="198" t="s">
        <v>57</v>
      </c>
    </row>
    <row r="17" spans="1:3">
      <c r="A17" s="226" t="s">
        <v>109</v>
      </c>
      <c r="C17" s="4" t="s">
        <v>70</v>
      </c>
    </row>
    <row r="18" spans="1:3">
      <c r="A18" s="226" t="s">
        <v>110</v>
      </c>
      <c r="C18" s="198" t="s">
        <v>58</v>
      </c>
    </row>
    <row r="19" spans="1:3">
      <c r="A19" s="226" t="s">
        <v>111</v>
      </c>
      <c r="C19" s="198" t="s">
        <v>52</v>
      </c>
    </row>
  </sheetData>
  <phoneticPr fontId="9" type="noConversion"/>
  <hyperlinks>
    <hyperlink ref="A6" location="'19PALG01'!A1" display="19PALG01" xr:uid="{00000000-0004-0000-0000-000000000000}"/>
    <hyperlink ref="A7" location="'19PALG02'!A1" display="19PALG02" xr:uid="{00000000-0004-0000-0000-000001000000}"/>
    <hyperlink ref="A8" location="'19PALG03'!A1" display="19PALG03" xr:uid="{00000000-0004-0000-0000-000002000000}"/>
    <hyperlink ref="A11" location="'19PALG04'!A1" display="19PALG04" xr:uid="{00000000-0004-0000-0000-000003000000}"/>
    <hyperlink ref="A12" location="'19PALG05'!A1" display="19PALG05" xr:uid="{00000000-0004-0000-0000-000004000000}"/>
    <hyperlink ref="A13" location="'19PALG06'!A1" display="19PALG06" xr:uid="{00000000-0004-0000-0000-000005000000}"/>
    <hyperlink ref="A14" location="'19PALG07'!A1" display="19PALG07" xr:uid="{00000000-0004-0000-0000-000006000000}"/>
    <hyperlink ref="A15" location="'19PALG08'!A1" display="19PALG08" xr:uid="{00000000-0004-0000-0000-000007000000}"/>
    <hyperlink ref="A16" location="'19PALG09'!A1" display="19PALG09" xr:uid="{00000000-0004-0000-0000-000008000000}"/>
    <hyperlink ref="A17" location="'19PALG10'!A1" display="19PALG10" xr:uid="{00000000-0004-0000-0000-000009000000}"/>
    <hyperlink ref="A18" location="'19PALG11'!A1" display="19PALG11" xr:uid="{00000000-0004-0000-0000-00000A000000}"/>
    <hyperlink ref="A19" location="'19PALG12'!A1" display="19PALG12" xr:uid="{00000000-0004-0000-0000-00000B000000}"/>
    <hyperlink ref="A5" location="'19PALG00 (nieuw)'!A1" display="19PALG00 (nieuw)" xr:uid="{9C7C46F8-48A2-48B2-BCFE-A999D3836623}"/>
    <hyperlink ref="A3" location="TOELICHTING!A1" display="Toelichting bij de personeelsstatistieken" xr:uid="{023D5592-99D6-44F7-B364-3BD813168EC4}"/>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pageSetUpPr fitToPage="1"/>
  </sheetPr>
  <dimension ref="A1:V71"/>
  <sheetViews>
    <sheetView zoomScaleNormal="100" workbookViewId="0">
      <selection activeCell="A73" sqref="A73"/>
    </sheetView>
  </sheetViews>
  <sheetFormatPr defaultColWidth="9.28515625" defaultRowHeight="12.75"/>
  <cols>
    <col min="1" max="1" width="28.7109375" style="96" customWidth="1"/>
    <col min="2" max="19" width="7.42578125" style="96" customWidth="1"/>
    <col min="20" max="16384" width="9.28515625" style="96"/>
  </cols>
  <sheetData>
    <row r="1" spans="1:22">
      <c r="A1" s="1" t="s">
        <v>112</v>
      </c>
      <c r="B1" s="94"/>
      <c r="C1" s="94"/>
      <c r="D1" s="94"/>
      <c r="E1" s="95"/>
      <c r="F1" s="94"/>
      <c r="G1" s="94"/>
      <c r="H1" s="94"/>
      <c r="I1" s="94"/>
      <c r="J1" s="94"/>
      <c r="K1" s="94"/>
      <c r="L1" s="94"/>
      <c r="M1" s="94"/>
      <c r="N1" s="94"/>
      <c r="O1" s="94"/>
      <c r="P1" s="94"/>
      <c r="Q1" s="94"/>
      <c r="R1" s="94"/>
      <c r="S1" s="94"/>
    </row>
    <row r="2" spans="1:22">
      <c r="A2" s="328" t="s">
        <v>37</v>
      </c>
      <c r="B2" s="328"/>
      <c r="C2" s="328"/>
      <c r="D2" s="328"/>
      <c r="E2" s="328"/>
      <c r="F2" s="328"/>
      <c r="G2" s="328"/>
      <c r="H2" s="328"/>
      <c r="I2" s="328"/>
      <c r="J2" s="328"/>
      <c r="K2" s="328"/>
      <c r="L2" s="328"/>
      <c r="M2" s="328"/>
      <c r="N2" s="328"/>
      <c r="O2" s="328"/>
      <c r="P2" s="328"/>
      <c r="Q2" s="328"/>
      <c r="R2" s="328"/>
      <c r="S2" s="328"/>
    </row>
    <row r="3" spans="1:22" ht="11.25" customHeight="1">
      <c r="A3" s="97"/>
      <c r="B3" s="98"/>
      <c r="C3" s="98"/>
      <c r="D3" s="98"/>
      <c r="E3" s="99"/>
      <c r="F3" s="97"/>
      <c r="G3" s="100"/>
      <c r="H3" s="98"/>
      <c r="I3" s="100"/>
      <c r="J3" s="98"/>
      <c r="K3" s="98"/>
      <c r="L3" s="98"/>
      <c r="M3" s="98"/>
      <c r="N3" s="98"/>
      <c r="O3" s="98"/>
      <c r="P3" s="98"/>
      <c r="Q3" s="98"/>
      <c r="R3" s="98"/>
      <c r="S3" s="98"/>
    </row>
    <row r="4" spans="1:22">
      <c r="A4" s="328" t="s">
        <v>46</v>
      </c>
      <c r="B4" s="328"/>
      <c r="C4" s="328"/>
      <c r="D4" s="328"/>
      <c r="E4" s="328"/>
      <c r="F4" s="328"/>
      <c r="G4" s="328"/>
      <c r="H4" s="328"/>
      <c r="I4" s="328"/>
      <c r="J4" s="328"/>
      <c r="K4" s="328"/>
      <c r="L4" s="328"/>
      <c r="M4" s="328"/>
      <c r="N4" s="328"/>
      <c r="O4" s="328"/>
      <c r="P4" s="328"/>
      <c r="Q4" s="328"/>
      <c r="R4" s="328"/>
      <c r="S4" s="328"/>
    </row>
    <row r="5" spans="1:22" ht="13.5" thickBot="1">
      <c r="A5" s="94"/>
      <c r="B5" s="94"/>
      <c r="C5" s="94"/>
      <c r="D5" s="94"/>
      <c r="E5" s="95"/>
      <c r="F5" s="94"/>
      <c r="G5" s="94"/>
      <c r="H5" s="94"/>
      <c r="I5" s="94"/>
      <c r="J5" s="94"/>
      <c r="K5" s="94"/>
      <c r="L5" s="94"/>
      <c r="M5" s="94"/>
      <c r="N5" s="94"/>
      <c r="O5" s="94"/>
      <c r="P5" s="94"/>
      <c r="Q5" s="94"/>
      <c r="R5" s="94"/>
      <c r="S5" s="94"/>
    </row>
    <row r="6" spans="1:22">
      <c r="A6" s="101"/>
      <c r="B6" s="102" t="s">
        <v>35</v>
      </c>
      <c r="C6" s="103"/>
      <c r="D6" s="103"/>
      <c r="E6" s="103"/>
      <c r="F6" s="103"/>
      <c r="G6" s="103"/>
      <c r="H6" s="102" t="s">
        <v>36</v>
      </c>
      <c r="I6" s="103"/>
      <c r="J6" s="103"/>
      <c r="K6" s="103"/>
      <c r="L6" s="103"/>
      <c r="M6" s="103"/>
      <c r="N6" s="102" t="s">
        <v>4</v>
      </c>
      <c r="O6" s="103"/>
      <c r="P6" s="103"/>
      <c r="Q6" s="103"/>
      <c r="R6" s="103"/>
      <c r="S6" s="103"/>
    </row>
    <row r="7" spans="1:22">
      <c r="A7" s="95"/>
      <c r="B7" s="104" t="s">
        <v>24</v>
      </c>
      <c r="C7" s="105"/>
      <c r="D7" s="105"/>
      <c r="E7" s="104" t="s">
        <v>25</v>
      </c>
      <c r="F7" s="105"/>
      <c r="G7" s="105"/>
      <c r="H7" s="104" t="s">
        <v>24</v>
      </c>
      <c r="I7" s="105"/>
      <c r="J7" s="105"/>
      <c r="K7" s="104" t="s">
        <v>25</v>
      </c>
      <c r="L7" s="105"/>
      <c r="M7" s="105"/>
      <c r="N7" s="104" t="s">
        <v>24</v>
      </c>
      <c r="O7" s="105"/>
      <c r="P7" s="105"/>
      <c r="Q7" s="104" t="s">
        <v>25</v>
      </c>
      <c r="R7" s="105"/>
      <c r="S7" s="105"/>
    </row>
    <row r="8" spans="1:22" s="159" customFormat="1">
      <c r="A8" s="158"/>
      <c r="B8" s="175" t="s">
        <v>5</v>
      </c>
      <c r="C8" s="176" t="s">
        <v>6</v>
      </c>
      <c r="D8" s="176" t="s">
        <v>4</v>
      </c>
      <c r="E8" s="175" t="s">
        <v>5</v>
      </c>
      <c r="F8" s="176" t="s">
        <v>6</v>
      </c>
      <c r="G8" s="176" t="s">
        <v>4</v>
      </c>
      <c r="H8" s="175" t="s">
        <v>5</v>
      </c>
      <c r="I8" s="176" t="s">
        <v>6</v>
      </c>
      <c r="J8" s="176" t="s">
        <v>4</v>
      </c>
      <c r="K8" s="175" t="s">
        <v>5</v>
      </c>
      <c r="L8" s="176" t="s">
        <v>6</v>
      </c>
      <c r="M8" s="176" t="s">
        <v>4</v>
      </c>
      <c r="N8" s="175" t="s">
        <v>5</v>
      </c>
      <c r="O8" s="176" t="s">
        <v>6</v>
      </c>
      <c r="P8" s="176" t="s">
        <v>4</v>
      </c>
      <c r="Q8" s="175" t="s">
        <v>5</v>
      </c>
      <c r="R8" s="176" t="s">
        <v>6</v>
      </c>
      <c r="S8" s="176" t="s">
        <v>4</v>
      </c>
    </row>
    <row r="9" spans="1:22">
      <c r="A9" s="93"/>
      <c r="B9" s="106"/>
      <c r="C9" s="93"/>
      <c r="D9" s="93"/>
      <c r="E9" s="107"/>
      <c r="F9" s="94"/>
      <c r="G9" s="94"/>
      <c r="H9" s="107"/>
      <c r="I9" s="94"/>
      <c r="J9" s="94"/>
      <c r="K9" s="107"/>
      <c r="L9" s="94"/>
      <c r="M9" s="94"/>
      <c r="N9" s="107"/>
      <c r="O9" s="94"/>
      <c r="P9" s="94"/>
      <c r="Q9" s="107"/>
      <c r="R9" s="94"/>
      <c r="S9" s="94"/>
    </row>
    <row r="10" spans="1:22">
      <c r="A10" s="93" t="s">
        <v>7</v>
      </c>
      <c r="B10" s="108"/>
      <c r="C10" s="109"/>
      <c r="D10" s="109"/>
      <c r="E10" s="108"/>
      <c r="F10" s="109"/>
      <c r="G10" s="109"/>
      <c r="H10" s="108"/>
      <c r="I10" s="109"/>
      <c r="J10" s="109"/>
      <c r="K10" s="108"/>
      <c r="L10" s="109"/>
      <c r="M10" s="109"/>
      <c r="N10" s="108"/>
      <c r="O10" s="109"/>
      <c r="P10" s="109"/>
      <c r="Q10" s="108"/>
      <c r="R10" s="109"/>
      <c r="S10" s="109"/>
    </row>
    <row r="11" spans="1:22">
      <c r="A11" s="207" t="s">
        <v>65</v>
      </c>
      <c r="B11" s="108">
        <v>4577</v>
      </c>
      <c r="C11" s="109">
        <v>22347</v>
      </c>
      <c r="D11" s="109">
        <f>(B11+C11)</f>
        <v>26924</v>
      </c>
      <c r="E11" s="108">
        <v>886</v>
      </c>
      <c r="F11" s="109">
        <v>7641</v>
      </c>
      <c r="G11" s="109">
        <f>(E11+F11)</f>
        <v>8527</v>
      </c>
      <c r="H11" s="108">
        <v>1376</v>
      </c>
      <c r="I11" s="109">
        <v>11898</v>
      </c>
      <c r="J11" s="109">
        <f>(H11+I11)</f>
        <v>13274</v>
      </c>
      <c r="K11" s="110">
        <v>967</v>
      </c>
      <c r="L11" s="109">
        <v>6301</v>
      </c>
      <c r="M11" s="109">
        <f>SUM(K11:L11)</f>
        <v>7268</v>
      </c>
      <c r="N11" s="108">
        <f t="shared" ref="N11:S11" si="0">SUM(B11,H11)</f>
        <v>5953</v>
      </c>
      <c r="O11" s="109">
        <f t="shared" si="0"/>
        <v>34245</v>
      </c>
      <c r="P11" s="109">
        <f t="shared" si="0"/>
        <v>40198</v>
      </c>
      <c r="Q11" s="108">
        <f t="shared" si="0"/>
        <v>1853</v>
      </c>
      <c r="R11" s="109">
        <f t="shared" si="0"/>
        <v>13942</v>
      </c>
      <c r="S11" s="109">
        <f t="shared" si="0"/>
        <v>15795</v>
      </c>
      <c r="U11"/>
      <c r="V11"/>
    </row>
    <row r="12" spans="1:22">
      <c r="A12" s="94" t="s">
        <v>80</v>
      </c>
      <c r="B12" s="108">
        <v>4736</v>
      </c>
      <c r="C12" s="109">
        <v>24732</v>
      </c>
      <c r="D12" s="109">
        <f>(B12+C12)</f>
        <v>29468</v>
      </c>
      <c r="E12" s="108">
        <v>1083</v>
      </c>
      <c r="F12" s="109">
        <v>7929</v>
      </c>
      <c r="G12" s="109">
        <f>(E12+F12)</f>
        <v>9012</v>
      </c>
      <c r="H12" s="108">
        <v>1053</v>
      </c>
      <c r="I12" s="109">
        <v>11827</v>
      </c>
      <c r="J12" s="109">
        <f>(H12+I12)</f>
        <v>12880</v>
      </c>
      <c r="K12" s="110">
        <v>907</v>
      </c>
      <c r="L12" s="109">
        <v>5877</v>
      </c>
      <c r="M12" s="109">
        <f>SUM(K12:L12)</f>
        <v>6784</v>
      </c>
      <c r="N12" s="108">
        <f t="shared" ref="N12:S12" si="1">SUM(B12,H12)</f>
        <v>5789</v>
      </c>
      <c r="O12" s="109">
        <f t="shared" si="1"/>
        <v>36559</v>
      </c>
      <c r="P12" s="109">
        <f t="shared" si="1"/>
        <v>42348</v>
      </c>
      <c r="Q12" s="108">
        <f t="shared" si="1"/>
        <v>1990</v>
      </c>
      <c r="R12" s="109">
        <f t="shared" si="1"/>
        <v>13806</v>
      </c>
      <c r="S12" s="109">
        <f t="shared" si="1"/>
        <v>15796</v>
      </c>
      <c r="U12"/>
      <c r="V12"/>
    </row>
    <row r="13" spans="1:22">
      <c r="A13" s="94" t="s">
        <v>86</v>
      </c>
      <c r="B13" s="108">
        <v>4642</v>
      </c>
      <c r="C13" s="109">
        <v>24743</v>
      </c>
      <c r="D13" s="109">
        <f>(B13+C13)</f>
        <v>29385</v>
      </c>
      <c r="E13" s="108">
        <v>1011</v>
      </c>
      <c r="F13" s="109">
        <v>7780</v>
      </c>
      <c r="G13" s="109">
        <f>(E13+F13)</f>
        <v>8791</v>
      </c>
      <c r="H13" s="108">
        <v>1367</v>
      </c>
      <c r="I13" s="109">
        <v>15734</v>
      </c>
      <c r="J13" s="109">
        <f>(H13+I13)</f>
        <v>17101</v>
      </c>
      <c r="K13" s="110">
        <v>705</v>
      </c>
      <c r="L13" s="109">
        <v>4604</v>
      </c>
      <c r="M13" s="109">
        <f>SUM(K13:L13)</f>
        <v>5309</v>
      </c>
      <c r="N13" s="108">
        <f t="shared" ref="N13:S13" si="2">SUM(B13,H13)</f>
        <v>6009</v>
      </c>
      <c r="O13" s="109">
        <f t="shared" si="2"/>
        <v>40477</v>
      </c>
      <c r="P13" s="109">
        <f t="shared" si="2"/>
        <v>46486</v>
      </c>
      <c r="Q13" s="108">
        <f t="shared" si="2"/>
        <v>1716</v>
      </c>
      <c r="R13" s="109">
        <f t="shared" si="2"/>
        <v>12384</v>
      </c>
      <c r="S13" s="109">
        <f t="shared" si="2"/>
        <v>14100</v>
      </c>
      <c r="U13"/>
      <c r="V13"/>
    </row>
    <row r="14" spans="1:22" ht="12.2" customHeight="1">
      <c r="A14" s="94" t="s">
        <v>117</v>
      </c>
      <c r="B14" s="108">
        <f>SUM('19PALG06'!B15)</f>
        <v>4493</v>
      </c>
      <c r="C14" s="109">
        <f>SUM('19PALG06'!C15)</f>
        <v>23644</v>
      </c>
      <c r="D14" s="109">
        <f>SUM('19PALG06'!D15)</f>
        <v>28137</v>
      </c>
      <c r="E14" s="108">
        <f>SUM('19PALG06'!E15)</f>
        <v>1030</v>
      </c>
      <c r="F14" s="109">
        <f>SUM('19PALG06'!F15)</f>
        <v>7668</v>
      </c>
      <c r="G14" s="109">
        <f>SUM('19PALG06'!G15)</f>
        <v>8698</v>
      </c>
      <c r="H14" s="108">
        <f>SUM('19PALG06'!H15)</f>
        <v>1551</v>
      </c>
      <c r="I14" s="109">
        <f>SUM('19PALG06'!I15)</f>
        <v>17522</v>
      </c>
      <c r="J14" s="109">
        <f>SUM('19PALG06'!J15)</f>
        <v>19073</v>
      </c>
      <c r="K14" s="110">
        <f>SUM('19PALG06'!K15)</f>
        <v>729</v>
      </c>
      <c r="L14" s="109">
        <f>SUM('19PALG06'!L15)</f>
        <v>4747</v>
      </c>
      <c r="M14" s="109">
        <f>SUM('19PALG06'!M15)</f>
        <v>5476</v>
      </c>
      <c r="N14" s="108">
        <f t="shared" ref="N14:S14" si="3">SUM(B14,H14)</f>
        <v>6044</v>
      </c>
      <c r="O14" s="109">
        <f t="shared" si="3"/>
        <v>41166</v>
      </c>
      <c r="P14" s="109">
        <f t="shared" si="3"/>
        <v>47210</v>
      </c>
      <c r="Q14" s="108">
        <f t="shared" si="3"/>
        <v>1759</v>
      </c>
      <c r="R14" s="109">
        <f t="shared" si="3"/>
        <v>12415</v>
      </c>
      <c r="S14" s="109">
        <f t="shared" si="3"/>
        <v>14174</v>
      </c>
      <c r="U14"/>
      <c r="V14"/>
    </row>
    <row r="15" spans="1:22">
      <c r="A15" s="95"/>
      <c r="B15" s="108"/>
      <c r="C15" s="109"/>
      <c r="D15" s="109"/>
      <c r="E15" s="108"/>
      <c r="F15" s="109"/>
      <c r="G15" s="109"/>
      <c r="H15" s="108"/>
      <c r="I15" s="109"/>
      <c r="J15" s="109"/>
      <c r="K15" s="108"/>
      <c r="L15" s="109"/>
      <c r="M15" s="109"/>
      <c r="N15" s="108"/>
      <c r="O15" s="109"/>
      <c r="P15" s="109"/>
      <c r="Q15" s="108"/>
      <c r="R15" s="109"/>
      <c r="S15" s="109"/>
      <c r="U15"/>
      <c r="V15"/>
    </row>
    <row r="16" spans="1:22">
      <c r="A16" s="93" t="s">
        <v>11</v>
      </c>
      <c r="B16" s="108"/>
      <c r="C16" s="109"/>
      <c r="D16" s="109"/>
      <c r="E16" s="108"/>
      <c r="F16" s="109"/>
      <c r="G16" s="109"/>
      <c r="H16" s="108"/>
      <c r="I16" s="109"/>
      <c r="J16" s="109"/>
      <c r="K16" s="108"/>
      <c r="L16" s="109"/>
      <c r="M16" s="109"/>
      <c r="N16" s="108"/>
      <c r="O16" s="109"/>
      <c r="P16" s="109"/>
      <c r="Q16" s="108"/>
      <c r="R16" s="109"/>
      <c r="S16" s="109"/>
      <c r="U16"/>
      <c r="V16"/>
    </row>
    <row r="17" spans="1:22">
      <c r="A17" s="201" t="s">
        <v>65</v>
      </c>
      <c r="B17" s="108">
        <v>772</v>
      </c>
      <c r="C17" s="109">
        <v>2935</v>
      </c>
      <c r="D17" s="109">
        <f>SUM(B17:C17)</f>
        <v>3707</v>
      </c>
      <c r="E17" s="108">
        <v>154</v>
      </c>
      <c r="F17" s="109">
        <v>847</v>
      </c>
      <c r="G17" s="109">
        <f>SUM(E17:F17)</f>
        <v>1001</v>
      </c>
      <c r="H17" s="108">
        <v>138</v>
      </c>
      <c r="I17" s="109">
        <v>1369</v>
      </c>
      <c r="J17" s="109">
        <f>SUM(H17:I17)</f>
        <v>1507</v>
      </c>
      <c r="K17" s="110">
        <v>123</v>
      </c>
      <c r="L17" s="109">
        <v>601</v>
      </c>
      <c r="M17" s="109">
        <f>SUM(K17:L17)</f>
        <v>724</v>
      </c>
      <c r="N17" s="108">
        <f t="shared" ref="N17:S17" si="4">SUM(B17,H17)</f>
        <v>910</v>
      </c>
      <c r="O17" s="109">
        <f t="shared" si="4"/>
        <v>4304</v>
      </c>
      <c r="P17" s="109">
        <f t="shared" si="4"/>
        <v>5214</v>
      </c>
      <c r="Q17" s="108">
        <f t="shared" si="4"/>
        <v>277</v>
      </c>
      <c r="R17" s="109">
        <f t="shared" si="4"/>
        <v>1448</v>
      </c>
      <c r="S17" s="109">
        <f t="shared" si="4"/>
        <v>1725</v>
      </c>
      <c r="U17"/>
      <c r="V17"/>
    </row>
    <row r="18" spans="1:22">
      <c r="A18" s="201" t="s">
        <v>80</v>
      </c>
      <c r="B18" s="108">
        <v>735</v>
      </c>
      <c r="C18" s="109">
        <v>2871</v>
      </c>
      <c r="D18" s="109">
        <f>SUM(B18:C18)</f>
        <v>3606</v>
      </c>
      <c r="E18" s="108">
        <v>145</v>
      </c>
      <c r="F18" s="109">
        <v>928</v>
      </c>
      <c r="G18" s="109">
        <f>SUM(E18:F18)</f>
        <v>1073</v>
      </c>
      <c r="H18" s="108">
        <v>145</v>
      </c>
      <c r="I18" s="109">
        <v>1454</v>
      </c>
      <c r="J18" s="109">
        <f>SUM(H18:I18)</f>
        <v>1599</v>
      </c>
      <c r="K18" s="110">
        <v>87</v>
      </c>
      <c r="L18" s="109">
        <v>593</v>
      </c>
      <c r="M18" s="109">
        <f>SUM(K18:L18)</f>
        <v>680</v>
      </c>
      <c r="N18" s="108">
        <f t="shared" ref="N18:S18" si="5">SUM(B18,H18)</f>
        <v>880</v>
      </c>
      <c r="O18" s="109">
        <f t="shared" si="5"/>
        <v>4325</v>
      </c>
      <c r="P18" s="109">
        <f t="shared" si="5"/>
        <v>5205</v>
      </c>
      <c r="Q18" s="108">
        <f t="shared" si="5"/>
        <v>232</v>
      </c>
      <c r="R18" s="109">
        <f t="shared" si="5"/>
        <v>1521</v>
      </c>
      <c r="S18" s="109">
        <f t="shared" si="5"/>
        <v>1753</v>
      </c>
      <c r="U18"/>
      <c r="V18"/>
    </row>
    <row r="19" spans="1:22">
      <c r="A19" s="201" t="s">
        <v>86</v>
      </c>
      <c r="B19" s="108">
        <v>657</v>
      </c>
      <c r="C19" s="109">
        <v>2485</v>
      </c>
      <c r="D19" s="109">
        <f>SUM(B19:C19)</f>
        <v>3142</v>
      </c>
      <c r="E19" s="108">
        <v>177</v>
      </c>
      <c r="F19" s="109">
        <v>1109</v>
      </c>
      <c r="G19" s="109">
        <f>SUM(E19:F19)</f>
        <v>1286</v>
      </c>
      <c r="H19" s="108">
        <v>186</v>
      </c>
      <c r="I19" s="109">
        <v>1818</v>
      </c>
      <c r="J19" s="109">
        <f>SUM(H19:I19)</f>
        <v>2004</v>
      </c>
      <c r="K19" s="110">
        <v>78</v>
      </c>
      <c r="L19" s="109">
        <v>548</v>
      </c>
      <c r="M19" s="109">
        <f>SUM(K19:L19)</f>
        <v>626</v>
      </c>
      <c r="N19" s="108">
        <f t="shared" ref="N19:S20" si="6">SUM(B19,H19)</f>
        <v>843</v>
      </c>
      <c r="O19" s="109">
        <f t="shared" si="6"/>
        <v>4303</v>
      </c>
      <c r="P19" s="109">
        <f t="shared" si="6"/>
        <v>5146</v>
      </c>
      <c r="Q19" s="108">
        <f t="shared" si="6"/>
        <v>255</v>
      </c>
      <c r="R19" s="109">
        <f t="shared" si="6"/>
        <v>1657</v>
      </c>
      <c r="S19" s="109">
        <f t="shared" si="6"/>
        <v>1912</v>
      </c>
      <c r="U19"/>
      <c r="V19"/>
    </row>
    <row r="20" spans="1:22" ht="12.2" customHeight="1">
      <c r="A20" s="94" t="s">
        <v>117</v>
      </c>
      <c r="B20" s="108">
        <f>SUM('19PALG06'!B22)</f>
        <v>625</v>
      </c>
      <c r="C20" s="109">
        <f>SUM('19PALG06'!C22)</f>
        <v>2281</v>
      </c>
      <c r="D20" s="109">
        <f>SUM('19PALG06'!D22)</f>
        <v>2906</v>
      </c>
      <c r="E20" s="108">
        <f>SUM('19PALG06'!E22)</f>
        <v>182</v>
      </c>
      <c r="F20" s="109">
        <f>SUM('19PALG06'!F22)</f>
        <v>1199</v>
      </c>
      <c r="G20" s="109">
        <f>SUM('19PALG06'!G22)</f>
        <v>1381</v>
      </c>
      <c r="H20" s="108">
        <f>SUM('19PALG06'!H22)</f>
        <v>206</v>
      </c>
      <c r="I20" s="109">
        <f>SUM('19PALG06'!I22)</f>
        <v>1999</v>
      </c>
      <c r="J20" s="109">
        <f>SUM('19PALG06'!J22)</f>
        <v>2205</v>
      </c>
      <c r="K20" s="110">
        <f>SUM('19PALG06'!K22)</f>
        <v>78</v>
      </c>
      <c r="L20" s="109">
        <f>SUM('19PALG06'!L22)</f>
        <v>671</v>
      </c>
      <c r="M20" s="109">
        <f>SUM('19PALG06'!M22)</f>
        <v>749</v>
      </c>
      <c r="N20" s="108">
        <f t="shared" si="6"/>
        <v>831</v>
      </c>
      <c r="O20" s="109">
        <f>SUM(C20,I20)</f>
        <v>4280</v>
      </c>
      <c r="P20" s="109">
        <f>SUM(D20,J20)</f>
        <v>5111</v>
      </c>
      <c r="Q20" s="108">
        <f t="shared" si="6"/>
        <v>260</v>
      </c>
      <c r="R20" s="109">
        <f t="shared" si="6"/>
        <v>1870</v>
      </c>
      <c r="S20" s="109">
        <f t="shared" si="6"/>
        <v>2130</v>
      </c>
      <c r="U20"/>
      <c r="V20"/>
    </row>
    <row r="21" spans="1:22">
      <c r="A21" s="94"/>
      <c r="B21" s="108"/>
      <c r="C21" s="109"/>
      <c r="D21" s="109"/>
      <c r="E21" s="108"/>
      <c r="F21" s="109"/>
      <c r="G21" s="109"/>
      <c r="H21" s="108"/>
      <c r="I21" s="109"/>
      <c r="J21" s="109"/>
      <c r="K21" s="108"/>
      <c r="L21" s="109"/>
      <c r="M21" s="109"/>
      <c r="N21" s="108"/>
      <c r="O21" s="109"/>
      <c r="P21" s="109"/>
      <c r="Q21" s="108"/>
      <c r="R21" s="109"/>
      <c r="S21" s="109"/>
      <c r="U21"/>
      <c r="V21"/>
    </row>
    <row r="22" spans="1:22">
      <c r="A22" s="93" t="s">
        <v>12</v>
      </c>
      <c r="B22" s="108"/>
      <c r="C22" s="109"/>
      <c r="D22" s="109"/>
      <c r="E22" s="108"/>
      <c r="F22" s="109"/>
      <c r="G22" s="109"/>
      <c r="H22" s="108"/>
      <c r="I22" s="109"/>
      <c r="J22" s="109"/>
      <c r="K22" s="108"/>
      <c r="L22" s="109"/>
      <c r="M22" s="109"/>
      <c r="N22" s="108"/>
      <c r="O22" s="109"/>
      <c r="P22" s="109"/>
      <c r="Q22" s="108"/>
      <c r="R22" s="109"/>
      <c r="S22" s="109"/>
      <c r="U22"/>
      <c r="V22"/>
    </row>
    <row r="23" spans="1:22">
      <c r="A23" s="201" t="s">
        <v>65</v>
      </c>
      <c r="B23" s="108">
        <v>14397</v>
      </c>
      <c r="C23" s="109">
        <v>16127</v>
      </c>
      <c r="D23" s="109">
        <f>SUM(B23:C23)</f>
        <v>30524</v>
      </c>
      <c r="E23" s="108">
        <v>3025</v>
      </c>
      <c r="F23" s="109">
        <v>4204</v>
      </c>
      <c r="G23" s="109">
        <f>SUM(E23:F23)</f>
        <v>7229</v>
      </c>
      <c r="H23" s="108">
        <v>3729</v>
      </c>
      <c r="I23" s="109">
        <v>12589</v>
      </c>
      <c r="J23" s="109">
        <f>SUM(H23:I23)</f>
        <v>16318</v>
      </c>
      <c r="K23" s="110">
        <v>2338</v>
      </c>
      <c r="L23" s="109">
        <v>4520</v>
      </c>
      <c r="M23" s="109">
        <f>SUM(K23:L23)</f>
        <v>6858</v>
      </c>
      <c r="N23" s="108">
        <f t="shared" ref="N23:S23" si="7">SUM(B23,H23)</f>
        <v>18126</v>
      </c>
      <c r="O23" s="109">
        <f t="shared" si="7"/>
        <v>28716</v>
      </c>
      <c r="P23" s="109">
        <f t="shared" si="7"/>
        <v>46842</v>
      </c>
      <c r="Q23" s="108">
        <f t="shared" si="7"/>
        <v>5363</v>
      </c>
      <c r="R23" s="109">
        <f t="shared" si="7"/>
        <v>8724</v>
      </c>
      <c r="S23" s="109">
        <f t="shared" si="7"/>
        <v>14087</v>
      </c>
      <c r="U23"/>
      <c r="V23"/>
    </row>
    <row r="24" spans="1:22">
      <c r="A24" s="201" t="s">
        <v>80</v>
      </c>
      <c r="B24" s="108">
        <v>14149</v>
      </c>
      <c r="C24" s="109">
        <v>16921</v>
      </c>
      <c r="D24" s="109">
        <f>SUM(B24:C24)</f>
        <v>31070</v>
      </c>
      <c r="E24" s="108">
        <v>2953</v>
      </c>
      <c r="F24" s="109">
        <v>4327</v>
      </c>
      <c r="G24" s="109">
        <f>SUM(E24:F24)</f>
        <v>7280</v>
      </c>
      <c r="H24" s="108">
        <v>3098</v>
      </c>
      <c r="I24" s="109">
        <v>11554</v>
      </c>
      <c r="J24" s="109">
        <f>SUM(H24:I24)</f>
        <v>14652</v>
      </c>
      <c r="K24" s="110">
        <v>2319</v>
      </c>
      <c r="L24" s="109">
        <v>4310</v>
      </c>
      <c r="M24" s="109">
        <f>SUM(K24:L24)</f>
        <v>6629</v>
      </c>
      <c r="N24" s="108">
        <f t="shared" ref="N24:S24" si="8">SUM(B24,H24)</f>
        <v>17247</v>
      </c>
      <c r="O24" s="109">
        <f t="shared" si="8"/>
        <v>28475</v>
      </c>
      <c r="P24" s="109">
        <f t="shared" si="8"/>
        <v>45722</v>
      </c>
      <c r="Q24" s="108">
        <f t="shared" si="8"/>
        <v>5272</v>
      </c>
      <c r="R24" s="109">
        <f t="shared" si="8"/>
        <v>8637</v>
      </c>
      <c r="S24" s="109">
        <f t="shared" si="8"/>
        <v>13909</v>
      </c>
      <c r="U24"/>
      <c r="V24"/>
    </row>
    <row r="25" spans="1:22">
      <c r="A25" s="201" t="s">
        <v>86</v>
      </c>
      <c r="B25" s="108">
        <v>13761</v>
      </c>
      <c r="C25" s="109">
        <v>16914</v>
      </c>
      <c r="D25" s="109">
        <f>SUM(B25:C25)</f>
        <v>30675</v>
      </c>
      <c r="E25" s="108">
        <v>2938</v>
      </c>
      <c r="F25" s="109">
        <v>4197</v>
      </c>
      <c r="G25" s="109">
        <f>SUM(E25:F25)</f>
        <v>7135</v>
      </c>
      <c r="H25" s="108">
        <v>3448</v>
      </c>
      <c r="I25" s="109">
        <v>12734</v>
      </c>
      <c r="J25" s="109">
        <f>SUM(H25:I25)</f>
        <v>16182</v>
      </c>
      <c r="K25" s="110">
        <v>2240</v>
      </c>
      <c r="L25" s="109">
        <v>3867</v>
      </c>
      <c r="M25" s="109">
        <f>SUM(K25:L25)</f>
        <v>6107</v>
      </c>
      <c r="N25" s="108">
        <f t="shared" ref="N25:S26" si="9">SUM(B25,H25)</f>
        <v>17209</v>
      </c>
      <c r="O25" s="109">
        <f t="shared" si="9"/>
        <v>29648</v>
      </c>
      <c r="P25" s="109">
        <f t="shared" si="9"/>
        <v>46857</v>
      </c>
      <c r="Q25" s="108">
        <f t="shared" si="9"/>
        <v>5178</v>
      </c>
      <c r="R25" s="109">
        <f t="shared" si="9"/>
        <v>8064</v>
      </c>
      <c r="S25" s="109">
        <f t="shared" si="9"/>
        <v>13242</v>
      </c>
      <c r="U25"/>
      <c r="V25"/>
    </row>
    <row r="26" spans="1:22" ht="12.2" customHeight="1">
      <c r="A26" s="94" t="s">
        <v>117</v>
      </c>
      <c r="B26" s="108">
        <v>13426</v>
      </c>
      <c r="C26" s="109">
        <v>16623</v>
      </c>
      <c r="D26" s="109">
        <v>30049</v>
      </c>
      <c r="E26" s="108">
        <v>3194</v>
      </c>
      <c r="F26" s="109">
        <v>4456</v>
      </c>
      <c r="G26" s="109">
        <v>7650</v>
      </c>
      <c r="H26" s="108">
        <v>3738</v>
      </c>
      <c r="I26" s="109">
        <v>13295</v>
      </c>
      <c r="J26" s="109">
        <v>17033</v>
      </c>
      <c r="K26" s="110">
        <v>2383</v>
      </c>
      <c r="L26" s="109">
        <v>4072</v>
      </c>
      <c r="M26" s="109">
        <v>6455</v>
      </c>
      <c r="N26" s="108">
        <f t="shared" si="9"/>
        <v>17164</v>
      </c>
      <c r="O26" s="109">
        <f>SUM(C26,I26)</f>
        <v>29918</v>
      </c>
      <c r="P26" s="109">
        <f>SUM(D26,J26)</f>
        <v>47082</v>
      </c>
      <c r="Q26" s="108">
        <f t="shared" si="9"/>
        <v>5577</v>
      </c>
      <c r="R26" s="109">
        <f t="shared" si="9"/>
        <v>8528</v>
      </c>
      <c r="S26" s="109">
        <f t="shared" si="9"/>
        <v>14105</v>
      </c>
      <c r="U26"/>
      <c r="V26"/>
    </row>
    <row r="27" spans="1:22" ht="15" customHeight="1">
      <c r="A27" s="95"/>
      <c r="B27" s="108"/>
      <c r="C27" s="109"/>
      <c r="D27" s="109"/>
      <c r="E27" s="108"/>
      <c r="F27" s="109"/>
      <c r="G27" s="109"/>
      <c r="H27" s="108"/>
      <c r="I27" s="109"/>
      <c r="J27" s="109"/>
      <c r="K27" s="108"/>
      <c r="L27" s="109"/>
      <c r="M27" s="109"/>
      <c r="N27" s="108"/>
      <c r="O27" s="109"/>
      <c r="P27" s="109"/>
      <c r="Q27" s="108"/>
      <c r="R27" s="109"/>
      <c r="S27" s="109"/>
      <c r="U27"/>
      <c r="V27"/>
    </row>
    <row r="28" spans="1:22">
      <c r="A28" s="93" t="s">
        <v>13</v>
      </c>
      <c r="B28" s="108"/>
      <c r="C28" s="109"/>
      <c r="D28" s="109"/>
      <c r="E28" s="108"/>
      <c r="F28" s="109"/>
      <c r="G28" s="109"/>
      <c r="H28" s="108"/>
      <c r="I28" s="109"/>
      <c r="J28" s="109"/>
      <c r="K28" s="108"/>
      <c r="L28" s="109"/>
      <c r="M28" s="109"/>
      <c r="N28" s="108"/>
      <c r="O28" s="109"/>
      <c r="P28" s="109"/>
      <c r="Q28" s="108"/>
      <c r="R28" s="109"/>
      <c r="S28" s="109"/>
      <c r="U28"/>
      <c r="V28"/>
    </row>
    <row r="29" spans="1:22">
      <c r="A29" s="201" t="s">
        <v>65</v>
      </c>
      <c r="B29" s="108">
        <v>1552</v>
      </c>
      <c r="C29" s="109">
        <v>2374</v>
      </c>
      <c r="D29" s="109">
        <f>SUM(B29:C29)</f>
        <v>3926</v>
      </c>
      <c r="E29" s="108">
        <v>422</v>
      </c>
      <c r="F29" s="109">
        <v>877</v>
      </c>
      <c r="G29" s="109">
        <f>SUM(E29:F29)</f>
        <v>1299</v>
      </c>
      <c r="H29" s="108">
        <v>297</v>
      </c>
      <c r="I29" s="109">
        <v>819</v>
      </c>
      <c r="J29" s="109">
        <f>SUM(H29:I29)</f>
        <v>1116</v>
      </c>
      <c r="K29" s="110">
        <v>250</v>
      </c>
      <c r="L29" s="109">
        <v>525</v>
      </c>
      <c r="M29" s="109">
        <f>SUM(K29:L29)</f>
        <v>775</v>
      </c>
      <c r="N29" s="108">
        <f t="shared" ref="N29:S29" si="10">SUM(B29,H29)</f>
        <v>1849</v>
      </c>
      <c r="O29" s="109">
        <f t="shared" si="10"/>
        <v>3193</v>
      </c>
      <c r="P29" s="109">
        <f t="shared" si="10"/>
        <v>5042</v>
      </c>
      <c r="Q29" s="108">
        <f t="shared" si="10"/>
        <v>672</v>
      </c>
      <c r="R29" s="109">
        <f t="shared" si="10"/>
        <v>1402</v>
      </c>
      <c r="S29" s="109">
        <f t="shared" si="10"/>
        <v>2074</v>
      </c>
      <c r="U29"/>
      <c r="V29"/>
    </row>
    <row r="30" spans="1:22">
      <c r="A30" s="201" t="s">
        <v>80</v>
      </c>
      <c r="B30" s="108">
        <v>1554</v>
      </c>
      <c r="C30" s="109">
        <v>2668</v>
      </c>
      <c r="D30" s="109">
        <f>SUM(B30:C30)</f>
        <v>4222</v>
      </c>
      <c r="E30" s="108">
        <v>491</v>
      </c>
      <c r="F30" s="109">
        <v>855</v>
      </c>
      <c r="G30" s="109">
        <f>SUM(E30:F30)</f>
        <v>1346</v>
      </c>
      <c r="H30" s="108">
        <v>303</v>
      </c>
      <c r="I30" s="109">
        <v>945</v>
      </c>
      <c r="J30" s="109">
        <f>SUM(H30:I30)</f>
        <v>1248</v>
      </c>
      <c r="K30" s="110">
        <v>221</v>
      </c>
      <c r="L30" s="109">
        <v>536</v>
      </c>
      <c r="M30" s="109">
        <f>SUM(K30:L30)</f>
        <v>757</v>
      </c>
      <c r="N30" s="108">
        <f>SUM(B30,H30)</f>
        <v>1857</v>
      </c>
      <c r="O30" s="109">
        <f t="shared" ref="O30:S32" si="11">SUM(C30,I30)</f>
        <v>3613</v>
      </c>
      <c r="P30" s="109">
        <f t="shared" si="11"/>
        <v>5470</v>
      </c>
      <c r="Q30" s="108">
        <f t="shared" si="11"/>
        <v>712</v>
      </c>
      <c r="R30" s="109">
        <f t="shared" si="11"/>
        <v>1391</v>
      </c>
      <c r="S30" s="109">
        <f t="shared" si="11"/>
        <v>2103</v>
      </c>
      <c r="U30"/>
      <c r="V30"/>
    </row>
    <row r="31" spans="1:22">
      <c r="A31" s="201" t="s">
        <v>86</v>
      </c>
      <c r="B31" s="108">
        <v>1597</v>
      </c>
      <c r="C31" s="109">
        <v>2627</v>
      </c>
      <c r="D31" s="109">
        <f>SUM(B31:C31)</f>
        <v>4224</v>
      </c>
      <c r="E31" s="108">
        <v>459</v>
      </c>
      <c r="F31" s="109">
        <v>970</v>
      </c>
      <c r="G31" s="109">
        <f>SUM(E31:F31)</f>
        <v>1429</v>
      </c>
      <c r="H31" s="108">
        <v>346</v>
      </c>
      <c r="I31" s="109">
        <v>1214</v>
      </c>
      <c r="J31" s="109">
        <f>SUM(H31:I31)</f>
        <v>1560</v>
      </c>
      <c r="K31" s="110">
        <v>178</v>
      </c>
      <c r="L31" s="109">
        <v>584</v>
      </c>
      <c r="M31" s="109">
        <f>SUM(K31:L31)</f>
        <v>762</v>
      </c>
      <c r="N31" s="108">
        <f>SUM(B31,H31)</f>
        <v>1943</v>
      </c>
      <c r="O31" s="109">
        <f t="shared" si="11"/>
        <v>3841</v>
      </c>
      <c r="P31" s="109">
        <f t="shared" si="11"/>
        <v>5784</v>
      </c>
      <c r="Q31" s="108">
        <f t="shared" si="11"/>
        <v>637</v>
      </c>
      <c r="R31" s="109">
        <f t="shared" si="11"/>
        <v>1554</v>
      </c>
      <c r="S31" s="109">
        <f t="shared" si="11"/>
        <v>2191</v>
      </c>
      <c r="U31"/>
      <c r="V31"/>
    </row>
    <row r="32" spans="1:22" ht="12.2" customHeight="1">
      <c r="A32" s="94" t="s">
        <v>117</v>
      </c>
      <c r="B32" s="108">
        <f>SUM('19PALG06'!B36)</f>
        <v>1508</v>
      </c>
      <c r="C32" s="109">
        <f>SUM('19PALG06'!C36)</f>
        <v>2509</v>
      </c>
      <c r="D32" s="109">
        <f>SUM('19PALG06'!D36)</f>
        <v>4017</v>
      </c>
      <c r="E32" s="108">
        <f>SUM('19PALG06'!E36)</f>
        <v>463</v>
      </c>
      <c r="F32" s="109">
        <f>SUM('19PALG06'!F36)</f>
        <v>1114</v>
      </c>
      <c r="G32" s="109">
        <f>SUM('19PALG06'!G36)</f>
        <v>1577</v>
      </c>
      <c r="H32" s="108">
        <f>SUM('19PALG06'!H36)</f>
        <v>429</v>
      </c>
      <c r="I32" s="109">
        <f>SUM('19PALG06'!I36)</f>
        <v>1356</v>
      </c>
      <c r="J32" s="109">
        <f>SUM('19PALG06'!J36)</f>
        <v>1785</v>
      </c>
      <c r="K32" s="110">
        <f>SUM('19PALG06'!K36)</f>
        <v>228</v>
      </c>
      <c r="L32" s="109">
        <f>SUM('19PALG06'!L36)</f>
        <v>656</v>
      </c>
      <c r="M32" s="109">
        <f>SUM('19PALG06'!M36)</f>
        <v>884</v>
      </c>
      <c r="N32" s="108">
        <f>SUM(B32,H32)</f>
        <v>1937</v>
      </c>
      <c r="O32" s="109">
        <f>SUM(C32,I32)</f>
        <v>3865</v>
      </c>
      <c r="P32" s="109">
        <f>SUM(D32,J32)</f>
        <v>5802</v>
      </c>
      <c r="Q32" s="108">
        <f t="shared" si="11"/>
        <v>691</v>
      </c>
      <c r="R32" s="109">
        <f t="shared" si="11"/>
        <v>1770</v>
      </c>
      <c r="S32" s="109">
        <f t="shared" si="11"/>
        <v>2461</v>
      </c>
      <c r="U32"/>
      <c r="V32"/>
    </row>
    <row r="33" spans="1:22">
      <c r="A33" s="94"/>
      <c r="B33" s="108"/>
      <c r="C33" s="109"/>
      <c r="D33" s="109"/>
      <c r="E33" s="108"/>
      <c r="F33" s="109"/>
      <c r="G33" s="109"/>
      <c r="H33" s="108"/>
      <c r="I33" s="109"/>
      <c r="J33" s="109"/>
      <c r="K33" s="110"/>
      <c r="L33" s="109"/>
      <c r="M33" s="109"/>
      <c r="N33" s="108"/>
      <c r="O33" s="109"/>
      <c r="P33" s="109"/>
      <c r="Q33" s="108"/>
      <c r="R33" s="109"/>
      <c r="S33" s="109"/>
      <c r="U33"/>
      <c r="V33"/>
    </row>
    <row r="34" spans="1:22" ht="14.25" customHeight="1">
      <c r="A34" s="93" t="s">
        <v>67</v>
      </c>
      <c r="B34" s="108"/>
      <c r="C34" s="109"/>
      <c r="D34" s="109"/>
      <c r="E34" s="108"/>
      <c r="F34" s="109"/>
      <c r="G34" s="109"/>
      <c r="H34" s="108"/>
      <c r="I34" s="109"/>
      <c r="J34" s="109"/>
      <c r="K34" s="108"/>
      <c r="L34" s="109"/>
      <c r="M34" s="109"/>
      <c r="N34" s="108"/>
      <c r="O34" s="109"/>
      <c r="P34" s="109"/>
      <c r="Q34" s="108"/>
      <c r="R34" s="109"/>
      <c r="S34" s="109"/>
      <c r="U34"/>
      <c r="V34"/>
    </row>
    <row r="35" spans="1:22">
      <c r="A35" s="201" t="s">
        <v>65</v>
      </c>
      <c r="B35" s="108">
        <v>89</v>
      </c>
      <c r="C35" s="109">
        <v>506</v>
      </c>
      <c r="D35" s="109">
        <f>B35+C35</f>
        <v>595</v>
      </c>
      <c r="E35" s="108">
        <v>43</v>
      </c>
      <c r="F35" s="109">
        <v>228</v>
      </c>
      <c r="G35" s="188">
        <f>SUM(E35:F35)</f>
        <v>271</v>
      </c>
      <c r="H35" s="108">
        <v>19</v>
      </c>
      <c r="I35" s="109">
        <v>224</v>
      </c>
      <c r="J35" s="188">
        <f>SUM(H35:I35)</f>
        <v>243</v>
      </c>
      <c r="K35" s="110">
        <v>25</v>
      </c>
      <c r="L35" s="109">
        <v>136</v>
      </c>
      <c r="M35" s="188">
        <f>SUM(K35:L35)</f>
        <v>161</v>
      </c>
      <c r="N35" s="108">
        <f t="shared" ref="N35:S38" si="12">SUM(B35,H35)</f>
        <v>108</v>
      </c>
      <c r="O35" s="109">
        <f t="shared" si="12"/>
        <v>730</v>
      </c>
      <c r="P35" s="109">
        <f t="shared" si="12"/>
        <v>838</v>
      </c>
      <c r="Q35" s="108">
        <f t="shared" si="12"/>
        <v>68</v>
      </c>
      <c r="R35" s="109">
        <f t="shared" si="12"/>
        <v>364</v>
      </c>
      <c r="S35" s="109">
        <f t="shared" si="12"/>
        <v>432</v>
      </c>
      <c r="U35"/>
      <c r="V35"/>
    </row>
    <row r="36" spans="1:22">
      <c r="A36" s="201" t="s">
        <v>80</v>
      </c>
      <c r="B36" s="108">
        <v>124</v>
      </c>
      <c r="C36" s="109">
        <v>619</v>
      </c>
      <c r="D36" s="109">
        <f>B36+C36</f>
        <v>743</v>
      </c>
      <c r="E36" s="108">
        <v>51</v>
      </c>
      <c r="F36" s="109">
        <v>234</v>
      </c>
      <c r="G36" s="188">
        <f>SUM(E36:F36)</f>
        <v>285</v>
      </c>
      <c r="H36" s="108">
        <v>19</v>
      </c>
      <c r="I36" s="109">
        <v>313</v>
      </c>
      <c r="J36" s="188">
        <f>SUM(H36:I36)</f>
        <v>332</v>
      </c>
      <c r="K36" s="110">
        <v>21</v>
      </c>
      <c r="L36" s="109">
        <v>132</v>
      </c>
      <c r="M36" s="188">
        <f>SUM(K36:L36)</f>
        <v>153</v>
      </c>
      <c r="N36" s="108">
        <f t="shared" si="12"/>
        <v>143</v>
      </c>
      <c r="O36" s="109">
        <f t="shared" si="12"/>
        <v>932</v>
      </c>
      <c r="P36" s="109">
        <f t="shared" si="12"/>
        <v>1075</v>
      </c>
      <c r="Q36" s="108">
        <f t="shared" si="12"/>
        <v>72</v>
      </c>
      <c r="R36" s="109">
        <f t="shared" si="12"/>
        <v>366</v>
      </c>
      <c r="S36" s="109">
        <f t="shared" si="12"/>
        <v>438</v>
      </c>
      <c r="U36"/>
      <c r="V36"/>
    </row>
    <row r="37" spans="1:22">
      <c r="A37" s="201" t="s">
        <v>86</v>
      </c>
      <c r="B37" s="108">
        <v>149</v>
      </c>
      <c r="C37" s="109">
        <v>593</v>
      </c>
      <c r="D37" s="109">
        <f>B37+C37</f>
        <v>742</v>
      </c>
      <c r="E37" s="108">
        <v>19</v>
      </c>
      <c r="F37" s="109">
        <v>118</v>
      </c>
      <c r="G37" s="188">
        <f>SUM(E37:F37)</f>
        <v>137</v>
      </c>
      <c r="H37" s="108">
        <v>22</v>
      </c>
      <c r="I37" s="109">
        <v>369</v>
      </c>
      <c r="J37" s="188">
        <f>SUM(H37:I37)</f>
        <v>391</v>
      </c>
      <c r="K37" s="110">
        <v>42</v>
      </c>
      <c r="L37" s="109">
        <v>122</v>
      </c>
      <c r="M37" s="188">
        <f>SUM(K37:L37)</f>
        <v>164</v>
      </c>
      <c r="N37" s="108">
        <f t="shared" si="12"/>
        <v>171</v>
      </c>
      <c r="O37" s="109">
        <f t="shared" si="12"/>
        <v>962</v>
      </c>
      <c r="P37" s="109">
        <f t="shared" si="12"/>
        <v>1133</v>
      </c>
      <c r="Q37" s="108">
        <f t="shared" si="12"/>
        <v>61</v>
      </c>
      <c r="R37" s="109">
        <f t="shared" si="12"/>
        <v>240</v>
      </c>
      <c r="S37" s="109">
        <f t="shared" si="12"/>
        <v>301</v>
      </c>
      <c r="U37"/>
      <c r="V37"/>
    </row>
    <row r="38" spans="1:22" ht="12.2" customHeight="1">
      <c r="A38" s="94" t="s">
        <v>117</v>
      </c>
      <c r="B38" s="108">
        <v>141</v>
      </c>
      <c r="C38" s="109">
        <v>564</v>
      </c>
      <c r="D38" s="109">
        <v>705</v>
      </c>
      <c r="E38" s="108">
        <v>23</v>
      </c>
      <c r="F38" s="109">
        <v>111</v>
      </c>
      <c r="G38" s="109">
        <v>134</v>
      </c>
      <c r="H38" s="108">
        <v>27</v>
      </c>
      <c r="I38" s="109">
        <v>369</v>
      </c>
      <c r="J38" s="109">
        <v>396</v>
      </c>
      <c r="K38" s="110">
        <v>31</v>
      </c>
      <c r="L38" s="109">
        <v>101</v>
      </c>
      <c r="M38" s="109">
        <v>132</v>
      </c>
      <c r="N38" s="108">
        <f t="shared" si="12"/>
        <v>168</v>
      </c>
      <c r="O38" s="109">
        <f t="shared" si="12"/>
        <v>933</v>
      </c>
      <c r="P38" s="109">
        <f t="shared" si="12"/>
        <v>1101</v>
      </c>
      <c r="Q38" s="108">
        <f t="shared" si="12"/>
        <v>54</v>
      </c>
      <c r="R38" s="109">
        <f t="shared" si="12"/>
        <v>212</v>
      </c>
      <c r="S38" s="109">
        <f t="shared" si="12"/>
        <v>266</v>
      </c>
      <c r="U38"/>
      <c r="V38"/>
    </row>
    <row r="39" spans="1:22" ht="13.7" customHeight="1">
      <c r="A39" s="94"/>
      <c r="B39" s="108"/>
      <c r="C39" s="109"/>
      <c r="D39" s="109"/>
      <c r="E39" s="108"/>
      <c r="F39" s="109"/>
      <c r="G39" s="109"/>
      <c r="H39" s="108"/>
      <c r="I39" s="109"/>
      <c r="J39" s="109"/>
      <c r="K39" s="108"/>
      <c r="L39" s="109"/>
      <c r="M39" s="109"/>
      <c r="N39" s="108"/>
      <c r="O39" s="109"/>
      <c r="P39" s="109"/>
      <c r="Q39" s="108"/>
      <c r="R39" s="109"/>
      <c r="S39" s="109"/>
      <c r="U39"/>
      <c r="V39"/>
    </row>
    <row r="40" spans="1:22">
      <c r="A40" s="93" t="s">
        <v>14</v>
      </c>
      <c r="B40" s="108"/>
      <c r="C40" s="109"/>
      <c r="D40" s="109"/>
      <c r="E40" s="108"/>
      <c r="F40" s="109"/>
      <c r="G40" s="109"/>
      <c r="H40" s="108"/>
      <c r="I40" s="109"/>
      <c r="J40" s="109"/>
      <c r="K40" s="108"/>
      <c r="L40" s="109"/>
      <c r="M40" s="109"/>
      <c r="N40" s="108"/>
      <c r="O40" s="109"/>
      <c r="P40" s="109"/>
      <c r="Q40" s="108"/>
      <c r="R40" s="109"/>
      <c r="S40" s="109"/>
      <c r="U40"/>
      <c r="V40"/>
    </row>
    <row r="41" spans="1:22">
      <c r="A41" s="201" t="s">
        <v>65</v>
      </c>
      <c r="B41" s="108">
        <v>1954</v>
      </c>
      <c r="C41" s="109">
        <v>1597</v>
      </c>
      <c r="D41" s="109">
        <f>SUM(B41:C41)</f>
        <v>3551</v>
      </c>
      <c r="E41" s="108">
        <v>852</v>
      </c>
      <c r="F41" s="109">
        <v>957</v>
      </c>
      <c r="G41" s="109">
        <f>SUM(E41:F41)</f>
        <v>1809</v>
      </c>
      <c r="H41" s="108">
        <v>670</v>
      </c>
      <c r="I41" s="109">
        <v>1184</v>
      </c>
      <c r="J41" s="109">
        <f>SUM(H41:I41)</f>
        <v>1854</v>
      </c>
      <c r="K41" s="110">
        <v>1467</v>
      </c>
      <c r="L41" s="109">
        <v>1472</v>
      </c>
      <c r="M41" s="109">
        <f>SUM(K41:L41)</f>
        <v>2939</v>
      </c>
      <c r="N41" s="108">
        <f t="shared" ref="N41:S41" si="13">SUM(B41,H41)</f>
        <v>2624</v>
      </c>
      <c r="O41" s="109">
        <f t="shared" si="13"/>
        <v>2781</v>
      </c>
      <c r="P41" s="109">
        <f t="shared" si="13"/>
        <v>5405</v>
      </c>
      <c r="Q41" s="108">
        <f t="shared" si="13"/>
        <v>2319</v>
      </c>
      <c r="R41" s="109">
        <f t="shared" si="13"/>
        <v>2429</v>
      </c>
      <c r="S41" s="109">
        <f t="shared" si="13"/>
        <v>4748</v>
      </c>
      <c r="U41"/>
      <c r="V41"/>
    </row>
    <row r="42" spans="1:22">
      <c r="A42" s="201" t="s">
        <v>80</v>
      </c>
      <c r="B42" s="108">
        <v>1421</v>
      </c>
      <c r="C42" s="109">
        <v>1384</v>
      </c>
      <c r="D42" s="109">
        <f>SUM(B42:C42)</f>
        <v>2805</v>
      </c>
      <c r="E42" s="108">
        <v>562</v>
      </c>
      <c r="F42" s="109">
        <v>705</v>
      </c>
      <c r="G42" s="109">
        <f>SUM(E42:F42)</f>
        <v>1267</v>
      </c>
      <c r="H42" s="108">
        <v>520</v>
      </c>
      <c r="I42" s="109">
        <v>1249</v>
      </c>
      <c r="J42" s="109">
        <f>SUM(H42:I42)</f>
        <v>1769</v>
      </c>
      <c r="K42" s="110">
        <v>1157</v>
      </c>
      <c r="L42" s="109">
        <v>1330</v>
      </c>
      <c r="M42" s="109">
        <f>SUM(K42:L42)</f>
        <v>2487</v>
      </c>
      <c r="N42" s="108">
        <f t="shared" ref="N42:S42" si="14">SUM(B42,H42)</f>
        <v>1941</v>
      </c>
      <c r="O42" s="109">
        <f t="shared" si="14"/>
        <v>2633</v>
      </c>
      <c r="P42" s="109">
        <f t="shared" si="14"/>
        <v>4574</v>
      </c>
      <c r="Q42" s="108">
        <f t="shared" si="14"/>
        <v>1719</v>
      </c>
      <c r="R42" s="109">
        <f t="shared" si="14"/>
        <v>2035</v>
      </c>
      <c r="S42" s="109">
        <f t="shared" si="14"/>
        <v>3754</v>
      </c>
      <c r="U42"/>
      <c r="V42"/>
    </row>
    <row r="43" spans="1:22">
      <c r="A43" s="201" t="s">
        <v>86</v>
      </c>
      <c r="B43" s="108">
        <v>1292</v>
      </c>
      <c r="C43" s="109">
        <v>1317</v>
      </c>
      <c r="D43" s="109">
        <f>SUM(B43:C43)</f>
        <v>2609</v>
      </c>
      <c r="E43" s="108">
        <v>560</v>
      </c>
      <c r="F43" s="109">
        <v>680</v>
      </c>
      <c r="G43" s="109">
        <f>SUM(E43:F43)</f>
        <v>1240</v>
      </c>
      <c r="H43" s="108">
        <v>604</v>
      </c>
      <c r="I43" s="109">
        <v>1397</v>
      </c>
      <c r="J43" s="109">
        <f>SUM(H43:I43)</f>
        <v>2001</v>
      </c>
      <c r="K43" s="110">
        <v>1207</v>
      </c>
      <c r="L43" s="109">
        <v>1522</v>
      </c>
      <c r="M43" s="109">
        <f>SUM(K43:L43)</f>
        <v>2729</v>
      </c>
      <c r="N43" s="108">
        <f t="shared" ref="N43:S44" si="15">SUM(B43,H43)</f>
        <v>1896</v>
      </c>
      <c r="O43" s="109">
        <f t="shared" si="15"/>
        <v>2714</v>
      </c>
      <c r="P43" s="109">
        <f t="shared" si="15"/>
        <v>4610</v>
      </c>
      <c r="Q43" s="108">
        <f t="shared" si="15"/>
        <v>1767</v>
      </c>
      <c r="R43" s="109">
        <f t="shared" si="15"/>
        <v>2202</v>
      </c>
      <c r="S43" s="109">
        <f t="shared" si="15"/>
        <v>3969</v>
      </c>
      <c r="U43"/>
      <c r="V43"/>
    </row>
    <row r="44" spans="1:22" ht="12.2" customHeight="1">
      <c r="A44" s="94" t="s">
        <v>117</v>
      </c>
      <c r="B44" s="108">
        <f>SUM('19PALG06'!B46)</f>
        <v>1359</v>
      </c>
      <c r="C44" s="109">
        <f>SUM('19PALG06'!C46)</f>
        <v>1370</v>
      </c>
      <c r="D44" s="109">
        <f>SUM('19PALG06'!D46)</f>
        <v>2729</v>
      </c>
      <c r="E44" s="108">
        <f>SUM('19PALG06'!E46)</f>
        <v>640</v>
      </c>
      <c r="F44" s="109">
        <f>SUM('19PALG06'!F46)</f>
        <v>721</v>
      </c>
      <c r="G44" s="109">
        <f>SUM('19PALG06'!G46)</f>
        <v>1361</v>
      </c>
      <c r="H44" s="108">
        <f>SUM('19PALG06'!H46)</f>
        <v>732</v>
      </c>
      <c r="I44" s="109">
        <f>SUM('19PALG06'!I46)</f>
        <v>1568</v>
      </c>
      <c r="J44" s="109">
        <f>SUM('19PALG06'!J46)</f>
        <v>2300</v>
      </c>
      <c r="K44" s="110">
        <f>SUM('19PALG06'!K46)</f>
        <v>1452</v>
      </c>
      <c r="L44" s="109">
        <f>SUM('19PALG06'!L46)</f>
        <v>1785</v>
      </c>
      <c r="M44" s="109">
        <f>SUM('19PALG06'!M46)</f>
        <v>3237</v>
      </c>
      <c r="N44" s="108">
        <f t="shared" si="15"/>
        <v>2091</v>
      </c>
      <c r="O44" s="109">
        <f>SUM(C44,I44)</f>
        <v>2938</v>
      </c>
      <c r="P44" s="109">
        <f>SUM(D44,J44)</f>
        <v>5029</v>
      </c>
      <c r="Q44" s="108">
        <f t="shared" si="15"/>
        <v>2092</v>
      </c>
      <c r="R44" s="109">
        <f t="shared" si="15"/>
        <v>2506</v>
      </c>
      <c r="S44" s="109">
        <f t="shared" si="15"/>
        <v>4598</v>
      </c>
      <c r="U44"/>
      <c r="V44"/>
    </row>
    <row r="45" spans="1:22" ht="14.25" customHeight="1">
      <c r="A45" s="94"/>
      <c r="B45" s="108"/>
      <c r="C45" s="109"/>
      <c r="D45" s="109"/>
      <c r="E45" s="108"/>
      <c r="F45" s="109"/>
      <c r="G45" s="109"/>
      <c r="H45" s="108"/>
      <c r="I45" s="109"/>
      <c r="J45" s="109"/>
      <c r="K45" s="108"/>
      <c r="L45" s="109"/>
      <c r="M45" s="109"/>
      <c r="N45" s="108"/>
      <c r="O45" s="109"/>
      <c r="P45" s="109"/>
      <c r="Q45" s="108"/>
      <c r="R45" s="109"/>
      <c r="S45" s="109"/>
      <c r="U45"/>
      <c r="V45"/>
    </row>
    <row r="46" spans="1:22" ht="14.25" customHeight="1">
      <c r="A46" s="93" t="s">
        <v>47</v>
      </c>
      <c r="B46" s="108"/>
      <c r="C46" s="109"/>
      <c r="D46" s="109"/>
      <c r="E46" s="108"/>
      <c r="F46" s="109"/>
      <c r="G46" s="109"/>
      <c r="H46" s="108"/>
      <c r="I46" s="109"/>
      <c r="J46" s="109"/>
      <c r="K46" s="108"/>
      <c r="L46" s="109"/>
      <c r="M46" s="109"/>
      <c r="N46" s="108"/>
      <c r="O46" s="109"/>
      <c r="P46" s="109"/>
      <c r="Q46" s="108"/>
      <c r="R46" s="109"/>
      <c r="S46" s="109"/>
      <c r="U46"/>
      <c r="V46"/>
    </row>
    <row r="47" spans="1:22">
      <c r="A47" s="201" t="s">
        <v>65</v>
      </c>
      <c r="B47" s="108">
        <v>0</v>
      </c>
      <c r="C47" s="109">
        <v>0</v>
      </c>
      <c r="D47" s="109">
        <f>B47+C47</f>
        <v>0</v>
      </c>
      <c r="E47" s="108">
        <v>64</v>
      </c>
      <c r="F47" s="109">
        <v>181</v>
      </c>
      <c r="G47" s="188">
        <f>SUM(E47:F47)</f>
        <v>245</v>
      </c>
      <c r="H47" s="108">
        <v>0</v>
      </c>
      <c r="I47" s="109">
        <v>0</v>
      </c>
      <c r="J47" s="188">
        <f>SUM(H47:I47)</f>
        <v>0</v>
      </c>
      <c r="K47" s="110">
        <v>67</v>
      </c>
      <c r="L47" s="109">
        <v>522</v>
      </c>
      <c r="M47" s="188">
        <f>SUM(K47:L47)</f>
        <v>589</v>
      </c>
      <c r="N47" s="108">
        <f t="shared" ref="N47:S50" si="16">SUM(B47,H47)</f>
        <v>0</v>
      </c>
      <c r="O47" s="109">
        <f t="shared" si="16"/>
        <v>0</v>
      </c>
      <c r="P47" s="109">
        <f t="shared" si="16"/>
        <v>0</v>
      </c>
      <c r="Q47" s="108">
        <f t="shared" si="16"/>
        <v>131</v>
      </c>
      <c r="R47" s="109">
        <f t="shared" si="16"/>
        <v>703</v>
      </c>
      <c r="S47" s="109">
        <f t="shared" si="16"/>
        <v>834</v>
      </c>
      <c r="U47"/>
      <c r="V47"/>
    </row>
    <row r="48" spans="1:22">
      <c r="A48" s="201" t="s">
        <v>80</v>
      </c>
      <c r="B48" s="108">
        <v>0</v>
      </c>
      <c r="C48" s="109">
        <v>0</v>
      </c>
      <c r="D48" s="193">
        <f>B48+C48</f>
        <v>0</v>
      </c>
      <c r="E48" s="160">
        <v>79</v>
      </c>
      <c r="F48" s="109">
        <v>232</v>
      </c>
      <c r="G48" s="188">
        <f>SUM(E48:F48)</f>
        <v>311</v>
      </c>
      <c r="H48" s="108">
        <v>0</v>
      </c>
      <c r="I48" s="109">
        <v>0</v>
      </c>
      <c r="J48" s="188">
        <f>SUM(H48:I48)</f>
        <v>0</v>
      </c>
      <c r="K48" s="110">
        <v>75</v>
      </c>
      <c r="L48" s="109">
        <v>702</v>
      </c>
      <c r="M48" s="188">
        <f>SUM(K48:L48)</f>
        <v>777</v>
      </c>
      <c r="N48" s="108">
        <f t="shared" si="16"/>
        <v>0</v>
      </c>
      <c r="O48" s="109">
        <f t="shared" si="16"/>
        <v>0</v>
      </c>
      <c r="P48" s="109">
        <f t="shared" si="16"/>
        <v>0</v>
      </c>
      <c r="Q48" s="108">
        <f t="shared" si="16"/>
        <v>154</v>
      </c>
      <c r="R48" s="109">
        <f t="shared" si="16"/>
        <v>934</v>
      </c>
      <c r="S48" s="109">
        <f t="shared" si="16"/>
        <v>1088</v>
      </c>
      <c r="U48"/>
      <c r="V48"/>
    </row>
    <row r="49" spans="1:22">
      <c r="A49" s="201" t="s">
        <v>86</v>
      </c>
      <c r="B49" s="108">
        <v>53</v>
      </c>
      <c r="C49" s="109">
        <v>144</v>
      </c>
      <c r="D49" s="193">
        <f>B49+C49</f>
        <v>197</v>
      </c>
      <c r="E49" s="160">
        <v>44</v>
      </c>
      <c r="F49" s="109">
        <v>160</v>
      </c>
      <c r="G49" s="188">
        <f>SUM(E49:F49)</f>
        <v>204</v>
      </c>
      <c r="H49" s="108">
        <v>58</v>
      </c>
      <c r="I49" s="109">
        <v>455</v>
      </c>
      <c r="J49" s="188">
        <f>SUM(H49:I49)</f>
        <v>513</v>
      </c>
      <c r="K49" s="110">
        <v>27</v>
      </c>
      <c r="L49" s="109">
        <v>293</v>
      </c>
      <c r="M49" s="188">
        <f>SUM(K49:L49)</f>
        <v>320</v>
      </c>
      <c r="N49" s="108">
        <f t="shared" si="16"/>
        <v>111</v>
      </c>
      <c r="O49" s="109">
        <f t="shared" si="16"/>
        <v>599</v>
      </c>
      <c r="P49" s="109">
        <f t="shared" si="16"/>
        <v>710</v>
      </c>
      <c r="Q49" s="108">
        <f t="shared" si="16"/>
        <v>71</v>
      </c>
      <c r="R49" s="109">
        <f t="shared" si="16"/>
        <v>453</v>
      </c>
      <c r="S49" s="109">
        <f t="shared" si="16"/>
        <v>524</v>
      </c>
      <c r="U49"/>
      <c r="V49"/>
    </row>
    <row r="50" spans="1:22" ht="12.2" customHeight="1">
      <c r="A50" s="94" t="s">
        <v>117</v>
      </c>
      <c r="B50" s="108">
        <f>SUM('19PALG06'!B49)</f>
        <v>55</v>
      </c>
      <c r="C50" s="109">
        <f>SUM('19PALG06'!C49)</f>
        <v>154</v>
      </c>
      <c r="D50" s="109">
        <f>SUM('19PALG06'!D49)</f>
        <v>209</v>
      </c>
      <c r="E50" s="108">
        <f>SUM('19PALG06'!E49)</f>
        <v>40</v>
      </c>
      <c r="F50" s="109">
        <f>SUM('19PALG06'!F49)</f>
        <v>162</v>
      </c>
      <c r="G50" s="109">
        <f>SUM('19PALG06'!G49)</f>
        <v>202</v>
      </c>
      <c r="H50" s="108">
        <f>SUM('19PALG06'!H49)</f>
        <v>56</v>
      </c>
      <c r="I50" s="109">
        <f>SUM('19PALG06'!I49)</f>
        <v>447</v>
      </c>
      <c r="J50" s="109">
        <f>SUM('19PALG06'!J49)</f>
        <v>503</v>
      </c>
      <c r="K50" s="110">
        <f>SUM('19PALG06'!K49)</f>
        <v>30</v>
      </c>
      <c r="L50" s="109">
        <f>SUM('19PALG06'!L49)</f>
        <v>320</v>
      </c>
      <c r="M50" s="109">
        <f>SUM('19PALG06'!M49)</f>
        <v>350</v>
      </c>
      <c r="N50" s="108">
        <f t="shared" si="16"/>
        <v>111</v>
      </c>
      <c r="O50" s="109">
        <f t="shared" si="16"/>
        <v>601</v>
      </c>
      <c r="P50" s="109">
        <f t="shared" si="16"/>
        <v>712</v>
      </c>
      <c r="Q50" s="108">
        <f t="shared" si="16"/>
        <v>70</v>
      </c>
      <c r="R50" s="109">
        <f t="shared" si="16"/>
        <v>482</v>
      </c>
      <c r="S50" s="109">
        <f t="shared" si="16"/>
        <v>552</v>
      </c>
      <c r="U50"/>
      <c r="V50"/>
    </row>
    <row r="51" spans="1:22" ht="14.25" customHeight="1">
      <c r="A51" s="94"/>
      <c r="B51" s="108"/>
      <c r="C51" s="109"/>
      <c r="D51" s="193"/>
      <c r="H51" s="108"/>
      <c r="I51" s="109"/>
      <c r="J51" s="109"/>
      <c r="K51" s="108"/>
      <c r="L51" s="109"/>
      <c r="M51" s="109"/>
      <c r="N51" s="108"/>
      <c r="O51" s="109"/>
      <c r="P51" s="109"/>
      <c r="Q51" s="108"/>
      <c r="R51" s="109"/>
      <c r="S51" s="109"/>
      <c r="U51"/>
      <c r="V51"/>
    </row>
    <row r="52" spans="1:22">
      <c r="A52" s="1" t="s">
        <v>44</v>
      </c>
      <c r="B52" s="108"/>
      <c r="C52" s="109"/>
      <c r="D52" s="109"/>
      <c r="E52" s="108"/>
      <c r="F52" s="109"/>
      <c r="G52" s="109"/>
      <c r="H52" s="108"/>
      <c r="I52" s="109"/>
      <c r="J52" s="109"/>
      <c r="K52" s="108"/>
      <c r="L52" s="109"/>
      <c r="M52" s="109"/>
      <c r="N52" s="108"/>
      <c r="O52" s="109"/>
      <c r="P52" s="109"/>
      <c r="Q52" s="108"/>
      <c r="R52" s="109"/>
      <c r="S52" s="109"/>
      <c r="U52"/>
      <c r="V52"/>
    </row>
    <row r="53" spans="1:22">
      <c r="A53" s="201" t="s">
        <v>66</v>
      </c>
      <c r="B53" s="108">
        <v>654</v>
      </c>
      <c r="C53" s="109">
        <v>1016</v>
      </c>
      <c r="D53" s="109">
        <f>SUM(B53:C53)</f>
        <v>1670</v>
      </c>
      <c r="E53" s="108">
        <v>128</v>
      </c>
      <c r="F53" s="109">
        <v>264</v>
      </c>
      <c r="G53" s="109">
        <f>SUM(E53:F53)</f>
        <v>392</v>
      </c>
      <c r="H53" s="108">
        <v>444</v>
      </c>
      <c r="I53" s="109">
        <v>1337</v>
      </c>
      <c r="J53" s="109">
        <f>SUM(H53:I53)</f>
        <v>1781</v>
      </c>
      <c r="K53" s="110">
        <v>782</v>
      </c>
      <c r="L53" s="109">
        <v>1118</v>
      </c>
      <c r="M53" s="109">
        <f>SUM(K53:L53)</f>
        <v>1900</v>
      </c>
      <c r="N53" s="108">
        <f t="shared" ref="N53:S53" si="17">SUM(B53,H53)</f>
        <v>1098</v>
      </c>
      <c r="O53" s="109">
        <f t="shared" si="17"/>
        <v>2353</v>
      </c>
      <c r="P53" s="109">
        <f t="shared" si="17"/>
        <v>3451</v>
      </c>
      <c r="Q53" s="108">
        <f t="shared" si="17"/>
        <v>910</v>
      </c>
      <c r="R53" s="109">
        <f t="shared" si="17"/>
        <v>1382</v>
      </c>
      <c r="S53" s="109">
        <f t="shared" si="17"/>
        <v>2292</v>
      </c>
      <c r="U53"/>
      <c r="V53"/>
    </row>
    <row r="54" spans="1:22">
      <c r="A54" s="201" t="s">
        <v>80</v>
      </c>
      <c r="B54" s="108">
        <v>634</v>
      </c>
      <c r="C54" s="109">
        <v>972</v>
      </c>
      <c r="D54" s="109">
        <f>SUM(B54:C54)</f>
        <v>1606</v>
      </c>
      <c r="E54" s="108">
        <v>146</v>
      </c>
      <c r="F54" s="109">
        <v>345</v>
      </c>
      <c r="G54" s="109">
        <f>SUM(E54:F54)</f>
        <v>491</v>
      </c>
      <c r="H54" s="108">
        <v>445</v>
      </c>
      <c r="I54" s="109">
        <v>1434</v>
      </c>
      <c r="J54" s="109">
        <f>SUM(H54:I54)</f>
        <v>1879</v>
      </c>
      <c r="K54" s="110">
        <v>738</v>
      </c>
      <c r="L54" s="109">
        <v>1192</v>
      </c>
      <c r="M54" s="109">
        <f>SUM(K54:L54)</f>
        <v>1930</v>
      </c>
      <c r="N54" s="108">
        <f t="shared" ref="N54:S54" si="18">SUM(B54,H54)</f>
        <v>1079</v>
      </c>
      <c r="O54" s="109">
        <f t="shared" si="18"/>
        <v>2406</v>
      </c>
      <c r="P54" s="109">
        <f t="shared" si="18"/>
        <v>3485</v>
      </c>
      <c r="Q54" s="108">
        <f t="shared" si="18"/>
        <v>884</v>
      </c>
      <c r="R54" s="109">
        <f t="shared" si="18"/>
        <v>1537</v>
      </c>
      <c r="S54" s="109">
        <f t="shared" si="18"/>
        <v>2421</v>
      </c>
      <c r="U54"/>
      <c r="V54"/>
    </row>
    <row r="55" spans="1:22">
      <c r="A55" s="201" t="s">
        <v>86</v>
      </c>
      <c r="B55" s="108">
        <v>630</v>
      </c>
      <c r="C55" s="109">
        <v>1102</v>
      </c>
      <c r="D55" s="109">
        <f>SUM(B55:C55)</f>
        <v>1732</v>
      </c>
      <c r="E55" s="108">
        <v>159</v>
      </c>
      <c r="F55" s="109">
        <v>265</v>
      </c>
      <c r="G55" s="109">
        <f>SUM(E55:F55)</f>
        <v>424</v>
      </c>
      <c r="H55" s="108">
        <v>484</v>
      </c>
      <c r="I55" s="109">
        <v>1593</v>
      </c>
      <c r="J55" s="109">
        <f>SUM(H55:I55)</f>
        <v>2077</v>
      </c>
      <c r="K55" s="110">
        <v>732</v>
      </c>
      <c r="L55" s="109">
        <v>1153</v>
      </c>
      <c r="M55" s="109">
        <f>SUM(K55:L55)</f>
        <v>1885</v>
      </c>
      <c r="N55" s="108">
        <f t="shared" ref="N55:S56" si="19">SUM(B55,H55)</f>
        <v>1114</v>
      </c>
      <c r="O55" s="109">
        <f t="shared" si="19"/>
        <v>2695</v>
      </c>
      <c r="P55" s="109">
        <f t="shared" si="19"/>
        <v>3809</v>
      </c>
      <c r="Q55" s="108">
        <f t="shared" si="19"/>
        <v>891</v>
      </c>
      <c r="R55" s="109">
        <f t="shared" si="19"/>
        <v>1418</v>
      </c>
      <c r="S55" s="109">
        <f t="shared" si="19"/>
        <v>2309</v>
      </c>
      <c r="U55"/>
      <c r="V55"/>
    </row>
    <row r="56" spans="1:22" ht="12.2" customHeight="1">
      <c r="A56" s="94" t="s">
        <v>117</v>
      </c>
      <c r="B56" s="108">
        <f>SUM('19PALG06'!B56)</f>
        <v>657</v>
      </c>
      <c r="C56" s="109">
        <f>SUM('19PALG06'!C56)</f>
        <v>1112</v>
      </c>
      <c r="D56" s="109">
        <f>SUM('19PALG06'!D56)</f>
        <v>1769</v>
      </c>
      <c r="E56" s="108">
        <f>SUM('19PALG06'!E56)</f>
        <v>172</v>
      </c>
      <c r="F56" s="109">
        <f>SUM('19PALG06'!F56)</f>
        <v>275</v>
      </c>
      <c r="G56" s="109">
        <f>SUM('19PALG06'!G56)</f>
        <v>447</v>
      </c>
      <c r="H56" s="108">
        <f>SUM('19PALG06'!H56)</f>
        <v>501</v>
      </c>
      <c r="I56" s="109">
        <f>SUM('19PALG06'!I56)</f>
        <v>1631</v>
      </c>
      <c r="J56" s="109">
        <f>SUM('19PALG06'!J56)</f>
        <v>2132</v>
      </c>
      <c r="K56" s="110">
        <f>SUM('19PALG06'!K56)</f>
        <v>707</v>
      </c>
      <c r="L56" s="109">
        <f>SUM('19PALG06'!L56)</f>
        <v>1171</v>
      </c>
      <c r="M56" s="109">
        <f>SUM('19PALG06'!M56)</f>
        <v>1878</v>
      </c>
      <c r="N56" s="108">
        <f t="shared" si="19"/>
        <v>1158</v>
      </c>
      <c r="O56" s="109">
        <f>SUM(C56,I56)</f>
        <v>2743</v>
      </c>
      <c r="P56" s="109">
        <f>SUM(D56,J56)</f>
        <v>3901</v>
      </c>
      <c r="Q56" s="108">
        <f t="shared" si="19"/>
        <v>879</v>
      </c>
      <c r="R56" s="109">
        <f t="shared" si="19"/>
        <v>1446</v>
      </c>
      <c r="S56" s="109">
        <f t="shared" si="19"/>
        <v>2325</v>
      </c>
      <c r="U56"/>
      <c r="V56"/>
    </row>
    <row r="57" spans="1:22" ht="14.25" customHeight="1">
      <c r="A57" s="94"/>
      <c r="B57" s="108"/>
      <c r="C57" s="109"/>
      <c r="D57" s="109"/>
      <c r="E57" s="108"/>
      <c r="F57" s="109"/>
      <c r="G57" s="109"/>
      <c r="H57" s="108"/>
      <c r="I57" s="109"/>
      <c r="J57" s="109"/>
      <c r="K57" s="108"/>
      <c r="L57" s="109"/>
      <c r="M57" s="109"/>
      <c r="N57" s="108"/>
      <c r="O57" s="109"/>
      <c r="P57" s="109"/>
      <c r="Q57" s="108"/>
      <c r="R57" s="109"/>
      <c r="S57" s="109"/>
      <c r="U57"/>
      <c r="V57"/>
    </row>
    <row r="58" spans="1:22">
      <c r="A58" s="1" t="s">
        <v>45</v>
      </c>
      <c r="B58" s="108"/>
      <c r="C58" s="109"/>
      <c r="D58" s="109"/>
      <c r="E58" s="108"/>
      <c r="F58" s="109"/>
      <c r="G58" s="109"/>
      <c r="H58" s="108"/>
      <c r="I58" s="109"/>
      <c r="J58" s="109"/>
      <c r="K58" s="108"/>
      <c r="L58" s="109"/>
      <c r="M58" s="109"/>
      <c r="N58" s="108"/>
      <c r="O58" s="109"/>
      <c r="P58" s="109"/>
      <c r="Q58" s="108"/>
      <c r="R58" s="109"/>
      <c r="S58" s="109"/>
      <c r="U58"/>
      <c r="V58"/>
    </row>
    <row r="59" spans="1:22">
      <c r="A59" s="201" t="s">
        <v>66</v>
      </c>
      <c r="B59" s="108">
        <v>163</v>
      </c>
      <c r="C59" s="109">
        <v>155</v>
      </c>
      <c r="D59" s="109">
        <f>SUM(B59:C59)</f>
        <v>318</v>
      </c>
      <c r="E59" s="108">
        <v>17</v>
      </c>
      <c r="F59" s="109">
        <v>44</v>
      </c>
      <c r="G59" s="109">
        <f>SUM(E59:F59)</f>
        <v>61</v>
      </c>
      <c r="H59" s="108">
        <v>107</v>
      </c>
      <c r="I59" s="109">
        <v>150</v>
      </c>
      <c r="J59" s="109">
        <f>SUM(H59:I59)</f>
        <v>257</v>
      </c>
      <c r="K59" s="110">
        <v>379</v>
      </c>
      <c r="L59" s="109">
        <v>200</v>
      </c>
      <c r="M59" s="109">
        <f>SUM(K59:L59)</f>
        <v>579</v>
      </c>
      <c r="N59" s="108">
        <f t="shared" ref="N59:S59" si="20">SUM(B59,H59)</f>
        <v>270</v>
      </c>
      <c r="O59" s="109">
        <f t="shared" si="20"/>
        <v>305</v>
      </c>
      <c r="P59" s="109">
        <f t="shared" si="20"/>
        <v>575</v>
      </c>
      <c r="Q59" s="108">
        <f t="shared" si="20"/>
        <v>396</v>
      </c>
      <c r="R59" s="109">
        <f t="shared" si="20"/>
        <v>244</v>
      </c>
      <c r="S59" s="109">
        <f t="shared" si="20"/>
        <v>640</v>
      </c>
      <c r="U59"/>
      <c r="V59"/>
    </row>
    <row r="60" spans="1:22">
      <c r="A60" s="201" t="s">
        <v>80</v>
      </c>
      <c r="B60" s="108">
        <v>140</v>
      </c>
      <c r="C60" s="109">
        <v>155</v>
      </c>
      <c r="D60" s="109">
        <f>SUM(B60:C60)</f>
        <v>295</v>
      </c>
      <c r="E60" s="108">
        <v>38</v>
      </c>
      <c r="F60" s="109">
        <v>54</v>
      </c>
      <c r="G60" s="109">
        <f>SUM(E60:F60)</f>
        <v>92</v>
      </c>
      <c r="H60" s="108">
        <v>118</v>
      </c>
      <c r="I60" s="109">
        <v>146</v>
      </c>
      <c r="J60" s="109">
        <f>SUM(H60:I60)</f>
        <v>264</v>
      </c>
      <c r="K60" s="110">
        <v>311</v>
      </c>
      <c r="L60" s="109">
        <v>234</v>
      </c>
      <c r="M60" s="109">
        <f>SUM(K60:L60)</f>
        <v>545</v>
      </c>
      <c r="N60" s="108">
        <f t="shared" ref="N60:S60" si="21">SUM(B60,H60)</f>
        <v>258</v>
      </c>
      <c r="O60" s="109">
        <f t="shared" si="21"/>
        <v>301</v>
      </c>
      <c r="P60" s="109">
        <f t="shared" si="21"/>
        <v>559</v>
      </c>
      <c r="Q60" s="108">
        <f t="shared" si="21"/>
        <v>349</v>
      </c>
      <c r="R60" s="109">
        <f t="shared" si="21"/>
        <v>288</v>
      </c>
      <c r="S60" s="109">
        <f t="shared" si="21"/>
        <v>637</v>
      </c>
      <c r="U60"/>
      <c r="V60"/>
    </row>
    <row r="61" spans="1:22">
      <c r="A61" s="201" t="s">
        <v>86</v>
      </c>
      <c r="B61" s="108">
        <v>123</v>
      </c>
      <c r="C61" s="109">
        <v>130</v>
      </c>
      <c r="D61" s="109">
        <f>SUM(B61:C61)</f>
        <v>253</v>
      </c>
      <c r="E61" s="108">
        <v>52</v>
      </c>
      <c r="F61" s="109">
        <v>63</v>
      </c>
      <c r="G61" s="109">
        <f>SUM(E61:F61)</f>
        <v>115</v>
      </c>
      <c r="H61" s="108">
        <v>108</v>
      </c>
      <c r="I61" s="109">
        <v>125</v>
      </c>
      <c r="J61" s="109">
        <f>SUM(H61:I61)</f>
        <v>233</v>
      </c>
      <c r="K61" s="83">
        <v>297</v>
      </c>
      <c r="L61" s="188">
        <v>213</v>
      </c>
      <c r="M61" s="109">
        <f>SUM(K61:L61)</f>
        <v>510</v>
      </c>
      <c r="N61" s="108">
        <f t="shared" ref="N61:S61" si="22">SUM(B61,H61)</f>
        <v>231</v>
      </c>
      <c r="O61" s="109">
        <f t="shared" si="22"/>
        <v>255</v>
      </c>
      <c r="P61" s="109">
        <f t="shared" si="22"/>
        <v>486</v>
      </c>
      <c r="Q61" s="108">
        <f t="shared" si="22"/>
        <v>349</v>
      </c>
      <c r="R61" s="109">
        <f t="shared" si="22"/>
        <v>276</v>
      </c>
      <c r="S61" s="109">
        <f t="shared" si="22"/>
        <v>625</v>
      </c>
      <c r="U61"/>
      <c r="V61"/>
    </row>
    <row r="62" spans="1:22" ht="12.2" customHeight="1">
      <c r="A62" s="94" t="s">
        <v>121</v>
      </c>
      <c r="B62" s="108">
        <v>0</v>
      </c>
      <c r="C62" s="109">
        <v>0</v>
      </c>
      <c r="D62" s="109">
        <v>0</v>
      </c>
      <c r="E62" s="108">
        <v>0</v>
      </c>
      <c r="F62" s="109">
        <v>0</v>
      </c>
      <c r="G62" s="109">
        <v>0</v>
      </c>
      <c r="H62" s="108">
        <v>0</v>
      </c>
      <c r="I62" s="109">
        <v>0</v>
      </c>
      <c r="J62" s="109">
        <v>0</v>
      </c>
      <c r="K62" s="110">
        <v>0</v>
      </c>
      <c r="L62" s="109">
        <v>0</v>
      </c>
      <c r="M62" s="109">
        <v>0</v>
      </c>
      <c r="N62" s="108">
        <v>0</v>
      </c>
      <c r="O62" s="109">
        <v>0</v>
      </c>
      <c r="P62" s="109">
        <v>0</v>
      </c>
      <c r="Q62" s="108">
        <v>0</v>
      </c>
      <c r="R62" s="109">
        <v>0</v>
      </c>
      <c r="S62" s="109">
        <v>0</v>
      </c>
      <c r="U62"/>
      <c r="V62"/>
    </row>
    <row r="63" spans="1:22" ht="15.75" customHeight="1">
      <c r="A63" s="94"/>
      <c r="B63" s="108"/>
      <c r="C63" s="109"/>
      <c r="D63" s="109"/>
      <c r="E63" s="108"/>
      <c r="F63" s="109"/>
      <c r="G63" s="109"/>
      <c r="H63" s="108"/>
      <c r="I63" s="109"/>
      <c r="J63" s="109"/>
      <c r="K63" s="108"/>
      <c r="L63" s="109"/>
      <c r="M63" s="109"/>
      <c r="N63" s="108"/>
      <c r="O63" s="109"/>
      <c r="P63" s="109"/>
      <c r="Q63" s="108"/>
      <c r="R63" s="109"/>
      <c r="S63" s="109"/>
      <c r="U63"/>
      <c r="V63"/>
    </row>
    <row r="64" spans="1:22">
      <c r="A64" s="93" t="s">
        <v>15</v>
      </c>
      <c r="B64" s="108"/>
      <c r="C64" s="109"/>
      <c r="D64" s="109"/>
      <c r="E64" s="108"/>
      <c r="F64" s="109"/>
      <c r="G64" s="109"/>
      <c r="H64" s="108"/>
      <c r="I64" s="109"/>
      <c r="J64" s="109"/>
      <c r="K64" s="108"/>
      <c r="L64" s="109"/>
      <c r="M64" s="109"/>
      <c r="N64" s="108"/>
      <c r="O64" s="109"/>
      <c r="P64" s="109"/>
      <c r="Q64" s="108"/>
      <c r="R64" s="109"/>
      <c r="S64" s="109"/>
      <c r="U64"/>
      <c r="V64"/>
    </row>
    <row r="65" spans="1:22">
      <c r="A65" s="201" t="s">
        <v>65</v>
      </c>
      <c r="B65" s="108">
        <v>926</v>
      </c>
      <c r="C65" s="109">
        <v>823</v>
      </c>
      <c r="D65" s="109">
        <f>SUM(B65:C65)</f>
        <v>1749</v>
      </c>
      <c r="E65" s="108">
        <v>63</v>
      </c>
      <c r="F65" s="109">
        <v>72</v>
      </c>
      <c r="G65" s="109">
        <f>SUM(E65:F65)</f>
        <v>135</v>
      </c>
      <c r="H65" s="108">
        <v>674</v>
      </c>
      <c r="I65" s="109">
        <v>1312</v>
      </c>
      <c r="J65" s="109">
        <f>SUM(H65:I65)</f>
        <v>1986</v>
      </c>
      <c r="K65" s="110">
        <v>608</v>
      </c>
      <c r="L65" s="109">
        <v>909</v>
      </c>
      <c r="M65" s="109">
        <f>SUM(K65:L65)</f>
        <v>1517</v>
      </c>
      <c r="N65" s="108">
        <f t="shared" ref="N65:S65" si="23">SUM(B65,H65)</f>
        <v>1600</v>
      </c>
      <c r="O65" s="109">
        <f t="shared" si="23"/>
        <v>2135</v>
      </c>
      <c r="P65" s="109">
        <f t="shared" si="23"/>
        <v>3735</v>
      </c>
      <c r="Q65" s="108">
        <f t="shared" si="23"/>
        <v>671</v>
      </c>
      <c r="R65" s="109">
        <f t="shared" si="23"/>
        <v>981</v>
      </c>
      <c r="S65" s="109">
        <f t="shared" si="23"/>
        <v>1652</v>
      </c>
      <c r="U65"/>
      <c r="V65"/>
    </row>
    <row r="66" spans="1:22">
      <c r="A66" s="201" t="s">
        <v>80</v>
      </c>
      <c r="B66" s="108">
        <v>890</v>
      </c>
      <c r="C66" s="109">
        <v>866</v>
      </c>
      <c r="D66" s="193">
        <f>SUM(B66:C66)</f>
        <v>1756</v>
      </c>
      <c r="E66" s="160">
        <v>63</v>
      </c>
      <c r="F66" s="109">
        <v>83</v>
      </c>
      <c r="G66" s="193">
        <f>SUM(E66:F66)</f>
        <v>146</v>
      </c>
      <c r="H66" s="160">
        <v>680</v>
      </c>
      <c r="I66" s="109">
        <v>1373</v>
      </c>
      <c r="J66" s="193">
        <f>SUM(H66:I66)</f>
        <v>2053</v>
      </c>
      <c r="K66" s="161">
        <v>587</v>
      </c>
      <c r="L66" s="109">
        <v>858</v>
      </c>
      <c r="M66" s="109">
        <f>SUM(K66:L66)</f>
        <v>1445</v>
      </c>
      <c r="N66" s="108">
        <f t="shared" ref="N66:S66" si="24">SUM(B66,H66)</f>
        <v>1570</v>
      </c>
      <c r="O66" s="109">
        <f t="shared" si="24"/>
        <v>2239</v>
      </c>
      <c r="P66" s="109">
        <f t="shared" si="24"/>
        <v>3809</v>
      </c>
      <c r="Q66" s="108">
        <f t="shared" si="24"/>
        <v>650</v>
      </c>
      <c r="R66" s="109">
        <f t="shared" si="24"/>
        <v>941</v>
      </c>
      <c r="S66" s="109">
        <f t="shared" si="24"/>
        <v>1591</v>
      </c>
      <c r="U66"/>
      <c r="V66"/>
    </row>
    <row r="67" spans="1:22">
      <c r="A67" s="94" t="s">
        <v>86</v>
      </c>
      <c r="B67" s="108">
        <v>850</v>
      </c>
      <c r="C67" s="109">
        <v>934</v>
      </c>
      <c r="D67" s="193">
        <f>SUM(B67:C67)</f>
        <v>1784</v>
      </c>
      <c r="E67" s="160">
        <v>48</v>
      </c>
      <c r="F67" s="109">
        <v>67</v>
      </c>
      <c r="G67" s="193">
        <f>SUM(E67:F67)</f>
        <v>115</v>
      </c>
      <c r="H67" s="160">
        <v>758</v>
      </c>
      <c r="I67" s="109">
        <v>1443</v>
      </c>
      <c r="J67" s="193">
        <f>SUM(H67:I67)</f>
        <v>2201</v>
      </c>
      <c r="K67" s="161">
        <v>585</v>
      </c>
      <c r="L67" s="109">
        <v>831</v>
      </c>
      <c r="M67" s="193">
        <f>SUM(K67:L67)</f>
        <v>1416</v>
      </c>
      <c r="N67" s="160">
        <f t="shared" ref="N67:S68" si="25">SUM(B67,H67)</f>
        <v>1608</v>
      </c>
      <c r="O67" s="109">
        <f t="shared" si="25"/>
        <v>2377</v>
      </c>
      <c r="P67" s="193">
        <f t="shared" si="25"/>
        <v>3985</v>
      </c>
      <c r="Q67" s="160">
        <f t="shared" si="25"/>
        <v>633</v>
      </c>
      <c r="R67" s="109">
        <f t="shared" si="25"/>
        <v>898</v>
      </c>
      <c r="S67" s="109">
        <f t="shared" si="25"/>
        <v>1531</v>
      </c>
      <c r="U67"/>
      <c r="V67"/>
    </row>
    <row r="68" spans="1:22" ht="12.2" customHeight="1">
      <c r="A68" s="94" t="s">
        <v>117</v>
      </c>
      <c r="B68" s="108">
        <f>SUM('19PALG06'!B63)</f>
        <v>846</v>
      </c>
      <c r="C68" s="109">
        <f>SUM('19PALG06'!C63)</f>
        <v>919</v>
      </c>
      <c r="D68" s="109">
        <f>SUM('19PALG06'!D63)</f>
        <v>1765</v>
      </c>
      <c r="E68" s="108">
        <f>SUM('19PALG06'!E63)</f>
        <v>64</v>
      </c>
      <c r="F68" s="109">
        <f>SUM('19PALG06'!F63)</f>
        <v>69</v>
      </c>
      <c r="G68" s="109">
        <f>SUM('19PALG06'!G63)</f>
        <v>133</v>
      </c>
      <c r="H68" s="108">
        <f>SUM('19PALG06'!H63)</f>
        <v>760</v>
      </c>
      <c r="I68" s="109">
        <f>SUM('19PALG06'!I63)</f>
        <v>1474</v>
      </c>
      <c r="J68" s="109">
        <f>SUM('19PALG06'!J63)</f>
        <v>2234</v>
      </c>
      <c r="K68" s="110">
        <f>SUM('19PALG06'!K63)</f>
        <v>631</v>
      </c>
      <c r="L68" s="109">
        <f>SUM('19PALG06'!L63)</f>
        <v>925</v>
      </c>
      <c r="M68" s="109">
        <f>SUM('19PALG06'!M63)</f>
        <v>1556</v>
      </c>
      <c r="N68" s="108">
        <f t="shared" si="25"/>
        <v>1606</v>
      </c>
      <c r="O68" s="109">
        <f>SUM(C68,I68)</f>
        <v>2393</v>
      </c>
      <c r="P68" s="109">
        <f>SUM(D68,J68)</f>
        <v>3999</v>
      </c>
      <c r="Q68" s="108">
        <f t="shared" si="25"/>
        <v>695</v>
      </c>
      <c r="R68" s="109">
        <f t="shared" si="25"/>
        <v>994</v>
      </c>
      <c r="S68" s="109">
        <f t="shared" si="25"/>
        <v>1689</v>
      </c>
      <c r="U68"/>
      <c r="V68"/>
    </row>
    <row r="70" spans="1:22">
      <c r="A70" s="96" t="s">
        <v>59</v>
      </c>
    </row>
    <row r="71" spans="1:22">
      <c r="A71" s="27" t="s">
        <v>128</v>
      </c>
    </row>
  </sheetData>
  <mergeCells count="2">
    <mergeCell ref="A4:S4"/>
    <mergeCell ref="A2:S2"/>
  </mergeCells>
  <phoneticPr fontId="0" type="noConversion"/>
  <printOptions horizontalCentered="1"/>
  <pageMargins left="0.39370078740157483" right="0.39370078740157483" top="0.39370078740157483" bottom="0.39370078740157483" header="0.51181102362204722" footer="0.51181102362204722"/>
  <pageSetup paperSize="9" scale="86" fitToHeight="2" orientation="landscape" horizontalDpi="4294967292" verticalDpi="4294967292"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pageSetUpPr fitToPage="1"/>
  </sheetPr>
  <dimension ref="A1:I67"/>
  <sheetViews>
    <sheetView zoomScaleNormal="100" workbookViewId="0">
      <selection activeCell="A71" sqref="A71"/>
    </sheetView>
  </sheetViews>
  <sheetFormatPr defaultColWidth="9.28515625" defaultRowHeight="12.75"/>
  <cols>
    <col min="1" max="1" width="33.85546875" style="112" customWidth="1"/>
    <col min="2" max="9" width="9.7109375" style="112" bestFit="1" customWidth="1"/>
    <col min="10" max="16384" width="9.28515625" style="112"/>
  </cols>
  <sheetData>
    <row r="1" spans="1:9">
      <c r="A1" s="1" t="s">
        <v>112</v>
      </c>
    </row>
    <row r="2" spans="1:9">
      <c r="A2" s="329" t="s">
        <v>17</v>
      </c>
      <c r="B2" s="329"/>
      <c r="C2" s="329"/>
      <c r="D2" s="329"/>
      <c r="E2" s="329"/>
      <c r="F2" s="329"/>
      <c r="G2" s="329"/>
      <c r="H2" s="329"/>
      <c r="I2" s="329"/>
    </row>
    <row r="3" spans="1:9">
      <c r="A3" s="114"/>
      <c r="B3" s="115"/>
      <c r="C3" s="115"/>
      <c r="D3" s="115"/>
    </row>
    <row r="4" spans="1:9">
      <c r="A4" s="329" t="s">
        <v>46</v>
      </c>
      <c r="B4" s="329"/>
      <c r="C4" s="329"/>
      <c r="D4" s="329"/>
      <c r="E4" s="329"/>
      <c r="F4" s="329"/>
      <c r="G4" s="329"/>
      <c r="H4" s="329"/>
      <c r="I4" s="329"/>
    </row>
    <row r="5" spans="1:9" ht="13.5" thickBot="1">
      <c r="A5" s="113"/>
    </row>
    <row r="6" spans="1:9">
      <c r="A6" s="116"/>
      <c r="B6" s="117"/>
      <c r="C6" s="117"/>
      <c r="D6" s="117"/>
      <c r="E6" s="117"/>
      <c r="F6" s="117"/>
      <c r="G6" s="117"/>
      <c r="H6" s="117"/>
      <c r="I6" s="117"/>
    </row>
    <row r="7" spans="1:9" s="137" customFormat="1">
      <c r="A7" s="135"/>
      <c r="B7" s="200" t="s">
        <v>61</v>
      </c>
      <c r="C7" s="200" t="s">
        <v>72</v>
      </c>
      <c r="D7" s="200" t="s">
        <v>73</v>
      </c>
      <c r="E7" s="200" t="s">
        <v>74</v>
      </c>
      <c r="F7" s="136" t="s">
        <v>83</v>
      </c>
      <c r="G7" s="136" t="s">
        <v>84</v>
      </c>
      <c r="H7" s="136" t="s">
        <v>85</v>
      </c>
      <c r="I7" s="136" t="s">
        <v>116</v>
      </c>
    </row>
    <row r="8" spans="1:9">
      <c r="A8" s="118"/>
      <c r="B8" s="119"/>
      <c r="C8" s="119"/>
      <c r="D8" s="119"/>
      <c r="E8" s="119"/>
      <c r="F8" s="119"/>
      <c r="G8" s="119"/>
      <c r="H8" s="119"/>
      <c r="I8" s="119"/>
    </row>
    <row r="9" spans="1:9">
      <c r="A9" s="111"/>
      <c r="B9" s="120"/>
      <c r="C9" s="120"/>
      <c r="D9" s="120"/>
      <c r="E9" s="120"/>
      <c r="F9" s="120"/>
      <c r="G9" s="120"/>
      <c r="H9" s="120"/>
      <c r="I9" s="120"/>
    </row>
    <row r="10" spans="1:9">
      <c r="A10" s="111" t="s">
        <v>7</v>
      </c>
      <c r="B10" s="119"/>
      <c r="C10" s="119"/>
      <c r="D10" s="119"/>
      <c r="E10" s="119"/>
      <c r="F10" s="119"/>
      <c r="G10" s="119"/>
      <c r="H10" s="119"/>
      <c r="I10" s="119"/>
    </row>
    <row r="11" spans="1:9">
      <c r="A11" s="113" t="s">
        <v>18</v>
      </c>
      <c r="B11" s="121">
        <v>40198</v>
      </c>
      <c r="C11" s="121">
        <v>41417</v>
      </c>
      <c r="D11" s="121">
        <v>41808</v>
      </c>
      <c r="E11" s="121">
        <v>42348</v>
      </c>
      <c r="F11" s="121">
        <v>42950</v>
      </c>
      <c r="G11" s="121">
        <v>43746</v>
      </c>
      <c r="H11" s="121">
        <v>46486</v>
      </c>
      <c r="I11" s="121">
        <f>SUM('19PALG07'!P14)</f>
        <v>47210</v>
      </c>
    </row>
    <row r="12" spans="1:9">
      <c r="A12" s="113" t="s">
        <v>19</v>
      </c>
      <c r="B12" s="121">
        <v>15795</v>
      </c>
      <c r="C12" s="121">
        <v>15355</v>
      </c>
      <c r="D12" s="121">
        <v>15680</v>
      </c>
      <c r="E12" s="121">
        <v>15796</v>
      </c>
      <c r="F12" s="121">
        <v>16132</v>
      </c>
      <c r="G12" s="121">
        <v>15704</v>
      </c>
      <c r="H12" s="121">
        <v>14100</v>
      </c>
      <c r="I12" s="121">
        <f>SUM('19PALG07'!S14)</f>
        <v>14174</v>
      </c>
    </row>
    <row r="13" spans="1:9" s="124" customFormat="1">
      <c r="A13" s="122" t="s">
        <v>4</v>
      </c>
      <c r="B13" s="123">
        <f t="shared" ref="B13:H13" si="0">SUM(B11:B12)</f>
        <v>55993</v>
      </c>
      <c r="C13" s="123">
        <f t="shared" si="0"/>
        <v>56772</v>
      </c>
      <c r="D13" s="123">
        <f t="shared" si="0"/>
        <v>57488</v>
      </c>
      <c r="E13" s="123">
        <f t="shared" si="0"/>
        <v>58144</v>
      </c>
      <c r="F13" s="123">
        <f t="shared" si="0"/>
        <v>59082</v>
      </c>
      <c r="G13" s="123">
        <f t="shared" si="0"/>
        <v>59450</v>
      </c>
      <c r="H13" s="123">
        <f t="shared" si="0"/>
        <v>60586</v>
      </c>
      <c r="I13" s="123">
        <f>SUM(I11:I12)</f>
        <v>61384</v>
      </c>
    </row>
    <row r="14" spans="1:9">
      <c r="A14" s="125"/>
      <c r="B14" s="121"/>
      <c r="C14" s="121"/>
      <c r="D14" s="121"/>
      <c r="E14" s="121"/>
      <c r="F14" s="121"/>
      <c r="G14" s="121"/>
      <c r="H14" s="121"/>
      <c r="I14" s="121"/>
    </row>
    <row r="15" spans="1:9">
      <c r="A15" s="111" t="s">
        <v>11</v>
      </c>
      <c r="B15" s="121"/>
      <c r="C15" s="121"/>
      <c r="D15" s="121"/>
      <c r="E15" s="121"/>
      <c r="F15" s="121"/>
      <c r="G15" s="121"/>
      <c r="H15" s="121"/>
      <c r="I15" s="121"/>
    </row>
    <row r="16" spans="1:9">
      <c r="A16" s="113" t="s">
        <v>18</v>
      </c>
      <c r="B16" s="121">
        <v>5214</v>
      </c>
      <c r="C16" s="121">
        <v>5231</v>
      </c>
      <c r="D16" s="121">
        <v>5223</v>
      </c>
      <c r="E16" s="121">
        <v>5205</v>
      </c>
      <c r="F16" s="121">
        <v>5175</v>
      </c>
      <c r="G16" s="121">
        <v>5171</v>
      </c>
      <c r="H16" s="121">
        <v>5146</v>
      </c>
      <c r="I16" s="121">
        <f>SUM('19PALG07'!P20)</f>
        <v>5111</v>
      </c>
    </row>
    <row r="17" spans="1:9">
      <c r="A17" s="113" t="s">
        <v>19</v>
      </c>
      <c r="B17" s="121">
        <v>1725</v>
      </c>
      <c r="C17" s="121">
        <v>1777</v>
      </c>
      <c r="D17" s="121">
        <v>1808</v>
      </c>
      <c r="E17" s="121">
        <v>1753</v>
      </c>
      <c r="F17" s="121">
        <v>1768</v>
      </c>
      <c r="G17" s="121">
        <v>1802</v>
      </c>
      <c r="H17" s="121">
        <v>1912</v>
      </c>
      <c r="I17" s="121">
        <f>SUM('19PALG07'!S20)</f>
        <v>2130</v>
      </c>
    </row>
    <row r="18" spans="1:9" s="124" customFormat="1">
      <c r="A18" s="122" t="s">
        <v>4</v>
      </c>
      <c r="B18" s="123">
        <f t="shared" ref="B18:H18" si="1">SUM(B16:B17)</f>
        <v>6939</v>
      </c>
      <c r="C18" s="123">
        <f t="shared" si="1"/>
        <v>7008</v>
      </c>
      <c r="D18" s="123">
        <f t="shared" si="1"/>
        <v>7031</v>
      </c>
      <c r="E18" s="123">
        <f t="shared" si="1"/>
        <v>6958</v>
      </c>
      <c r="F18" s="123">
        <f t="shared" si="1"/>
        <v>6943</v>
      </c>
      <c r="G18" s="123">
        <f t="shared" si="1"/>
        <v>6973</v>
      </c>
      <c r="H18" s="123">
        <f t="shared" si="1"/>
        <v>7058</v>
      </c>
      <c r="I18" s="123">
        <f>SUM(I16:I17)</f>
        <v>7241</v>
      </c>
    </row>
    <row r="19" spans="1:9">
      <c r="A19" s="113"/>
      <c r="B19" s="121"/>
      <c r="C19" s="121"/>
      <c r="D19" s="121"/>
      <c r="E19" s="121"/>
      <c r="F19" s="121"/>
      <c r="G19" s="121"/>
      <c r="H19" s="121"/>
      <c r="I19" s="121"/>
    </row>
    <row r="20" spans="1:9">
      <c r="A20" s="111" t="s">
        <v>12</v>
      </c>
      <c r="B20" s="121"/>
      <c r="C20" s="121"/>
      <c r="D20" s="121"/>
      <c r="E20" s="121"/>
      <c r="F20" s="121"/>
      <c r="G20" s="121"/>
      <c r="H20" s="121"/>
      <c r="I20" s="121"/>
    </row>
    <row r="21" spans="1:9">
      <c r="A21" s="113" t="s">
        <v>18</v>
      </c>
      <c r="B21" s="121">
        <v>46842</v>
      </c>
      <c r="C21" s="121">
        <v>46327</v>
      </c>
      <c r="D21" s="121">
        <v>45667</v>
      </c>
      <c r="E21" s="121">
        <v>45722</v>
      </c>
      <c r="F21" s="121">
        <v>45126</v>
      </c>
      <c r="G21" s="121">
        <f>46419-G31</f>
        <v>45288</v>
      </c>
      <c r="H21" s="121">
        <v>46857</v>
      </c>
      <c r="I21" s="121">
        <f>SUM('19PALG07'!P26)</f>
        <v>47082</v>
      </c>
    </row>
    <row r="22" spans="1:9">
      <c r="A22" s="113" t="s">
        <v>19</v>
      </c>
      <c r="B22" s="121">
        <v>14087</v>
      </c>
      <c r="C22" s="121">
        <v>14094</v>
      </c>
      <c r="D22" s="121">
        <v>14297</v>
      </c>
      <c r="E22" s="121">
        <v>13909</v>
      </c>
      <c r="F22" s="121">
        <v>14627</v>
      </c>
      <c r="G22" s="121">
        <f>14850-G32</f>
        <v>14506</v>
      </c>
      <c r="H22" s="121">
        <v>13242</v>
      </c>
      <c r="I22" s="121">
        <f>SUM('19PALG07'!S26)</f>
        <v>14105</v>
      </c>
    </row>
    <row r="23" spans="1:9" s="124" customFormat="1">
      <c r="A23" s="122" t="s">
        <v>4</v>
      </c>
      <c r="B23" s="123">
        <f t="shared" ref="B23:H23" si="2">SUM(B21:B22)</f>
        <v>60929</v>
      </c>
      <c r="C23" s="123">
        <f t="shared" si="2"/>
        <v>60421</v>
      </c>
      <c r="D23" s="123">
        <f t="shared" si="2"/>
        <v>59964</v>
      </c>
      <c r="E23" s="123">
        <f t="shared" si="2"/>
        <v>59631</v>
      </c>
      <c r="F23" s="123">
        <f t="shared" si="2"/>
        <v>59753</v>
      </c>
      <c r="G23" s="123">
        <f t="shared" si="2"/>
        <v>59794</v>
      </c>
      <c r="H23" s="123">
        <f t="shared" si="2"/>
        <v>60099</v>
      </c>
      <c r="I23" s="123">
        <f>SUM(I21:I22)</f>
        <v>61187</v>
      </c>
    </row>
    <row r="24" spans="1:9">
      <c r="A24" s="125"/>
      <c r="B24" s="121"/>
      <c r="C24" s="121"/>
      <c r="D24" s="121"/>
      <c r="E24" s="121"/>
      <c r="F24" s="121"/>
      <c r="G24" s="121"/>
      <c r="H24" s="121"/>
      <c r="I24" s="121"/>
    </row>
    <row r="25" spans="1:9">
      <c r="A25" s="111" t="s">
        <v>13</v>
      </c>
      <c r="B25" s="121"/>
      <c r="C25" s="121"/>
      <c r="D25" s="121"/>
      <c r="E25" s="121"/>
      <c r="F25" s="121"/>
      <c r="G25" s="121"/>
      <c r="H25" s="121"/>
      <c r="I25" s="121"/>
    </row>
    <row r="26" spans="1:9">
      <c r="A26" s="113" t="s">
        <v>18</v>
      </c>
      <c r="B26" s="121">
        <v>5042</v>
      </c>
      <c r="C26" s="121">
        <v>5215</v>
      </c>
      <c r="D26" s="121">
        <v>5338</v>
      </c>
      <c r="E26" s="121">
        <v>5470</v>
      </c>
      <c r="F26" s="121">
        <v>5563</v>
      </c>
      <c r="G26" s="121">
        <v>5624</v>
      </c>
      <c r="H26" s="121">
        <v>5784</v>
      </c>
      <c r="I26" s="121">
        <f>SUM('19PALG07'!P32)</f>
        <v>5802</v>
      </c>
    </row>
    <row r="27" spans="1:9">
      <c r="A27" s="113" t="s">
        <v>19</v>
      </c>
      <c r="B27" s="121">
        <v>2074</v>
      </c>
      <c r="C27" s="121">
        <v>2119</v>
      </c>
      <c r="D27" s="121">
        <v>2140</v>
      </c>
      <c r="E27" s="121">
        <v>2103</v>
      </c>
      <c r="F27" s="121">
        <v>2095</v>
      </c>
      <c r="G27" s="121">
        <v>2170</v>
      </c>
      <c r="H27" s="121">
        <v>2191</v>
      </c>
      <c r="I27" s="121">
        <f>SUM('19PALG07'!S32)</f>
        <v>2461</v>
      </c>
    </row>
    <row r="28" spans="1:9" s="124" customFormat="1">
      <c r="A28" s="122" t="s">
        <v>4</v>
      </c>
      <c r="B28" s="123">
        <f t="shared" ref="B28:H28" si="3">SUM(B26:B27)</f>
        <v>7116</v>
      </c>
      <c r="C28" s="123">
        <f t="shared" si="3"/>
        <v>7334</v>
      </c>
      <c r="D28" s="123">
        <f t="shared" si="3"/>
        <v>7478</v>
      </c>
      <c r="E28" s="123">
        <f t="shared" si="3"/>
        <v>7573</v>
      </c>
      <c r="F28" s="123">
        <f t="shared" si="3"/>
        <v>7658</v>
      </c>
      <c r="G28" s="123">
        <f t="shared" si="3"/>
        <v>7794</v>
      </c>
      <c r="H28" s="123">
        <f t="shared" si="3"/>
        <v>7975</v>
      </c>
      <c r="I28" s="123">
        <f>SUM(I26:I27)</f>
        <v>8263</v>
      </c>
    </row>
    <row r="29" spans="1:9" s="124" customFormat="1">
      <c r="A29" s="122"/>
      <c r="B29" s="126"/>
      <c r="C29" s="126"/>
      <c r="D29" s="126"/>
      <c r="E29" s="126"/>
      <c r="F29" s="126"/>
      <c r="G29" s="126"/>
      <c r="H29" s="126"/>
      <c r="I29" s="126"/>
    </row>
    <row r="30" spans="1:9">
      <c r="A30" s="111" t="s">
        <v>67</v>
      </c>
      <c r="B30" s="121"/>
      <c r="C30" s="121"/>
      <c r="D30" s="121"/>
      <c r="E30" s="121"/>
      <c r="F30" s="121"/>
      <c r="G30" s="121"/>
      <c r="H30" s="121"/>
      <c r="I30" s="121"/>
    </row>
    <row r="31" spans="1:9">
      <c r="A31" s="113" t="s">
        <v>18</v>
      </c>
      <c r="B31" s="121">
        <v>838</v>
      </c>
      <c r="C31" s="121">
        <v>920</v>
      </c>
      <c r="D31" s="121">
        <v>1017</v>
      </c>
      <c r="E31" s="121">
        <v>1075</v>
      </c>
      <c r="F31" s="121">
        <v>1127</v>
      </c>
      <c r="G31" s="121">
        <v>1131</v>
      </c>
      <c r="H31" s="121">
        <v>1133</v>
      </c>
      <c r="I31" s="121">
        <f>SUM('19PALG07'!P38)</f>
        <v>1101</v>
      </c>
    </row>
    <row r="32" spans="1:9">
      <c r="A32" s="113" t="s">
        <v>19</v>
      </c>
      <c r="B32" s="121">
        <v>432</v>
      </c>
      <c r="C32" s="121">
        <v>454</v>
      </c>
      <c r="D32" s="121">
        <v>453</v>
      </c>
      <c r="E32" s="121">
        <v>438</v>
      </c>
      <c r="F32" s="121">
        <v>411</v>
      </c>
      <c r="G32" s="121">
        <v>344</v>
      </c>
      <c r="H32" s="121">
        <v>301</v>
      </c>
      <c r="I32" s="121">
        <f>SUM('19PALG07'!S38)</f>
        <v>266</v>
      </c>
    </row>
    <row r="33" spans="1:9" s="124" customFormat="1">
      <c r="A33" s="122" t="s">
        <v>4</v>
      </c>
      <c r="B33" s="123">
        <f t="shared" ref="B33:H33" si="4">SUM(B31:B32)</f>
        <v>1270</v>
      </c>
      <c r="C33" s="123">
        <f t="shared" si="4"/>
        <v>1374</v>
      </c>
      <c r="D33" s="123">
        <f t="shared" si="4"/>
        <v>1470</v>
      </c>
      <c r="E33" s="123">
        <f t="shared" si="4"/>
        <v>1513</v>
      </c>
      <c r="F33" s="123">
        <f t="shared" si="4"/>
        <v>1538</v>
      </c>
      <c r="G33" s="123">
        <f t="shared" si="4"/>
        <v>1475</v>
      </c>
      <c r="H33" s="123">
        <f t="shared" si="4"/>
        <v>1434</v>
      </c>
      <c r="I33" s="123">
        <f>SUM(I31:I32)</f>
        <v>1367</v>
      </c>
    </row>
    <row r="34" spans="1:9">
      <c r="A34" s="113"/>
      <c r="B34" s="121"/>
      <c r="C34" s="121"/>
      <c r="D34" s="121"/>
      <c r="E34" s="121"/>
      <c r="F34" s="121"/>
      <c r="G34" s="121"/>
      <c r="H34" s="121"/>
      <c r="I34" s="121"/>
    </row>
    <row r="35" spans="1:9">
      <c r="A35" s="111" t="s">
        <v>14</v>
      </c>
      <c r="B35" s="121"/>
      <c r="C35" s="121"/>
      <c r="D35" s="121"/>
      <c r="E35" s="121"/>
      <c r="F35" s="121"/>
      <c r="G35" s="121"/>
      <c r="H35" s="121"/>
      <c r="I35" s="121"/>
    </row>
    <row r="36" spans="1:9">
      <c r="A36" s="113" t="s">
        <v>18</v>
      </c>
      <c r="B36" s="121">
        <v>5405</v>
      </c>
      <c r="C36" s="121">
        <v>4773</v>
      </c>
      <c r="D36" s="121">
        <v>4499</v>
      </c>
      <c r="E36" s="121">
        <v>4574</v>
      </c>
      <c r="F36" s="121">
        <v>4493</v>
      </c>
      <c r="G36" s="121">
        <v>4550</v>
      </c>
      <c r="H36" s="121">
        <v>4610</v>
      </c>
      <c r="I36" s="121">
        <f>SUM('19PALG07'!P44)</f>
        <v>5029</v>
      </c>
    </row>
    <row r="37" spans="1:9">
      <c r="A37" s="113" t="s">
        <v>19</v>
      </c>
      <c r="B37" s="121">
        <v>4748</v>
      </c>
      <c r="C37" s="121">
        <v>4012</v>
      </c>
      <c r="D37" s="121">
        <v>3877</v>
      </c>
      <c r="E37" s="121">
        <v>3754</v>
      </c>
      <c r="F37" s="121">
        <v>3910</v>
      </c>
      <c r="G37" s="121">
        <v>4034</v>
      </c>
      <c r="H37" s="121">
        <v>3969</v>
      </c>
      <c r="I37" s="121">
        <f>SUM('19PALG07'!S44)</f>
        <v>4598</v>
      </c>
    </row>
    <row r="38" spans="1:9" s="124" customFormat="1">
      <c r="A38" s="122" t="s">
        <v>4</v>
      </c>
      <c r="B38" s="123">
        <f t="shared" ref="B38:H38" si="5">SUM(B36:B37)</f>
        <v>10153</v>
      </c>
      <c r="C38" s="123">
        <f t="shared" si="5"/>
        <v>8785</v>
      </c>
      <c r="D38" s="123">
        <f t="shared" si="5"/>
        <v>8376</v>
      </c>
      <c r="E38" s="123">
        <f t="shared" si="5"/>
        <v>8328</v>
      </c>
      <c r="F38" s="123">
        <f t="shared" si="5"/>
        <v>8403</v>
      </c>
      <c r="G38" s="123">
        <f t="shared" si="5"/>
        <v>8584</v>
      </c>
      <c r="H38" s="123">
        <f t="shared" si="5"/>
        <v>8579</v>
      </c>
      <c r="I38" s="123">
        <f>SUM(I36:I37)</f>
        <v>9627</v>
      </c>
    </row>
    <row r="39" spans="1:9" s="124" customFormat="1">
      <c r="A39" s="122"/>
      <c r="B39" s="126"/>
      <c r="C39" s="126"/>
      <c r="D39" s="126"/>
      <c r="E39" s="126"/>
      <c r="F39" s="126"/>
      <c r="G39" s="126"/>
      <c r="H39" s="126"/>
      <c r="I39" s="126"/>
    </row>
    <row r="40" spans="1:9" s="39" customFormat="1">
      <c r="A40" s="191" t="s">
        <v>47</v>
      </c>
      <c r="B40" s="41"/>
      <c r="C40" s="41"/>
      <c r="D40" s="41"/>
      <c r="E40" s="41"/>
      <c r="F40" s="41"/>
      <c r="G40" s="41"/>
      <c r="H40" s="41"/>
      <c r="I40" s="41"/>
    </row>
    <row r="41" spans="1:9" s="39" customFormat="1">
      <c r="A41" s="28" t="s">
        <v>18</v>
      </c>
      <c r="B41" s="36">
        <v>0</v>
      </c>
      <c r="C41" s="36">
        <v>0</v>
      </c>
      <c r="D41" s="36">
        <v>0</v>
      </c>
      <c r="E41" s="36">
        <v>0</v>
      </c>
      <c r="F41" s="36">
        <v>0</v>
      </c>
      <c r="G41" s="36">
        <v>681</v>
      </c>
      <c r="H41" s="36">
        <v>710</v>
      </c>
      <c r="I41" s="36">
        <f>SUM('19PALG07'!P50)</f>
        <v>712</v>
      </c>
    </row>
    <row r="42" spans="1:9" s="39" customFormat="1">
      <c r="A42" s="28" t="s">
        <v>19</v>
      </c>
      <c r="B42" s="36">
        <v>834</v>
      </c>
      <c r="C42" s="36">
        <v>865</v>
      </c>
      <c r="D42" s="36">
        <v>980</v>
      </c>
      <c r="E42" s="36">
        <v>1088</v>
      </c>
      <c r="F42" s="36">
        <v>1196</v>
      </c>
      <c r="G42" s="36">
        <v>551</v>
      </c>
      <c r="H42" s="36">
        <v>524</v>
      </c>
      <c r="I42" s="36">
        <f>SUM('19PALG07'!S50)</f>
        <v>552</v>
      </c>
    </row>
    <row r="43" spans="1:9" s="39" customFormat="1">
      <c r="A43" s="37" t="s">
        <v>4</v>
      </c>
      <c r="B43" s="38">
        <f t="shared" ref="B43:H43" si="6">B41+B42</f>
        <v>834</v>
      </c>
      <c r="C43" s="38">
        <f t="shared" si="6"/>
        <v>865</v>
      </c>
      <c r="D43" s="38">
        <f t="shared" si="6"/>
        <v>980</v>
      </c>
      <c r="E43" s="38">
        <f t="shared" si="6"/>
        <v>1088</v>
      </c>
      <c r="F43" s="38">
        <f t="shared" si="6"/>
        <v>1196</v>
      </c>
      <c r="G43" s="38">
        <f t="shared" si="6"/>
        <v>1232</v>
      </c>
      <c r="H43" s="38">
        <f t="shared" si="6"/>
        <v>1234</v>
      </c>
      <c r="I43" s="38">
        <f>I41+I42</f>
        <v>1264</v>
      </c>
    </row>
    <row r="44" spans="1:9">
      <c r="A44" s="122"/>
      <c r="B44" s="121"/>
      <c r="C44" s="121"/>
      <c r="D44" s="121"/>
      <c r="E44" s="121"/>
      <c r="F44" s="121"/>
      <c r="G44" s="121"/>
      <c r="H44" s="121"/>
      <c r="I44" s="121"/>
    </row>
    <row r="45" spans="1:9">
      <c r="A45" s="1" t="s">
        <v>44</v>
      </c>
      <c r="B45" s="121"/>
      <c r="C45" s="121"/>
      <c r="D45" s="121"/>
      <c r="E45" s="121"/>
      <c r="F45" s="121"/>
      <c r="G45" s="121"/>
      <c r="H45" s="121"/>
      <c r="I45" s="121"/>
    </row>
    <row r="46" spans="1:9">
      <c r="A46" s="113" t="s">
        <v>18</v>
      </c>
      <c r="B46" s="121">
        <v>3451</v>
      </c>
      <c r="C46" s="121">
        <v>3487</v>
      </c>
      <c r="D46" s="121">
        <v>3472</v>
      </c>
      <c r="E46" s="121">
        <v>3485</v>
      </c>
      <c r="F46" s="121">
        <v>3496</v>
      </c>
      <c r="G46" s="121">
        <v>3530</v>
      </c>
      <c r="H46" s="121">
        <v>3809</v>
      </c>
      <c r="I46" s="121">
        <f>SUM('19PALG07'!P56)</f>
        <v>3901</v>
      </c>
    </row>
    <row r="47" spans="1:9">
      <c r="A47" s="113" t="s">
        <v>19</v>
      </c>
      <c r="B47" s="121">
        <v>2292</v>
      </c>
      <c r="C47" s="121">
        <v>2327</v>
      </c>
      <c r="D47" s="121">
        <v>2385</v>
      </c>
      <c r="E47" s="121">
        <v>2421</v>
      </c>
      <c r="F47" s="121">
        <v>2569</v>
      </c>
      <c r="G47" s="121">
        <v>2616</v>
      </c>
      <c r="H47" s="121">
        <v>2309</v>
      </c>
      <c r="I47" s="121">
        <f>SUM('19PALG07'!S56)</f>
        <v>2325</v>
      </c>
    </row>
    <row r="48" spans="1:9" s="124" customFormat="1">
      <c r="A48" s="122" t="s">
        <v>4</v>
      </c>
      <c r="B48" s="123">
        <f t="shared" ref="B48:H48" si="7">SUM(B46:B47)</f>
        <v>5743</v>
      </c>
      <c r="C48" s="123">
        <f t="shared" si="7"/>
        <v>5814</v>
      </c>
      <c r="D48" s="123">
        <f t="shared" si="7"/>
        <v>5857</v>
      </c>
      <c r="E48" s="123">
        <f t="shared" si="7"/>
        <v>5906</v>
      </c>
      <c r="F48" s="123">
        <f t="shared" si="7"/>
        <v>6065</v>
      </c>
      <c r="G48" s="123">
        <f t="shared" si="7"/>
        <v>6146</v>
      </c>
      <c r="H48" s="123">
        <f t="shared" si="7"/>
        <v>6118</v>
      </c>
      <c r="I48" s="123">
        <f>SUM(I46:I47)</f>
        <v>6226</v>
      </c>
    </row>
    <row r="49" spans="1:9">
      <c r="A49" s="113"/>
      <c r="B49" s="121"/>
      <c r="C49" s="121"/>
      <c r="D49" s="121"/>
      <c r="E49" s="121"/>
      <c r="F49" s="121"/>
      <c r="G49" s="121"/>
      <c r="H49" s="121"/>
      <c r="I49" s="121"/>
    </row>
    <row r="50" spans="1:9">
      <c r="A50" s="1" t="s">
        <v>45</v>
      </c>
      <c r="B50" s="121"/>
      <c r="C50" s="121"/>
      <c r="D50" s="121"/>
      <c r="E50" s="121"/>
      <c r="F50" s="121"/>
      <c r="G50" s="121"/>
      <c r="H50" s="121"/>
      <c r="I50" s="121"/>
    </row>
    <row r="51" spans="1:9">
      <c r="A51" s="113" t="s">
        <v>18</v>
      </c>
      <c r="B51" s="121">
        <v>575</v>
      </c>
      <c r="C51" s="121">
        <v>589</v>
      </c>
      <c r="D51" s="121">
        <v>568</v>
      </c>
      <c r="E51" s="121">
        <v>559</v>
      </c>
      <c r="F51" s="121">
        <v>525</v>
      </c>
      <c r="G51" s="121">
        <v>500</v>
      </c>
      <c r="H51" s="121">
        <v>486</v>
      </c>
      <c r="I51" s="283" t="str">
        <f>"(2)"</f>
        <v>(2)</v>
      </c>
    </row>
    <row r="52" spans="1:9">
      <c r="A52" s="113" t="s">
        <v>19</v>
      </c>
      <c r="B52" s="121">
        <v>640</v>
      </c>
      <c r="C52" s="121">
        <v>605</v>
      </c>
      <c r="D52" s="121">
        <v>632</v>
      </c>
      <c r="E52" s="121">
        <v>637</v>
      </c>
      <c r="F52" s="121">
        <v>654</v>
      </c>
      <c r="G52" s="121">
        <v>644</v>
      </c>
      <c r="H52" s="121">
        <v>625</v>
      </c>
      <c r="I52" s="283" t="str">
        <f>"(2)"</f>
        <v>(2)</v>
      </c>
    </row>
    <row r="53" spans="1:9" s="124" customFormat="1">
      <c r="A53" s="122" t="s">
        <v>4</v>
      </c>
      <c r="B53" s="123">
        <f t="shared" ref="B53:H53" si="8">SUM(B51:B52)</f>
        <v>1215</v>
      </c>
      <c r="C53" s="123">
        <f t="shared" si="8"/>
        <v>1194</v>
      </c>
      <c r="D53" s="123">
        <f t="shared" si="8"/>
        <v>1200</v>
      </c>
      <c r="E53" s="123">
        <f t="shared" si="8"/>
        <v>1196</v>
      </c>
      <c r="F53" s="123">
        <f t="shared" si="8"/>
        <v>1179</v>
      </c>
      <c r="G53" s="123">
        <f t="shared" si="8"/>
        <v>1144</v>
      </c>
      <c r="H53" s="123">
        <f t="shared" si="8"/>
        <v>1111</v>
      </c>
      <c r="I53" s="316" t="str">
        <f>"(2)"</f>
        <v>(2)</v>
      </c>
    </row>
    <row r="54" spans="1:9" s="124" customFormat="1">
      <c r="A54" s="122"/>
      <c r="B54" s="126"/>
      <c r="C54" s="126"/>
      <c r="D54" s="126"/>
      <c r="E54" s="126"/>
      <c r="F54" s="126"/>
      <c r="G54" s="126"/>
      <c r="H54" s="126"/>
      <c r="I54" s="126"/>
    </row>
    <row r="55" spans="1:9">
      <c r="A55" s="111" t="s">
        <v>15</v>
      </c>
      <c r="B55" s="121"/>
      <c r="C55" s="121"/>
      <c r="D55" s="121"/>
      <c r="E55" s="121"/>
      <c r="F55" s="121"/>
      <c r="G55" s="121"/>
      <c r="H55" s="121"/>
      <c r="I55" s="121"/>
    </row>
    <row r="56" spans="1:9">
      <c r="A56" s="113" t="s">
        <v>18</v>
      </c>
      <c r="B56" s="121">
        <v>3735</v>
      </c>
      <c r="C56" s="121">
        <v>3788</v>
      </c>
      <c r="D56" s="121">
        <v>3804</v>
      </c>
      <c r="E56" s="121">
        <v>3809</v>
      </c>
      <c r="F56" s="121">
        <v>3800</v>
      </c>
      <c r="G56" s="121">
        <v>3881</v>
      </c>
      <c r="H56" s="121">
        <v>3985</v>
      </c>
      <c r="I56" s="121">
        <f>SUM('19PALG07'!P68)</f>
        <v>3999</v>
      </c>
    </row>
    <row r="57" spans="1:9">
      <c r="A57" s="113" t="s">
        <v>19</v>
      </c>
      <c r="B57" s="121">
        <v>1652</v>
      </c>
      <c r="C57" s="121">
        <v>1640</v>
      </c>
      <c r="D57" s="121">
        <v>1629</v>
      </c>
      <c r="E57" s="121">
        <v>1591</v>
      </c>
      <c r="F57" s="121">
        <v>1604</v>
      </c>
      <c r="G57" s="121">
        <v>1563</v>
      </c>
      <c r="H57" s="121">
        <v>1531</v>
      </c>
      <c r="I57" s="121">
        <f>SUM('19PALG07'!S68)</f>
        <v>1689</v>
      </c>
    </row>
    <row r="58" spans="1:9" s="124" customFormat="1">
      <c r="A58" s="122" t="s">
        <v>4</v>
      </c>
      <c r="B58" s="123">
        <f t="shared" ref="B58:H58" si="9">SUM(B56:B57)</f>
        <v>5387</v>
      </c>
      <c r="C58" s="123">
        <f t="shared" si="9"/>
        <v>5428</v>
      </c>
      <c r="D58" s="123">
        <f t="shared" si="9"/>
        <v>5433</v>
      </c>
      <c r="E58" s="123">
        <f t="shared" si="9"/>
        <v>5400</v>
      </c>
      <c r="F58" s="123">
        <f t="shared" si="9"/>
        <v>5404</v>
      </c>
      <c r="G58" s="123">
        <f t="shared" si="9"/>
        <v>5444</v>
      </c>
      <c r="H58" s="123">
        <f t="shared" si="9"/>
        <v>5516</v>
      </c>
      <c r="I58" s="123">
        <f>SUM(I56:I57)</f>
        <v>5688</v>
      </c>
    </row>
    <row r="59" spans="1:9">
      <c r="A59" s="122"/>
      <c r="B59" s="121"/>
      <c r="C59" s="121"/>
      <c r="D59" s="121"/>
      <c r="E59" s="121"/>
      <c r="F59" s="121"/>
      <c r="G59" s="121"/>
      <c r="H59" s="121"/>
      <c r="I59" s="121"/>
    </row>
    <row r="60" spans="1:9">
      <c r="A60" s="179"/>
      <c r="B60" s="180"/>
      <c r="C60" s="180"/>
      <c r="D60" s="180"/>
      <c r="E60" s="180"/>
      <c r="F60" s="180"/>
      <c r="G60" s="180"/>
      <c r="H60" s="180"/>
      <c r="I60" s="180"/>
    </row>
    <row r="61" spans="1:9" s="27" customFormat="1">
      <c r="A61" s="42" t="s">
        <v>82</v>
      </c>
      <c r="B61" s="36"/>
      <c r="C61" s="36"/>
      <c r="D61" s="36"/>
      <c r="E61" s="36"/>
      <c r="F61" s="36"/>
      <c r="G61" s="36"/>
      <c r="H61" s="36"/>
      <c r="I61" s="36"/>
    </row>
    <row r="62" spans="1:9" s="27" customFormat="1">
      <c r="A62" s="28" t="s">
        <v>18</v>
      </c>
      <c r="B62" s="36">
        <f t="shared" ref="B62:E63" si="10">SUM(B11,B16,B21,B26,B31,B36,B46,B51,B56,B41)</f>
        <v>111300</v>
      </c>
      <c r="C62" s="36">
        <f t="shared" si="10"/>
        <v>111747</v>
      </c>
      <c r="D62" s="36">
        <f t="shared" si="10"/>
        <v>111396</v>
      </c>
      <c r="E62" s="36">
        <f t="shared" si="10"/>
        <v>112247</v>
      </c>
      <c r="F62" s="36">
        <f t="shared" ref="F62:H63" si="11">SUM(F11,F16,F21,F26,F31,F36,F46,F51,F56,F41)</f>
        <v>112255</v>
      </c>
      <c r="G62" s="36">
        <f t="shared" si="11"/>
        <v>114102</v>
      </c>
      <c r="H62" s="36">
        <f t="shared" si="11"/>
        <v>119006</v>
      </c>
      <c r="I62" s="36">
        <f>SUM(I11,I16,I21,I26,I31,I36,I46,I51,I56,I41)</f>
        <v>119947</v>
      </c>
    </row>
    <row r="63" spans="1:9" s="27" customFormat="1">
      <c r="A63" s="28" t="s">
        <v>19</v>
      </c>
      <c r="B63" s="36">
        <f t="shared" si="10"/>
        <v>44279</v>
      </c>
      <c r="C63" s="36">
        <f t="shared" si="10"/>
        <v>43248</v>
      </c>
      <c r="D63" s="36">
        <f t="shared" si="10"/>
        <v>43881</v>
      </c>
      <c r="E63" s="36">
        <f t="shared" si="10"/>
        <v>43490</v>
      </c>
      <c r="F63" s="36">
        <f t="shared" si="11"/>
        <v>44966</v>
      </c>
      <c r="G63" s="36">
        <f t="shared" si="11"/>
        <v>43934</v>
      </c>
      <c r="H63" s="36">
        <f t="shared" si="11"/>
        <v>40704</v>
      </c>
      <c r="I63" s="36">
        <f>SUM(I12,I17,I22,I27,I32,I37,I47,I52,I57,I42)</f>
        <v>42300</v>
      </c>
    </row>
    <row r="64" spans="1:9" s="39" customFormat="1">
      <c r="A64" s="37" t="s">
        <v>4</v>
      </c>
      <c r="B64" s="38">
        <f t="shared" ref="B64:H64" si="12">SUM(B62:B63)</f>
        <v>155579</v>
      </c>
      <c r="C64" s="38">
        <f t="shared" si="12"/>
        <v>154995</v>
      </c>
      <c r="D64" s="38">
        <f t="shared" si="12"/>
        <v>155277</v>
      </c>
      <c r="E64" s="38">
        <f t="shared" si="12"/>
        <v>155737</v>
      </c>
      <c r="F64" s="38">
        <f t="shared" si="12"/>
        <v>157221</v>
      </c>
      <c r="G64" s="38">
        <f t="shared" si="12"/>
        <v>158036</v>
      </c>
      <c r="H64" s="38">
        <f t="shared" si="12"/>
        <v>159710</v>
      </c>
      <c r="I64" s="38">
        <f>SUM(I62:I63)</f>
        <v>162247</v>
      </c>
    </row>
    <row r="66" spans="1:1">
      <c r="A66" s="112" t="s">
        <v>59</v>
      </c>
    </row>
    <row r="67" spans="1:1">
      <c r="A67" s="27" t="s">
        <v>128</v>
      </c>
    </row>
  </sheetData>
  <mergeCells count="2">
    <mergeCell ref="A4:I4"/>
    <mergeCell ref="A2:I2"/>
  </mergeCells>
  <phoneticPr fontId="0" type="noConversion"/>
  <printOptions horizontalCentered="1"/>
  <pageMargins left="0.19685039370078741" right="0.19685039370078741" top="0.59055118110236227" bottom="0.39370078740157483" header="0.51181102362204722" footer="0.51181102362204722"/>
  <pageSetup paperSize="9" scale="91" orientation="portrait" horizontalDpi="1200" verticalDpi="1200" r:id="rId1"/>
  <headerFooter alignWithMargins="0">
    <oddFooter>&amp;R&amp;A</oddFooter>
  </headerFooter>
  <rowBreaks count="1" manualBreakCount="1">
    <brk id="48"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pageSetUpPr fitToPage="1"/>
  </sheetPr>
  <dimension ref="A1:M46"/>
  <sheetViews>
    <sheetView zoomScaleNormal="100" workbookViewId="0">
      <selection activeCell="A52" sqref="A52"/>
    </sheetView>
  </sheetViews>
  <sheetFormatPr defaultRowHeight="12.75"/>
  <cols>
    <col min="1" max="1" width="28" customWidth="1"/>
    <col min="2" max="10" width="10.28515625" customWidth="1"/>
    <col min="13" max="13" width="8" customWidth="1"/>
  </cols>
  <sheetData>
    <row r="1" spans="1:10">
      <c r="A1" s="1" t="s">
        <v>112</v>
      </c>
      <c r="B1" s="2"/>
      <c r="C1" s="2"/>
      <c r="D1" s="2"/>
      <c r="E1" s="2"/>
      <c r="F1" s="2"/>
      <c r="G1" s="2"/>
      <c r="H1" s="2"/>
      <c r="I1" s="2"/>
      <c r="J1" s="2"/>
    </row>
    <row r="2" spans="1:10">
      <c r="A2" s="5" t="s">
        <v>38</v>
      </c>
      <c r="B2" s="6"/>
      <c r="C2" s="6"/>
      <c r="D2" s="6"/>
      <c r="E2" s="7"/>
      <c r="F2" s="7"/>
      <c r="G2" s="6"/>
      <c r="H2" s="6"/>
      <c r="I2" s="6"/>
      <c r="J2" s="6"/>
    </row>
    <row r="3" spans="1:10">
      <c r="A3" s="6"/>
      <c r="B3" s="6"/>
      <c r="C3" s="6"/>
      <c r="D3" s="6"/>
      <c r="E3" s="7"/>
      <c r="F3" s="5"/>
      <c r="G3" s="6"/>
      <c r="H3" s="6"/>
      <c r="I3" s="6"/>
      <c r="J3" s="6"/>
    </row>
    <row r="4" spans="1:10">
      <c r="A4" s="5" t="s">
        <v>114</v>
      </c>
      <c r="B4" s="6"/>
      <c r="C4" s="6"/>
      <c r="D4" s="6"/>
      <c r="E4" s="7"/>
      <c r="F4" s="7"/>
      <c r="G4" s="6"/>
      <c r="H4" s="6"/>
      <c r="I4" s="6"/>
      <c r="J4" s="6"/>
    </row>
    <row r="5" spans="1:10">
      <c r="A5" s="4"/>
      <c r="B5" s="4"/>
      <c r="C5" s="4"/>
      <c r="D5" s="4"/>
      <c r="E5" s="4"/>
      <c r="F5" s="4"/>
      <c r="G5" s="4"/>
      <c r="H5" s="4"/>
      <c r="I5" s="4"/>
      <c r="J5" s="4"/>
    </row>
    <row r="6" spans="1:10">
      <c r="A6" s="5" t="s">
        <v>81</v>
      </c>
      <c r="B6" s="58"/>
      <c r="C6" s="58"/>
      <c r="D6" s="58"/>
      <c r="E6" s="58"/>
      <c r="F6" s="59"/>
      <c r="G6" s="58"/>
      <c r="H6" s="58"/>
      <c r="I6" s="58"/>
      <c r="J6" s="58"/>
    </row>
    <row r="7" spans="1:10" ht="13.5" thickBot="1">
      <c r="A7" s="2"/>
      <c r="B7" s="12"/>
      <c r="C7" s="12"/>
      <c r="D7" s="12"/>
      <c r="E7" s="12"/>
      <c r="F7" s="12"/>
      <c r="G7" s="12"/>
      <c r="H7" s="12"/>
      <c r="I7" s="12"/>
      <c r="J7" s="12"/>
    </row>
    <row r="8" spans="1:10">
      <c r="A8" s="60"/>
      <c r="B8" s="61" t="s">
        <v>24</v>
      </c>
      <c r="C8" s="62"/>
      <c r="D8" s="62"/>
      <c r="E8" s="61" t="s">
        <v>25</v>
      </c>
      <c r="F8" s="62"/>
      <c r="G8" s="62"/>
      <c r="H8" s="61" t="s">
        <v>4</v>
      </c>
      <c r="I8" s="62"/>
      <c r="J8" s="62"/>
    </row>
    <row r="9" spans="1:10">
      <c r="A9" s="185" t="s">
        <v>26</v>
      </c>
      <c r="B9" s="64" t="s">
        <v>5</v>
      </c>
      <c r="C9" s="65" t="s">
        <v>6</v>
      </c>
      <c r="D9" s="65" t="s">
        <v>4</v>
      </c>
      <c r="E9" s="64" t="s">
        <v>5</v>
      </c>
      <c r="F9" s="65" t="s">
        <v>6</v>
      </c>
      <c r="G9" s="65" t="s">
        <v>4</v>
      </c>
      <c r="H9" s="64" t="s">
        <v>5</v>
      </c>
      <c r="I9" s="65" t="s">
        <v>6</v>
      </c>
      <c r="J9" s="65" t="s">
        <v>4</v>
      </c>
    </row>
    <row r="10" spans="1:10">
      <c r="A10" s="66"/>
      <c r="B10" s="13"/>
      <c r="C10" s="67"/>
      <c r="D10" s="67"/>
      <c r="E10" s="13"/>
      <c r="F10" s="67"/>
      <c r="G10" s="67"/>
      <c r="H10" s="13"/>
      <c r="I10" s="67"/>
      <c r="J10" s="67"/>
    </row>
    <row r="11" spans="1:10">
      <c r="A11" s="2" t="s">
        <v>27</v>
      </c>
      <c r="B11" s="254">
        <v>1</v>
      </c>
      <c r="C11" s="243">
        <v>5</v>
      </c>
      <c r="D11" s="244">
        <f t="shared" ref="D11:D20" si="0">SUM(B11:C11)</f>
        <v>6</v>
      </c>
      <c r="E11" s="254">
        <v>256</v>
      </c>
      <c r="F11" s="243">
        <v>851</v>
      </c>
      <c r="G11" s="12">
        <f t="shared" ref="G11:G20" si="1">SUM(E11:F11)</f>
        <v>1107</v>
      </c>
      <c r="H11" s="11">
        <f t="shared" ref="H11:H20" si="2">SUM(B11,E11)</f>
        <v>257</v>
      </c>
      <c r="I11" s="12">
        <f t="shared" ref="I11:I20" si="3">SUM(C11,F11)</f>
        <v>856</v>
      </c>
      <c r="J11" s="12">
        <f t="shared" ref="J11:J20" si="4">SUM(H11:I11)</f>
        <v>1113</v>
      </c>
    </row>
    <row r="12" spans="1:10">
      <c r="A12" s="2" t="s">
        <v>28</v>
      </c>
      <c r="B12" s="254">
        <v>83</v>
      </c>
      <c r="C12" s="243">
        <v>396</v>
      </c>
      <c r="D12" s="244">
        <f t="shared" si="0"/>
        <v>479</v>
      </c>
      <c r="E12" s="254">
        <v>371</v>
      </c>
      <c r="F12" s="243">
        <v>1771</v>
      </c>
      <c r="G12" s="12">
        <f t="shared" si="1"/>
        <v>2142</v>
      </c>
      <c r="H12" s="11">
        <f t="shared" si="2"/>
        <v>454</v>
      </c>
      <c r="I12" s="12">
        <f t="shared" si="3"/>
        <v>2167</v>
      </c>
      <c r="J12" s="12">
        <f t="shared" si="4"/>
        <v>2621</v>
      </c>
    </row>
    <row r="13" spans="1:10">
      <c r="A13" s="2" t="s">
        <v>29</v>
      </c>
      <c r="B13" s="254">
        <v>307</v>
      </c>
      <c r="C13" s="243">
        <v>1348</v>
      </c>
      <c r="D13" s="244">
        <f t="shared" si="0"/>
        <v>1655</v>
      </c>
      <c r="E13" s="254">
        <v>277</v>
      </c>
      <c r="F13" s="243">
        <v>1342</v>
      </c>
      <c r="G13" s="12">
        <f t="shared" si="1"/>
        <v>1619</v>
      </c>
      <c r="H13" s="11">
        <f t="shared" si="2"/>
        <v>584</v>
      </c>
      <c r="I13" s="12">
        <f t="shared" si="3"/>
        <v>2690</v>
      </c>
      <c r="J13" s="12">
        <f t="shared" si="4"/>
        <v>3274</v>
      </c>
    </row>
    <row r="14" spans="1:10">
      <c r="A14" s="2" t="s">
        <v>30</v>
      </c>
      <c r="B14" s="254">
        <v>607</v>
      </c>
      <c r="C14" s="243">
        <v>2446</v>
      </c>
      <c r="D14" s="244">
        <f t="shared" si="0"/>
        <v>3053</v>
      </c>
      <c r="E14" s="254">
        <v>204</v>
      </c>
      <c r="F14" s="243">
        <v>1062</v>
      </c>
      <c r="G14" s="12">
        <f t="shared" si="1"/>
        <v>1266</v>
      </c>
      <c r="H14" s="11">
        <f t="shared" si="2"/>
        <v>811</v>
      </c>
      <c r="I14" s="12">
        <f t="shared" si="3"/>
        <v>3508</v>
      </c>
      <c r="J14" s="12">
        <f t="shared" si="4"/>
        <v>4319</v>
      </c>
    </row>
    <row r="15" spans="1:10">
      <c r="A15" s="2" t="s">
        <v>31</v>
      </c>
      <c r="B15" s="254">
        <v>609</v>
      </c>
      <c r="C15" s="243">
        <v>2540</v>
      </c>
      <c r="D15" s="244">
        <f t="shared" si="0"/>
        <v>3149</v>
      </c>
      <c r="E15" s="254">
        <v>152</v>
      </c>
      <c r="F15" s="243">
        <v>854</v>
      </c>
      <c r="G15" s="12">
        <f t="shared" si="1"/>
        <v>1006</v>
      </c>
      <c r="H15" s="11">
        <f t="shared" si="2"/>
        <v>761</v>
      </c>
      <c r="I15" s="12">
        <f t="shared" si="3"/>
        <v>3394</v>
      </c>
      <c r="J15" s="12">
        <f t="shared" si="4"/>
        <v>4155</v>
      </c>
    </row>
    <row r="16" spans="1:10">
      <c r="A16" s="2" t="s">
        <v>32</v>
      </c>
      <c r="B16" s="254">
        <v>468</v>
      </c>
      <c r="C16" s="243">
        <v>2482</v>
      </c>
      <c r="D16" s="244">
        <f t="shared" si="0"/>
        <v>2950</v>
      </c>
      <c r="E16" s="254">
        <v>106</v>
      </c>
      <c r="F16" s="243">
        <v>602</v>
      </c>
      <c r="G16" s="12">
        <f t="shared" si="1"/>
        <v>708</v>
      </c>
      <c r="H16" s="11">
        <f t="shared" si="2"/>
        <v>574</v>
      </c>
      <c r="I16" s="12">
        <f t="shared" si="3"/>
        <v>3084</v>
      </c>
      <c r="J16" s="12">
        <f t="shared" si="4"/>
        <v>3658</v>
      </c>
    </row>
    <row r="17" spans="1:13">
      <c r="A17" s="2" t="s">
        <v>33</v>
      </c>
      <c r="B17" s="254">
        <v>452</v>
      </c>
      <c r="C17" s="243">
        <v>2754</v>
      </c>
      <c r="D17" s="244">
        <f t="shared" si="0"/>
        <v>3206</v>
      </c>
      <c r="E17" s="254">
        <v>67</v>
      </c>
      <c r="F17" s="243">
        <v>413</v>
      </c>
      <c r="G17" s="12">
        <f t="shared" si="1"/>
        <v>480</v>
      </c>
      <c r="H17" s="11">
        <f t="shared" si="2"/>
        <v>519</v>
      </c>
      <c r="I17" s="12">
        <f t="shared" si="3"/>
        <v>3167</v>
      </c>
      <c r="J17" s="12">
        <f t="shared" si="4"/>
        <v>3686</v>
      </c>
    </row>
    <row r="18" spans="1:13">
      <c r="A18" s="2" t="s">
        <v>34</v>
      </c>
      <c r="B18" s="254">
        <v>603</v>
      </c>
      <c r="C18" s="243">
        <v>3318</v>
      </c>
      <c r="D18" s="244">
        <f t="shared" si="0"/>
        <v>3921</v>
      </c>
      <c r="E18" s="254">
        <v>56</v>
      </c>
      <c r="F18" s="243">
        <v>233</v>
      </c>
      <c r="G18" s="12">
        <f t="shared" si="1"/>
        <v>289</v>
      </c>
      <c r="H18" s="11">
        <f t="shared" si="2"/>
        <v>659</v>
      </c>
      <c r="I18" s="12">
        <f t="shared" si="3"/>
        <v>3551</v>
      </c>
      <c r="J18" s="12">
        <f t="shared" si="4"/>
        <v>4210</v>
      </c>
    </row>
    <row r="19" spans="1:13">
      <c r="A19" s="2" t="s">
        <v>119</v>
      </c>
      <c r="B19" s="254">
        <v>390</v>
      </c>
      <c r="C19" s="243">
        <v>1240</v>
      </c>
      <c r="D19" s="244">
        <f>SUM(B19:C19)</f>
        <v>1630</v>
      </c>
      <c r="E19" s="254">
        <v>27</v>
      </c>
      <c r="F19" s="243">
        <v>73</v>
      </c>
      <c r="G19" s="12">
        <f>SUM(E19:F19)</f>
        <v>100</v>
      </c>
      <c r="H19" s="11">
        <f>SUM(B19,E19)</f>
        <v>417</v>
      </c>
      <c r="I19" s="12">
        <f>SUM(C19,F19)</f>
        <v>1313</v>
      </c>
      <c r="J19" s="12">
        <f>SUM(H19:I19)</f>
        <v>1730</v>
      </c>
    </row>
    <row r="20" spans="1:13">
      <c r="A20" s="2" t="s">
        <v>118</v>
      </c>
      <c r="B20" s="292">
        <v>1</v>
      </c>
      <c r="C20" s="243">
        <v>11</v>
      </c>
      <c r="D20" s="293">
        <f t="shared" si="0"/>
        <v>12</v>
      </c>
      <c r="E20" s="292">
        <v>11</v>
      </c>
      <c r="F20" s="243">
        <v>28</v>
      </c>
      <c r="G20" s="68">
        <f t="shared" si="1"/>
        <v>39</v>
      </c>
      <c r="H20" s="11">
        <f t="shared" si="2"/>
        <v>12</v>
      </c>
      <c r="I20" s="12">
        <f t="shared" si="3"/>
        <v>39</v>
      </c>
      <c r="J20" s="68">
        <f t="shared" si="4"/>
        <v>51</v>
      </c>
    </row>
    <row r="21" spans="1:13">
      <c r="A21" s="19" t="s">
        <v>4</v>
      </c>
      <c r="B21" s="69">
        <f>SUM(B11:B20)</f>
        <v>3521</v>
      </c>
      <c r="C21" s="70">
        <f>SUM(C11:C20)</f>
        <v>16540</v>
      </c>
      <c r="D21" s="70">
        <f t="shared" ref="D21:J21" si="5">SUM(D11:D20)</f>
        <v>20061</v>
      </c>
      <c r="E21" s="69">
        <f t="shared" si="5"/>
        <v>1527</v>
      </c>
      <c r="F21" s="70">
        <f t="shared" si="5"/>
        <v>7229</v>
      </c>
      <c r="G21" s="70">
        <f t="shared" si="5"/>
        <v>8756</v>
      </c>
      <c r="H21" s="69">
        <f t="shared" si="5"/>
        <v>5048</v>
      </c>
      <c r="I21" s="70">
        <f t="shared" si="5"/>
        <v>23769</v>
      </c>
      <c r="J21" s="70">
        <f t="shared" si="5"/>
        <v>28817</v>
      </c>
      <c r="L21" s="184"/>
      <c r="M21" s="184"/>
    </row>
    <row r="22" spans="1:13" ht="9.75" customHeight="1"/>
    <row r="23" spans="1:13">
      <c r="A23" s="4" t="s">
        <v>39</v>
      </c>
    </row>
    <row r="24" spans="1:13" ht="3.2" customHeight="1">
      <c r="A24" s="4"/>
    </row>
    <row r="25" spans="1:13" ht="27.75" customHeight="1">
      <c r="A25" s="326" t="s">
        <v>90</v>
      </c>
      <c r="B25" s="327"/>
      <c r="C25" s="327"/>
      <c r="D25" s="327"/>
      <c r="E25" s="327"/>
      <c r="F25" s="327"/>
      <c r="G25" s="327"/>
      <c r="H25" s="327"/>
      <c r="I25" s="327"/>
      <c r="J25" s="327"/>
    </row>
    <row r="26" spans="1:13">
      <c r="A26" s="214"/>
      <c r="B26" s="215"/>
      <c r="C26" s="215"/>
      <c r="D26" s="215"/>
      <c r="E26" s="215"/>
      <c r="F26" s="215"/>
      <c r="G26" s="215"/>
      <c r="H26" s="215"/>
      <c r="I26" s="215"/>
      <c r="J26" s="215"/>
    </row>
    <row r="28" spans="1:13">
      <c r="A28" s="5" t="s">
        <v>88</v>
      </c>
      <c r="B28" s="6"/>
      <c r="C28" s="6"/>
      <c r="D28" s="6"/>
      <c r="E28" s="7"/>
      <c r="F28" s="7"/>
      <c r="G28" s="6"/>
      <c r="H28" s="6"/>
      <c r="I28" s="6"/>
      <c r="J28" s="6"/>
    </row>
    <row r="29" spans="1:13">
      <c r="A29" s="6"/>
      <c r="B29" s="6"/>
      <c r="C29" s="6"/>
      <c r="D29" s="6"/>
      <c r="E29" s="7"/>
      <c r="F29" s="5"/>
      <c r="G29" s="6"/>
      <c r="H29" s="6"/>
      <c r="I29" s="6"/>
      <c r="J29" s="6"/>
    </row>
    <row r="30" spans="1:13">
      <c r="A30" s="5" t="s">
        <v>114</v>
      </c>
      <c r="B30" s="6"/>
      <c r="C30" s="6"/>
      <c r="D30" s="6"/>
      <c r="E30" s="7"/>
      <c r="F30" s="7"/>
      <c r="G30" s="6"/>
      <c r="H30" s="6"/>
      <c r="I30" s="6"/>
      <c r="J30" s="6"/>
    </row>
    <row r="31" spans="1:13">
      <c r="A31" s="4"/>
      <c r="B31" s="4"/>
      <c r="C31" s="4"/>
      <c r="D31" s="4"/>
      <c r="E31" s="4"/>
      <c r="F31" s="4"/>
      <c r="G31" s="4"/>
      <c r="H31" s="4"/>
      <c r="I31" s="4"/>
      <c r="J31" s="4"/>
    </row>
    <row r="32" spans="1:13">
      <c r="A32" s="5" t="s">
        <v>78</v>
      </c>
      <c r="B32" s="58"/>
      <c r="C32" s="58"/>
      <c r="D32" s="58"/>
      <c r="E32" s="58"/>
      <c r="F32" s="59"/>
      <c r="G32" s="58"/>
      <c r="H32" s="58"/>
      <c r="I32" s="58"/>
      <c r="J32" s="58"/>
    </row>
    <row r="33" spans="1:10" ht="13.5" thickBot="1">
      <c r="A33" s="2"/>
      <c r="B33" s="12"/>
      <c r="C33" s="12"/>
      <c r="D33" s="12"/>
      <c r="E33" s="12"/>
      <c r="F33" s="12"/>
      <c r="G33" s="12"/>
      <c r="H33" s="12"/>
      <c r="I33" s="12"/>
      <c r="J33" s="12"/>
    </row>
    <row r="34" spans="1:10">
      <c r="A34" s="60"/>
      <c r="B34" s="61" t="s">
        <v>24</v>
      </c>
      <c r="C34" s="62"/>
      <c r="D34" s="62"/>
      <c r="E34" s="61" t="s">
        <v>25</v>
      </c>
      <c r="F34" s="62"/>
      <c r="G34" s="62"/>
      <c r="H34" s="61" t="s">
        <v>4</v>
      </c>
      <c r="I34" s="62"/>
      <c r="J34" s="62"/>
    </row>
    <row r="35" spans="1:10">
      <c r="A35" s="185" t="s">
        <v>26</v>
      </c>
      <c r="B35" s="156" t="s">
        <v>5</v>
      </c>
      <c r="C35" s="157" t="s">
        <v>6</v>
      </c>
      <c r="D35" s="157" t="s">
        <v>4</v>
      </c>
      <c r="E35" s="156" t="s">
        <v>5</v>
      </c>
      <c r="F35" s="157" t="s">
        <v>6</v>
      </c>
      <c r="G35" s="157" t="s">
        <v>4</v>
      </c>
      <c r="H35" s="156" t="s">
        <v>5</v>
      </c>
      <c r="I35" s="157" t="s">
        <v>6</v>
      </c>
      <c r="J35" s="157" t="s">
        <v>4</v>
      </c>
    </row>
    <row r="36" spans="1:10">
      <c r="A36" s="66"/>
      <c r="B36" s="13"/>
      <c r="C36" s="67"/>
      <c r="D36" s="67"/>
      <c r="E36" s="13"/>
      <c r="F36" s="67"/>
      <c r="G36" s="67"/>
      <c r="H36" s="13"/>
      <c r="I36" s="67"/>
      <c r="J36" s="67"/>
    </row>
    <row r="37" spans="1:10">
      <c r="A37" s="22">
        <v>60</v>
      </c>
      <c r="B37" s="254">
        <v>139</v>
      </c>
      <c r="C37" s="244">
        <v>547</v>
      </c>
      <c r="D37" s="244">
        <f>SUM(B37:C37)</f>
        <v>686</v>
      </c>
      <c r="E37" s="254">
        <v>4</v>
      </c>
      <c r="F37" s="244">
        <v>19</v>
      </c>
      <c r="G37" s="12">
        <f t="shared" ref="G37:G44" si="6">SUM(E37:F37)</f>
        <v>23</v>
      </c>
      <c r="H37" s="11">
        <f>SUM(B37,E37)</f>
        <v>143</v>
      </c>
      <c r="I37" s="25">
        <f t="shared" ref="I37:I45" si="7">SUM(C37,F37)</f>
        <v>566</v>
      </c>
      <c r="J37" s="12">
        <f t="shared" ref="J37:J45" si="8">SUM(H37:I37)</f>
        <v>709</v>
      </c>
    </row>
    <row r="38" spans="1:10">
      <c r="A38" s="22">
        <v>61</v>
      </c>
      <c r="B38" s="254">
        <v>144</v>
      </c>
      <c r="C38" s="244">
        <v>350</v>
      </c>
      <c r="D38" s="244">
        <f t="shared" ref="D38:D45" si="9">SUM(B38:C38)</f>
        <v>494</v>
      </c>
      <c r="E38" s="254">
        <v>8</v>
      </c>
      <c r="F38" s="244">
        <v>22</v>
      </c>
      <c r="G38" s="12">
        <f t="shared" si="6"/>
        <v>30</v>
      </c>
      <c r="H38" s="11">
        <f t="shared" ref="H38:H45" si="10">SUM(B38,E38)</f>
        <v>152</v>
      </c>
      <c r="I38" s="25">
        <f t="shared" si="7"/>
        <v>372</v>
      </c>
      <c r="J38" s="12">
        <f t="shared" si="8"/>
        <v>524</v>
      </c>
    </row>
    <row r="39" spans="1:10">
      <c r="A39" s="22">
        <v>62</v>
      </c>
      <c r="B39" s="254">
        <v>64</v>
      </c>
      <c r="C39" s="244">
        <v>160</v>
      </c>
      <c r="D39" s="244">
        <f t="shared" si="9"/>
        <v>224</v>
      </c>
      <c r="E39" s="254">
        <v>5</v>
      </c>
      <c r="F39" s="244">
        <v>11</v>
      </c>
      <c r="G39" s="12">
        <f t="shared" si="6"/>
        <v>16</v>
      </c>
      <c r="H39" s="11">
        <f t="shared" si="10"/>
        <v>69</v>
      </c>
      <c r="I39" s="25">
        <f t="shared" si="7"/>
        <v>171</v>
      </c>
      <c r="J39" s="12">
        <f t="shared" si="8"/>
        <v>240</v>
      </c>
    </row>
    <row r="40" spans="1:10">
      <c r="A40" s="22">
        <v>63</v>
      </c>
      <c r="B40" s="265">
        <v>26</v>
      </c>
      <c r="C40" s="244">
        <v>119</v>
      </c>
      <c r="D40" s="244">
        <f t="shared" si="9"/>
        <v>145</v>
      </c>
      <c r="E40" s="254">
        <v>5</v>
      </c>
      <c r="F40" s="244">
        <v>10</v>
      </c>
      <c r="G40" s="12">
        <f t="shared" si="6"/>
        <v>15</v>
      </c>
      <c r="H40" s="11">
        <f t="shared" si="10"/>
        <v>31</v>
      </c>
      <c r="I40" s="25">
        <f t="shared" si="7"/>
        <v>129</v>
      </c>
      <c r="J40" s="12">
        <f t="shared" si="8"/>
        <v>160</v>
      </c>
    </row>
    <row r="41" spans="1:10">
      <c r="A41" s="22">
        <v>64</v>
      </c>
      <c r="B41" s="265">
        <v>17</v>
      </c>
      <c r="C41" s="244">
        <v>64</v>
      </c>
      <c r="D41" s="244">
        <f t="shared" si="9"/>
        <v>81</v>
      </c>
      <c r="E41" s="254">
        <v>5</v>
      </c>
      <c r="F41" s="244">
        <v>11</v>
      </c>
      <c r="G41" s="12">
        <f t="shared" si="6"/>
        <v>16</v>
      </c>
      <c r="H41" s="11">
        <f t="shared" si="10"/>
        <v>22</v>
      </c>
      <c r="I41" s="25">
        <f t="shared" si="7"/>
        <v>75</v>
      </c>
      <c r="J41" s="12">
        <f t="shared" si="8"/>
        <v>97</v>
      </c>
    </row>
    <row r="42" spans="1:10">
      <c r="A42" s="22">
        <v>65</v>
      </c>
      <c r="B42" s="265">
        <v>0</v>
      </c>
      <c r="C42" s="244">
        <v>10</v>
      </c>
      <c r="D42" s="244">
        <f t="shared" si="9"/>
        <v>10</v>
      </c>
      <c r="E42" s="254">
        <v>2</v>
      </c>
      <c r="F42" s="244">
        <v>8</v>
      </c>
      <c r="G42" s="12">
        <f t="shared" si="6"/>
        <v>10</v>
      </c>
      <c r="H42" s="11">
        <f t="shared" si="10"/>
        <v>2</v>
      </c>
      <c r="I42" s="25">
        <f t="shared" si="7"/>
        <v>18</v>
      </c>
      <c r="J42" s="12">
        <f t="shared" si="8"/>
        <v>20</v>
      </c>
    </row>
    <row r="43" spans="1:10">
      <c r="A43" s="22">
        <v>66</v>
      </c>
      <c r="B43" s="265">
        <v>0</v>
      </c>
      <c r="C43" s="244">
        <v>0</v>
      </c>
      <c r="D43" s="244">
        <f t="shared" si="9"/>
        <v>0</v>
      </c>
      <c r="E43" s="254">
        <v>2</v>
      </c>
      <c r="F43" s="244">
        <v>8</v>
      </c>
      <c r="G43" s="12">
        <f t="shared" si="6"/>
        <v>10</v>
      </c>
      <c r="H43" s="11">
        <f t="shared" si="10"/>
        <v>2</v>
      </c>
      <c r="I43" s="25">
        <f t="shared" si="7"/>
        <v>8</v>
      </c>
      <c r="J43" s="12">
        <f t="shared" si="8"/>
        <v>10</v>
      </c>
    </row>
    <row r="44" spans="1:10">
      <c r="A44" s="22">
        <v>67</v>
      </c>
      <c r="B44" s="265">
        <v>1</v>
      </c>
      <c r="C44" s="244">
        <v>0</v>
      </c>
      <c r="D44" s="244">
        <f t="shared" si="9"/>
        <v>1</v>
      </c>
      <c r="E44" s="254">
        <v>1</v>
      </c>
      <c r="F44" s="244">
        <v>3</v>
      </c>
      <c r="G44" s="12">
        <f t="shared" si="6"/>
        <v>4</v>
      </c>
      <c r="H44" s="11">
        <f t="shared" si="10"/>
        <v>2</v>
      </c>
      <c r="I44" s="25">
        <f t="shared" si="7"/>
        <v>3</v>
      </c>
      <c r="J44" s="12">
        <f t="shared" si="8"/>
        <v>5</v>
      </c>
    </row>
    <row r="45" spans="1:10">
      <c r="A45" s="2" t="s">
        <v>87</v>
      </c>
      <c r="B45" s="265">
        <v>0</v>
      </c>
      <c r="C45" s="244">
        <v>1</v>
      </c>
      <c r="D45" s="243">
        <f t="shared" si="9"/>
        <v>1</v>
      </c>
      <c r="E45" s="254">
        <v>6</v>
      </c>
      <c r="F45" s="244">
        <v>9</v>
      </c>
      <c r="G45" s="25">
        <f>SUM(E45:F45)</f>
        <v>15</v>
      </c>
      <c r="H45" s="11">
        <f t="shared" si="10"/>
        <v>6</v>
      </c>
      <c r="I45" s="25">
        <f t="shared" si="7"/>
        <v>10</v>
      </c>
      <c r="J45" s="25">
        <f t="shared" si="8"/>
        <v>16</v>
      </c>
    </row>
    <row r="46" spans="1:10">
      <c r="A46" s="19" t="s">
        <v>4</v>
      </c>
      <c r="B46" s="69">
        <f t="shared" ref="B46:J46" si="11">SUM(B37:B45)</f>
        <v>391</v>
      </c>
      <c r="C46" s="70">
        <f t="shared" si="11"/>
        <v>1251</v>
      </c>
      <c r="D46" s="70">
        <f t="shared" si="11"/>
        <v>1642</v>
      </c>
      <c r="E46" s="69">
        <f t="shared" si="11"/>
        <v>38</v>
      </c>
      <c r="F46" s="70">
        <f t="shared" si="11"/>
        <v>101</v>
      </c>
      <c r="G46" s="70">
        <f t="shared" si="11"/>
        <v>139</v>
      </c>
      <c r="H46" s="69">
        <f t="shared" si="11"/>
        <v>429</v>
      </c>
      <c r="I46" s="70">
        <f t="shared" si="11"/>
        <v>1352</v>
      </c>
      <c r="J46" s="70">
        <f t="shared" si="11"/>
        <v>1781</v>
      </c>
    </row>
  </sheetData>
  <mergeCells count="1">
    <mergeCell ref="A25:J25"/>
  </mergeCells>
  <phoneticPr fontId="0" type="noConversion"/>
  <printOptions horizontalCentered="1"/>
  <pageMargins left="0.39370078740157483" right="0.39370078740157483" top="0.78740157480314965" bottom="0.39370078740157483" header="0.51181102362204722" footer="0.51181102362204722"/>
  <pageSetup paperSize="9" scale="85" orientation="portrait" horizontalDpi="4294967292" verticalDpi="300"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1"/>
  <dimension ref="A1:V106"/>
  <sheetViews>
    <sheetView zoomScaleNormal="100" workbookViewId="0">
      <selection activeCell="A78" sqref="A78"/>
    </sheetView>
  </sheetViews>
  <sheetFormatPr defaultColWidth="9.28515625" defaultRowHeight="12.75"/>
  <cols>
    <col min="1" max="1" width="34.85546875" style="4" customWidth="1"/>
    <col min="2" max="19" width="8" style="4" customWidth="1"/>
    <col min="20" max="16384" width="9.28515625" style="4"/>
  </cols>
  <sheetData>
    <row r="1" spans="1:22">
      <c r="A1" s="1" t="s">
        <v>112</v>
      </c>
      <c r="B1" s="2"/>
      <c r="C1" s="2"/>
      <c r="D1" s="2"/>
      <c r="E1" s="3"/>
      <c r="F1" s="2"/>
      <c r="G1" s="2"/>
      <c r="H1" s="2"/>
      <c r="I1" s="2"/>
      <c r="J1" s="2"/>
      <c r="K1" s="2"/>
      <c r="L1" s="2"/>
      <c r="M1" s="2"/>
      <c r="N1" s="2"/>
      <c r="O1" s="2"/>
      <c r="P1" s="2"/>
      <c r="Q1" s="2"/>
      <c r="R1" s="2"/>
      <c r="S1" s="2"/>
    </row>
    <row r="2" spans="1:22">
      <c r="A2" s="5" t="s">
        <v>69</v>
      </c>
      <c r="B2" s="6"/>
      <c r="C2" s="6"/>
      <c r="D2" s="5"/>
      <c r="E2" s="127"/>
      <c r="F2" s="6"/>
      <c r="G2" s="7"/>
      <c r="H2" s="6"/>
      <c r="I2" s="7"/>
      <c r="J2" s="6"/>
      <c r="K2" s="6"/>
      <c r="L2" s="6"/>
      <c r="M2" s="6"/>
      <c r="N2" s="6"/>
      <c r="O2" s="6"/>
      <c r="P2" s="6"/>
      <c r="Q2" s="6"/>
      <c r="R2" s="6"/>
      <c r="S2" s="6"/>
    </row>
    <row r="3" spans="1:22">
      <c r="A3" s="5"/>
      <c r="B3" s="6"/>
      <c r="C3" s="6"/>
      <c r="D3" s="6"/>
      <c r="E3" s="127"/>
      <c r="F3" s="5"/>
      <c r="G3" s="7"/>
      <c r="H3" s="6"/>
      <c r="I3" s="7"/>
      <c r="J3" s="6"/>
      <c r="K3" s="6"/>
      <c r="L3" s="6"/>
      <c r="M3" s="6"/>
      <c r="N3" s="6"/>
      <c r="O3" s="6"/>
      <c r="P3" s="6"/>
      <c r="Q3" s="6"/>
      <c r="R3" s="6"/>
      <c r="S3" s="6"/>
    </row>
    <row r="4" spans="1:22">
      <c r="A4" s="5" t="s">
        <v>113</v>
      </c>
      <c r="B4" s="6"/>
      <c r="C4" s="6"/>
      <c r="D4" s="6"/>
      <c r="E4" s="127"/>
      <c r="F4" s="5"/>
      <c r="G4" s="7"/>
      <c r="H4" s="6"/>
      <c r="I4" s="7"/>
      <c r="J4" s="6"/>
      <c r="K4" s="6"/>
      <c r="L4" s="6"/>
      <c r="M4" s="6"/>
      <c r="N4" s="6"/>
      <c r="O4" s="6"/>
      <c r="P4" s="6"/>
      <c r="Q4" s="6"/>
      <c r="R4" s="6"/>
      <c r="S4" s="6"/>
    </row>
    <row r="5" spans="1:22" ht="13.5" thickBot="1">
      <c r="A5" s="2"/>
      <c r="B5" s="2"/>
      <c r="C5" s="2"/>
      <c r="D5" s="2"/>
      <c r="E5" s="3"/>
      <c r="F5" s="2"/>
      <c r="G5" s="2"/>
      <c r="H5" s="2"/>
      <c r="I5" s="2"/>
      <c r="J5" s="2"/>
      <c r="K5" s="2"/>
      <c r="L5" s="2"/>
      <c r="M5" s="2"/>
      <c r="N5" s="2"/>
      <c r="O5" s="2"/>
      <c r="P5" s="2"/>
      <c r="Q5" s="2"/>
      <c r="R5" s="2"/>
      <c r="S5" s="2"/>
    </row>
    <row r="6" spans="1:22">
      <c r="A6" s="8"/>
      <c r="B6" s="208" t="s">
        <v>64</v>
      </c>
      <c r="C6" s="152"/>
      <c r="D6" s="152"/>
      <c r="E6" s="152"/>
      <c r="F6" s="152"/>
      <c r="G6" s="152"/>
      <c r="H6" s="208" t="s">
        <v>63</v>
      </c>
      <c r="I6" s="152"/>
      <c r="J6" s="152"/>
      <c r="K6" s="152"/>
      <c r="L6" s="152"/>
      <c r="M6" s="152"/>
      <c r="N6" s="151" t="s">
        <v>4</v>
      </c>
      <c r="O6" s="152"/>
      <c r="P6" s="152"/>
      <c r="Q6" s="152"/>
      <c r="R6" s="152"/>
      <c r="S6" s="152"/>
    </row>
    <row r="7" spans="1:22">
      <c r="A7" s="3"/>
      <c r="B7" s="153" t="s">
        <v>24</v>
      </c>
      <c r="C7" s="154"/>
      <c r="D7" s="154"/>
      <c r="E7" s="153" t="s">
        <v>25</v>
      </c>
      <c r="F7" s="154"/>
      <c r="G7" s="154"/>
      <c r="H7" s="153" t="s">
        <v>24</v>
      </c>
      <c r="I7" s="154"/>
      <c r="J7" s="154"/>
      <c r="K7" s="153" t="s">
        <v>25</v>
      </c>
      <c r="L7" s="154"/>
      <c r="M7" s="154"/>
      <c r="N7" s="153" t="s">
        <v>24</v>
      </c>
      <c r="O7" s="154"/>
      <c r="P7" s="154"/>
      <c r="Q7" s="153" t="s">
        <v>25</v>
      </c>
      <c r="R7" s="154"/>
      <c r="S7" s="154"/>
    </row>
    <row r="8" spans="1:22" s="155" customFormat="1">
      <c r="A8" s="63"/>
      <c r="B8" s="177" t="s">
        <v>5</v>
      </c>
      <c r="C8" s="178" t="s">
        <v>6</v>
      </c>
      <c r="D8" s="178" t="s">
        <v>4</v>
      </c>
      <c r="E8" s="177" t="s">
        <v>5</v>
      </c>
      <c r="F8" s="178" t="s">
        <v>6</v>
      </c>
      <c r="G8" s="178" t="s">
        <v>4</v>
      </c>
      <c r="H8" s="177" t="s">
        <v>5</v>
      </c>
      <c r="I8" s="178" t="s">
        <v>6</v>
      </c>
      <c r="J8" s="178" t="s">
        <v>4</v>
      </c>
      <c r="K8" s="177" t="s">
        <v>5</v>
      </c>
      <c r="L8" s="178" t="s">
        <v>6</v>
      </c>
      <c r="M8" s="178" t="s">
        <v>4</v>
      </c>
      <c r="N8" s="177" t="s">
        <v>5</v>
      </c>
      <c r="O8" s="178" t="s">
        <v>6</v>
      </c>
      <c r="P8" s="178" t="s">
        <v>4</v>
      </c>
      <c r="Q8" s="177" t="s">
        <v>5</v>
      </c>
      <c r="R8" s="178" t="s">
        <v>6</v>
      </c>
      <c r="S8" s="178" t="s">
        <v>4</v>
      </c>
    </row>
    <row r="9" spans="1:22">
      <c r="A9" s="2"/>
      <c r="B9" s="11"/>
      <c r="C9" s="12"/>
      <c r="D9" s="12"/>
      <c r="E9" s="11"/>
      <c r="F9" s="12"/>
      <c r="G9" s="12"/>
      <c r="H9" s="11"/>
      <c r="I9" s="12"/>
      <c r="J9" s="12"/>
      <c r="K9" s="11"/>
      <c r="L9" s="12"/>
      <c r="M9" s="12"/>
      <c r="N9" s="11"/>
      <c r="O9" s="12"/>
      <c r="P9" s="12"/>
      <c r="Q9" s="11"/>
      <c r="R9" s="12"/>
      <c r="S9" s="12"/>
    </row>
    <row r="10" spans="1:22">
      <c r="A10" s="1" t="s">
        <v>7</v>
      </c>
      <c r="B10" s="254"/>
      <c r="C10" s="244"/>
      <c r="D10" s="244"/>
      <c r="E10" s="254"/>
      <c r="F10" s="244"/>
      <c r="G10" s="244"/>
      <c r="H10" s="254"/>
      <c r="I10" s="244"/>
      <c r="J10" s="244"/>
      <c r="K10" s="254"/>
      <c r="L10" s="244"/>
      <c r="M10" s="12"/>
      <c r="N10" s="11"/>
      <c r="O10" s="12"/>
      <c r="P10" s="12"/>
      <c r="Q10" s="11"/>
      <c r="R10" s="12"/>
      <c r="S10" s="12"/>
    </row>
    <row r="11" spans="1:22">
      <c r="A11" s="2" t="s">
        <v>41</v>
      </c>
      <c r="B11" s="254">
        <v>56</v>
      </c>
      <c r="C11" s="244">
        <v>282</v>
      </c>
      <c r="D11" s="244">
        <f>SUM(B11:C11)</f>
        <v>338</v>
      </c>
      <c r="E11" s="254">
        <v>33</v>
      </c>
      <c r="F11" s="244">
        <v>92</v>
      </c>
      <c r="G11" s="244">
        <f>SUM(E11:F11)</f>
        <v>125</v>
      </c>
      <c r="H11" s="254">
        <v>21</v>
      </c>
      <c r="I11" s="244">
        <v>414</v>
      </c>
      <c r="J11" s="244">
        <f>SUM(H11:I11)</f>
        <v>435</v>
      </c>
      <c r="K11" s="254">
        <v>35</v>
      </c>
      <c r="L11" s="244">
        <v>284</v>
      </c>
      <c r="M11" s="12">
        <f>SUM(K11:L11)</f>
        <v>319</v>
      </c>
      <c r="N11" s="11">
        <f>SUM(B11,H11)</f>
        <v>77</v>
      </c>
      <c r="O11" s="12">
        <f>SUM(C11,I11)</f>
        <v>696</v>
      </c>
      <c r="P11" s="12">
        <f>SUM(N11:O11)</f>
        <v>773</v>
      </c>
      <c r="Q11" s="11">
        <f t="shared" ref="Q11:R14" si="0">SUM(E11,K11)</f>
        <v>68</v>
      </c>
      <c r="R11" s="12">
        <f t="shared" si="0"/>
        <v>376</v>
      </c>
      <c r="S11" s="12">
        <f>SUM(Q11:R11)</f>
        <v>444</v>
      </c>
      <c r="U11"/>
      <c r="V11"/>
    </row>
    <row r="12" spans="1:22">
      <c r="A12" s="2" t="s">
        <v>8</v>
      </c>
      <c r="B12" s="254">
        <v>135</v>
      </c>
      <c r="C12" s="244">
        <v>824</v>
      </c>
      <c r="D12" s="244">
        <f>SUM(B12:C12)</f>
        <v>959</v>
      </c>
      <c r="E12" s="254">
        <v>59</v>
      </c>
      <c r="F12" s="244">
        <v>216</v>
      </c>
      <c r="G12" s="244">
        <f>SUM(E12:F12)</f>
        <v>275</v>
      </c>
      <c r="H12" s="254">
        <v>102</v>
      </c>
      <c r="I12" s="244">
        <v>1824</v>
      </c>
      <c r="J12" s="244">
        <f>SUM(H12:I12)</f>
        <v>1926</v>
      </c>
      <c r="K12" s="254">
        <v>101</v>
      </c>
      <c r="L12" s="244">
        <v>920</v>
      </c>
      <c r="M12" s="12">
        <f>SUM(K12:L12)</f>
        <v>1021</v>
      </c>
      <c r="N12" s="11">
        <f t="shared" ref="N12:O14" si="1">SUM(B12,H12)</f>
        <v>237</v>
      </c>
      <c r="O12" s="12">
        <f t="shared" si="1"/>
        <v>2648</v>
      </c>
      <c r="P12" s="12">
        <f>SUM(N12:O12)</f>
        <v>2885</v>
      </c>
      <c r="Q12" s="11">
        <f t="shared" si="0"/>
        <v>160</v>
      </c>
      <c r="R12" s="12">
        <f t="shared" si="0"/>
        <v>1136</v>
      </c>
      <c r="S12" s="12">
        <f>SUM(Q12:R12)</f>
        <v>1296</v>
      </c>
      <c r="U12"/>
      <c r="V12"/>
    </row>
    <row r="13" spans="1:22">
      <c r="A13" s="2" t="s">
        <v>9</v>
      </c>
      <c r="B13" s="254">
        <v>0</v>
      </c>
      <c r="C13" s="244">
        <v>1</v>
      </c>
      <c r="D13" s="244">
        <f>SUM(B13:C13)</f>
        <v>1</v>
      </c>
      <c r="E13" s="254">
        <v>0</v>
      </c>
      <c r="F13" s="244">
        <v>0</v>
      </c>
      <c r="G13" s="244">
        <f>SUM(E13:F13)</f>
        <v>0</v>
      </c>
      <c r="H13" s="254">
        <v>0</v>
      </c>
      <c r="I13" s="244">
        <v>3</v>
      </c>
      <c r="J13" s="244">
        <f>SUM(H13:I13)</f>
        <v>3</v>
      </c>
      <c r="K13" s="265">
        <v>0</v>
      </c>
      <c r="L13" s="244">
        <v>0</v>
      </c>
      <c r="M13" s="12">
        <f>SUM(K13:L13)</f>
        <v>0</v>
      </c>
      <c r="N13" s="11">
        <f t="shared" si="1"/>
        <v>0</v>
      </c>
      <c r="O13" s="12">
        <f t="shared" si="1"/>
        <v>4</v>
      </c>
      <c r="P13" s="12">
        <f>SUM(N13:O13)</f>
        <v>4</v>
      </c>
      <c r="Q13" s="11">
        <f t="shared" si="0"/>
        <v>0</v>
      </c>
      <c r="R13" s="12">
        <f t="shared" si="0"/>
        <v>0</v>
      </c>
      <c r="S13" s="12">
        <f>SUM(Q13:R13)</f>
        <v>0</v>
      </c>
      <c r="U13"/>
      <c r="V13"/>
    </row>
    <row r="14" spans="1:22">
      <c r="A14" s="2" t="s">
        <v>10</v>
      </c>
      <c r="B14" s="254">
        <v>67</v>
      </c>
      <c r="C14" s="244">
        <v>333</v>
      </c>
      <c r="D14" s="244">
        <f>SUM(B14:C14)</f>
        <v>400</v>
      </c>
      <c r="E14" s="254">
        <v>13</v>
      </c>
      <c r="F14" s="244">
        <v>78</v>
      </c>
      <c r="G14" s="244">
        <f>SUM(E14:F14)</f>
        <v>91</v>
      </c>
      <c r="H14" s="254">
        <v>39</v>
      </c>
      <c r="I14" s="244">
        <v>699</v>
      </c>
      <c r="J14" s="244">
        <f>SUM(H14:I14)</f>
        <v>738</v>
      </c>
      <c r="K14" s="254">
        <v>48</v>
      </c>
      <c r="L14" s="244">
        <v>340</v>
      </c>
      <c r="M14" s="12">
        <f>SUM(K14:L14)</f>
        <v>388</v>
      </c>
      <c r="N14" s="11">
        <f t="shared" si="1"/>
        <v>106</v>
      </c>
      <c r="O14" s="12">
        <f t="shared" si="1"/>
        <v>1032</v>
      </c>
      <c r="P14" s="12">
        <f>SUM(N14:O14)</f>
        <v>1138</v>
      </c>
      <c r="Q14" s="11">
        <f t="shared" si="0"/>
        <v>61</v>
      </c>
      <c r="R14" s="12">
        <f t="shared" si="0"/>
        <v>418</v>
      </c>
      <c r="S14" s="12">
        <f>SUM(Q14:R14)</f>
        <v>479</v>
      </c>
      <c r="U14"/>
      <c r="V14"/>
    </row>
    <row r="15" spans="1:22">
      <c r="A15" s="19" t="s">
        <v>4</v>
      </c>
      <c r="B15" s="269">
        <f>SUM(B11:B14)</f>
        <v>258</v>
      </c>
      <c r="C15" s="270">
        <f t="shared" ref="C15:S15" si="2">SUM(C11:C14)</f>
        <v>1440</v>
      </c>
      <c r="D15" s="270">
        <f t="shared" si="2"/>
        <v>1698</v>
      </c>
      <c r="E15" s="269">
        <f t="shared" si="2"/>
        <v>105</v>
      </c>
      <c r="F15" s="270">
        <f t="shared" si="2"/>
        <v>386</v>
      </c>
      <c r="G15" s="270">
        <f t="shared" si="2"/>
        <v>491</v>
      </c>
      <c r="H15" s="269">
        <f t="shared" si="2"/>
        <v>162</v>
      </c>
      <c r="I15" s="270">
        <f t="shared" si="2"/>
        <v>2940</v>
      </c>
      <c r="J15" s="270">
        <f t="shared" si="2"/>
        <v>3102</v>
      </c>
      <c r="K15" s="269">
        <f t="shared" si="2"/>
        <v>184</v>
      </c>
      <c r="L15" s="270">
        <f t="shared" si="2"/>
        <v>1544</v>
      </c>
      <c r="M15" s="70">
        <f t="shared" si="2"/>
        <v>1728</v>
      </c>
      <c r="N15" s="69">
        <f t="shared" si="2"/>
        <v>420</v>
      </c>
      <c r="O15" s="70">
        <f t="shared" si="2"/>
        <v>4380</v>
      </c>
      <c r="P15" s="70">
        <f t="shared" si="2"/>
        <v>4800</v>
      </c>
      <c r="Q15" s="69">
        <f t="shared" si="2"/>
        <v>289</v>
      </c>
      <c r="R15" s="70">
        <f t="shared" si="2"/>
        <v>1930</v>
      </c>
      <c r="S15" s="70">
        <f t="shared" si="2"/>
        <v>2219</v>
      </c>
      <c r="U15"/>
      <c r="V15"/>
    </row>
    <row r="16" spans="1:22">
      <c r="A16" s="3"/>
      <c r="B16" s="254"/>
      <c r="C16" s="244"/>
      <c r="D16" s="244"/>
      <c r="E16" s="254"/>
      <c r="F16" s="244"/>
      <c r="G16" s="244"/>
      <c r="H16" s="254"/>
      <c r="I16" s="244"/>
      <c r="J16" s="244"/>
      <c r="K16" s="254"/>
      <c r="L16" s="244"/>
      <c r="M16" s="12"/>
      <c r="N16" s="11"/>
      <c r="O16" s="12"/>
      <c r="P16" s="12"/>
      <c r="Q16" s="11"/>
      <c r="R16" s="12"/>
      <c r="S16" s="12"/>
      <c r="U16"/>
      <c r="V16"/>
    </row>
    <row r="17" spans="1:22">
      <c r="A17" s="1" t="s">
        <v>11</v>
      </c>
      <c r="B17" s="254"/>
      <c r="C17" s="244"/>
      <c r="D17" s="244"/>
      <c r="E17" s="254"/>
      <c r="F17" s="244"/>
      <c r="G17" s="244"/>
      <c r="H17" s="254"/>
      <c r="I17" s="244"/>
      <c r="J17" s="244"/>
      <c r="K17" s="254"/>
      <c r="L17" s="244"/>
      <c r="M17" s="12"/>
      <c r="N17" s="11"/>
      <c r="O17" s="12"/>
      <c r="P17" s="12"/>
      <c r="Q17" s="11"/>
      <c r="R17" s="12"/>
      <c r="S17" s="12"/>
      <c r="U17"/>
      <c r="V17"/>
    </row>
    <row r="18" spans="1:22">
      <c r="A18" s="2" t="s">
        <v>41</v>
      </c>
      <c r="B18" s="254">
        <v>34</v>
      </c>
      <c r="C18" s="244">
        <v>240</v>
      </c>
      <c r="D18" s="244">
        <f>SUM(B18:C18)</f>
        <v>274</v>
      </c>
      <c r="E18" s="254">
        <v>3</v>
      </c>
      <c r="F18" s="244">
        <v>119</v>
      </c>
      <c r="G18" s="244">
        <f>SUM(E18:F18)</f>
        <v>122</v>
      </c>
      <c r="H18" s="254">
        <v>18</v>
      </c>
      <c r="I18" s="244">
        <v>301</v>
      </c>
      <c r="J18" s="244">
        <f>SUM(H18:I18)</f>
        <v>319</v>
      </c>
      <c r="K18" s="254">
        <v>3</v>
      </c>
      <c r="L18" s="244">
        <v>150</v>
      </c>
      <c r="M18" s="12">
        <f>SUM(K18:L18)</f>
        <v>153</v>
      </c>
      <c r="N18" s="11">
        <f t="shared" ref="N18:O21" si="3">SUM(B18,H18)</f>
        <v>52</v>
      </c>
      <c r="O18" s="12">
        <f t="shared" si="3"/>
        <v>541</v>
      </c>
      <c r="P18" s="12">
        <f>SUM(N18:O18)</f>
        <v>593</v>
      </c>
      <c r="Q18" s="11">
        <f t="shared" ref="Q18:R21" si="4">SUM(E18,K18)</f>
        <v>6</v>
      </c>
      <c r="R18" s="12">
        <f t="shared" si="4"/>
        <v>269</v>
      </c>
      <c r="S18" s="12">
        <f>SUM(Q18:R18)</f>
        <v>275</v>
      </c>
      <c r="U18"/>
      <c r="V18"/>
    </row>
    <row r="19" spans="1:22">
      <c r="A19" s="2" t="s">
        <v>8</v>
      </c>
      <c r="B19" s="254">
        <v>45</v>
      </c>
      <c r="C19" s="244">
        <v>478</v>
      </c>
      <c r="D19" s="244">
        <f>SUM(B19:C19)</f>
        <v>523</v>
      </c>
      <c r="E19" s="254">
        <v>21</v>
      </c>
      <c r="F19" s="244">
        <v>280</v>
      </c>
      <c r="G19" s="244">
        <f>SUM(E19:F19)</f>
        <v>301</v>
      </c>
      <c r="H19" s="254">
        <v>23</v>
      </c>
      <c r="I19" s="244">
        <v>656</v>
      </c>
      <c r="J19" s="244">
        <f>SUM(H19:I19)</f>
        <v>679</v>
      </c>
      <c r="K19" s="254">
        <v>16</v>
      </c>
      <c r="L19" s="244">
        <v>385</v>
      </c>
      <c r="M19" s="12">
        <f>SUM(K19:L19)</f>
        <v>401</v>
      </c>
      <c r="N19" s="11">
        <f t="shared" si="3"/>
        <v>68</v>
      </c>
      <c r="O19" s="12">
        <f t="shared" si="3"/>
        <v>1134</v>
      </c>
      <c r="P19" s="12">
        <f>SUM(N19:O19)</f>
        <v>1202</v>
      </c>
      <c r="Q19" s="11">
        <f t="shared" si="4"/>
        <v>37</v>
      </c>
      <c r="R19" s="12">
        <f t="shared" si="4"/>
        <v>665</v>
      </c>
      <c r="S19" s="12">
        <f>SUM(Q19:R19)</f>
        <v>702</v>
      </c>
      <c r="U19"/>
      <c r="V19"/>
    </row>
    <row r="20" spans="1:22">
      <c r="A20" s="2" t="s">
        <v>9</v>
      </c>
      <c r="B20" s="254">
        <v>0</v>
      </c>
      <c r="C20" s="244">
        <v>18</v>
      </c>
      <c r="D20" s="244">
        <f>SUM(B20:C20)</f>
        <v>18</v>
      </c>
      <c r="E20" s="265">
        <v>0</v>
      </c>
      <c r="F20" s="307">
        <v>3</v>
      </c>
      <c r="G20" s="307">
        <f>SUM(E20:F20)</f>
        <v>3</v>
      </c>
      <c r="H20" s="265">
        <v>1</v>
      </c>
      <c r="I20" s="244">
        <v>9</v>
      </c>
      <c r="J20" s="244">
        <f>SUM(H20:I20)</f>
        <v>10</v>
      </c>
      <c r="K20" s="265">
        <v>0</v>
      </c>
      <c r="L20" s="307">
        <v>14</v>
      </c>
      <c r="M20" s="18">
        <f>SUM(K20:L20)</f>
        <v>14</v>
      </c>
      <c r="N20" s="11">
        <f t="shared" si="3"/>
        <v>1</v>
      </c>
      <c r="O20" s="12">
        <f t="shared" si="3"/>
        <v>27</v>
      </c>
      <c r="P20" s="12">
        <f>SUM(N20:O20)</f>
        <v>28</v>
      </c>
      <c r="Q20" s="13">
        <f t="shared" si="4"/>
        <v>0</v>
      </c>
      <c r="R20" s="12">
        <f t="shared" si="4"/>
        <v>17</v>
      </c>
      <c r="S20" s="12">
        <f>SUM(Q20:R20)</f>
        <v>17</v>
      </c>
    </row>
    <row r="21" spans="1:22">
      <c r="A21" s="2" t="s">
        <v>10</v>
      </c>
      <c r="B21" s="254">
        <v>7</v>
      </c>
      <c r="C21" s="244">
        <v>99</v>
      </c>
      <c r="D21" s="244">
        <f>SUM(B21:C21)</f>
        <v>106</v>
      </c>
      <c r="E21" s="254">
        <v>6</v>
      </c>
      <c r="F21" s="244">
        <v>92</v>
      </c>
      <c r="G21" s="244">
        <f>SUM(E21:F21)</f>
        <v>98</v>
      </c>
      <c r="H21" s="254">
        <v>3</v>
      </c>
      <c r="I21" s="244">
        <v>138</v>
      </c>
      <c r="J21" s="244">
        <f>SUM(H21:I21)</f>
        <v>141</v>
      </c>
      <c r="K21" s="254">
        <v>2</v>
      </c>
      <c r="L21" s="244">
        <v>77</v>
      </c>
      <c r="M21" s="12">
        <f>SUM(K21:L21)</f>
        <v>79</v>
      </c>
      <c r="N21" s="11">
        <f t="shared" si="3"/>
        <v>10</v>
      </c>
      <c r="O21" s="12">
        <f t="shared" si="3"/>
        <v>237</v>
      </c>
      <c r="P21" s="12">
        <f>SUM(N21:O21)</f>
        <v>247</v>
      </c>
      <c r="Q21" s="11">
        <f t="shared" si="4"/>
        <v>8</v>
      </c>
      <c r="R21" s="12">
        <f t="shared" si="4"/>
        <v>169</v>
      </c>
      <c r="S21" s="12">
        <f>SUM(Q21:R21)</f>
        <v>177</v>
      </c>
    </row>
    <row r="22" spans="1:22">
      <c r="A22" s="19" t="s">
        <v>4</v>
      </c>
      <c r="B22" s="269">
        <f t="shared" ref="B22:S22" si="5">SUM(B18:B21)</f>
        <v>86</v>
      </c>
      <c r="C22" s="270">
        <f t="shared" si="5"/>
        <v>835</v>
      </c>
      <c r="D22" s="270">
        <f t="shared" si="5"/>
        <v>921</v>
      </c>
      <c r="E22" s="269">
        <f t="shared" si="5"/>
        <v>30</v>
      </c>
      <c r="F22" s="270">
        <f t="shared" si="5"/>
        <v>494</v>
      </c>
      <c r="G22" s="270">
        <f t="shared" si="5"/>
        <v>524</v>
      </c>
      <c r="H22" s="269">
        <f t="shared" si="5"/>
        <v>45</v>
      </c>
      <c r="I22" s="270">
        <f t="shared" si="5"/>
        <v>1104</v>
      </c>
      <c r="J22" s="270">
        <f t="shared" si="5"/>
        <v>1149</v>
      </c>
      <c r="K22" s="269">
        <f t="shared" si="5"/>
        <v>21</v>
      </c>
      <c r="L22" s="270">
        <f t="shared" si="5"/>
        <v>626</v>
      </c>
      <c r="M22" s="70">
        <f t="shared" si="5"/>
        <v>647</v>
      </c>
      <c r="N22" s="69">
        <f t="shared" si="5"/>
        <v>131</v>
      </c>
      <c r="O22" s="70">
        <f t="shared" si="5"/>
        <v>1939</v>
      </c>
      <c r="P22" s="70">
        <f t="shared" si="5"/>
        <v>2070</v>
      </c>
      <c r="Q22" s="69">
        <f t="shared" si="5"/>
        <v>51</v>
      </c>
      <c r="R22" s="70">
        <f t="shared" si="5"/>
        <v>1120</v>
      </c>
      <c r="S22" s="70">
        <f t="shared" si="5"/>
        <v>1171</v>
      </c>
    </row>
    <row r="23" spans="1:22">
      <c r="A23" s="2"/>
      <c r="B23" s="254"/>
      <c r="C23" s="244"/>
      <c r="D23" s="244"/>
      <c r="E23" s="254"/>
      <c r="F23" s="244"/>
      <c r="G23" s="244"/>
      <c r="H23" s="254"/>
      <c r="I23" s="244"/>
      <c r="J23" s="244"/>
      <c r="K23" s="254"/>
      <c r="L23" s="244"/>
      <c r="M23" s="12"/>
      <c r="N23" s="11"/>
      <c r="O23" s="12"/>
      <c r="P23" s="12"/>
      <c r="Q23" s="11"/>
      <c r="R23" s="12"/>
      <c r="S23" s="12"/>
    </row>
    <row r="24" spans="1:22">
      <c r="A24" s="1" t="s">
        <v>12</v>
      </c>
      <c r="B24" s="254"/>
      <c r="C24" s="244"/>
      <c r="D24" s="244"/>
      <c r="E24" s="254"/>
      <c r="F24" s="244"/>
      <c r="G24" s="244"/>
      <c r="H24" s="254"/>
      <c r="I24" s="244"/>
      <c r="J24" s="244"/>
      <c r="K24" s="254"/>
      <c r="L24" s="244"/>
      <c r="M24" s="12"/>
      <c r="N24" s="11"/>
      <c r="O24" s="12"/>
      <c r="P24" s="12"/>
      <c r="Q24" s="11"/>
      <c r="R24" s="12"/>
      <c r="S24" s="12"/>
    </row>
    <row r="25" spans="1:22">
      <c r="A25" s="2" t="s">
        <v>41</v>
      </c>
      <c r="B25" s="254">
        <v>176</v>
      </c>
      <c r="C25" s="244">
        <v>555</v>
      </c>
      <c r="D25" s="244">
        <f>SUM(B25:C25)</f>
        <v>731</v>
      </c>
      <c r="E25" s="254">
        <v>99</v>
      </c>
      <c r="F25" s="244">
        <v>168</v>
      </c>
      <c r="G25" s="244">
        <f>SUM(E25:F25)</f>
        <v>267</v>
      </c>
      <c r="H25" s="254">
        <v>54</v>
      </c>
      <c r="I25" s="244">
        <v>331</v>
      </c>
      <c r="J25" s="244">
        <f>SUM(H25:I25)</f>
        <v>385</v>
      </c>
      <c r="K25" s="254">
        <v>35</v>
      </c>
      <c r="L25" s="244">
        <v>150</v>
      </c>
      <c r="M25" s="12">
        <f>SUM(K25:L25)</f>
        <v>185</v>
      </c>
      <c r="N25" s="11">
        <f t="shared" ref="N25:O28" si="6">SUM(B25,H25)</f>
        <v>230</v>
      </c>
      <c r="O25" s="12">
        <f t="shared" si="6"/>
        <v>886</v>
      </c>
      <c r="P25" s="12">
        <f>SUM(N25:O25)</f>
        <v>1116</v>
      </c>
      <c r="Q25" s="11">
        <f t="shared" ref="Q25:R28" si="7">SUM(E25,K25)</f>
        <v>134</v>
      </c>
      <c r="R25" s="12">
        <f t="shared" si="7"/>
        <v>318</v>
      </c>
      <c r="S25" s="12">
        <f>SUM(Q25:R25)</f>
        <v>452</v>
      </c>
    </row>
    <row r="26" spans="1:22">
      <c r="A26" s="2" t="s">
        <v>8</v>
      </c>
      <c r="B26" s="254">
        <v>693</v>
      </c>
      <c r="C26" s="244">
        <v>1178</v>
      </c>
      <c r="D26" s="244">
        <f>SUM(B26:C26)</f>
        <v>1871</v>
      </c>
      <c r="E26" s="254">
        <v>212</v>
      </c>
      <c r="F26" s="244">
        <v>353</v>
      </c>
      <c r="G26" s="244">
        <f>SUM(E26:F26)</f>
        <v>565</v>
      </c>
      <c r="H26" s="254">
        <v>204</v>
      </c>
      <c r="I26" s="244">
        <v>1377</v>
      </c>
      <c r="J26" s="244">
        <f>SUM(H26:I26)</f>
        <v>1581</v>
      </c>
      <c r="K26" s="254">
        <v>89</v>
      </c>
      <c r="L26" s="244">
        <v>423</v>
      </c>
      <c r="M26" s="12">
        <f>SUM(K26:L26)</f>
        <v>512</v>
      </c>
      <c r="N26" s="11">
        <f t="shared" si="6"/>
        <v>897</v>
      </c>
      <c r="O26" s="12">
        <f t="shared" si="6"/>
        <v>2555</v>
      </c>
      <c r="P26" s="12">
        <f>SUM(N26:O26)</f>
        <v>3452</v>
      </c>
      <c r="Q26" s="11">
        <f t="shared" si="7"/>
        <v>301</v>
      </c>
      <c r="R26" s="12">
        <f t="shared" si="7"/>
        <v>776</v>
      </c>
      <c r="S26" s="12">
        <f>SUM(Q26:R26)</f>
        <v>1077</v>
      </c>
    </row>
    <row r="27" spans="1:22">
      <c r="A27" s="2" t="s">
        <v>9</v>
      </c>
      <c r="B27" s="254">
        <v>34</v>
      </c>
      <c r="C27" s="244">
        <v>70</v>
      </c>
      <c r="D27" s="244">
        <f>SUM(B27:C27)</f>
        <v>104</v>
      </c>
      <c r="E27" s="254">
        <v>16</v>
      </c>
      <c r="F27" s="244">
        <v>28</v>
      </c>
      <c r="G27" s="244">
        <f>SUM(E27:F27)</f>
        <v>44</v>
      </c>
      <c r="H27" s="254">
        <v>10</v>
      </c>
      <c r="I27" s="244">
        <v>61</v>
      </c>
      <c r="J27" s="244">
        <f>SUM(H27:I27)</f>
        <v>71</v>
      </c>
      <c r="K27" s="254">
        <v>5</v>
      </c>
      <c r="L27" s="244">
        <v>19</v>
      </c>
      <c r="M27" s="12">
        <f>SUM(K27:L27)</f>
        <v>24</v>
      </c>
      <c r="N27" s="11">
        <f t="shared" si="6"/>
        <v>44</v>
      </c>
      <c r="O27" s="12">
        <f t="shared" si="6"/>
        <v>131</v>
      </c>
      <c r="P27" s="12">
        <f>SUM(N27:O27)</f>
        <v>175</v>
      </c>
      <c r="Q27" s="11">
        <f t="shared" si="7"/>
        <v>21</v>
      </c>
      <c r="R27" s="12">
        <f t="shared" si="7"/>
        <v>47</v>
      </c>
      <c r="S27" s="12">
        <f>SUM(Q27:R27)</f>
        <v>68</v>
      </c>
    </row>
    <row r="28" spans="1:22">
      <c r="A28" s="2" t="s">
        <v>10</v>
      </c>
      <c r="B28" s="254">
        <v>37</v>
      </c>
      <c r="C28" s="244">
        <v>98</v>
      </c>
      <c r="D28" s="244">
        <f>SUM(B28:C28)</f>
        <v>135</v>
      </c>
      <c r="E28" s="254">
        <v>20</v>
      </c>
      <c r="F28" s="244">
        <v>34</v>
      </c>
      <c r="G28" s="244">
        <f>SUM(E28:F28)</f>
        <v>54</v>
      </c>
      <c r="H28" s="254">
        <v>11</v>
      </c>
      <c r="I28" s="244">
        <v>90</v>
      </c>
      <c r="J28" s="244">
        <f>SUM(H28:I28)</f>
        <v>101</v>
      </c>
      <c r="K28" s="254">
        <v>14</v>
      </c>
      <c r="L28" s="244">
        <v>31</v>
      </c>
      <c r="M28" s="12">
        <f>SUM(K28:L28)</f>
        <v>45</v>
      </c>
      <c r="N28" s="11">
        <f t="shared" si="6"/>
        <v>48</v>
      </c>
      <c r="O28" s="12">
        <f t="shared" si="6"/>
        <v>188</v>
      </c>
      <c r="P28" s="12">
        <f>SUM(N28:O28)</f>
        <v>236</v>
      </c>
      <c r="Q28" s="11">
        <f t="shared" si="7"/>
        <v>34</v>
      </c>
      <c r="R28" s="12">
        <f t="shared" si="7"/>
        <v>65</v>
      </c>
      <c r="S28" s="12">
        <f>SUM(Q28:R28)</f>
        <v>99</v>
      </c>
    </row>
    <row r="29" spans="1:22">
      <c r="A29" s="19" t="s">
        <v>4</v>
      </c>
      <c r="B29" s="269">
        <f t="shared" ref="B29:S29" si="8">SUM(B25:B28)</f>
        <v>940</v>
      </c>
      <c r="C29" s="270">
        <f t="shared" si="8"/>
        <v>1901</v>
      </c>
      <c r="D29" s="270">
        <f t="shared" si="8"/>
        <v>2841</v>
      </c>
      <c r="E29" s="269">
        <f t="shared" si="8"/>
        <v>347</v>
      </c>
      <c r="F29" s="270">
        <f t="shared" si="8"/>
        <v>583</v>
      </c>
      <c r="G29" s="270">
        <f t="shared" si="8"/>
        <v>930</v>
      </c>
      <c r="H29" s="269">
        <f t="shared" si="8"/>
        <v>279</v>
      </c>
      <c r="I29" s="270">
        <f t="shared" si="8"/>
        <v>1859</v>
      </c>
      <c r="J29" s="270">
        <f t="shared" si="8"/>
        <v>2138</v>
      </c>
      <c r="K29" s="269">
        <f t="shared" si="8"/>
        <v>143</v>
      </c>
      <c r="L29" s="270">
        <f t="shared" si="8"/>
        <v>623</v>
      </c>
      <c r="M29" s="70">
        <f t="shared" si="8"/>
        <v>766</v>
      </c>
      <c r="N29" s="69">
        <f t="shared" si="8"/>
        <v>1219</v>
      </c>
      <c r="O29" s="70">
        <f t="shared" si="8"/>
        <v>3760</v>
      </c>
      <c r="P29" s="70">
        <f t="shared" si="8"/>
        <v>4979</v>
      </c>
      <c r="Q29" s="69">
        <f t="shared" si="8"/>
        <v>490</v>
      </c>
      <c r="R29" s="70">
        <f t="shared" si="8"/>
        <v>1206</v>
      </c>
      <c r="S29" s="70">
        <f t="shared" si="8"/>
        <v>1696</v>
      </c>
    </row>
    <row r="30" spans="1:22">
      <c r="A30" s="3"/>
      <c r="B30" s="254"/>
      <c r="C30" s="244"/>
      <c r="D30" s="244"/>
      <c r="E30" s="254"/>
      <c r="F30" s="244"/>
      <c r="G30" s="244"/>
      <c r="H30" s="254"/>
      <c r="I30" s="244"/>
      <c r="J30" s="244"/>
      <c r="K30" s="254"/>
      <c r="L30" s="244"/>
      <c r="M30" s="12"/>
      <c r="N30" s="11"/>
      <c r="O30" s="12"/>
      <c r="P30" s="12"/>
      <c r="Q30" s="11"/>
      <c r="R30" s="12"/>
      <c r="S30" s="12"/>
    </row>
    <row r="31" spans="1:22">
      <c r="A31" s="1" t="s">
        <v>13</v>
      </c>
      <c r="B31" s="254"/>
      <c r="C31" s="244"/>
      <c r="D31" s="244"/>
      <c r="E31" s="254"/>
      <c r="F31" s="244"/>
      <c r="G31" s="244"/>
      <c r="H31" s="254"/>
      <c r="I31" s="244"/>
      <c r="J31" s="244"/>
      <c r="K31" s="254"/>
      <c r="L31" s="244"/>
      <c r="M31" s="12"/>
      <c r="N31" s="11"/>
      <c r="O31" s="12"/>
      <c r="P31" s="12"/>
      <c r="Q31" s="11"/>
      <c r="R31" s="12"/>
      <c r="S31" s="12"/>
      <c r="U31"/>
      <c r="V31"/>
    </row>
    <row r="32" spans="1:22">
      <c r="A32" s="2" t="s">
        <v>41</v>
      </c>
      <c r="B32" s="254">
        <v>19</v>
      </c>
      <c r="C32" s="244">
        <v>149</v>
      </c>
      <c r="D32" s="244">
        <f>SUM(B32:C32)</f>
        <v>168</v>
      </c>
      <c r="E32" s="254">
        <v>14</v>
      </c>
      <c r="F32" s="244">
        <v>66</v>
      </c>
      <c r="G32" s="244">
        <f>SUM(E32:F32)</f>
        <v>80</v>
      </c>
      <c r="H32" s="254">
        <v>14</v>
      </c>
      <c r="I32" s="244">
        <v>129</v>
      </c>
      <c r="J32" s="244">
        <f>SUM(H32:I32)</f>
        <v>143</v>
      </c>
      <c r="K32" s="254">
        <v>7</v>
      </c>
      <c r="L32" s="244">
        <v>77</v>
      </c>
      <c r="M32" s="12">
        <f>SUM(K32:L32)</f>
        <v>84</v>
      </c>
      <c r="N32" s="11">
        <f t="shared" ref="N32:O35" si="9">SUM(B32,H32)</f>
        <v>33</v>
      </c>
      <c r="O32" s="12">
        <f t="shared" si="9"/>
        <v>278</v>
      </c>
      <c r="P32" s="12">
        <f>SUM(N32:O32)</f>
        <v>311</v>
      </c>
      <c r="Q32" s="11">
        <f t="shared" ref="Q32:R35" si="10">SUM(E32,K32)</f>
        <v>21</v>
      </c>
      <c r="R32" s="12">
        <f t="shared" si="10"/>
        <v>143</v>
      </c>
      <c r="S32" s="12">
        <f>SUM(Q32:R32)</f>
        <v>164</v>
      </c>
      <c r="U32"/>
      <c r="V32"/>
    </row>
    <row r="33" spans="1:22">
      <c r="A33" s="2" t="s">
        <v>8</v>
      </c>
      <c r="B33" s="254">
        <v>72</v>
      </c>
      <c r="C33" s="244">
        <v>304</v>
      </c>
      <c r="D33" s="244">
        <f>SUM(B33:C33)</f>
        <v>376</v>
      </c>
      <c r="E33" s="254">
        <v>31</v>
      </c>
      <c r="F33" s="244">
        <v>126</v>
      </c>
      <c r="G33" s="244">
        <f>SUM(E33:F33)</f>
        <v>157</v>
      </c>
      <c r="H33" s="254">
        <v>26</v>
      </c>
      <c r="I33" s="244">
        <v>288</v>
      </c>
      <c r="J33" s="244">
        <f>SUM(H33:I33)</f>
        <v>314</v>
      </c>
      <c r="K33" s="254">
        <v>16</v>
      </c>
      <c r="L33" s="244">
        <v>154</v>
      </c>
      <c r="M33" s="12">
        <f>SUM(K33:L33)</f>
        <v>170</v>
      </c>
      <c r="N33" s="11">
        <f t="shared" si="9"/>
        <v>98</v>
      </c>
      <c r="O33" s="12">
        <f t="shared" si="9"/>
        <v>592</v>
      </c>
      <c r="P33" s="12">
        <f>SUM(N33:O33)</f>
        <v>690</v>
      </c>
      <c r="Q33" s="11">
        <f t="shared" si="10"/>
        <v>47</v>
      </c>
      <c r="R33" s="12">
        <f t="shared" si="10"/>
        <v>280</v>
      </c>
      <c r="S33" s="12">
        <f>SUM(Q33:R33)</f>
        <v>327</v>
      </c>
      <c r="U33"/>
      <c r="V33"/>
    </row>
    <row r="34" spans="1:22">
      <c r="A34" s="2" t="s">
        <v>9</v>
      </c>
      <c r="B34" s="254">
        <v>2</v>
      </c>
      <c r="C34" s="244">
        <v>11</v>
      </c>
      <c r="D34" s="244">
        <f>SUM(B34:C34)</f>
        <v>13</v>
      </c>
      <c r="E34" s="254">
        <v>1</v>
      </c>
      <c r="F34" s="244">
        <v>5</v>
      </c>
      <c r="G34" s="244">
        <f>SUM(E34:F34)</f>
        <v>6</v>
      </c>
      <c r="H34" s="254">
        <v>0</v>
      </c>
      <c r="I34" s="244">
        <v>12</v>
      </c>
      <c r="J34" s="244">
        <f>SUM(H34:I34)</f>
        <v>12</v>
      </c>
      <c r="K34" s="265">
        <v>1</v>
      </c>
      <c r="L34" s="244">
        <v>8</v>
      </c>
      <c r="M34" s="12">
        <f>SUM(K34:L34)</f>
        <v>9</v>
      </c>
      <c r="N34" s="11">
        <f t="shared" si="9"/>
        <v>2</v>
      </c>
      <c r="O34" s="12">
        <f t="shared" si="9"/>
        <v>23</v>
      </c>
      <c r="P34" s="12">
        <f>SUM(N34:O34)</f>
        <v>25</v>
      </c>
      <c r="Q34" s="11">
        <f t="shared" si="10"/>
        <v>2</v>
      </c>
      <c r="R34" s="12">
        <f t="shared" si="10"/>
        <v>13</v>
      </c>
      <c r="S34" s="12">
        <f>SUM(Q34:R34)</f>
        <v>15</v>
      </c>
    </row>
    <row r="35" spans="1:22">
      <c r="A35" s="2" t="s">
        <v>10</v>
      </c>
      <c r="B35" s="254">
        <v>8</v>
      </c>
      <c r="C35" s="244">
        <v>33</v>
      </c>
      <c r="D35" s="244">
        <f>SUM(B35:C35)</f>
        <v>41</v>
      </c>
      <c r="E35" s="254">
        <v>2</v>
      </c>
      <c r="F35" s="244">
        <v>32</v>
      </c>
      <c r="G35" s="244">
        <f>SUM(E35:F35)</f>
        <v>34</v>
      </c>
      <c r="H35" s="254">
        <v>6</v>
      </c>
      <c r="I35" s="244">
        <v>37</v>
      </c>
      <c r="J35" s="244">
        <f>SUM(H35:I35)</f>
        <v>43</v>
      </c>
      <c r="K35" s="254">
        <v>3</v>
      </c>
      <c r="L35" s="244">
        <v>24</v>
      </c>
      <c r="M35" s="12">
        <f>SUM(K35:L35)</f>
        <v>27</v>
      </c>
      <c r="N35" s="11">
        <f t="shared" si="9"/>
        <v>14</v>
      </c>
      <c r="O35" s="12">
        <f t="shared" si="9"/>
        <v>70</v>
      </c>
      <c r="P35" s="12">
        <f>SUM(N35:O35)</f>
        <v>84</v>
      </c>
      <c r="Q35" s="11">
        <f t="shared" si="10"/>
        <v>5</v>
      </c>
      <c r="R35" s="12">
        <f t="shared" si="10"/>
        <v>56</v>
      </c>
      <c r="S35" s="12">
        <f>SUM(Q35:R35)</f>
        <v>61</v>
      </c>
    </row>
    <row r="36" spans="1:22">
      <c r="A36" s="19" t="s">
        <v>4</v>
      </c>
      <c r="B36" s="269">
        <f t="shared" ref="B36:S36" si="11">SUM(B32:B35)</f>
        <v>101</v>
      </c>
      <c r="C36" s="270">
        <f t="shared" si="11"/>
        <v>497</v>
      </c>
      <c r="D36" s="270">
        <f t="shared" si="11"/>
        <v>598</v>
      </c>
      <c r="E36" s="269">
        <f t="shared" si="11"/>
        <v>48</v>
      </c>
      <c r="F36" s="270">
        <f t="shared" si="11"/>
        <v>229</v>
      </c>
      <c r="G36" s="270">
        <f t="shared" si="11"/>
        <v>277</v>
      </c>
      <c r="H36" s="269">
        <f t="shared" si="11"/>
        <v>46</v>
      </c>
      <c r="I36" s="270">
        <f t="shared" si="11"/>
        <v>466</v>
      </c>
      <c r="J36" s="270">
        <f t="shared" si="11"/>
        <v>512</v>
      </c>
      <c r="K36" s="269">
        <f t="shared" si="11"/>
        <v>27</v>
      </c>
      <c r="L36" s="270">
        <f t="shared" si="11"/>
        <v>263</v>
      </c>
      <c r="M36" s="70">
        <f t="shared" si="11"/>
        <v>290</v>
      </c>
      <c r="N36" s="69">
        <f t="shared" si="11"/>
        <v>147</v>
      </c>
      <c r="O36" s="70">
        <f t="shared" si="11"/>
        <v>963</v>
      </c>
      <c r="P36" s="70">
        <f t="shared" si="11"/>
        <v>1110</v>
      </c>
      <c r="Q36" s="69">
        <f t="shared" si="11"/>
        <v>75</v>
      </c>
      <c r="R36" s="70">
        <f t="shared" si="11"/>
        <v>492</v>
      </c>
      <c r="S36" s="70">
        <f t="shared" si="11"/>
        <v>567</v>
      </c>
    </row>
    <row r="37" spans="1:22">
      <c r="A37" s="19"/>
      <c r="B37" s="272"/>
      <c r="C37" s="212"/>
      <c r="D37" s="212"/>
      <c r="E37" s="272"/>
      <c r="F37" s="212"/>
      <c r="G37" s="212"/>
      <c r="H37" s="272"/>
      <c r="I37" s="212"/>
      <c r="J37" s="212"/>
      <c r="K37" s="272"/>
      <c r="L37" s="212"/>
      <c r="M37" s="24"/>
      <c r="N37" s="23"/>
      <c r="O37" s="24"/>
      <c r="P37" s="24"/>
      <c r="Q37" s="23"/>
      <c r="R37" s="24"/>
      <c r="S37" s="24"/>
    </row>
    <row r="38" spans="1:22">
      <c r="A38" s="1" t="s">
        <v>67</v>
      </c>
      <c r="B38" s="254"/>
      <c r="C38" s="244"/>
      <c r="D38" s="244"/>
      <c r="E38" s="254"/>
      <c r="F38" s="244"/>
      <c r="G38" s="244"/>
      <c r="H38" s="254"/>
      <c r="I38" s="244"/>
      <c r="J38" s="244"/>
      <c r="K38" s="254"/>
      <c r="L38" s="244"/>
      <c r="M38" s="12"/>
      <c r="N38" s="11"/>
      <c r="O38" s="12"/>
      <c r="P38" s="12"/>
      <c r="Q38" s="11"/>
      <c r="R38" s="12"/>
      <c r="S38" s="12"/>
    </row>
    <row r="39" spans="1:22">
      <c r="A39" s="2" t="s">
        <v>41</v>
      </c>
      <c r="B39" s="254">
        <v>2</v>
      </c>
      <c r="C39" s="244">
        <v>10</v>
      </c>
      <c r="D39" s="244">
        <f>SUM(B39:C39)</f>
        <v>12</v>
      </c>
      <c r="E39" s="254">
        <v>0</v>
      </c>
      <c r="F39" s="244">
        <v>3</v>
      </c>
      <c r="G39" s="244">
        <f>SUM(E39:F39)</f>
        <v>3</v>
      </c>
      <c r="H39" s="254">
        <v>1</v>
      </c>
      <c r="I39" s="244">
        <v>8</v>
      </c>
      <c r="J39" s="244">
        <f>SUM(H39:I39)</f>
        <v>9</v>
      </c>
      <c r="K39" s="254">
        <v>0</v>
      </c>
      <c r="L39" s="244">
        <v>3</v>
      </c>
      <c r="M39" s="12">
        <f>SUM(K39:L39)</f>
        <v>3</v>
      </c>
      <c r="N39" s="11">
        <f t="shared" ref="N39:O42" si="12">SUM(B39,H39)</f>
        <v>3</v>
      </c>
      <c r="O39" s="12">
        <f t="shared" si="12"/>
        <v>18</v>
      </c>
      <c r="P39" s="12">
        <f>SUM(N39:O39)</f>
        <v>21</v>
      </c>
      <c r="Q39" s="11">
        <f t="shared" ref="Q39:R42" si="13">SUM(E39,K39)</f>
        <v>0</v>
      </c>
      <c r="R39" s="12">
        <f t="shared" si="13"/>
        <v>6</v>
      </c>
      <c r="S39" s="12">
        <f>SUM(Q39:R39)</f>
        <v>6</v>
      </c>
    </row>
    <row r="40" spans="1:22">
      <c r="A40" s="2" t="s">
        <v>8</v>
      </c>
      <c r="B40" s="254">
        <v>7</v>
      </c>
      <c r="C40" s="244">
        <v>28</v>
      </c>
      <c r="D40" s="244">
        <f>SUM(B40:C40)</f>
        <v>35</v>
      </c>
      <c r="E40" s="254">
        <v>6</v>
      </c>
      <c r="F40" s="244">
        <v>2</v>
      </c>
      <c r="G40" s="244">
        <f>SUM(E40:F40)</f>
        <v>8</v>
      </c>
      <c r="H40" s="254">
        <v>1</v>
      </c>
      <c r="I40" s="244">
        <v>37</v>
      </c>
      <c r="J40" s="244">
        <f>SUM(H40:I40)</f>
        <v>38</v>
      </c>
      <c r="K40" s="254">
        <v>3</v>
      </c>
      <c r="L40" s="244">
        <v>9</v>
      </c>
      <c r="M40" s="12">
        <f>SUM(K40:L40)</f>
        <v>12</v>
      </c>
      <c r="N40" s="11">
        <f t="shared" si="12"/>
        <v>8</v>
      </c>
      <c r="O40" s="12">
        <f t="shared" si="12"/>
        <v>65</v>
      </c>
      <c r="P40" s="12">
        <f>SUM(N40:O40)</f>
        <v>73</v>
      </c>
      <c r="Q40" s="11">
        <f t="shared" si="13"/>
        <v>9</v>
      </c>
      <c r="R40" s="12">
        <f t="shared" si="13"/>
        <v>11</v>
      </c>
      <c r="S40" s="12">
        <f>SUM(Q40:R40)</f>
        <v>20</v>
      </c>
    </row>
    <row r="41" spans="1:22">
      <c r="A41" s="2" t="s">
        <v>9</v>
      </c>
      <c r="B41" s="254">
        <v>1</v>
      </c>
      <c r="C41" s="244">
        <v>2</v>
      </c>
      <c r="D41" s="244">
        <f>SUM(B41:C41)</f>
        <v>3</v>
      </c>
      <c r="E41" s="254">
        <v>0</v>
      </c>
      <c r="F41" s="244">
        <v>2</v>
      </c>
      <c r="G41" s="244">
        <f>SUM(E41:F41)</f>
        <v>2</v>
      </c>
      <c r="H41" s="254">
        <v>1</v>
      </c>
      <c r="I41" s="244">
        <v>0</v>
      </c>
      <c r="J41" s="244">
        <f>SUM(H41:I41)</f>
        <v>1</v>
      </c>
      <c r="K41" s="265">
        <v>0</v>
      </c>
      <c r="L41" s="244">
        <v>0</v>
      </c>
      <c r="M41" s="12">
        <f>SUM(K41:L41)</f>
        <v>0</v>
      </c>
      <c r="N41" s="11">
        <f t="shared" si="12"/>
        <v>2</v>
      </c>
      <c r="O41" s="12">
        <f t="shared" si="12"/>
        <v>2</v>
      </c>
      <c r="P41" s="12">
        <f>SUM(N41:O41)</f>
        <v>4</v>
      </c>
      <c r="Q41" s="11">
        <f t="shared" si="13"/>
        <v>0</v>
      </c>
      <c r="R41" s="12">
        <f t="shared" si="13"/>
        <v>2</v>
      </c>
      <c r="S41" s="12">
        <f>SUM(Q41:R41)</f>
        <v>2</v>
      </c>
    </row>
    <row r="42" spans="1:22">
      <c r="A42" s="2" t="s">
        <v>10</v>
      </c>
      <c r="B42" s="254">
        <v>0</v>
      </c>
      <c r="C42" s="244">
        <v>2</v>
      </c>
      <c r="D42" s="244">
        <f>SUM(B42:C42)</f>
        <v>2</v>
      </c>
      <c r="E42" s="254">
        <v>0</v>
      </c>
      <c r="F42" s="244">
        <v>1</v>
      </c>
      <c r="G42" s="244">
        <f>SUM(E42:F42)</f>
        <v>1</v>
      </c>
      <c r="H42" s="254">
        <v>0</v>
      </c>
      <c r="I42" s="244">
        <v>1</v>
      </c>
      <c r="J42" s="244">
        <f>SUM(H42:I42)</f>
        <v>1</v>
      </c>
      <c r="K42" s="254">
        <v>0</v>
      </c>
      <c r="L42" s="244">
        <v>0</v>
      </c>
      <c r="M42" s="12">
        <f>SUM(K42:L42)</f>
        <v>0</v>
      </c>
      <c r="N42" s="11">
        <f t="shared" si="12"/>
        <v>0</v>
      </c>
      <c r="O42" s="12">
        <f t="shared" si="12"/>
        <v>3</v>
      </c>
      <c r="P42" s="12">
        <f>SUM(N42:O42)</f>
        <v>3</v>
      </c>
      <c r="Q42" s="11">
        <f t="shared" si="13"/>
        <v>0</v>
      </c>
      <c r="R42" s="12">
        <f t="shared" si="13"/>
        <v>1</v>
      </c>
      <c r="S42" s="12">
        <f>SUM(Q42:R42)</f>
        <v>1</v>
      </c>
    </row>
    <row r="43" spans="1:22">
      <c r="A43" s="19" t="s">
        <v>4</v>
      </c>
      <c r="B43" s="269">
        <f t="shared" ref="B43:S43" si="14">SUM(B39:B42)</f>
        <v>10</v>
      </c>
      <c r="C43" s="270">
        <f t="shared" si="14"/>
        <v>42</v>
      </c>
      <c r="D43" s="270">
        <f t="shared" si="14"/>
        <v>52</v>
      </c>
      <c r="E43" s="269">
        <f t="shared" si="14"/>
        <v>6</v>
      </c>
      <c r="F43" s="270">
        <f t="shared" si="14"/>
        <v>8</v>
      </c>
      <c r="G43" s="270">
        <f t="shared" si="14"/>
        <v>14</v>
      </c>
      <c r="H43" s="269">
        <f t="shared" si="14"/>
        <v>3</v>
      </c>
      <c r="I43" s="270">
        <f t="shared" si="14"/>
        <v>46</v>
      </c>
      <c r="J43" s="270">
        <f t="shared" si="14"/>
        <v>49</v>
      </c>
      <c r="K43" s="269">
        <f t="shared" si="14"/>
        <v>3</v>
      </c>
      <c r="L43" s="270">
        <f t="shared" si="14"/>
        <v>12</v>
      </c>
      <c r="M43" s="70">
        <f t="shared" si="14"/>
        <v>15</v>
      </c>
      <c r="N43" s="69">
        <f t="shared" si="14"/>
        <v>13</v>
      </c>
      <c r="O43" s="70">
        <f t="shared" si="14"/>
        <v>88</v>
      </c>
      <c r="P43" s="70">
        <f t="shared" si="14"/>
        <v>101</v>
      </c>
      <c r="Q43" s="69">
        <f t="shared" si="14"/>
        <v>9</v>
      </c>
      <c r="R43" s="70">
        <f t="shared" si="14"/>
        <v>20</v>
      </c>
      <c r="S43" s="70">
        <f t="shared" si="14"/>
        <v>29</v>
      </c>
    </row>
    <row r="44" spans="1:22">
      <c r="A44" s="2"/>
      <c r="B44" s="254"/>
      <c r="C44" s="244"/>
      <c r="D44" s="244"/>
      <c r="E44" s="254"/>
      <c r="F44" s="244"/>
      <c r="G44" s="244"/>
      <c r="H44" s="254"/>
      <c r="I44" s="244"/>
      <c r="J44" s="244"/>
      <c r="K44" s="254"/>
      <c r="L44" s="244"/>
      <c r="M44" s="12"/>
      <c r="N44" s="11"/>
      <c r="O44" s="12"/>
      <c r="P44" s="12"/>
      <c r="Q44" s="11"/>
      <c r="R44" s="12"/>
      <c r="S44" s="12"/>
    </row>
    <row r="45" spans="1:22">
      <c r="A45" s="1" t="s">
        <v>14</v>
      </c>
      <c r="B45" s="254"/>
      <c r="C45" s="244"/>
      <c r="D45" s="244"/>
      <c r="E45" s="254"/>
      <c r="F45" s="244"/>
      <c r="G45" s="244"/>
      <c r="H45" s="254"/>
      <c r="I45" s="244"/>
      <c r="J45" s="244"/>
      <c r="K45" s="254"/>
      <c r="L45" s="244"/>
      <c r="M45" s="12"/>
      <c r="N45" s="11"/>
      <c r="O45" s="12"/>
      <c r="P45" s="12"/>
      <c r="Q45" s="11"/>
      <c r="R45" s="12"/>
      <c r="S45" s="12"/>
    </row>
    <row r="46" spans="1:22">
      <c r="A46" s="19" t="s">
        <v>4</v>
      </c>
      <c r="B46" s="272">
        <v>462</v>
      </c>
      <c r="C46" s="212">
        <v>584</v>
      </c>
      <c r="D46" s="212">
        <f>SUM(B46:C46)</f>
        <v>1046</v>
      </c>
      <c r="E46" s="272">
        <v>189</v>
      </c>
      <c r="F46" s="212">
        <v>318</v>
      </c>
      <c r="G46" s="212">
        <f>SUM(E46:F46)</f>
        <v>507</v>
      </c>
      <c r="H46" s="272">
        <v>141</v>
      </c>
      <c r="I46" s="212">
        <v>683</v>
      </c>
      <c r="J46" s="212">
        <f>SUM(H46:I46)</f>
        <v>824</v>
      </c>
      <c r="K46" s="272">
        <v>62</v>
      </c>
      <c r="L46" s="212">
        <v>294</v>
      </c>
      <c r="M46" s="24">
        <f>SUM(K46:L46)</f>
        <v>356</v>
      </c>
      <c r="N46" s="23">
        <f>SUM(B46,H46)</f>
        <v>603</v>
      </c>
      <c r="O46" s="24">
        <f>SUM(C46,I46)</f>
        <v>1267</v>
      </c>
      <c r="P46" s="24">
        <f>SUM(N46:O46)</f>
        <v>1870</v>
      </c>
      <c r="Q46" s="23">
        <f>SUM(E46,K46)</f>
        <v>251</v>
      </c>
      <c r="R46" s="24">
        <f>SUM(F46,L46)</f>
        <v>612</v>
      </c>
      <c r="S46" s="24">
        <f>SUM(Q46:R46)</f>
        <v>863</v>
      </c>
      <c r="U46"/>
      <c r="V46"/>
    </row>
    <row r="47" spans="1:22">
      <c r="A47" s="2"/>
      <c r="B47" s="254"/>
      <c r="C47" s="244"/>
      <c r="D47" s="244"/>
      <c r="E47" s="254"/>
      <c r="F47" s="244"/>
      <c r="G47" s="244"/>
      <c r="H47" s="254"/>
      <c r="I47" s="244"/>
      <c r="J47" s="244"/>
      <c r="K47" s="254"/>
      <c r="L47" s="244"/>
      <c r="M47" s="12"/>
      <c r="N47" s="11"/>
      <c r="O47" s="12"/>
      <c r="P47" s="12"/>
      <c r="Q47" s="11"/>
      <c r="R47" s="12"/>
      <c r="S47" s="12"/>
      <c r="U47"/>
      <c r="V47"/>
    </row>
    <row r="48" spans="1:22" s="74" customFormat="1">
      <c r="A48" s="71" t="s">
        <v>47</v>
      </c>
      <c r="B48" s="294"/>
      <c r="C48" s="295"/>
      <c r="D48" s="305"/>
      <c r="E48" s="294"/>
      <c r="F48" s="295"/>
      <c r="G48" s="295"/>
      <c r="H48" s="294"/>
      <c r="I48" s="295"/>
      <c r="J48" s="295"/>
      <c r="K48" s="294"/>
      <c r="L48" s="295"/>
      <c r="M48" s="84"/>
      <c r="N48" s="83"/>
      <c r="O48" s="84"/>
      <c r="P48" s="84"/>
      <c r="Q48" s="83"/>
      <c r="R48" s="84"/>
      <c r="S48" s="84"/>
      <c r="U48"/>
      <c r="V48"/>
    </row>
    <row r="49" spans="1:22" s="74" customFormat="1" ht="15">
      <c r="A49" s="86" t="s">
        <v>4</v>
      </c>
      <c r="B49" s="303">
        <v>2</v>
      </c>
      <c r="C49" s="304">
        <v>21</v>
      </c>
      <c r="D49" s="304">
        <f>SUM(B49,C49)</f>
        <v>23</v>
      </c>
      <c r="E49" s="308">
        <v>8</v>
      </c>
      <c r="F49" s="309">
        <v>17</v>
      </c>
      <c r="G49" s="304">
        <f>SUM(E49:F49)</f>
        <v>25</v>
      </c>
      <c r="H49" s="303">
        <v>3</v>
      </c>
      <c r="I49" s="304">
        <v>50</v>
      </c>
      <c r="J49" s="304">
        <f>SUM(H49:I49)</f>
        <v>53</v>
      </c>
      <c r="K49" s="303">
        <v>5</v>
      </c>
      <c r="L49" s="304">
        <v>33</v>
      </c>
      <c r="M49" s="91">
        <f>SUM(K49:L49)</f>
        <v>38</v>
      </c>
      <c r="N49" s="90">
        <f>SUM(B49,H49)</f>
        <v>5</v>
      </c>
      <c r="O49" s="91">
        <f>SUM(C49,I49)</f>
        <v>71</v>
      </c>
      <c r="P49" s="91">
        <f>SUM(N49:O49)</f>
        <v>76</v>
      </c>
      <c r="Q49" s="90">
        <f>SUM(E49,K49)</f>
        <v>13</v>
      </c>
      <c r="R49" s="91">
        <f>SUM(F49,L49)</f>
        <v>50</v>
      </c>
      <c r="S49" s="91">
        <f>SUM(Q49:R49)</f>
        <v>63</v>
      </c>
      <c r="U49"/>
      <c r="V49"/>
    </row>
    <row r="50" spans="1:22">
      <c r="A50" s="2"/>
      <c r="B50" s="254"/>
      <c r="C50" s="244"/>
      <c r="D50" s="244"/>
      <c r="E50" s="254"/>
      <c r="F50" s="244"/>
      <c r="G50" s="244"/>
      <c r="H50" s="254"/>
      <c r="I50" s="244"/>
      <c r="J50" s="244"/>
      <c r="K50" s="254"/>
      <c r="L50" s="244"/>
      <c r="M50" s="12"/>
      <c r="N50" s="11"/>
      <c r="O50" s="12"/>
      <c r="P50" s="12"/>
      <c r="Q50" s="11"/>
      <c r="R50" s="12"/>
      <c r="S50" s="12"/>
      <c r="U50"/>
      <c r="V50"/>
    </row>
    <row r="51" spans="1:22">
      <c r="A51" s="1" t="s">
        <v>44</v>
      </c>
      <c r="B51" s="254"/>
      <c r="C51" s="244"/>
      <c r="D51" s="244"/>
      <c r="E51" s="254"/>
      <c r="F51" s="244"/>
      <c r="G51" s="244"/>
      <c r="H51" s="254"/>
      <c r="I51" s="244"/>
      <c r="J51" s="244"/>
      <c r="K51" s="254"/>
      <c r="L51" s="244"/>
      <c r="M51" s="12"/>
      <c r="N51" s="11"/>
      <c r="O51" s="12"/>
      <c r="P51" s="12"/>
      <c r="Q51" s="11"/>
      <c r="R51" s="12"/>
      <c r="S51" s="12"/>
      <c r="U51"/>
      <c r="V51"/>
    </row>
    <row r="52" spans="1:22">
      <c r="A52" s="2" t="s">
        <v>41</v>
      </c>
      <c r="B52" s="254">
        <v>20</v>
      </c>
      <c r="C52" s="307">
        <v>105</v>
      </c>
      <c r="D52" s="244">
        <f>SUM(B52:C52)</f>
        <v>125</v>
      </c>
      <c r="E52" s="254">
        <v>7</v>
      </c>
      <c r="F52" s="244">
        <v>27</v>
      </c>
      <c r="G52" s="244">
        <f>SUM(E52:F52)</f>
        <v>34</v>
      </c>
      <c r="H52" s="254">
        <v>8</v>
      </c>
      <c r="I52" s="244">
        <v>64</v>
      </c>
      <c r="J52" s="244">
        <f>SUM(H52:I52)</f>
        <v>72</v>
      </c>
      <c r="K52" s="254">
        <v>3</v>
      </c>
      <c r="L52" s="244">
        <v>30</v>
      </c>
      <c r="M52" s="12">
        <f>SUM(K52:L52)</f>
        <v>33</v>
      </c>
      <c r="N52" s="11">
        <f t="shared" ref="N52:O55" si="15">SUM(B52,H52)</f>
        <v>28</v>
      </c>
      <c r="O52" s="12">
        <f t="shared" si="15"/>
        <v>169</v>
      </c>
      <c r="P52" s="12">
        <f>SUM(N52:O52)</f>
        <v>197</v>
      </c>
      <c r="Q52" s="11">
        <f t="shared" ref="Q52:R55" si="16">SUM(E52,K52)</f>
        <v>10</v>
      </c>
      <c r="R52" s="12">
        <f t="shared" si="16"/>
        <v>57</v>
      </c>
      <c r="S52" s="12">
        <f>SUM(Q52:R52)</f>
        <v>67</v>
      </c>
      <c r="U52"/>
      <c r="V52"/>
    </row>
    <row r="53" spans="1:22">
      <c r="A53" s="2" t="s">
        <v>8</v>
      </c>
      <c r="B53" s="254">
        <v>25</v>
      </c>
      <c r="C53" s="244">
        <v>97</v>
      </c>
      <c r="D53" s="244">
        <f>SUM(B53:C53)</f>
        <v>122</v>
      </c>
      <c r="E53" s="254">
        <v>7</v>
      </c>
      <c r="F53" s="244">
        <v>26</v>
      </c>
      <c r="G53" s="244">
        <f>SUM(E53:F53)</f>
        <v>33</v>
      </c>
      <c r="H53" s="254">
        <v>9</v>
      </c>
      <c r="I53" s="244">
        <v>62</v>
      </c>
      <c r="J53" s="244">
        <f>SUM(H53:I53)</f>
        <v>71</v>
      </c>
      <c r="K53" s="254">
        <v>10</v>
      </c>
      <c r="L53" s="244">
        <v>24</v>
      </c>
      <c r="M53" s="12">
        <f>SUM(K53:L53)</f>
        <v>34</v>
      </c>
      <c r="N53" s="11">
        <f t="shared" si="15"/>
        <v>34</v>
      </c>
      <c r="O53" s="12">
        <f t="shared" si="15"/>
        <v>159</v>
      </c>
      <c r="P53" s="12">
        <f>SUM(N53:O53)</f>
        <v>193</v>
      </c>
      <c r="Q53" s="11">
        <f t="shared" si="16"/>
        <v>17</v>
      </c>
      <c r="R53" s="12">
        <f t="shared" si="16"/>
        <v>50</v>
      </c>
      <c r="S53" s="12">
        <f>SUM(Q53:R53)</f>
        <v>67</v>
      </c>
      <c r="U53"/>
      <c r="V53"/>
    </row>
    <row r="54" spans="1:22">
      <c r="A54" s="2" t="s">
        <v>9</v>
      </c>
      <c r="B54" s="254">
        <v>12</v>
      </c>
      <c r="C54" s="244">
        <v>26</v>
      </c>
      <c r="D54" s="244">
        <f>SUM(B54:C54)</f>
        <v>38</v>
      </c>
      <c r="E54" s="265">
        <v>0</v>
      </c>
      <c r="F54" s="244">
        <v>7</v>
      </c>
      <c r="G54" s="244">
        <f>SUM(E54:F54)</f>
        <v>7</v>
      </c>
      <c r="H54" s="254">
        <v>1</v>
      </c>
      <c r="I54" s="244">
        <v>30</v>
      </c>
      <c r="J54" s="244">
        <f>SUM(H54:I54)</f>
        <v>31</v>
      </c>
      <c r="K54" s="254">
        <v>2</v>
      </c>
      <c r="L54" s="244">
        <v>15</v>
      </c>
      <c r="M54" s="12">
        <f>SUM(K54:L54)</f>
        <v>17</v>
      </c>
      <c r="N54" s="11">
        <f t="shared" si="15"/>
        <v>13</v>
      </c>
      <c r="O54" s="12">
        <f t="shared" si="15"/>
        <v>56</v>
      </c>
      <c r="P54" s="12">
        <f>SUM(N54:O54)</f>
        <v>69</v>
      </c>
      <c r="Q54" s="11">
        <f t="shared" si="16"/>
        <v>2</v>
      </c>
      <c r="R54" s="12">
        <f t="shared" si="16"/>
        <v>22</v>
      </c>
      <c r="S54" s="12">
        <f>SUM(Q54:R54)</f>
        <v>24</v>
      </c>
      <c r="U54"/>
      <c r="V54"/>
    </row>
    <row r="55" spans="1:22">
      <c r="A55" s="2" t="s">
        <v>10</v>
      </c>
      <c r="B55" s="254">
        <v>5</v>
      </c>
      <c r="C55" s="244">
        <v>22</v>
      </c>
      <c r="D55" s="244">
        <f>SUM(B55:C55)</f>
        <v>27</v>
      </c>
      <c r="E55" s="254">
        <v>1</v>
      </c>
      <c r="F55" s="244">
        <v>13</v>
      </c>
      <c r="G55" s="244">
        <f>SUM(E55:F55)</f>
        <v>14</v>
      </c>
      <c r="H55" s="254">
        <v>5</v>
      </c>
      <c r="I55" s="244">
        <v>24</v>
      </c>
      <c r="J55" s="244">
        <f>SUM(H55:I55)</f>
        <v>29</v>
      </c>
      <c r="K55" s="254">
        <v>2</v>
      </c>
      <c r="L55" s="244">
        <v>12</v>
      </c>
      <c r="M55" s="12">
        <f>SUM(K55:L55)</f>
        <v>14</v>
      </c>
      <c r="N55" s="11">
        <f t="shared" si="15"/>
        <v>10</v>
      </c>
      <c r="O55" s="12">
        <f t="shared" si="15"/>
        <v>46</v>
      </c>
      <c r="P55" s="12">
        <f>SUM(N55:O55)</f>
        <v>56</v>
      </c>
      <c r="Q55" s="11">
        <f t="shared" si="16"/>
        <v>3</v>
      </c>
      <c r="R55" s="12">
        <f t="shared" si="16"/>
        <v>25</v>
      </c>
      <c r="S55" s="12">
        <f>SUM(Q55:R55)</f>
        <v>28</v>
      </c>
      <c r="U55"/>
      <c r="V55"/>
    </row>
    <row r="56" spans="1:22">
      <c r="A56" s="19" t="s">
        <v>4</v>
      </c>
      <c r="B56" s="269">
        <f t="shared" ref="B56:S56" si="17">SUM(B52:B55)</f>
        <v>62</v>
      </c>
      <c r="C56" s="270">
        <f t="shared" si="17"/>
        <v>250</v>
      </c>
      <c r="D56" s="270">
        <f t="shared" si="17"/>
        <v>312</v>
      </c>
      <c r="E56" s="269">
        <f t="shared" si="17"/>
        <v>15</v>
      </c>
      <c r="F56" s="270">
        <f t="shared" si="17"/>
        <v>73</v>
      </c>
      <c r="G56" s="270">
        <f t="shared" si="17"/>
        <v>88</v>
      </c>
      <c r="H56" s="269">
        <f t="shared" si="17"/>
        <v>23</v>
      </c>
      <c r="I56" s="270">
        <f t="shared" si="17"/>
        <v>180</v>
      </c>
      <c r="J56" s="270">
        <f t="shared" si="17"/>
        <v>203</v>
      </c>
      <c r="K56" s="269">
        <f t="shared" si="17"/>
        <v>17</v>
      </c>
      <c r="L56" s="270">
        <f t="shared" si="17"/>
        <v>81</v>
      </c>
      <c r="M56" s="70">
        <f t="shared" si="17"/>
        <v>98</v>
      </c>
      <c r="N56" s="69">
        <f t="shared" si="17"/>
        <v>85</v>
      </c>
      <c r="O56" s="70">
        <f t="shared" si="17"/>
        <v>430</v>
      </c>
      <c r="P56" s="70">
        <f t="shared" si="17"/>
        <v>515</v>
      </c>
      <c r="Q56" s="69">
        <f t="shared" si="17"/>
        <v>32</v>
      </c>
      <c r="R56" s="70">
        <f t="shared" si="17"/>
        <v>154</v>
      </c>
      <c r="S56" s="70">
        <f t="shared" si="17"/>
        <v>186</v>
      </c>
      <c r="U56"/>
      <c r="V56"/>
    </row>
    <row r="57" spans="1:22">
      <c r="A57" s="2"/>
      <c r="B57" s="254"/>
      <c r="C57" s="244"/>
      <c r="D57" s="244"/>
      <c r="E57" s="254"/>
      <c r="F57" s="244"/>
      <c r="G57" s="244"/>
      <c r="H57" s="254"/>
      <c r="I57" s="244"/>
      <c r="J57" s="244"/>
      <c r="K57" s="254"/>
      <c r="L57" s="244"/>
      <c r="M57" s="12"/>
      <c r="N57" s="11"/>
      <c r="O57" s="12"/>
      <c r="P57" s="12"/>
      <c r="Q57" s="11"/>
      <c r="R57" s="12"/>
      <c r="S57" s="12"/>
      <c r="U57"/>
      <c r="V57"/>
    </row>
    <row r="58" spans="1:22">
      <c r="A58" s="1" t="s">
        <v>15</v>
      </c>
      <c r="B58" s="254"/>
      <c r="C58" s="244"/>
      <c r="D58" s="244"/>
      <c r="E58" s="254"/>
      <c r="F58" s="244"/>
      <c r="G58" s="244"/>
      <c r="H58" s="254"/>
      <c r="I58" s="244"/>
      <c r="J58" s="244"/>
      <c r="K58" s="254"/>
      <c r="L58" s="244"/>
      <c r="M58" s="12"/>
      <c r="N58" s="11"/>
      <c r="O58" s="12"/>
      <c r="P58" s="12"/>
      <c r="Q58" s="11"/>
      <c r="R58" s="12"/>
      <c r="S58" s="12"/>
      <c r="U58"/>
      <c r="V58"/>
    </row>
    <row r="59" spans="1:22">
      <c r="A59" s="2" t="s">
        <v>41</v>
      </c>
      <c r="B59" s="310">
        <v>5</v>
      </c>
      <c r="C59" s="311">
        <v>4</v>
      </c>
      <c r="D59" s="244">
        <f>SUM(B59:C59)</f>
        <v>9</v>
      </c>
      <c r="E59" s="254">
        <v>0</v>
      </c>
      <c r="F59" s="244">
        <v>1</v>
      </c>
      <c r="G59" s="244">
        <f>SUM(E59:F59)</f>
        <v>1</v>
      </c>
      <c r="H59" s="254">
        <v>3</v>
      </c>
      <c r="I59" s="244">
        <v>6</v>
      </c>
      <c r="J59" s="244">
        <f>SUM(H59:I59)</f>
        <v>9</v>
      </c>
      <c r="K59" s="254">
        <v>3</v>
      </c>
      <c r="L59" s="244">
        <v>10</v>
      </c>
      <c r="M59" s="12">
        <f>SUM(K59:L59)</f>
        <v>13</v>
      </c>
      <c r="N59" s="11">
        <f t="shared" ref="N59:O62" si="18">SUM(B59,H59)</f>
        <v>8</v>
      </c>
      <c r="O59" s="12">
        <f t="shared" si="18"/>
        <v>10</v>
      </c>
      <c r="P59" s="12">
        <f>SUM(N59:O59)</f>
        <v>18</v>
      </c>
      <c r="Q59" s="11">
        <f t="shared" ref="Q59:R62" si="19">SUM(E59,K59)</f>
        <v>3</v>
      </c>
      <c r="R59" s="12">
        <f t="shared" si="19"/>
        <v>11</v>
      </c>
      <c r="S59" s="12">
        <f>SUM(Q59:R59)</f>
        <v>14</v>
      </c>
      <c r="U59"/>
      <c r="V59"/>
    </row>
    <row r="60" spans="1:22">
      <c r="A60" s="2" t="s">
        <v>8</v>
      </c>
      <c r="B60" s="254">
        <v>1</v>
      </c>
      <c r="C60" s="243">
        <v>2</v>
      </c>
      <c r="D60" s="244">
        <f>SUM(B60:C60)</f>
        <v>3</v>
      </c>
      <c r="E60" s="254">
        <v>1</v>
      </c>
      <c r="F60" s="244">
        <v>0</v>
      </c>
      <c r="G60" s="244">
        <f>SUM(E60:F60)</f>
        <v>1</v>
      </c>
      <c r="H60" s="254">
        <v>1</v>
      </c>
      <c r="I60" s="244">
        <v>1</v>
      </c>
      <c r="J60" s="244">
        <f>SUM(H60:I60)</f>
        <v>2</v>
      </c>
      <c r="K60" s="254">
        <v>0</v>
      </c>
      <c r="L60" s="244">
        <v>4</v>
      </c>
      <c r="M60" s="12">
        <f>SUM(K60:L60)</f>
        <v>4</v>
      </c>
      <c r="N60" s="11">
        <f t="shared" si="18"/>
        <v>2</v>
      </c>
      <c r="O60" s="12">
        <f t="shared" si="18"/>
        <v>3</v>
      </c>
      <c r="P60" s="12">
        <f>SUM(N60:O60)</f>
        <v>5</v>
      </c>
      <c r="Q60" s="11">
        <f t="shared" si="19"/>
        <v>1</v>
      </c>
      <c r="R60" s="12">
        <f t="shared" si="19"/>
        <v>4</v>
      </c>
      <c r="S60" s="12">
        <f>SUM(Q60:R60)</f>
        <v>5</v>
      </c>
      <c r="U60"/>
      <c r="V60"/>
    </row>
    <row r="61" spans="1:22">
      <c r="A61" s="2" t="s">
        <v>9</v>
      </c>
      <c r="B61" s="254">
        <v>0</v>
      </c>
      <c r="C61" s="244">
        <v>0</v>
      </c>
      <c r="D61" s="244">
        <f>SUM(B61:C61)</f>
        <v>0</v>
      </c>
      <c r="E61" s="265">
        <v>0</v>
      </c>
      <c r="F61" s="244">
        <v>0</v>
      </c>
      <c r="G61" s="244">
        <f>SUM(E61:F61)</f>
        <v>0</v>
      </c>
      <c r="H61" s="254">
        <v>0</v>
      </c>
      <c r="I61" s="244">
        <v>0</v>
      </c>
      <c r="J61" s="244">
        <f>SUM(H61:I61)</f>
        <v>0</v>
      </c>
      <c r="K61" s="254">
        <v>0</v>
      </c>
      <c r="L61" s="244">
        <v>0</v>
      </c>
      <c r="M61" s="12">
        <f>SUM(K61:L61)</f>
        <v>0</v>
      </c>
      <c r="N61" s="11">
        <f t="shared" si="18"/>
        <v>0</v>
      </c>
      <c r="O61" s="12">
        <f t="shared" si="18"/>
        <v>0</v>
      </c>
      <c r="P61" s="12">
        <f>SUM(N61:O61)</f>
        <v>0</v>
      </c>
      <c r="Q61" s="11">
        <f t="shared" si="19"/>
        <v>0</v>
      </c>
      <c r="R61" s="12">
        <f t="shared" si="19"/>
        <v>0</v>
      </c>
      <c r="S61" s="12">
        <f>SUM(Q61:R61)</f>
        <v>0</v>
      </c>
      <c r="U61"/>
      <c r="V61"/>
    </row>
    <row r="62" spans="1:22">
      <c r="A62" s="2" t="s">
        <v>10</v>
      </c>
      <c r="B62" s="254">
        <v>18</v>
      </c>
      <c r="C62" s="244">
        <v>48</v>
      </c>
      <c r="D62" s="244">
        <f>SUM(B62:C62)</f>
        <v>66</v>
      </c>
      <c r="E62" s="265">
        <v>1</v>
      </c>
      <c r="F62" s="244">
        <v>7</v>
      </c>
      <c r="G62" s="244">
        <f>SUM(E62:F62)</f>
        <v>8</v>
      </c>
      <c r="H62" s="254">
        <v>11</v>
      </c>
      <c r="I62" s="244">
        <v>113</v>
      </c>
      <c r="J62" s="244">
        <f>SUM(H62:I62)</f>
        <v>124</v>
      </c>
      <c r="K62" s="254">
        <v>31</v>
      </c>
      <c r="L62" s="244">
        <v>82</v>
      </c>
      <c r="M62" s="12">
        <f>SUM(K62:L62)</f>
        <v>113</v>
      </c>
      <c r="N62" s="11">
        <f t="shared" si="18"/>
        <v>29</v>
      </c>
      <c r="O62" s="12">
        <f t="shared" si="18"/>
        <v>161</v>
      </c>
      <c r="P62" s="12">
        <f>SUM(N62:O62)</f>
        <v>190</v>
      </c>
      <c r="Q62" s="11">
        <f t="shared" si="19"/>
        <v>32</v>
      </c>
      <c r="R62" s="12">
        <f t="shared" si="19"/>
        <v>89</v>
      </c>
      <c r="S62" s="12">
        <f>SUM(Q62:R62)</f>
        <v>121</v>
      </c>
      <c r="U62"/>
      <c r="V62"/>
    </row>
    <row r="63" spans="1:22">
      <c r="A63" s="19" t="s">
        <v>4</v>
      </c>
      <c r="B63" s="269">
        <f t="shared" ref="B63:S63" si="20">SUM(B59:B62)</f>
        <v>24</v>
      </c>
      <c r="C63" s="270">
        <f t="shared" si="20"/>
        <v>54</v>
      </c>
      <c r="D63" s="270">
        <f t="shared" si="20"/>
        <v>78</v>
      </c>
      <c r="E63" s="269">
        <f t="shared" si="20"/>
        <v>2</v>
      </c>
      <c r="F63" s="270">
        <f t="shared" si="20"/>
        <v>8</v>
      </c>
      <c r="G63" s="270">
        <f t="shared" si="20"/>
        <v>10</v>
      </c>
      <c r="H63" s="269">
        <f t="shared" si="20"/>
        <v>15</v>
      </c>
      <c r="I63" s="270">
        <f t="shared" si="20"/>
        <v>120</v>
      </c>
      <c r="J63" s="270">
        <f t="shared" si="20"/>
        <v>135</v>
      </c>
      <c r="K63" s="269">
        <f t="shared" si="20"/>
        <v>34</v>
      </c>
      <c r="L63" s="270">
        <f t="shared" si="20"/>
        <v>96</v>
      </c>
      <c r="M63" s="70">
        <f t="shared" si="20"/>
        <v>130</v>
      </c>
      <c r="N63" s="69">
        <f t="shared" si="20"/>
        <v>39</v>
      </c>
      <c r="O63" s="70">
        <f t="shared" si="20"/>
        <v>174</v>
      </c>
      <c r="P63" s="70">
        <f t="shared" si="20"/>
        <v>213</v>
      </c>
      <c r="Q63" s="69">
        <f t="shared" si="20"/>
        <v>36</v>
      </c>
      <c r="R63" s="70">
        <f t="shared" si="20"/>
        <v>104</v>
      </c>
      <c r="S63" s="70">
        <f t="shared" si="20"/>
        <v>140</v>
      </c>
      <c r="U63"/>
      <c r="V63"/>
    </row>
    <row r="64" spans="1:22">
      <c r="A64" s="2"/>
      <c r="B64" s="254"/>
      <c r="C64" s="244"/>
      <c r="D64" s="244"/>
      <c r="E64" s="254"/>
      <c r="F64" s="244"/>
      <c r="G64" s="244"/>
      <c r="H64" s="254"/>
      <c r="I64" s="244"/>
      <c r="J64" s="244"/>
      <c r="K64" s="254"/>
      <c r="L64" s="244"/>
      <c r="M64" s="12"/>
      <c r="N64" s="11"/>
      <c r="O64" s="12"/>
      <c r="P64" s="12"/>
      <c r="Q64" s="11"/>
      <c r="R64" s="12"/>
      <c r="S64" s="12"/>
      <c r="U64"/>
      <c r="V64"/>
    </row>
    <row r="65" spans="1:22">
      <c r="A65" s="1" t="s">
        <v>40</v>
      </c>
      <c r="B65" s="254"/>
      <c r="C65" s="244"/>
      <c r="D65" s="244"/>
      <c r="E65" s="254"/>
      <c r="F65" s="244"/>
      <c r="G65" s="244"/>
      <c r="H65" s="254"/>
      <c r="I65" s="244"/>
      <c r="J65" s="244"/>
      <c r="K65" s="254"/>
      <c r="L65" s="244"/>
      <c r="M65" s="12"/>
      <c r="N65" s="11"/>
      <c r="O65" s="12"/>
      <c r="P65" s="12"/>
      <c r="Q65" s="11"/>
      <c r="R65" s="12"/>
      <c r="S65" s="12"/>
      <c r="U65"/>
      <c r="V65"/>
    </row>
    <row r="66" spans="1:22">
      <c r="A66" s="2" t="s">
        <v>41</v>
      </c>
      <c r="B66" s="265">
        <v>240</v>
      </c>
      <c r="C66" s="307">
        <v>615</v>
      </c>
      <c r="D66" s="307">
        <f>SUM(B66:C66)</f>
        <v>855</v>
      </c>
      <c r="E66" s="254">
        <v>76</v>
      </c>
      <c r="F66" s="307">
        <v>272</v>
      </c>
      <c r="G66" s="244">
        <f>SUM(E66:F66)</f>
        <v>348</v>
      </c>
      <c r="H66" s="254">
        <v>86</v>
      </c>
      <c r="I66" s="244">
        <v>671</v>
      </c>
      <c r="J66" s="244">
        <f>SUM(H66:I66)</f>
        <v>757</v>
      </c>
      <c r="K66" s="254">
        <v>46</v>
      </c>
      <c r="L66" s="244">
        <v>382</v>
      </c>
      <c r="M66" s="12">
        <f>SUM(K66:L66)</f>
        <v>428</v>
      </c>
      <c r="N66" s="11">
        <f t="shared" ref="N66:O70" si="21">SUM(B66,H66)</f>
        <v>326</v>
      </c>
      <c r="O66" s="12">
        <f t="shared" si="21"/>
        <v>1286</v>
      </c>
      <c r="P66" s="12">
        <f>SUM(N66:O66)</f>
        <v>1612</v>
      </c>
      <c r="Q66" s="11">
        <f t="shared" ref="Q66:R70" si="22">SUM(E66,K66)</f>
        <v>122</v>
      </c>
      <c r="R66" s="12">
        <f t="shared" si="22"/>
        <v>654</v>
      </c>
      <c r="S66" s="12">
        <f>SUM(Q66:R66)</f>
        <v>776</v>
      </c>
      <c r="U66"/>
      <c r="V66"/>
    </row>
    <row r="67" spans="1:22">
      <c r="A67" s="2" t="s">
        <v>8</v>
      </c>
      <c r="B67" s="254">
        <v>298</v>
      </c>
      <c r="C67" s="244">
        <v>580</v>
      </c>
      <c r="D67" s="244">
        <f>SUM(B67:C67)</f>
        <v>878</v>
      </c>
      <c r="E67" s="254">
        <v>44</v>
      </c>
      <c r="F67" s="244">
        <v>248</v>
      </c>
      <c r="G67" s="244">
        <f>SUM(E67:F67)</f>
        <v>292</v>
      </c>
      <c r="H67" s="254">
        <v>100</v>
      </c>
      <c r="I67" s="244">
        <v>1299</v>
      </c>
      <c r="J67" s="244">
        <f>SUM(H67:I67)</f>
        <v>1399</v>
      </c>
      <c r="K67" s="254">
        <v>62</v>
      </c>
      <c r="L67" s="244">
        <v>469</v>
      </c>
      <c r="M67" s="12">
        <f>SUM(K67:L67)</f>
        <v>531</v>
      </c>
      <c r="N67" s="11">
        <f t="shared" si="21"/>
        <v>398</v>
      </c>
      <c r="O67" s="12">
        <f t="shared" si="21"/>
        <v>1879</v>
      </c>
      <c r="P67" s="12">
        <f>SUM(N67:O67)</f>
        <v>2277</v>
      </c>
      <c r="Q67" s="11">
        <f t="shared" si="22"/>
        <v>106</v>
      </c>
      <c r="R67" s="12">
        <f t="shared" si="22"/>
        <v>717</v>
      </c>
      <c r="S67" s="12">
        <f>SUM(Q67:R67)</f>
        <v>823</v>
      </c>
      <c r="U67"/>
      <c r="V67"/>
    </row>
    <row r="68" spans="1:22">
      <c r="A68" s="2" t="s">
        <v>9</v>
      </c>
      <c r="B68" s="254">
        <v>7</v>
      </c>
      <c r="C68" s="307">
        <v>19</v>
      </c>
      <c r="D68" s="244">
        <f>SUM(B68:C68)</f>
        <v>26</v>
      </c>
      <c r="E68" s="254">
        <v>2</v>
      </c>
      <c r="F68" s="307">
        <v>6</v>
      </c>
      <c r="G68" s="244">
        <f>SUM(E68:F68)</f>
        <v>8</v>
      </c>
      <c r="H68" s="254">
        <v>2</v>
      </c>
      <c r="I68" s="244">
        <v>28</v>
      </c>
      <c r="J68" s="244">
        <f>SUM(H68:I68)</f>
        <v>30</v>
      </c>
      <c r="K68" s="254">
        <v>1</v>
      </c>
      <c r="L68" s="244">
        <v>13</v>
      </c>
      <c r="M68" s="12">
        <f>SUM(K68:L68)</f>
        <v>14</v>
      </c>
      <c r="N68" s="11">
        <f t="shared" si="21"/>
        <v>9</v>
      </c>
      <c r="O68" s="12">
        <f t="shared" si="21"/>
        <v>47</v>
      </c>
      <c r="P68" s="12">
        <f>SUM(N68:O68)</f>
        <v>56</v>
      </c>
      <c r="Q68" s="11">
        <f t="shared" si="22"/>
        <v>3</v>
      </c>
      <c r="R68" s="12">
        <f t="shared" si="22"/>
        <v>19</v>
      </c>
      <c r="S68" s="12">
        <f>SUM(Q68:R68)</f>
        <v>22</v>
      </c>
      <c r="U68"/>
      <c r="V68"/>
    </row>
    <row r="69" spans="1:22">
      <c r="A69" s="2" t="s">
        <v>10</v>
      </c>
      <c r="B69" s="254">
        <v>36</v>
      </c>
      <c r="C69" s="244">
        <v>44</v>
      </c>
      <c r="D69" s="244">
        <f>SUM(B69:C69)</f>
        <v>80</v>
      </c>
      <c r="E69" s="254">
        <v>5</v>
      </c>
      <c r="F69" s="307">
        <v>38</v>
      </c>
      <c r="G69" s="244">
        <f>SUM(E69:F69)</f>
        <v>43</v>
      </c>
      <c r="H69" s="254">
        <v>10</v>
      </c>
      <c r="I69" s="244">
        <v>124</v>
      </c>
      <c r="J69" s="244">
        <f>SUM(H69:I69)</f>
        <v>134</v>
      </c>
      <c r="K69" s="254">
        <v>2</v>
      </c>
      <c r="L69" s="244">
        <v>58</v>
      </c>
      <c r="M69" s="12">
        <f>SUM(K69:L69)</f>
        <v>60</v>
      </c>
      <c r="N69" s="11">
        <f t="shared" si="21"/>
        <v>46</v>
      </c>
      <c r="O69" s="12">
        <f t="shared" si="21"/>
        <v>168</v>
      </c>
      <c r="P69" s="12">
        <f>SUM(N69:O69)</f>
        <v>214</v>
      </c>
      <c r="Q69" s="11">
        <f t="shared" si="22"/>
        <v>7</v>
      </c>
      <c r="R69" s="12">
        <f t="shared" si="22"/>
        <v>96</v>
      </c>
      <c r="S69" s="12">
        <f>SUM(Q69:R69)</f>
        <v>103</v>
      </c>
      <c r="U69"/>
      <c r="V69"/>
    </row>
    <row r="70" spans="1:22">
      <c r="A70" s="2" t="s">
        <v>16</v>
      </c>
      <c r="B70" s="254">
        <v>77</v>
      </c>
      <c r="C70" s="244">
        <v>84</v>
      </c>
      <c r="D70" s="244">
        <f>SUM(B70:C70)</f>
        <v>161</v>
      </c>
      <c r="E70" s="254">
        <v>42</v>
      </c>
      <c r="F70" s="307">
        <v>44</v>
      </c>
      <c r="G70" s="244">
        <f>SUM(E70:F70)</f>
        <v>86</v>
      </c>
      <c r="H70" s="254">
        <v>3</v>
      </c>
      <c r="I70" s="244">
        <v>4</v>
      </c>
      <c r="J70" s="244">
        <f>SUM(H70:I70)</f>
        <v>7</v>
      </c>
      <c r="K70" s="254">
        <v>1</v>
      </c>
      <c r="L70" s="244">
        <v>11</v>
      </c>
      <c r="M70" s="12">
        <f>SUM(K70:L70)</f>
        <v>12</v>
      </c>
      <c r="N70" s="11">
        <f t="shared" si="21"/>
        <v>80</v>
      </c>
      <c r="O70" s="12">
        <f t="shared" si="21"/>
        <v>88</v>
      </c>
      <c r="P70" s="12">
        <f>SUM(N70:O70)</f>
        <v>168</v>
      </c>
      <c r="Q70" s="11">
        <f t="shared" si="22"/>
        <v>43</v>
      </c>
      <c r="R70" s="12">
        <f t="shared" si="22"/>
        <v>55</v>
      </c>
      <c r="S70" s="12">
        <f>SUM(Q70:R70)</f>
        <v>98</v>
      </c>
      <c r="U70"/>
      <c r="V70"/>
    </row>
    <row r="71" spans="1:22">
      <c r="A71" s="19" t="s">
        <v>4</v>
      </c>
      <c r="B71" s="269">
        <f>SUM(B66:B70)</f>
        <v>658</v>
      </c>
      <c r="C71" s="270">
        <f t="shared" ref="C71:S71" si="23">SUM(C66:C70)</f>
        <v>1342</v>
      </c>
      <c r="D71" s="270">
        <f t="shared" si="23"/>
        <v>2000</v>
      </c>
      <c r="E71" s="269">
        <f t="shared" si="23"/>
        <v>169</v>
      </c>
      <c r="F71" s="270">
        <f t="shared" si="23"/>
        <v>608</v>
      </c>
      <c r="G71" s="270">
        <f t="shared" si="23"/>
        <v>777</v>
      </c>
      <c r="H71" s="269">
        <f t="shared" si="23"/>
        <v>201</v>
      </c>
      <c r="I71" s="270">
        <f t="shared" si="23"/>
        <v>2126</v>
      </c>
      <c r="J71" s="270">
        <f t="shared" si="23"/>
        <v>2327</v>
      </c>
      <c r="K71" s="269">
        <f t="shared" si="23"/>
        <v>112</v>
      </c>
      <c r="L71" s="270">
        <f t="shared" si="23"/>
        <v>933</v>
      </c>
      <c r="M71" s="70">
        <f t="shared" si="23"/>
        <v>1045</v>
      </c>
      <c r="N71" s="69">
        <f t="shared" si="23"/>
        <v>859</v>
      </c>
      <c r="O71" s="70">
        <f t="shared" si="23"/>
        <v>3468</v>
      </c>
      <c r="P71" s="70">
        <f t="shared" si="23"/>
        <v>4327</v>
      </c>
      <c r="Q71" s="69">
        <f t="shared" si="23"/>
        <v>281</v>
      </c>
      <c r="R71" s="70">
        <f t="shared" si="23"/>
        <v>1541</v>
      </c>
      <c r="S71" s="70">
        <f t="shared" si="23"/>
        <v>1822</v>
      </c>
      <c r="U71"/>
      <c r="V71"/>
    </row>
    <row r="72" spans="1:22">
      <c r="A72" s="19"/>
      <c r="B72" s="23"/>
      <c r="C72" s="24"/>
      <c r="D72" s="24"/>
      <c r="E72" s="23"/>
      <c r="F72" s="24"/>
      <c r="G72" s="24"/>
      <c r="H72" s="23"/>
      <c r="I72" s="24"/>
      <c r="J72" s="24"/>
      <c r="K72" s="23"/>
      <c r="L72" s="24"/>
      <c r="M72" s="24"/>
      <c r="N72" s="23"/>
      <c r="O72" s="24"/>
      <c r="P72" s="24"/>
      <c r="Q72" s="23"/>
      <c r="R72" s="24"/>
      <c r="S72" s="24"/>
      <c r="U72"/>
      <c r="V72"/>
    </row>
    <row r="73" spans="1:22" s="92" customFormat="1" ht="29.25" customHeight="1">
      <c r="A73" s="210" t="s">
        <v>122</v>
      </c>
      <c r="B73" s="90">
        <f>SUM(B71,B63,B56,B46,B43,B36,B29,B22,B15,B49)</f>
        <v>2603</v>
      </c>
      <c r="C73" s="91">
        <f t="shared" ref="C73:S73" si="24">SUM(C71,C63,C56,C46,C43,C36,C29,C22,C15,C49)</f>
        <v>6966</v>
      </c>
      <c r="D73" s="91">
        <f t="shared" si="24"/>
        <v>9569</v>
      </c>
      <c r="E73" s="90">
        <f t="shared" si="24"/>
        <v>919</v>
      </c>
      <c r="F73" s="91">
        <f t="shared" si="24"/>
        <v>2724</v>
      </c>
      <c r="G73" s="91">
        <f t="shared" si="24"/>
        <v>3643</v>
      </c>
      <c r="H73" s="90">
        <f t="shared" si="24"/>
        <v>918</v>
      </c>
      <c r="I73" s="91">
        <f t="shared" si="24"/>
        <v>9574</v>
      </c>
      <c r="J73" s="91">
        <f t="shared" si="24"/>
        <v>10492</v>
      </c>
      <c r="K73" s="90">
        <f t="shared" si="24"/>
        <v>608</v>
      </c>
      <c r="L73" s="91">
        <f t="shared" si="24"/>
        <v>4505</v>
      </c>
      <c r="M73" s="91">
        <f t="shared" si="24"/>
        <v>5113</v>
      </c>
      <c r="N73" s="90">
        <f t="shared" si="24"/>
        <v>3521</v>
      </c>
      <c r="O73" s="91">
        <f t="shared" si="24"/>
        <v>16540</v>
      </c>
      <c r="P73" s="91">
        <f t="shared" si="24"/>
        <v>20061</v>
      </c>
      <c r="Q73" s="90">
        <f t="shared" si="24"/>
        <v>1527</v>
      </c>
      <c r="R73" s="91">
        <f t="shared" si="24"/>
        <v>7229</v>
      </c>
      <c r="S73" s="91">
        <f t="shared" si="24"/>
        <v>8756</v>
      </c>
      <c r="U73"/>
      <c r="V73"/>
    </row>
    <row r="74" spans="1:22">
      <c r="B74" s="12"/>
      <c r="C74" s="12"/>
      <c r="D74" s="12"/>
      <c r="E74" s="12"/>
      <c r="F74" s="12"/>
      <c r="G74" s="12"/>
      <c r="H74" s="12"/>
      <c r="I74" s="12"/>
      <c r="J74" s="12"/>
      <c r="K74" s="12"/>
      <c r="L74" s="12"/>
      <c r="M74" s="12"/>
      <c r="N74" s="12"/>
      <c r="O74" s="12"/>
      <c r="P74" s="12"/>
      <c r="Q74" s="12"/>
      <c r="R74" s="12"/>
      <c r="S74" s="12"/>
    </row>
    <row r="75" spans="1:22">
      <c r="A75" s="4" t="s">
        <v>59</v>
      </c>
      <c r="B75" s="12"/>
      <c r="C75" s="12"/>
      <c r="D75" s="12"/>
      <c r="E75" s="12"/>
      <c r="F75" s="12"/>
      <c r="G75" s="12"/>
      <c r="H75" s="12"/>
      <c r="I75" s="12"/>
      <c r="J75" s="12"/>
      <c r="K75" s="12"/>
      <c r="L75" s="12"/>
      <c r="M75" s="12"/>
      <c r="N75" s="12"/>
      <c r="O75" s="12"/>
      <c r="P75" s="12"/>
      <c r="Q75" s="12"/>
      <c r="R75" s="12"/>
      <c r="S75" s="12"/>
    </row>
    <row r="76" spans="1:22">
      <c r="A76" s="4" t="s">
        <v>21</v>
      </c>
      <c r="B76" s="12"/>
      <c r="C76" s="12"/>
      <c r="D76" s="12"/>
      <c r="E76" s="12"/>
      <c r="F76" s="12"/>
      <c r="G76" s="12"/>
      <c r="H76" s="12"/>
      <c r="I76" s="12"/>
      <c r="J76" s="12"/>
      <c r="K76" s="12"/>
      <c r="L76" s="12"/>
      <c r="M76" s="12"/>
      <c r="N76" s="12"/>
      <c r="O76" s="12"/>
      <c r="P76" s="12"/>
      <c r="Q76" s="12"/>
      <c r="R76" s="12"/>
      <c r="S76" s="12"/>
    </row>
    <row r="77" spans="1:22">
      <c r="A77" s="198"/>
      <c r="B77" s="12"/>
      <c r="C77" s="12"/>
      <c r="D77" s="12"/>
      <c r="E77" s="12"/>
      <c r="F77" s="12"/>
      <c r="G77" s="12"/>
      <c r="H77" s="12"/>
      <c r="I77" s="12"/>
      <c r="J77" s="12"/>
      <c r="K77" s="12"/>
      <c r="L77" s="12"/>
      <c r="M77" s="12"/>
      <c r="N77" s="12"/>
      <c r="O77" s="12"/>
      <c r="P77" s="12"/>
      <c r="Q77" s="12"/>
      <c r="R77" s="12"/>
      <c r="S77" s="12"/>
    </row>
    <row r="78" spans="1:22">
      <c r="B78" s="12"/>
      <c r="C78" s="12"/>
      <c r="D78" s="12"/>
      <c r="E78" s="12"/>
      <c r="F78" s="12"/>
      <c r="G78" s="12"/>
      <c r="H78" s="12"/>
      <c r="I78" s="12"/>
      <c r="J78" s="12"/>
      <c r="K78" s="12"/>
      <c r="L78" s="12"/>
      <c r="M78" s="12"/>
      <c r="N78" s="12"/>
      <c r="O78" s="12"/>
      <c r="P78" s="12"/>
      <c r="Q78" s="12"/>
      <c r="R78" s="12"/>
      <c r="S78" s="12"/>
    </row>
    <row r="79" spans="1:22">
      <c r="B79" s="12"/>
      <c r="C79" s="12"/>
      <c r="D79" s="12"/>
      <c r="E79" s="12"/>
      <c r="F79" s="12"/>
      <c r="G79" s="12"/>
      <c r="H79" s="12"/>
      <c r="I79" s="12"/>
      <c r="J79" s="12"/>
      <c r="K79" s="12"/>
      <c r="L79" s="12"/>
      <c r="M79" s="12"/>
      <c r="N79" s="12"/>
      <c r="O79" s="12"/>
      <c r="P79" s="12"/>
      <c r="Q79" s="12"/>
      <c r="R79" s="12"/>
      <c r="S79" s="12"/>
    </row>
    <row r="80" spans="1:22">
      <c r="B80" s="12"/>
      <c r="C80" s="12"/>
      <c r="D80" s="12"/>
      <c r="E80" s="12"/>
      <c r="F80" s="12"/>
      <c r="G80" s="12"/>
      <c r="H80" s="12"/>
      <c r="I80" s="12"/>
      <c r="J80" s="12"/>
      <c r="K80" s="12"/>
      <c r="L80" s="12"/>
      <c r="M80" s="12"/>
      <c r="N80" s="12"/>
      <c r="O80" s="12"/>
      <c r="P80" s="12"/>
      <c r="Q80" s="12"/>
      <c r="R80" s="12"/>
      <c r="S80" s="12"/>
    </row>
    <row r="81" spans="2:19">
      <c r="B81" s="12"/>
      <c r="C81" s="12"/>
      <c r="D81" s="12"/>
      <c r="E81" s="12"/>
      <c r="F81" s="12"/>
      <c r="G81" s="12"/>
      <c r="H81" s="12"/>
      <c r="I81" s="12"/>
      <c r="J81" s="12"/>
      <c r="K81" s="12"/>
      <c r="L81" s="12"/>
      <c r="M81" s="12"/>
      <c r="N81" s="12"/>
      <c r="O81" s="12"/>
      <c r="P81" s="12"/>
      <c r="Q81" s="12"/>
      <c r="R81" s="12"/>
      <c r="S81" s="12"/>
    </row>
    <row r="82" spans="2:19">
      <c r="B82" s="12"/>
      <c r="C82" s="12"/>
      <c r="D82" s="12"/>
      <c r="E82" s="12"/>
      <c r="F82" s="12"/>
      <c r="G82" s="12"/>
      <c r="H82" s="12"/>
      <c r="I82" s="12"/>
      <c r="J82" s="12"/>
      <c r="K82" s="12"/>
      <c r="L82" s="12"/>
      <c r="M82" s="12"/>
      <c r="N82" s="12"/>
      <c r="O82" s="12"/>
      <c r="P82" s="12"/>
      <c r="Q82" s="12"/>
      <c r="R82" s="12"/>
      <c r="S82" s="12"/>
    </row>
    <row r="83" spans="2:19">
      <c r="B83" s="12"/>
      <c r="C83" s="12"/>
      <c r="D83" s="12"/>
      <c r="E83" s="12"/>
      <c r="F83" s="12"/>
      <c r="G83" s="12"/>
      <c r="H83" s="12"/>
      <c r="I83" s="12"/>
      <c r="J83" s="12"/>
      <c r="K83" s="12"/>
      <c r="L83" s="12"/>
      <c r="M83" s="12"/>
      <c r="N83" s="12"/>
      <c r="O83" s="12"/>
      <c r="P83" s="12"/>
      <c r="Q83" s="12"/>
      <c r="R83" s="12"/>
      <c r="S83" s="12"/>
    </row>
    <row r="84" spans="2:19">
      <c r="B84" s="12"/>
      <c r="C84" s="12"/>
      <c r="D84" s="12"/>
      <c r="E84" s="12"/>
      <c r="F84" s="12"/>
      <c r="G84" s="12"/>
      <c r="H84" s="12"/>
      <c r="I84" s="12"/>
      <c r="J84" s="12"/>
      <c r="K84" s="12"/>
      <c r="L84" s="12"/>
      <c r="M84" s="12"/>
      <c r="N84" s="12"/>
      <c r="O84" s="12"/>
      <c r="P84" s="12"/>
      <c r="Q84" s="12"/>
      <c r="R84" s="12"/>
      <c r="S84" s="12"/>
    </row>
    <row r="85" spans="2:19">
      <c r="B85" s="12"/>
      <c r="C85" s="12"/>
      <c r="D85" s="12"/>
      <c r="E85" s="12"/>
      <c r="F85" s="12"/>
      <c r="G85" s="12"/>
      <c r="H85" s="12"/>
      <c r="I85" s="12"/>
      <c r="J85" s="12"/>
      <c r="K85" s="12"/>
      <c r="L85" s="12"/>
      <c r="M85" s="12"/>
      <c r="N85" s="12"/>
      <c r="O85" s="12"/>
      <c r="P85" s="12"/>
      <c r="Q85" s="12"/>
      <c r="R85" s="12"/>
      <c r="S85" s="12"/>
    </row>
    <row r="86" spans="2:19">
      <c r="B86" s="12"/>
      <c r="C86" s="12"/>
      <c r="D86" s="12"/>
      <c r="E86" s="12"/>
      <c r="F86" s="12"/>
      <c r="G86" s="12"/>
      <c r="H86" s="12"/>
      <c r="I86" s="12"/>
      <c r="J86" s="12"/>
      <c r="K86" s="12"/>
      <c r="L86" s="12"/>
      <c r="M86" s="12"/>
      <c r="N86" s="12"/>
      <c r="O86" s="12"/>
      <c r="P86" s="12"/>
      <c r="Q86" s="12"/>
      <c r="R86" s="12"/>
      <c r="S86" s="12"/>
    </row>
    <row r="87" spans="2:19">
      <c r="B87" s="12"/>
      <c r="C87" s="12"/>
      <c r="D87" s="12"/>
      <c r="E87" s="12"/>
      <c r="F87" s="12"/>
      <c r="G87" s="12"/>
      <c r="H87" s="12"/>
      <c r="I87" s="12"/>
      <c r="J87" s="12"/>
      <c r="K87" s="12"/>
      <c r="L87" s="12"/>
      <c r="M87" s="12"/>
      <c r="N87" s="12"/>
      <c r="O87" s="12"/>
      <c r="P87" s="12"/>
      <c r="Q87" s="12"/>
      <c r="R87" s="12"/>
      <c r="S87" s="12"/>
    </row>
    <row r="88" spans="2:19">
      <c r="B88" s="12"/>
      <c r="C88" s="12"/>
      <c r="D88" s="12"/>
      <c r="E88" s="12"/>
      <c r="F88" s="12"/>
      <c r="G88" s="12"/>
      <c r="H88" s="12"/>
      <c r="I88" s="12"/>
      <c r="J88" s="12"/>
      <c r="K88" s="12"/>
      <c r="L88" s="12"/>
      <c r="M88" s="12"/>
      <c r="N88" s="12"/>
      <c r="O88" s="12"/>
      <c r="P88" s="12"/>
      <c r="Q88" s="12"/>
      <c r="R88" s="12"/>
      <c r="S88" s="12"/>
    </row>
    <row r="89" spans="2:19">
      <c r="B89" s="12"/>
      <c r="C89" s="12"/>
      <c r="D89" s="12"/>
      <c r="E89" s="12"/>
      <c r="F89" s="12"/>
      <c r="G89" s="12"/>
      <c r="H89" s="12"/>
      <c r="I89" s="12"/>
      <c r="J89" s="12"/>
      <c r="K89" s="12"/>
      <c r="L89" s="12"/>
      <c r="M89" s="12"/>
      <c r="N89" s="12"/>
      <c r="O89" s="12"/>
      <c r="P89" s="12"/>
      <c r="Q89" s="12"/>
      <c r="R89" s="12"/>
      <c r="S89" s="12"/>
    </row>
    <row r="90" spans="2:19">
      <c r="B90" s="12"/>
      <c r="C90" s="12"/>
      <c r="D90" s="12"/>
      <c r="E90" s="12"/>
      <c r="F90" s="12"/>
      <c r="G90" s="12"/>
      <c r="H90" s="12"/>
      <c r="I90" s="12"/>
      <c r="J90" s="12"/>
      <c r="K90" s="12"/>
      <c r="L90" s="12"/>
      <c r="M90" s="12"/>
      <c r="N90" s="12"/>
      <c r="O90" s="12"/>
      <c r="P90" s="12"/>
      <c r="Q90" s="12"/>
      <c r="R90" s="12"/>
      <c r="S90" s="12"/>
    </row>
    <row r="91" spans="2:19">
      <c r="B91" s="12"/>
      <c r="C91" s="12"/>
      <c r="D91" s="12"/>
      <c r="E91" s="12"/>
      <c r="F91" s="12"/>
      <c r="G91" s="12"/>
      <c r="H91" s="12"/>
      <c r="I91" s="12"/>
      <c r="J91" s="12"/>
      <c r="K91" s="12"/>
      <c r="L91" s="12"/>
      <c r="M91" s="12"/>
      <c r="N91" s="12"/>
      <c r="O91" s="12"/>
      <c r="P91" s="12"/>
      <c r="Q91" s="12"/>
      <c r="R91" s="12"/>
      <c r="S91" s="12"/>
    </row>
    <row r="92" spans="2:19">
      <c r="B92" s="12"/>
      <c r="C92" s="12"/>
      <c r="D92" s="12"/>
      <c r="E92" s="12"/>
      <c r="F92" s="12"/>
      <c r="G92" s="12"/>
      <c r="H92" s="12"/>
      <c r="I92" s="12"/>
      <c r="J92" s="12"/>
      <c r="K92" s="12"/>
      <c r="L92" s="12"/>
      <c r="M92" s="12"/>
      <c r="N92" s="12"/>
      <c r="O92" s="12"/>
      <c r="P92" s="12"/>
      <c r="Q92" s="12"/>
      <c r="R92" s="12"/>
      <c r="S92" s="12"/>
    </row>
    <row r="93" spans="2:19">
      <c r="B93" s="12"/>
      <c r="C93" s="12"/>
      <c r="D93" s="12"/>
      <c r="E93" s="12"/>
      <c r="F93" s="12"/>
      <c r="G93" s="12"/>
      <c r="H93" s="12"/>
      <c r="I93" s="12"/>
      <c r="J93" s="12"/>
      <c r="K93" s="12"/>
      <c r="L93" s="12"/>
      <c r="M93" s="12"/>
      <c r="N93" s="12"/>
      <c r="O93" s="12"/>
      <c r="P93" s="12"/>
      <c r="Q93" s="12"/>
      <c r="R93" s="12"/>
      <c r="S93" s="12"/>
    </row>
    <row r="94" spans="2:19">
      <c r="B94" s="12"/>
      <c r="C94" s="12"/>
      <c r="D94" s="12"/>
      <c r="E94" s="12"/>
      <c r="F94" s="12"/>
      <c r="G94" s="12"/>
      <c r="H94" s="12"/>
      <c r="I94" s="12"/>
      <c r="J94" s="12"/>
      <c r="K94" s="12"/>
      <c r="L94" s="12"/>
      <c r="M94" s="12"/>
      <c r="N94" s="12"/>
      <c r="O94" s="12"/>
      <c r="P94" s="12"/>
      <c r="Q94" s="12"/>
      <c r="R94" s="12"/>
      <c r="S94" s="12"/>
    </row>
    <row r="95" spans="2:19">
      <c r="B95" s="12"/>
      <c r="C95" s="12"/>
      <c r="D95" s="12"/>
      <c r="E95" s="12"/>
      <c r="F95" s="12"/>
      <c r="G95" s="12"/>
      <c r="H95" s="12"/>
      <c r="I95" s="12"/>
      <c r="J95" s="12"/>
      <c r="K95" s="12"/>
      <c r="L95" s="12"/>
      <c r="M95" s="12"/>
      <c r="N95" s="12"/>
      <c r="O95" s="12"/>
      <c r="P95" s="12"/>
      <c r="Q95" s="12"/>
      <c r="R95" s="12"/>
      <c r="S95" s="12"/>
    </row>
    <row r="96" spans="2:19">
      <c r="B96" s="12"/>
      <c r="C96" s="12"/>
      <c r="D96" s="12"/>
      <c r="E96" s="12"/>
      <c r="F96" s="12"/>
      <c r="G96" s="12"/>
      <c r="H96" s="12"/>
      <c r="I96" s="12"/>
      <c r="J96" s="12"/>
      <c r="K96" s="12"/>
      <c r="L96" s="12"/>
      <c r="M96" s="12"/>
      <c r="N96" s="12"/>
      <c r="O96" s="12"/>
      <c r="P96" s="12"/>
      <c r="Q96" s="12"/>
      <c r="R96" s="12"/>
      <c r="S96" s="12"/>
    </row>
    <row r="97" spans="2:19">
      <c r="B97" s="12"/>
      <c r="C97" s="12"/>
      <c r="D97" s="12"/>
      <c r="E97" s="12"/>
      <c r="F97" s="12"/>
      <c r="G97" s="12"/>
      <c r="H97" s="12"/>
      <c r="I97" s="12"/>
      <c r="J97" s="12"/>
      <c r="K97" s="12"/>
      <c r="L97" s="12"/>
      <c r="M97" s="12"/>
      <c r="N97" s="12"/>
      <c r="O97" s="12"/>
      <c r="P97" s="12"/>
      <c r="Q97" s="12"/>
      <c r="R97" s="12"/>
      <c r="S97" s="12"/>
    </row>
    <row r="98" spans="2:19">
      <c r="B98" s="12"/>
      <c r="C98" s="12"/>
      <c r="D98" s="12"/>
      <c r="E98" s="12"/>
      <c r="F98" s="12"/>
      <c r="G98" s="12"/>
      <c r="H98" s="12"/>
      <c r="I98" s="12"/>
      <c r="J98" s="12"/>
      <c r="K98" s="12"/>
      <c r="L98" s="12"/>
      <c r="M98" s="12"/>
      <c r="N98" s="12"/>
      <c r="O98" s="12"/>
      <c r="P98" s="12"/>
      <c r="Q98" s="12"/>
      <c r="R98" s="12"/>
      <c r="S98" s="12"/>
    </row>
    <row r="99" spans="2:19">
      <c r="B99" s="12"/>
      <c r="C99" s="12"/>
      <c r="D99" s="12"/>
      <c r="E99" s="12"/>
      <c r="F99" s="12"/>
      <c r="G99" s="12"/>
      <c r="H99" s="12"/>
      <c r="I99" s="12"/>
      <c r="J99" s="12"/>
      <c r="K99" s="12"/>
      <c r="L99" s="12"/>
      <c r="M99" s="12"/>
      <c r="N99" s="12"/>
      <c r="O99" s="12"/>
      <c r="P99" s="12"/>
      <c r="Q99" s="12"/>
      <c r="R99" s="12"/>
      <c r="S99" s="12"/>
    </row>
    <row r="100" spans="2:19">
      <c r="B100" s="12"/>
      <c r="C100" s="12"/>
      <c r="D100" s="12"/>
      <c r="E100" s="12"/>
      <c r="F100" s="12"/>
      <c r="G100" s="12"/>
      <c r="H100" s="12"/>
      <c r="I100" s="12"/>
      <c r="J100" s="12"/>
      <c r="K100" s="12"/>
      <c r="L100" s="12"/>
      <c r="M100" s="12"/>
      <c r="N100" s="12"/>
      <c r="O100" s="12"/>
      <c r="P100" s="12"/>
      <c r="Q100" s="12"/>
      <c r="R100" s="12"/>
      <c r="S100" s="12"/>
    </row>
    <row r="101" spans="2:19">
      <c r="B101" s="12"/>
      <c r="C101" s="12"/>
      <c r="D101" s="12"/>
      <c r="E101" s="12"/>
      <c r="F101" s="12"/>
      <c r="G101" s="12"/>
      <c r="H101" s="12"/>
      <c r="I101" s="12"/>
      <c r="J101" s="12"/>
      <c r="K101" s="12"/>
      <c r="L101" s="12"/>
      <c r="M101" s="12"/>
      <c r="N101" s="12"/>
      <c r="O101" s="12"/>
      <c r="P101" s="12"/>
      <c r="Q101" s="12"/>
      <c r="R101" s="12"/>
      <c r="S101" s="12"/>
    </row>
    <row r="102" spans="2:19">
      <c r="B102" s="12"/>
      <c r="C102" s="12"/>
      <c r="D102" s="12"/>
      <c r="E102" s="12"/>
      <c r="F102" s="12"/>
      <c r="G102" s="12"/>
      <c r="H102" s="12"/>
      <c r="I102" s="12"/>
      <c r="J102" s="12"/>
      <c r="K102" s="12"/>
      <c r="L102" s="12"/>
      <c r="M102" s="12"/>
      <c r="N102" s="12"/>
      <c r="O102" s="12"/>
      <c r="P102" s="12"/>
      <c r="Q102" s="12"/>
      <c r="R102" s="12"/>
      <c r="S102" s="12"/>
    </row>
    <row r="103" spans="2:19">
      <c r="B103" s="12"/>
      <c r="C103" s="12"/>
      <c r="D103" s="12"/>
      <c r="E103" s="12"/>
      <c r="F103" s="12"/>
      <c r="G103" s="12"/>
      <c r="H103" s="12"/>
      <c r="I103" s="12"/>
      <c r="J103" s="12"/>
      <c r="K103" s="12"/>
      <c r="L103" s="12"/>
      <c r="M103" s="12"/>
      <c r="N103" s="12"/>
      <c r="O103" s="12"/>
      <c r="P103" s="12"/>
      <c r="Q103" s="12"/>
      <c r="R103" s="12"/>
      <c r="S103" s="12"/>
    </row>
    <row r="104" spans="2:19">
      <c r="B104" s="12"/>
      <c r="C104" s="12"/>
      <c r="D104" s="12"/>
      <c r="E104" s="12"/>
      <c r="F104" s="12"/>
      <c r="G104" s="12"/>
      <c r="H104" s="12"/>
      <c r="I104" s="12"/>
      <c r="J104" s="12"/>
      <c r="K104" s="12"/>
      <c r="L104" s="12"/>
      <c r="M104" s="12"/>
      <c r="N104" s="12"/>
      <c r="O104" s="12"/>
      <c r="P104" s="12"/>
      <c r="Q104" s="12"/>
      <c r="R104" s="12"/>
      <c r="S104" s="12"/>
    </row>
    <row r="105" spans="2:19">
      <c r="B105" s="12"/>
      <c r="C105" s="12"/>
      <c r="D105" s="12"/>
      <c r="E105" s="12"/>
      <c r="F105" s="12"/>
      <c r="G105" s="12"/>
      <c r="H105" s="12"/>
      <c r="I105" s="12"/>
      <c r="J105" s="12"/>
      <c r="K105" s="12"/>
      <c r="L105" s="12"/>
      <c r="M105" s="12"/>
      <c r="N105" s="12"/>
      <c r="O105" s="12"/>
      <c r="P105" s="12"/>
      <c r="Q105" s="12"/>
      <c r="R105" s="12"/>
      <c r="S105" s="12"/>
    </row>
    <row r="106" spans="2:19">
      <c r="B106" s="12"/>
      <c r="C106" s="12"/>
      <c r="D106" s="12"/>
      <c r="E106" s="12"/>
      <c r="F106" s="12"/>
      <c r="G106" s="12"/>
      <c r="H106" s="12"/>
      <c r="I106" s="12"/>
      <c r="J106" s="12"/>
      <c r="K106" s="12"/>
      <c r="L106" s="12"/>
      <c r="M106" s="12"/>
      <c r="N106" s="12"/>
      <c r="O106" s="12"/>
      <c r="P106" s="12"/>
      <c r="Q106" s="12"/>
      <c r="R106" s="12"/>
      <c r="S106" s="12"/>
    </row>
  </sheetData>
  <phoneticPr fontId="0" type="noConversion"/>
  <printOptions horizontalCentered="1"/>
  <pageMargins left="0.19685039370078741" right="0.19685039370078741" top="0.59055118110236227" bottom="0.78740157480314965" header="0.51181102362204722" footer="0.51181102362204722"/>
  <pageSetup paperSize="9" scale="75" fitToHeight="2" orientation="landscape" horizontalDpi="1200" verticalDpi="1200" r:id="rId1"/>
  <headerFooter alignWithMargins="0">
    <oddFooter>&amp;R&amp;A</oddFooter>
  </headerFooter>
  <rowBreaks count="1" manualBreakCount="1">
    <brk id="50" max="18" man="1"/>
  </rowBreaks>
  <ignoredErrors>
    <ignoredError sqref="P11:P14 P18:P21 P25:P28 P32:P35 P39:P42 P46 P49 P52:P55 P59:P62 P66:P70"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2">
    <pageSetUpPr fitToPage="1"/>
  </sheetPr>
  <dimension ref="A1:V106"/>
  <sheetViews>
    <sheetView zoomScaleNormal="100" workbookViewId="0">
      <selection activeCell="A89" sqref="A89"/>
    </sheetView>
  </sheetViews>
  <sheetFormatPr defaultColWidth="9.28515625" defaultRowHeight="12.75"/>
  <cols>
    <col min="1" max="1" width="27.42578125" style="4" customWidth="1"/>
    <col min="2" max="19" width="8.28515625" style="4" customWidth="1"/>
    <col min="20" max="16384" width="9.28515625" style="4"/>
  </cols>
  <sheetData>
    <row r="1" spans="1:22">
      <c r="A1" s="1" t="s">
        <v>112</v>
      </c>
      <c r="B1" s="2"/>
      <c r="C1" s="2"/>
      <c r="D1" s="2"/>
      <c r="E1" s="3"/>
      <c r="F1" s="2"/>
      <c r="G1" s="2"/>
      <c r="H1" s="2"/>
      <c r="I1" s="2"/>
      <c r="J1" s="2"/>
      <c r="K1" s="2"/>
      <c r="L1" s="2"/>
      <c r="M1" s="2"/>
      <c r="N1" s="2"/>
      <c r="O1" s="2"/>
      <c r="P1" s="2"/>
      <c r="Q1" s="2"/>
      <c r="R1" s="2"/>
      <c r="S1" s="2"/>
    </row>
    <row r="2" spans="1:22">
      <c r="A2" s="5" t="s">
        <v>43</v>
      </c>
      <c r="B2" s="6"/>
      <c r="C2" s="6"/>
      <c r="D2" s="5"/>
      <c r="E2" s="127"/>
      <c r="F2" s="6"/>
      <c r="G2" s="7"/>
      <c r="H2" s="6"/>
      <c r="I2" s="7"/>
      <c r="J2" s="6"/>
      <c r="K2" s="6"/>
      <c r="L2" s="6"/>
      <c r="M2" s="6"/>
      <c r="N2" s="6"/>
      <c r="O2" s="6"/>
      <c r="P2" s="6"/>
      <c r="Q2" s="6"/>
      <c r="R2" s="6"/>
      <c r="S2" s="6"/>
    </row>
    <row r="3" spans="1:22">
      <c r="A3" s="5"/>
      <c r="B3" s="6"/>
      <c r="C3" s="6"/>
      <c r="D3" s="6"/>
      <c r="E3" s="127"/>
      <c r="F3" s="5"/>
      <c r="G3" s="7"/>
      <c r="H3" s="6"/>
      <c r="I3" s="7"/>
      <c r="J3" s="6"/>
      <c r="K3" s="6"/>
      <c r="L3" s="6"/>
      <c r="M3" s="6"/>
      <c r="N3" s="6"/>
      <c r="O3" s="6"/>
      <c r="P3" s="6"/>
      <c r="Q3" s="6"/>
      <c r="R3" s="6"/>
      <c r="S3" s="6"/>
    </row>
    <row r="4" spans="1:22">
      <c r="A4" s="5" t="s">
        <v>60</v>
      </c>
      <c r="B4" s="6"/>
      <c r="C4" s="6"/>
      <c r="D4" s="6"/>
      <c r="E4" s="127"/>
      <c r="F4" s="5"/>
      <c r="G4" s="7"/>
      <c r="H4" s="6"/>
      <c r="I4" s="7"/>
      <c r="J4" s="6"/>
      <c r="K4" s="6"/>
      <c r="L4" s="6"/>
      <c r="M4" s="6"/>
      <c r="N4" s="6"/>
      <c r="O4" s="6"/>
      <c r="P4" s="6"/>
      <c r="Q4" s="6"/>
      <c r="R4" s="6"/>
      <c r="S4" s="6"/>
    </row>
    <row r="5" spans="1:22" ht="9" customHeight="1" thickBot="1">
      <c r="A5" s="2"/>
      <c r="B5" s="2"/>
      <c r="C5" s="2"/>
      <c r="D5" s="2"/>
      <c r="E5" s="3"/>
      <c r="F5" s="2"/>
      <c r="G5" s="2"/>
      <c r="H5" s="2"/>
      <c r="I5" s="2"/>
      <c r="J5" s="2"/>
      <c r="K5" s="2"/>
      <c r="L5" s="2"/>
      <c r="M5" s="2"/>
      <c r="N5" s="2"/>
      <c r="O5" s="2"/>
      <c r="P5" s="2"/>
      <c r="Q5" s="2"/>
      <c r="R5" s="2"/>
      <c r="S5" s="2"/>
    </row>
    <row r="6" spans="1:22">
      <c r="A6" s="8"/>
      <c r="B6" s="151" t="s">
        <v>35</v>
      </c>
      <c r="C6" s="152"/>
      <c r="D6" s="152"/>
      <c r="E6" s="152"/>
      <c r="F6" s="152"/>
      <c r="G6" s="152"/>
      <c r="H6" s="151" t="s">
        <v>36</v>
      </c>
      <c r="I6" s="152"/>
      <c r="J6" s="152"/>
      <c r="K6" s="152"/>
      <c r="L6" s="152"/>
      <c r="M6" s="152"/>
      <c r="N6" s="151" t="s">
        <v>4</v>
      </c>
      <c r="O6" s="152"/>
      <c r="P6" s="152"/>
      <c r="Q6" s="152"/>
      <c r="R6" s="152"/>
      <c r="S6" s="152"/>
    </row>
    <row r="7" spans="1:22">
      <c r="A7" s="3"/>
      <c r="B7" s="153" t="s">
        <v>24</v>
      </c>
      <c r="C7" s="154"/>
      <c r="D7" s="154"/>
      <c r="E7" s="153" t="s">
        <v>25</v>
      </c>
      <c r="F7" s="154"/>
      <c r="G7" s="154"/>
      <c r="H7" s="153" t="s">
        <v>24</v>
      </c>
      <c r="I7" s="154"/>
      <c r="J7" s="154"/>
      <c r="K7" s="153" t="s">
        <v>25</v>
      </c>
      <c r="L7" s="154"/>
      <c r="M7" s="154"/>
      <c r="N7" s="153" t="s">
        <v>24</v>
      </c>
      <c r="O7" s="154"/>
      <c r="P7" s="154"/>
      <c r="Q7" s="153" t="s">
        <v>25</v>
      </c>
      <c r="R7" s="154"/>
      <c r="S7" s="154"/>
    </row>
    <row r="8" spans="1:22" s="155" customFormat="1">
      <c r="A8" s="63"/>
      <c r="B8" s="177" t="s">
        <v>5</v>
      </c>
      <c r="C8" s="178" t="s">
        <v>6</v>
      </c>
      <c r="D8" s="178" t="s">
        <v>4</v>
      </c>
      <c r="E8" s="177" t="s">
        <v>5</v>
      </c>
      <c r="F8" s="178" t="s">
        <v>6</v>
      </c>
      <c r="G8" s="178" t="s">
        <v>4</v>
      </c>
      <c r="H8" s="177" t="s">
        <v>5</v>
      </c>
      <c r="I8" s="178" t="s">
        <v>6</v>
      </c>
      <c r="J8" s="178" t="s">
        <v>4</v>
      </c>
      <c r="K8" s="177" t="s">
        <v>5</v>
      </c>
      <c r="L8" s="178" t="s">
        <v>6</v>
      </c>
      <c r="M8" s="178" t="s">
        <v>4</v>
      </c>
      <c r="N8" s="177" t="s">
        <v>5</v>
      </c>
      <c r="O8" s="178" t="s">
        <v>6</v>
      </c>
      <c r="P8" s="178" t="s">
        <v>4</v>
      </c>
      <c r="Q8" s="177" t="s">
        <v>5</v>
      </c>
      <c r="R8" s="178" t="s">
        <v>6</v>
      </c>
      <c r="S8" s="178" t="s">
        <v>4</v>
      </c>
    </row>
    <row r="9" spans="1:22" ht="6" customHeight="1">
      <c r="A9" s="2"/>
      <c r="B9" s="11"/>
      <c r="C9" s="12"/>
      <c r="D9" s="12"/>
      <c r="E9" s="11"/>
      <c r="F9" s="12"/>
      <c r="G9" s="12"/>
      <c r="H9" s="11"/>
      <c r="I9" s="12"/>
      <c r="J9" s="12"/>
      <c r="K9" s="11"/>
      <c r="L9" s="12"/>
      <c r="M9" s="12"/>
      <c r="N9" s="11"/>
      <c r="O9" s="12"/>
      <c r="P9" s="12"/>
      <c r="Q9" s="11"/>
      <c r="R9" s="12"/>
      <c r="S9" s="12"/>
    </row>
    <row r="10" spans="1:22" ht="13.7" customHeight="1">
      <c r="A10" s="1" t="s">
        <v>7</v>
      </c>
      <c r="B10" s="11"/>
      <c r="C10" s="12"/>
      <c r="D10" s="12"/>
      <c r="E10" s="11"/>
      <c r="F10" s="12"/>
      <c r="G10" s="12"/>
      <c r="H10" s="11"/>
      <c r="I10" s="12"/>
      <c r="J10" s="12"/>
      <c r="K10" s="11"/>
      <c r="L10" s="12"/>
      <c r="M10" s="12"/>
      <c r="N10" s="11"/>
      <c r="O10" s="12"/>
      <c r="P10" s="12"/>
      <c r="Q10" s="11"/>
      <c r="R10" s="12"/>
      <c r="S10" s="12"/>
    </row>
    <row r="11" spans="1:22" s="96" customFormat="1" ht="12.2" customHeight="1">
      <c r="A11" s="207" t="s">
        <v>65</v>
      </c>
      <c r="B11" s="108">
        <v>80</v>
      </c>
      <c r="C11" s="109">
        <v>473</v>
      </c>
      <c r="D11" s="109">
        <f>SUM(B11:C11)</f>
        <v>553</v>
      </c>
      <c r="E11" s="108">
        <v>83</v>
      </c>
      <c r="F11" s="109">
        <v>167</v>
      </c>
      <c r="G11" s="109">
        <f>SUM(E11:F11)</f>
        <v>250</v>
      </c>
      <c r="H11" s="108">
        <v>257</v>
      </c>
      <c r="I11" s="109">
        <v>3348</v>
      </c>
      <c r="J11" s="109">
        <f>SUM(H11:I11)</f>
        <v>3605</v>
      </c>
      <c r="K11" s="110">
        <v>267</v>
      </c>
      <c r="L11" s="109">
        <v>1535</v>
      </c>
      <c r="M11" s="109">
        <f>SUM(K11:L11)</f>
        <v>1802</v>
      </c>
      <c r="N11" s="108">
        <f t="shared" ref="N11:S11" si="0">SUM(B11,H11)</f>
        <v>337</v>
      </c>
      <c r="O11" s="109">
        <f t="shared" si="0"/>
        <v>3821</v>
      </c>
      <c r="P11" s="109">
        <f t="shared" si="0"/>
        <v>4158</v>
      </c>
      <c r="Q11" s="108">
        <f t="shared" si="0"/>
        <v>350</v>
      </c>
      <c r="R11" s="109">
        <f t="shared" si="0"/>
        <v>1702</v>
      </c>
      <c r="S11" s="109">
        <f t="shared" si="0"/>
        <v>2052</v>
      </c>
      <c r="U11"/>
      <c r="V11"/>
    </row>
    <row r="12" spans="1:22" s="96" customFormat="1" ht="12.2" customHeight="1">
      <c r="A12" s="94" t="s">
        <v>80</v>
      </c>
      <c r="B12" s="108">
        <v>227</v>
      </c>
      <c r="C12" s="109">
        <v>1196</v>
      </c>
      <c r="D12" s="109">
        <f>SUM(B12:C12)</f>
        <v>1423</v>
      </c>
      <c r="E12" s="108">
        <v>111</v>
      </c>
      <c r="F12" s="109">
        <v>396</v>
      </c>
      <c r="G12" s="109">
        <f>SUM(E12:F12)</f>
        <v>507</v>
      </c>
      <c r="H12" s="108">
        <v>140</v>
      </c>
      <c r="I12" s="109">
        <v>2840</v>
      </c>
      <c r="J12" s="109">
        <f>SUM(H12:I12)</f>
        <v>2980</v>
      </c>
      <c r="K12" s="110">
        <v>241</v>
      </c>
      <c r="L12" s="109">
        <v>1498</v>
      </c>
      <c r="M12" s="109">
        <f>SUM(K12:L12)</f>
        <v>1739</v>
      </c>
      <c r="N12" s="108">
        <f t="shared" ref="N12:S12" si="1">SUM(B12,H12)</f>
        <v>367</v>
      </c>
      <c r="O12" s="109">
        <f t="shared" si="1"/>
        <v>4036</v>
      </c>
      <c r="P12" s="109">
        <f t="shared" si="1"/>
        <v>4403</v>
      </c>
      <c r="Q12" s="108">
        <f t="shared" si="1"/>
        <v>352</v>
      </c>
      <c r="R12" s="109">
        <f t="shared" si="1"/>
        <v>1894</v>
      </c>
      <c r="S12" s="109">
        <f t="shared" si="1"/>
        <v>2246</v>
      </c>
      <c r="U12"/>
      <c r="V12"/>
    </row>
    <row r="13" spans="1:22" s="96" customFormat="1" ht="12.2" customHeight="1">
      <c r="A13" s="94" t="s">
        <v>86</v>
      </c>
      <c r="B13" s="108">
        <v>242</v>
      </c>
      <c r="C13" s="109">
        <v>1383</v>
      </c>
      <c r="D13" s="109">
        <f>SUM(B13:C13)</f>
        <v>1625</v>
      </c>
      <c r="E13" s="108">
        <v>110</v>
      </c>
      <c r="F13" s="109">
        <v>425</v>
      </c>
      <c r="G13" s="109">
        <f>SUM(E13:F13)</f>
        <v>535</v>
      </c>
      <c r="H13" s="108">
        <v>159</v>
      </c>
      <c r="I13" s="109">
        <v>2812</v>
      </c>
      <c r="J13" s="109">
        <f>SUM(H13:I13)</f>
        <v>2971</v>
      </c>
      <c r="K13" s="110">
        <v>218</v>
      </c>
      <c r="L13" s="109">
        <v>1581</v>
      </c>
      <c r="M13" s="109">
        <f>SUM(K13:L13)</f>
        <v>1799</v>
      </c>
      <c r="N13" s="108">
        <f t="shared" ref="N13:S14" si="2">SUM(B13,H13)</f>
        <v>401</v>
      </c>
      <c r="O13" s="109">
        <f t="shared" si="2"/>
        <v>4195</v>
      </c>
      <c r="P13" s="109">
        <f t="shared" si="2"/>
        <v>4596</v>
      </c>
      <c r="Q13" s="108">
        <f t="shared" si="2"/>
        <v>328</v>
      </c>
      <c r="R13" s="109">
        <f t="shared" si="2"/>
        <v>2006</v>
      </c>
      <c r="S13" s="109">
        <f t="shared" si="2"/>
        <v>2334</v>
      </c>
      <c r="U13"/>
      <c r="V13"/>
    </row>
    <row r="14" spans="1:22" s="96" customFormat="1" ht="12.2" customHeight="1">
      <c r="A14" s="94" t="s">
        <v>117</v>
      </c>
      <c r="B14" s="108">
        <f>SUM('19PALG10'!B15)</f>
        <v>258</v>
      </c>
      <c r="C14" s="109">
        <f>SUM('19PALG10'!C15)</f>
        <v>1440</v>
      </c>
      <c r="D14" s="109">
        <f>SUM('19PALG10'!D15)</f>
        <v>1698</v>
      </c>
      <c r="E14" s="108">
        <f>SUM('19PALG10'!E15)</f>
        <v>105</v>
      </c>
      <c r="F14" s="109">
        <f>SUM('19PALG10'!F15)</f>
        <v>386</v>
      </c>
      <c r="G14" s="109">
        <f>SUM('19PALG10'!G15)</f>
        <v>491</v>
      </c>
      <c r="H14" s="108">
        <f>SUM('19PALG10'!H15)</f>
        <v>162</v>
      </c>
      <c r="I14" s="109">
        <f>SUM('19PALG10'!I15)</f>
        <v>2940</v>
      </c>
      <c r="J14" s="109">
        <f>SUM('19PALG10'!J15)</f>
        <v>3102</v>
      </c>
      <c r="K14" s="110">
        <f>SUM('19PALG10'!K15)</f>
        <v>184</v>
      </c>
      <c r="L14" s="109">
        <f>SUM('19PALG10'!L15)</f>
        <v>1544</v>
      </c>
      <c r="M14" s="109">
        <f>SUM('19PALG10'!M15)</f>
        <v>1728</v>
      </c>
      <c r="N14" s="108">
        <f t="shared" si="2"/>
        <v>420</v>
      </c>
      <c r="O14" s="109">
        <f t="shared" si="2"/>
        <v>4380</v>
      </c>
      <c r="P14" s="109">
        <f t="shared" si="2"/>
        <v>4800</v>
      </c>
      <c r="Q14" s="108">
        <f t="shared" si="2"/>
        <v>289</v>
      </c>
      <c r="R14" s="109">
        <f t="shared" si="2"/>
        <v>1930</v>
      </c>
      <c r="S14" s="109">
        <f t="shared" si="2"/>
        <v>2219</v>
      </c>
      <c r="U14"/>
      <c r="V14"/>
    </row>
    <row r="15" spans="1:22">
      <c r="A15" s="3"/>
      <c r="B15" s="11"/>
      <c r="C15" s="12"/>
      <c r="D15" s="12"/>
      <c r="E15" s="11"/>
      <c r="F15" s="12"/>
      <c r="G15" s="12"/>
      <c r="H15" s="11"/>
      <c r="I15" s="12"/>
      <c r="J15" s="12"/>
      <c r="K15" s="11"/>
      <c r="L15" s="12"/>
      <c r="M15" s="12"/>
      <c r="N15" s="11"/>
      <c r="O15" s="12"/>
      <c r="P15" s="12"/>
      <c r="Q15" s="11"/>
      <c r="R15" s="12"/>
      <c r="S15" s="12"/>
      <c r="U15"/>
      <c r="V15"/>
    </row>
    <row r="16" spans="1:22">
      <c r="A16" s="1" t="s">
        <v>11</v>
      </c>
      <c r="B16" s="11"/>
      <c r="C16" s="12"/>
      <c r="D16" s="12"/>
      <c r="E16" s="11"/>
      <c r="F16" s="12"/>
      <c r="G16" s="12"/>
      <c r="H16" s="11"/>
      <c r="I16" s="12"/>
      <c r="J16" s="12"/>
      <c r="K16" s="11"/>
      <c r="L16" s="12"/>
      <c r="M16" s="12"/>
      <c r="N16" s="11"/>
      <c r="O16" s="12"/>
      <c r="P16" s="12"/>
      <c r="Q16" s="11"/>
      <c r="R16" s="12"/>
      <c r="S16" s="12"/>
      <c r="U16"/>
      <c r="V16"/>
    </row>
    <row r="17" spans="1:22" s="96" customFormat="1" ht="12.2" customHeight="1">
      <c r="A17" s="201" t="s">
        <v>65</v>
      </c>
      <c r="B17" s="108">
        <v>103</v>
      </c>
      <c r="C17" s="109">
        <v>755</v>
      </c>
      <c r="D17" s="109">
        <f>SUM(B17:C17)</f>
        <v>858</v>
      </c>
      <c r="E17" s="108">
        <v>9</v>
      </c>
      <c r="F17" s="109">
        <v>253</v>
      </c>
      <c r="G17" s="109">
        <f>SUM(E17:F17)</f>
        <v>262</v>
      </c>
      <c r="H17" s="108">
        <v>55</v>
      </c>
      <c r="I17" s="109">
        <v>977</v>
      </c>
      <c r="J17" s="109">
        <f>SUM(H17:I17)</f>
        <v>1032</v>
      </c>
      <c r="K17" s="110">
        <v>32</v>
      </c>
      <c r="L17" s="109">
        <v>589</v>
      </c>
      <c r="M17" s="109">
        <f>SUM(K17:L17)</f>
        <v>621</v>
      </c>
      <c r="N17" s="108">
        <f t="shared" ref="N17:S17" si="3">SUM(B17,H17)</f>
        <v>158</v>
      </c>
      <c r="O17" s="109">
        <f t="shared" si="3"/>
        <v>1732</v>
      </c>
      <c r="P17" s="109">
        <f t="shared" si="3"/>
        <v>1890</v>
      </c>
      <c r="Q17" s="108">
        <f t="shared" si="3"/>
        <v>41</v>
      </c>
      <c r="R17" s="109">
        <f t="shared" si="3"/>
        <v>842</v>
      </c>
      <c r="S17" s="109">
        <f t="shared" si="3"/>
        <v>883</v>
      </c>
      <c r="U17"/>
      <c r="V17"/>
    </row>
    <row r="18" spans="1:22" s="96" customFormat="1" ht="12.2" customHeight="1">
      <c r="A18" s="201" t="s">
        <v>80</v>
      </c>
      <c r="B18" s="108">
        <v>92</v>
      </c>
      <c r="C18" s="109">
        <v>855</v>
      </c>
      <c r="D18" s="109">
        <f>SUM(B18:C18)</f>
        <v>947</v>
      </c>
      <c r="E18" s="108">
        <v>13</v>
      </c>
      <c r="F18" s="109">
        <v>364</v>
      </c>
      <c r="G18" s="109">
        <f>SUM(E18:F18)</f>
        <v>377</v>
      </c>
      <c r="H18" s="108">
        <v>44</v>
      </c>
      <c r="I18" s="109">
        <v>984</v>
      </c>
      <c r="J18" s="109">
        <f>SUM(H18:I18)</f>
        <v>1028</v>
      </c>
      <c r="K18" s="110">
        <v>34</v>
      </c>
      <c r="L18" s="109">
        <v>545</v>
      </c>
      <c r="M18" s="109">
        <f>SUM(K18:L18)</f>
        <v>579</v>
      </c>
      <c r="N18" s="108">
        <f t="shared" ref="N18:S18" si="4">SUM(B18,H18)</f>
        <v>136</v>
      </c>
      <c r="O18" s="109">
        <f t="shared" si="4"/>
        <v>1839</v>
      </c>
      <c r="P18" s="109">
        <f t="shared" si="4"/>
        <v>1975</v>
      </c>
      <c r="Q18" s="108">
        <f t="shared" si="4"/>
        <v>47</v>
      </c>
      <c r="R18" s="109">
        <f t="shared" si="4"/>
        <v>909</v>
      </c>
      <c r="S18" s="109">
        <f t="shared" si="4"/>
        <v>956</v>
      </c>
      <c r="U18"/>
      <c r="V18"/>
    </row>
    <row r="19" spans="1:22" s="96" customFormat="1" ht="12.2" customHeight="1">
      <c r="A19" s="94" t="s">
        <v>86</v>
      </c>
      <c r="B19" s="108">
        <v>85</v>
      </c>
      <c r="C19" s="109">
        <v>887</v>
      </c>
      <c r="D19" s="109">
        <f>SUM(B19:C19)</f>
        <v>972</v>
      </c>
      <c r="E19" s="108">
        <v>26</v>
      </c>
      <c r="F19" s="109">
        <v>441</v>
      </c>
      <c r="G19" s="109">
        <f>SUM(E19:F19)</f>
        <v>467</v>
      </c>
      <c r="H19" s="108">
        <v>46</v>
      </c>
      <c r="I19" s="109">
        <v>1052</v>
      </c>
      <c r="J19" s="109">
        <f>SUM(H19:I19)</f>
        <v>1098</v>
      </c>
      <c r="K19" s="110">
        <v>21</v>
      </c>
      <c r="L19" s="109">
        <v>581</v>
      </c>
      <c r="M19" s="109">
        <f>SUM(K19:L19)</f>
        <v>602</v>
      </c>
      <c r="N19" s="108">
        <f>SUM(B19,H19)</f>
        <v>131</v>
      </c>
      <c r="O19" s="109">
        <f t="shared" ref="O19:S20" si="5">SUM(C19,I19)</f>
        <v>1939</v>
      </c>
      <c r="P19" s="109">
        <f t="shared" si="5"/>
        <v>2070</v>
      </c>
      <c r="Q19" s="108">
        <f t="shared" si="5"/>
        <v>47</v>
      </c>
      <c r="R19" s="109">
        <f t="shared" si="5"/>
        <v>1022</v>
      </c>
      <c r="S19" s="109">
        <f t="shared" si="5"/>
        <v>1069</v>
      </c>
      <c r="U19"/>
      <c r="V19"/>
    </row>
    <row r="20" spans="1:22" s="96" customFormat="1" ht="12.2" customHeight="1">
      <c r="A20" s="94" t="s">
        <v>117</v>
      </c>
      <c r="B20" s="108">
        <f>SUM('19PALG10'!B22)</f>
        <v>86</v>
      </c>
      <c r="C20" s="109">
        <f>SUM('19PALG10'!C22)</f>
        <v>835</v>
      </c>
      <c r="D20" s="109">
        <f>SUM('19PALG10'!D22)</f>
        <v>921</v>
      </c>
      <c r="E20" s="108">
        <f>SUM('19PALG10'!E22)</f>
        <v>30</v>
      </c>
      <c r="F20" s="109">
        <f>SUM('19PALG10'!F22)</f>
        <v>494</v>
      </c>
      <c r="G20" s="109">
        <f>SUM('19PALG10'!G22)</f>
        <v>524</v>
      </c>
      <c r="H20" s="108">
        <f>SUM('19PALG10'!H22)</f>
        <v>45</v>
      </c>
      <c r="I20" s="109">
        <f>SUM('19PALG10'!I22)</f>
        <v>1104</v>
      </c>
      <c r="J20" s="109">
        <f>SUM('19PALG10'!J22)</f>
        <v>1149</v>
      </c>
      <c r="K20" s="110">
        <f>SUM('19PALG10'!K22)</f>
        <v>21</v>
      </c>
      <c r="L20" s="109">
        <f>SUM('19PALG10'!L22)</f>
        <v>626</v>
      </c>
      <c r="M20" s="109">
        <f>SUM('19PALG10'!M22)</f>
        <v>647</v>
      </c>
      <c r="N20" s="108">
        <f>SUM(B20,H20)</f>
        <v>131</v>
      </c>
      <c r="O20" s="109">
        <f t="shared" si="5"/>
        <v>1939</v>
      </c>
      <c r="P20" s="109">
        <f t="shared" si="5"/>
        <v>2070</v>
      </c>
      <c r="Q20" s="108">
        <f t="shared" si="5"/>
        <v>51</v>
      </c>
      <c r="R20" s="109">
        <f t="shared" si="5"/>
        <v>1120</v>
      </c>
      <c r="S20" s="109">
        <f t="shared" si="5"/>
        <v>1171</v>
      </c>
      <c r="U20"/>
      <c r="V20"/>
    </row>
    <row r="21" spans="1:22">
      <c r="A21" s="2"/>
      <c r="B21" s="11"/>
      <c r="C21" s="12"/>
      <c r="D21" s="12"/>
      <c r="E21" s="11"/>
      <c r="F21" s="12"/>
      <c r="G21" s="12"/>
      <c r="H21" s="11"/>
      <c r="I21" s="12"/>
      <c r="J21" s="12"/>
      <c r="K21" s="11"/>
      <c r="L21" s="12"/>
      <c r="M21" s="12"/>
      <c r="N21" s="11"/>
      <c r="O21" s="12"/>
      <c r="P21" s="12"/>
      <c r="Q21" s="11"/>
      <c r="R21" s="12"/>
      <c r="S21" s="12"/>
      <c r="U21"/>
      <c r="V21"/>
    </row>
    <row r="22" spans="1:22">
      <c r="A22" s="1" t="s">
        <v>12</v>
      </c>
      <c r="B22" s="11"/>
      <c r="C22" s="12"/>
      <c r="D22" s="12"/>
      <c r="E22" s="11"/>
      <c r="F22" s="12"/>
      <c r="G22" s="12"/>
      <c r="H22" s="11"/>
      <c r="I22" s="12"/>
      <c r="J22" s="12"/>
      <c r="K22" s="11"/>
      <c r="L22" s="12"/>
      <c r="M22" s="12"/>
      <c r="N22" s="11"/>
      <c r="O22" s="12"/>
      <c r="P22" s="12"/>
      <c r="Q22" s="11"/>
      <c r="R22" s="12"/>
      <c r="S22" s="12"/>
      <c r="U22"/>
      <c r="V22"/>
    </row>
    <row r="23" spans="1:22" s="96" customFormat="1" ht="12.2" customHeight="1">
      <c r="A23" s="201" t="s">
        <v>65</v>
      </c>
      <c r="B23" s="108">
        <v>1206</v>
      </c>
      <c r="C23" s="109">
        <v>2359</v>
      </c>
      <c r="D23" s="109">
        <f>SUM(B23:C23)</f>
        <v>3565</v>
      </c>
      <c r="E23" s="108">
        <v>399</v>
      </c>
      <c r="F23" s="109">
        <v>766</v>
      </c>
      <c r="G23" s="109">
        <f>SUM(E23:F23)</f>
        <v>1165</v>
      </c>
      <c r="H23" s="108">
        <v>251</v>
      </c>
      <c r="I23" s="109">
        <v>1755</v>
      </c>
      <c r="J23" s="109">
        <f>SUM(H23:I23)</f>
        <v>2006</v>
      </c>
      <c r="K23" s="110">
        <v>199</v>
      </c>
      <c r="L23" s="109">
        <v>663</v>
      </c>
      <c r="M23" s="109">
        <f>SUM(K23:L23)</f>
        <v>862</v>
      </c>
      <c r="N23" s="108">
        <f t="shared" ref="N23:S23" si="6">SUM(B23,H23)</f>
        <v>1457</v>
      </c>
      <c r="O23" s="109">
        <f t="shared" si="6"/>
        <v>4114</v>
      </c>
      <c r="P23" s="109">
        <f t="shared" si="6"/>
        <v>5571</v>
      </c>
      <c r="Q23" s="108">
        <f t="shared" si="6"/>
        <v>598</v>
      </c>
      <c r="R23" s="109">
        <f t="shared" si="6"/>
        <v>1429</v>
      </c>
      <c r="S23" s="109">
        <f t="shared" si="6"/>
        <v>2027</v>
      </c>
      <c r="U23"/>
      <c r="V23"/>
    </row>
    <row r="24" spans="1:22" s="96" customFormat="1" ht="12.2" customHeight="1">
      <c r="A24" s="201" t="s">
        <v>80</v>
      </c>
      <c r="B24" s="108">
        <v>1053</v>
      </c>
      <c r="C24" s="109">
        <v>2127</v>
      </c>
      <c r="D24" s="109">
        <f>SUM(B24:C24)</f>
        <v>3180</v>
      </c>
      <c r="E24" s="108">
        <v>422</v>
      </c>
      <c r="F24" s="109">
        <v>721</v>
      </c>
      <c r="G24" s="109">
        <f>SUM(E24:F24)</f>
        <v>1143</v>
      </c>
      <c r="H24" s="108">
        <v>244</v>
      </c>
      <c r="I24" s="109">
        <v>1828</v>
      </c>
      <c r="J24" s="109">
        <f>SUM(H24:I24)</f>
        <v>2072</v>
      </c>
      <c r="K24" s="110">
        <v>211</v>
      </c>
      <c r="L24" s="109">
        <v>572</v>
      </c>
      <c r="M24" s="109">
        <f>SUM(K24:L24)</f>
        <v>783</v>
      </c>
      <c r="N24" s="108">
        <f t="shared" ref="N24:S24" si="7">SUM(B24,H24)</f>
        <v>1297</v>
      </c>
      <c r="O24" s="109">
        <f t="shared" si="7"/>
        <v>3955</v>
      </c>
      <c r="P24" s="109">
        <f t="shared" si="7"/>
        <v>5252</v>
      </c>
      <c r="Q24" s="108">
        <f t="shared" si="7"/>
        <v>633</v>
      </c>
      <c r="R24" s="109">
        <f t="shared" si="7"/>
        <v>1293</v>
      </c>
      <c r="S24" s="109">
        <f t="shared" si="7"/>
        <v>1926</v>
      </c>
      <c r="U24"/>
      <c r="V24"/>
    </row>
    <row r="25" spans="1:22" s="96" customFormat="1" ht="12.2" customHeight="1">
      <c r="A25" s="94" t="s">
        <v>86</v>
      </c>
      <c r="B25" s="108">
        <v>954</v>
      </c>
      <c r="C25" s="109">
        <v>1952</v>
      </c>
      <c r="D25" s="109">
        <f>SUM(B25:C25)</f>
        <v>2906</v>
      </c>
      <c r="E25" s="108">
        <v>335</v>
      </c>
      <c r="F25" s="109">
        <v>566</v>
      </c>
      <c r="G25" s="109">
        <f>SUM(E25:F25)</f>
        <v>901</v>
      </c>
      <c r="H25" s="108">
        <v>254</v>
      </c>
      <c r="I25" s="109">
        <v>1828</v>
      </c>
      <c r="J25" s="109">
        <f>SUM(H25:I25)</f>
        <v>2082</v>
      </c>
      <c r="K25" s="110">
        <v>175</v>
      </c>
      <c r="L25" s="109">
        <v>607</v>
      </c>
      <c r="M25" s="109">
        <f>SUM(K25:L25)</f>
        <v>782</v>
      </c>
      <c r="N25" s="108">
        <f t="shared" ref="N25:S26" si="8">SUM(B25,H25)</f>
        <v>1208</v>
      </c>
      <c r="O25" s="109">
        <f t="shared" si="8"/>
        <v>3780</v>
      </c>
      <c r="P25" s="109">
        <f t="shared" si="8"/>
        <v>4988</v>
      </c>
      <c r="Q25" s="108">
        <f t="shared" si="8"/>
        <v>510</v>
      </c>
      <c r="R25" s="109">
        <f t="shared" si="8"/>
        <v>1173</v>
      </c>
      <c r="S25" s="109">
        <f t="shared" si="8"/>
        <v>1683</v>
      </c>
      <c r="U25"/>
      <c r="V25"/>
    </row>
    <row r="26" spans="1:22" s="96" customFormat="1" ht="12.2" customHeight="1">
      <c r="A26" s="94" t="s">
        <v>117</v>
      </c>
      <c r="B26" s="108">
        <v>940</v>
      </c>
      <c r="C26" s="109">
        <v>1901</v>
      </c>
      <c r="D26" s="109">
        <v>2841</v>
      </c>
      <c r="E26" s="108">
        <v>347</v>
      </c>
      <c r="F26" s="109">
        <v>583</v>
      </c>
      <c r="G26" s="109">
        <v>930</v>
      </c>
      <c r="H26" s="108">
        <v>279</v>
      </c>
      <c r="I26" s="109">
        <v>1859</v>
      </c>
      <c r="J26" s="109">
        <v>2138</v>
      </c>
      <c r="K26" s="110">
        <v>143</v>
      </c>
      <c r="L26" s="109">
        <v>623</v>
      </c>
      <c r="M26" s="109">
        <v>766</v>
      </c>
      <c r="N26" s="108">
        <f t="shared" si="8"/>
        <v>1219</v>
      </c>
      <c r="O26" s="109">
        <f t="shared" si="8"/>
        <v>3760</v>
      </c>
      <c r="P26" s="109">
        <f t="shared" si="8"/>
        <v>4979</v>
      </c>
      <c r="Q26" s="108">
        <f t="shared" si="8"/>
        <v>490</v>
      </c>
      <c r="R26" s="109">
        <f t="shared" si="8"/>
        <v>1206</v>
      </c>
      <c r="S26" s="109">
        <f t="shared" si="8"/>
        <v>1696</v>
      </c>
      <c r="U26"/>
      <c r="V26"/>
    </row>
    <row r="27" spans="1:22">
      <c r="A27" s="3"/>
      <c r="B27" s="11"/>
      <c r="C27" s="12"/>
      <c r="D27" s="12"/>
      <c r="E27" s="11"/>
      <c r="F27" s="12"/>
      <c r="G27" s="12"/>
      <c r="H27" s="11"/>
      <c r="I27" s="12"/>
      <c r="J27" s="12"/>
      <c r="K27" s="11"/>
      <c r="L27" s="12"/>
      <c r="M27" s="12"/>
      <c r="N27" s="11"/>
      <c r="O27" s="12"/>
      <c r="P27" s="12"/>
      <c r="Q27" s="11"/>
      <c r="R27" s="12"/>
      <c r="S27" s="12"/>
      <c r="U27"/>
      <c r="V27"/>
    </row>
    <row r="28" spans="1:22">
      <c r="A28" s="1" t="s">
        <v>13</v>
      </c>
      <c r="B28" s="11"/>
      <c r="C28" s="12"/>
      <c r="D28" s="12"/>
      <c r="E28" s="11"/>
      <c r="F28" s="12"/>
      <c r="G28" s="12"/>
      <c r="H28" s="11"/>
      <c r="I28" s="12"/>
      <c r="J28" s="12"/>
      <c r="K28" s="11"/>
      <c r="L28" s="12"/>
      <c r="M28" s="12"/>
      <c r="N28" s="11"/>
      <c r="O28" s="12"/>
      <c r="P28" s="12"/>
      <c r="Q28" s="11"/>
      <c r="R28" s="12"/>
      <c r="S28" s="12"/>
      <c r="U28"/>
      <c r="V28"/>
    </row>
    <row r="29" spans="1:22" s="96" customFormat="1" ht="12.2" customHeight="1">
      <c r="A29" s="201" t="s">
        <v>65</v>
      </c>
      <c r="B29" s="108">
        <v>129</v>
      </c>
      <c r="C29" s="109">
        <v>412</v>
      </c>
      <c r="D29" s="109">
        <f>SUM(B29:C29)</f>
        <v>541</v>
      </c>
      <c r="E29" s="108">
        <v>50</v>
      </c>
      <c r="F29" s="109">
        <v>214</v>
      </c>
      <c r="G29" s="109">
        <f>SUM(E29:F29)</f>
        <v>264</v>
      </c>
      <c r="H29" s="108">
        <v>38</v>
      </c>
      <c r="I29" s="109">
        <v>323</v>
      </c>
      <c r="J29" s="109">
        <f>SUM(H29:I29)</f>
        <v>361</v>
      </c>
      <c r="K29" s="110">
        <v>18</v>
      </c>
      <c r="L29" s="109">
        <v>172</v>
      </c>
      <c r="M29" s="109">
        <f>SUM(K29:L29)</f>
        <v>190</v>
      </c>
      <c r="N29" s="108">
        <f t="shared" ref="N29:S29" si="9">SUM(B29,H29)</f>
        <v>167</v>
      </c>
      <c r="O29" s="109">
        <f t="shared" si="9"/>
        <v>735</v>
      </c>
      <c r="P29" s="109">
        <f t="shared" si="9"/>
        <v>902</v>
      </c>
      <c r="Q29" s="108">
        <f t="shared" si="9"/>
        <v>68</v>
      </c>
      <c r="R29" s="109">
        <f t="shared" si="9"/>
        <v>386</v>
      </c>
      <c r="S29" s="109">
        <f t="shared" si="9"/>
        <v>454</v>
      </c>
      <c r="U29"/>
      <c r="V29"/>
    </row>
    <row r="30" spans="1:22" s="96" customFormat="1" ht="12.2" customHeight="1">
      <c r="A30" s="201" t="s">
        <v>80</v>
      </c>
      <c r="B30" s="108">
        <v>118</v>
      </c>
      <c r="C30" s="109">
        <v>479</v>
      </c>
      <c r="D30" s="109">
        <f>SUM(B30:C30)</f>
        <v>597</v>
      </c>
      <c r="E30" s="108">
        <v>56</v>
      </c>
      <c r="F30" s="109">
        <v>267</v>
      </c>
      <c r="G30" s="109">
        <f>SUM(E30:F30)</f>
        <v>323</v>
      </c>
      <c r="H30" s="108">
        <v>47</v>
      </c>
      <c r="I30" s="109">
        <v>348</v>
      </c>
      <c r="J30" s="109">
        <f>SUM(H30:I30)</f>
        <v>395</v>
      </c>
      <c r="K30" s="110">
        <v>24</v>
      </c>
      <c r="L30" s="109">
        <v>239</v>
      </c>
      <c r="M30" s="109">
        <f>SUM(K30:L30)</f>
        <v>263</v>
      </c>
      <c r="N30" s="108">
        <f t="shared" ref="N30:R32" si="10">SUM(B30,H30)</f>
        <v>165</v>
      </c>
      <c r="O30" s="109">
        <f t="shared" si="10"/>
        <v>827</v>
      </c>
      <c r="P30" s="109">
        <f t="shared" si="10"/>
        <v>992</v>
      </c>
      <c r="Q30" s="108">
        <f t="shared" si="10"/>
        <v>80</v>
      </c>
      <c r="R30" s="109">
        <f t="shared" si="10"/>
        <v>506</v>
      </c>
      <c r="S30" s="109">
        <f>SUM(G30,M30)</f>
        <v>586</v>
      </c>
      <c r="U30"/>
      <c r="V30"/>
    </row>
    <row r="31" spans="1:22" s="96" customFormat="1" ht="12.2" customHeight="1">
      <c r="A31" s="94" t="s">
        <v>86</v>
      </c>
      <c r="B31" s="108">
        <v>105</v>
      </c>
      <c r="C31" s="109">
        <v>518</v>
      </c>
      <c r="D31" s="109">
        <f>SUM(B31:C31)</f>
        <v>623</v>
      </c>
      <c r="E31" s="108">
        <v>50</v>
      </c>
      <c r="F31" s="109">
        <v>208</v>
      </c>
      <c r="G31" s="109">
        <f>SUM(E31:F31)</f>
        <v>258</v>
      </c>
      <c r="H31" s="108">
        <v>43</v>
      </c>
      <c r="I31" s="109">
        <v>430</v>
      </c>
      <c r="J31" s="109">
        <f>SUM(H31:I31)</f>
        <v>473</v>
      </c>
      <c r="K31" s="110">
        <v>19</v>
      </c>
      <c r="L31" s="109">
        <v>247</v>
      </c>
      <c r="M31" s="109">
        <f>SUM(K31:L31)</f>
        <v>266</v>
      </c>
      <c r="N31" s="108">
        <f t="shared" si="10"/>
        <v>148</v>
      </c>
      <c r="O31" s="109">
        <f t="shared" si="10"/>
        <v>948</v>
      </c>
      <c r="P31" s="109">
        <f t="shared" si="10"/>
        <v>1096</v>
      </c>
      <c r="Q31" s="108">
        <f t="shared" si="10"/>
        <v>69</v>
      </c>
      <c r="R31" s="109">
        <f t="shared" si="10"/>
        <v>455</v>
      </c>
      <c r="S31" s="109">
        <f>SUM(G31,M31)</f>
        <v>524</v>
      </c>
      <c r="U31"/>
      <c r="V31"/>
    </row>
    <row r="32" spans="1:22" s="96" customFormat="1" ht="12.2" customHeight="1">
      <c r="A32" s="94" t="s">
        <v>117</v>
      </c>
      <c r="B32" s="108">
        <f>SUM('19PALG10'!B36)</f>
        <v>101</v>
      </c>
      <c r="C32" s="109">
        <f>SUM('19PALG10'!C36)</f>
        <v>497</v>
      </c>
      <c r="D32" s="109">
        <f>SUM('19PALG10'!D36)</f>
        <v>598</v>
      </c>
      <c r="E32" s="108">
        <f>SUM('19PALG10'!E36)</f>
        <v>48</v>
      </c>
      <c r="F32" s="109">
        <f>SUM('19PALG10'!F36)</f>
        <v>229</v>
      </c>
      <c r="G32" s="109">
        <f>SUM('19PALG10'!G36)</f>
        <v>277</v>
      </c>
      <c r="H32" s="108">
        <f>SUM('19PALG10'!H36)</f>
        <v>46</v>
      </c>
      <c r="I32" s="109">
        <f>SUM('19PALG10'!I36)</f>
        <v>466</v>
      </c>
      <c r="J32" s="109">
        <f>SUM('19PALG10'!J36)</f>
        <v>512</v>
      </c>
      <c r="K32" s="110">
        <f>SUM('19PALG10'!K36)</f>
        <v>27</v>
      </c>
      <c r="L32" s="109">
        <f>SUM('19PALG10'!L36)</f>
        <v>263</v>
      </c>
      <c r="M32" s="109">
        <f>SUM('19PALG10'!M36)</f>
        <v>290</v>
      </c>
      <c r="N32" s="108">
        <f t="shared" si="10"/>
        <v>147</v>
      </c>
      <c r="O32" s="109">
        <f t="shared" si="10"/>
        <v>963</v>
      </c>
      <c r="P32" s="109">
        <f t="shared" si="10"/>
        <v>1110</v>
      </c>
      <c r="Q32" s="108">
        <f t="shared" si="10"/>
        <v>75</v>
      </c>
      <c r="R32" s="109">
        <f t="shared" si="10"/>
        <v>492</v>
      </c>
      <c r="S32" s="109">
        <f>SUM(G32,M32)</f>
        <v>567</v>
      </c>
      <c r="U32"/>
      <c r="V32"/>
    </row>
    <row r="33" spans="1:22" s="96" customFormat="1">
      <c r="A33" s="94"/>
      <c r="B33" s="108"/>
      <c r="C33" s="109"/>
      <c r="D33" s="109"/>
      <c r="E33" s="108"/>
      <c r="F33" s="109"/>
      <c r="G33" s="109"/>
      <c r="H33" s="108"/>
      <c r="I33" s="109"/>
      <c r="J33" s="109"/>
      <c r="K33" s="110"/>
      <c r="L33" s="109"/>
      <c r="M33" s="109"/>
      <c r="N33" s="108"/>
      <c r="O33" s="109"/>
      <c r="P33" s="109"/>
      <c r="Q33" s="108"/>
      <c r="R33" s="109"/>
      <c r="S33" s="109"/>
      <c r="U33"/>
      <c r="V33"/>
    </row>
    <row r="34" spans="1:22" s="96" customFormat="1" ht="14.25" customHeight="1">
      <c r="A34" s="93" t="s">
        <v>67</v>
      </c>
      <c r="B34" s="108"/>
      <c r="C34" s="109"/>
      <c r="D34" s="109"/>
      <c r="E34" s="108"/>
      <c r="F34" s="109"/>
      <c r="G34" s="109"/>
      <c r="H34" s="108"/>
      <c r="I34" s="109"/>
      <c r="J34" s="109"/>
      <c r="K34" s="108"/>
      <c r="L34" s="109"/>
      <c r="M34" s="109"/>
      <c r="N34" s="108"/>
      <c r="O34" s="109"/>
      <c r="P34" s="109"/>
      <c r="Q34" s="108"/>
      <c r="R34" s="109"/>
      <c r="S34" s="109"/>
      <c r="U34"/>
      <c r="V34"/>
    </row>
    <row r="35" spans="1:22" s="96" customFormat="1" ht="12.2" customHeight="1">
      <c r="A35" s="201" t="s">
        <v>65</v>
      </c>
      <c r="B35" s="108">
        <v>2</v>
      </c>
      <c r="C35" s="109">
        <v>9</v>
      </c>
      <c r="D35" s="188">
        <f>SUM(B35,C35)</f>
        <v>11</v>
      </c>
      <c r="E35" s="108">
        <v>0</v>
      </c>
      <c r="F35" s="109">
        <v>2</v>
      </c>
      <c r="G35" s="188">
        <f>SUM(E35:F35)</f>
        <v>2</v>
      </c>
      <c r="H35" s="108">
        <v>0</v>
      </c>
      <c r="I35" s="109">
        <v>8</v>
      </c>
      <c r="J35" s="188">
        <f>SUM(H35:I35)</f>
        <v>8</v>
      </c>
      <c r="K35" s="110">
        <v>0</v>
      </c>
      <c r="L35" s="109">
        <v>0</v>
      </c>
      <c r="M35" s="188">
        <f>SUM(K35:L35)</f>
        <v>0</v>
      </c>
      <c r="N35" s="108">
        <f t="shared" ref="N35:S38" si="11">SUM(B35,H35)</f>
        <v>2</v>
      </c>
      <c r="O35" s="109">
        <f t="shared" si="11"/>
        <v>17</v>
      </c>
      <c r="P35" s="109">
        <f t="shared" si="11"/>
        <v>19</v>
      </c>
      <c r="Q35" s="108">
        <f t="shared" si="11"/>
        <v>0</v>
      </c>
      <c r="R35" s="109">
        <f t="shared" si="11"/>
        <v>2</v>
      </c>
      <c r="S35" s="109">
        <f t="shared" si="11"/>
        <v>2</v>
      </c>
      <c r="U35"/>
      <c r="V35"/>
    </row>
    <row r="36" spans="1:22" s="96" customFormat="1" ht="12.2" customHeight="1">
      <c r="A36" s="201" t="s">
        <v>80</v>
      </c>
      <c r="B36" s="108">
        <v>2</v>
      </c>
      <c r="C36" s="109">
        <v>10</v>
      </c>
      <c r="D36" s="188">
        <f>SUM(B36,C36)</f>
        <v>12</v>
      </c>
      <c r="E36" s="108">
        <v>0</v>
      </c>
      <c r="F36" s="109">
        <v>5</v>
      </c>
      <c r="G36" s="188">
        <f>SUM(E36:F36)</f>
        <v>5</v>
      </c>
      <c r="H36" s="108">
        <v>0</v>
      </c>
      <c r="I36" s="109">
        <v>4</v>
      </c>
      <c r="J36" s="188">
        <f>SUM(H36:I36)</f>
        <v>4</v>
      </c>
      <c r="K36" s="110">
        <v>0</v>
      </c>
      <c r="L36" s="109">
        <v>3</v>
      </c>
      <c r="M36" s="188">
        <f>SUM(K36:L36)</f>
        <v>3</v>
      </c>
      <c r="N36" s="108">
        <f t="shared" si="11"/>
        <v>2</v>
      </c>
      <c r="O36" s="109">
        <f t="shared" si="11"/>
        <v>14</v>
      </c>
      <c r="P36" s="109">
        <f t="shared" si="11"/>
        <v>16</v>
      </c>
      <c r="Q36" s="108">
        <f t="shared" si="11"/>
        <v>0</v>
      </c>
      <c r="R36" s="109">
        <f t="shared" si="11"/>
        <v>8</v>
      </c>
      <c r="S36" s="109">
        <f t="shared" si="11"/>
        <v>8</v>
      </c>
      <c r="U36"/>
      <c r="V36"/>
    </row>
    <row r="37" spans="1:22" s="96" customFormat="1" ht="12.2" customHeight="1">
      <c r="A37" s="94" t="s">
        <v>86</v>
      </c>
      <c r="B37" s="108">
        <v>11</v>
      </c>
      <c r="C37" s="109">
        <v>43</v>
      </c>
      <c r="D37" s="188">
        <f>SUM(B37,C37)</f>
        <v>54</v>
      </c>
      <c r="E37" s="108">
        <v>4</v>
      </c>
      <c r="F37" s="109">
        <v>7</v>
      </c>
      <c r="G37" s="188">
        <f>SUM(E37:F37)</f>
        <v>11</v>
      </c>
      <c r="H37" s="108">
        <v>2</v>
      </c>
      <c r="I37" s="109">
        <v>50</v>
      </c>
      <c r="J37" s="188">
        <f>SUM(H37:I37)</f>
        <v>52</v>
      </c>
      <c r="K37" s="110">
        <v>1</v>
      </c>
      <c r="L37" s="109">
        <v>20</v>
      </c>
      <c r="M37" s="188">
        <f>SUM(K37:L37)</f>
        <v>21</v>
      </c>
      <c r="N37" s="108">
        <f t="shared" si="11"/>
        <v>13</v>
      </c>
      <c r="O37" s="109">
        <f t="shared" si="11"/>
        <v>93</v>
      </c>
      <c r="P37" s="109">
        <f t="shared" si="11"/>
        <v>106</v>
      </c>
      <c r="Q37" s="108">
        <f t="shared" si="11"/>
        <v>5</v>
      </c>
      <c r="R37" s="109">
        <f t="shared" si="11"/>
        <v>27</v>
      </c>
      <c r="S37" s="109">
        <f t="shared" si="11"/>
        <v>32</v>
      </c>
      <c r="U37"/>
      <c r="V37"/>
    </row>
    <row r="38" spans="1:22" s="96" customFormat="1" ht="12.2" customHeight="1">
      <c r="A38" s="94" t="s">
        <v>117</v>
      </c>
      <c r="B38" s="108">
        <v>10</v>
      </c>
      <c r="C38" s="109">
        <v>42</v>
      </c>
      <c r="D38" s="109">
        <v>52</v>
      </c>
      <c r="E38" s="108">
        <v>6</v>
      </c>
      <c r="F38" s="109">
        <v>8</v>
      </c>
      <c r="G38" s="109">
        <v>14</v>
      </c>
      <c r="H38" s="108">
        <v>3</v>
      </c>
      <c r="I38" s="109">
        <v>46</v>
      </c>
      <c r="J38" s="109">
        <v>49</v>
      </c>
      <c r="K38" s="110">
        <v>3</v>
      </c>
      <c r="L38" s="109">
        <v>12</v>
      </c>
      <c r="M38" s="109">
        <v>15</v>
      </c>
      <c r="N38" s="108">
        <f t="shared" si="11"/>
        <v>13</v>
      </c>
      <c r="O38" s="109">
        <f t="shared" si="11"/>
        <v>88</v>
      </c>
      <c r="P38" s="109">
        <f t="shared" si="11"/>
        <v>101</v>
      </c>
      <c r="Q38" s="108">
        <f t="shared" si="11"/>
        <v>9</v>
      </c>
      <c r="R38" s="109">
        <f t="shared" si="11"/>
        <v>20</v>
      </c>
      <c r="S38" s="109">
        <f t="shared" si="11"/>
        <v>29</v>
      </c>
      <c r="U38"/>
      <c r="V38"/>
    </row>
    <row r="39" spans="1:22">
      <c r="A39" s="2"/>
      <c r="B39" s="11"/>
      <c r="C39" s="12"/>
      <c r="D39" s="12"/>
      <c r="E39" s="11"/>
      <c r="F39" s="12"/>
      <c r="G39" s="12"/>
      <c r="H39" s="11"/>
      <c r="I39" s="12"/>
      <c r="J39" s="12"/>
      <c r="K39" s="11"/>
      <c r="L39" s="12"/>
      <c r="M39" s="12"/>
      <c r="N39" s="11"/>
      <c r="O39" s="12"/>
      <c r="P39" s="12"/>
      <c r="Q39" s="11"/>
      <c r="R39" s="12"/>
      <c r="S39" s="12"/>
      <c r="U39"/>
      <c r="V39"/>
    </row>
    <row r="40" spans="1:22">
      <c r="A40" s="1" t="s">
        <v>14</v>
      </c>
      <c r="B40" s="11"/>
      <c r="C40" s="12"/>
      <c r="D40" s="12"/>
      <c r="E40" s="11"/>
      <c r="F40" s="12"/>
      <c r="G40" s="12"/>
      <c r="H40" s="11"/>
      <c r="I40" s="12"/>
      <c r="J40" s="12"/>
      <c r="K40" s="11"/>
      <c r="L40" s="12"/>
      <c r="M40" s="12"/>
      <c r="N40" s="11"/>
      <c r="O40" s="12"/>
      <c r="P40" s="12"/>
      <c r="Q40" s="11"/>
      <c r="R40" s="12"/>
      <c r="S40" s="12"/>
      <c r="U40"/>
      <c r="V40"/>
    </row>
    <row r="41" spans="1:22" s="96" customFormat="1" ht="12.2" customHeight="1">
      <c r="A41" s="201" t="s">
        <v>65</v>
      </c>
      <c r="B41" s="108">
        <v>459</v>
      </c>
      <c r="C41" s="109">
        <v>645</v>
      </c>
      <c r="D41" s="109">
        <f>SUM(B41:C41)</f>
        <v>1104</v>
      </c>
      <c r="E41" s="108">
        <v>213</v>
      </c>
      <c r="F41" s="109">
        <v>292</v>
      </c>
      <c r="G41" s="109">
        <f>SUM(E41:F41)</f>
        <v>505</v>
      </c>
      <c r="H41" s="108">
        <v>97</v>
      </c>
      <c r="I41" s="109">
        <v>559</v>
      </c>
      <c r="J41" s="109">
        <f>SUM(H41:I41)</f>
        <v>656</v>
      </c>
      <c r="K41" s="110">
        <v>56</v>
      </c>
      <c r="L41" s="109">
        <v>231</v>
      </c>
      <c r="M41" s="109">
        <f>SUM(K41:L41)</f>
        <v>287</v>
      </c>
      <c r="N41" s="108">
        <f t="shared" ref="N41:S41" si="12">SUM(B41,H41)</f>
        <v>556</v>
      </c>
      <c r="O41" s="109">
        <f t="shared" si="12"/>
        <v>1204</v>
      </c>
      <c r="P41" s="109">
        <f t="shared" si="12"/>
        <v>1760</v>
      </c>
      <c r="Q41" s="108">
        <f t="shared" si="12"/>
        <v>269</v>
      </c>
      <c r="R41" s="109">
        <f t="shared" si="12"/>
        <v>523</v>
      </c>
      <c r="S41" s="109">
        <f t="shared" si="12"/>
        <v>792</v>
      </c>
      <c r="U41"/>
      <c r="V41"/>
    </row>
    <row r="42" spans="1:22" s="96" customFormat="1" ht="12.2" customHeight="1">
      <c r="A42" s="201" t="s">
        <v>80</v>
      </c>
      <c r="B42" s="108">
        <v>417</v>
      </c>
      <c r="C42" s="109">
        <v>531</v>
      </c>
      <c r="D42" s="109">
        <f>SUM(B42:C42)</f>
        <v>948</v>
      </c>
      <c r="E42" s="108">
        <v>158</v>
      </c>
      <c r="F42" s="109">
        <v>260</v>
      </c>
      <c r="G42" s="109">
        <f>SUM(E42:F42)</f>
        <v>418</v>
      </c>
      <c r="H42" s="108">
        <v>108</v>
      </c>
      <c r="I42" s="109">
        <v>547</v>
      </c>
      <c r="J42" s="109">
        <f>SUM(H42:I42)</f>
        <v>655</v>
      </c>
      <c r="K42" s="110">
        <v>46</v>
      </c>
      <c r="L42" s="109">
        <v>212</v>
      </c>
      <c r="M42" s="109">
        <f>SUM(K42:L42)</f>
        <v>258</v>
      </c>
      <c r="N42" s="108">
        <f t="shared" ref="N42:S42" si="13">SUM(B42,H42)</f>
        <v>525</v>
      </c>
      <c r="O42" s="109">
        <f t="shared" si="13"/>
        <v>1078</v>
      </c>
      <c r="P42" s="109">
        <f t="shared" si="13"/>
        <v>1603</v>
      </c>
      <c r="Q42" s="108">
        <f t="shared" si="13"/>
        <v>204</v>
      </c>
      <c r="R42" s="109">
        <f t="shared" si="13"/>
        <v>472</v>
      </c>
      <c r="S42" s="109">
        <f t="shared" si="13"/>
        <v>676</v>
      </c>
      <c r="U42"/>
      <c r="V42"/>
    </row>
    <row r="43" spans="1:22" s="96" customFormat="1" ht="12.2" customHeight="1">
      <c r="A43" s="94" t="s">
        <v>86</v>
      </c>
      <c r="B43" s="108">
        <v>447</v>
      </c>
      <c r="C43" s="109">
        <v>548</v>
      </c>
      <c r="D43" s="109">
        <f>SUM(B43:C43)</f>
        <v>995</v>
      </c>
      <c r="E43" s="108">
        <v>175</v>
      </c>
      <c r="F43" s="109">
        <v>277</v>
      </c>
      <c r="G43" s="109">
        <f>SUM(E43:F43)</f>
        <v>452</v>
      </c>
      <c r="H43" s="108">
        <v>121</v>
      </c>
      <c r="I43" s="109">
        <v>653</v>
      </c>
      <c r="J43" s="109">
        <f>SUM(H43:I43)</f>
        <v>774</v>
      </c>
      <c r="K43" s="110">
        <v>70</v>
      </c>
      <c r="L43" s="109">
        <v>264</v>
      </c>
      <c r="M43" s="109">
        <f>SUM(K43:L43)</f>
        <v>334</v>
      </c>
      <c r="N43" s="108">
        <f t="shared" ref="N43:S44" si="14">SUM(B43,H43)</f>
        <v>568</v>
      </c>
      <c r="O43" s="109">
        <f t="shared" si="14"/>
        <v>1201</v>
      </c>
      <c r="P43" s="109">
        <f t="shared" si="14"/>
        <v>1769</v>
      </c>
      <c r="Q43" s="108">
        <f t="shared" si="14"/>
        <v>245</v>
      </c>
      <c r="R43" s="109">
        <f t="shared" si="14"/>
        <v>541</v>
      </c>
      <c r="S43" s="109">
        <f t="shared" si="14"/>
        <v>786</v>
      </c>
      <c r="U43"/>
      <c r="V43"/>
    </row>
    <row r="44" spans="1:22" s="96" customFormat="1" ht="12.2" customHeight="1">
      <c r="A44" s="94" t="s">
        <v>117</v>
      </c>
      <c r="B44" s="108">
        <f>SUM('19PALG10'!B46)</f>
        <v>462</v>
      </c>
      <c r="C44" s="109">
        <f>SUM('19PALG10'!C46)</f>
        <v>584</v>
      </c>
      <c r="D44" s="109">
        <f>SUM('19PALG10'!D46)</f>
        <v>1046</v>
      </c>
      <c r="E44" s="108">
        <f>SUM('19PALG10'!E46)</f>
        <v>189</v>
      </c>
      <c r="F44" s="109">
        <f>SUM('19PALG10'!F46)</f>
        <v>318</v>
      </c>
      <c r="G44" s="109">
        <f>SUM('19PALG10'!G46)</f>
        <v>507</v>
      </c>
      <c r="H44" s="108">
        <f>SUM('19PALG10'!H46)</f>
        <v>141</v>
      </c>
      <c r="I44" s="109">
        <f>SUM('19PALG10'!I46)</f>
        <v>683</v>
      </c>
      <c r="J44" s="109">
        <f>SUM('19PALG10'!J46)</f>
        <v>824</v>
      </c>
      <c r="K44" s="110">
        <f>SUM('19PALG10'!K46)</f>
        <v>62</v>
      </c>
      <c r="L44" s="109">
        <f>SUM('19PALG10'!L46)</f>
        <v>294</v>
      </c>
      <c r="M44" s="109">
        <f>SUM('19PALG10'!M46)</f>
        <v>356</v>
      </c>
      <c r="N44" s="108">
        <f t="shared" si="14"/>
        <v>603</v>
      </c>
      <c r="O44" s="109">
        <f t="shared" si="14"/>
        <v>1267</v>
      </c>
      <c r="P44" s="109">
        <f t="shared" si="14"/>
        <v>1870</v>
      </c>
      <c r="Q44" s="108">
        <f t="shared" si="14"/>
        <v>251</v>
      </c>
      <c r="R44" s="109">
        <f t="shared" si="14"/>
        <v>612</v>
      </c>
      <c r="S44" s="109">
        <f t="shared" si="14"/>
        <v>863</v>
      </c>
      <c r="U44"/>
      <c r="V44"/>
    </row>
    <row r="45" spans="1:22">
      <c r="A45" s="2"/>
      <c r="B45" s="11"/>
      <c r="C45" s="12"/>
      <c r="D45" s="12"/>
      <c r="E45" s="11"/>
      <c r="F45" s="12"/>
      <c r="G45" s="12"/>
      <c r="H45" s="11"/>
      <c r="I45" s="12"/>
      <c r="J45" s="12"/>
      <c r="K45" s="11"/>
      <c r="L45" s="12"/>
      <c r="M45" s="12"/>
      <c r="N45" s="11"/>
      <c r="O45" s="12"/>
      <c r="P45" s="12"/>
      <c r="Q45" s="11"/>
      <c r="R45" s="12"/>
      <c r="S45" s="12"/>
      <c r="U45"/>
      <c r="V45"/>
    </row>
    <row r="46" spans="1:22" s="96" customFormat="1" ht="14.25" customHeight="1">
      <c r="A46" s="93" t="s">
        <v>47</v>
      </c>
      <c r="B46" s="108"/>
      <c r="C46" s="109"/>
      <c r="D46" s="109"/>
      <c r="E46" s="108"/>
      <c r="F46" s="109"/>
      <c r="G46" s="109"/>
      <c r="H46" s="108"/>
      <c r="I46" s="109"/>
      <c r="J46" s="109"/>
      <c r="K46" s="108"/>
      <c r="L46" s="109"/>
      <c r="M46" s="109"/>
      <c r="N46" s="108"/>
      <c r="O46" s="109"/>
      <c r="P46" s="109"/>
      <c r="Q46" s="108"/>
      <c r="R46" s="109"/>
      <c r="S46" s="109"/>
      <c r="U46"/>
      <c r="V46"/>
    </row>
    <row r="47" spans="1:22" s="96" customFormat="1" ht="12.2" customHeight="1">
      <c r="A47" s="201" t="s">
        <v>66</v>
      </c>
      <c r="B47" s="108">
        <v>0</v>
      </c>
      <c r="C47" s="109">
        <v>0</v>
      </c>
      <c r="D47" s="188">
        <f>SUM(B47,C47)</f>
        <v>0</v>
      </c>
      <c r="E47" s="108">
        <v>1</v>
      </c>
      <c r="F47" s="109">
        <v>20</v>
      </c>
      <c r="G47" s="188">
        <f>SUM(E47:F47)</f>
        <v>21</v>
      </c>
      <c r="H47" s="108">
        <v>0</v>
      </c>
      <c r="I47" s="109">
        <v>0</v>
      </c>
      <c r="J47" s="188">
        <f>SUM(H47:I47)</f>
        <v>0</v>
      </c>
      <c r="K47" s="110">
        <v>5</v>
      </c>
      <c r="L47" s="109">
        <v>54</v>
      </c>
      <c r="M47" s="188">
        <f>SUM(K47:L47)</f>
        <v>59</v>
      </c>
      <c r="N47" s="108">
        <f t="shared" ref="N47:S50" si="15">SUM(B47,H47)</f>
        <v>0</v>
      </c>
      <c r="O47" s="109">
        <f t="shared" si="15"/>
        <v>0</v>
      </c>
      <c r="P47" s="109">
        <f t="shared" si="15"/>
        <v>0</v>
      </c>
      <c r="Q47" s="108">
        <f t="shared" si="15"/>
        <v>6</v>
      </c>
      <c r="R47" s="109">
        <f t="shared" si="15"/>
        <v>74</v>
      </c>
      <c r="S47" s="109">
        <f t="shared" si="15"/>
        <v>80</v>
      </c>
      <c r="U47"/>
      <c r="V47"/>
    </row>
    <row r="48" spans="1:22" s="96" customFormat="1" ht="12.2" customHeight="1">
      <c r="A48" s="201" t="s">
        <v>80</v>
      </c>
      <c r="B48" s="108">
        <v>0</v>
      </c>
      <c r="C48" s="109">
        <v>0</v>
      </c>
      <c r="D48" s="188">
        <f>SUM(B48,C48)</f>
        <v>0</v>
      </c>
      <c r="E48" s="108">
        <v>2</v>
      </c>
      <c r="F48" s="109">
        <v>26</v>
      </c>
      <c r="G48" s="188">
        <f>SUM(E48:F48)</f>
        <v>28</v>
      </c>
      <c r="H48" s="108">
        <v>0</v>
      </c>
      <c r="I48" s="109">
        <v>0</v>
      </c>
      <c r="J48" s="188">
        <f>SUM(H48:I48)</f>
        <v>0</v>
      </c>
      <c r="K48" s="110">
        <v>8</v>
      </c>
      <c r="L48" s="109">
        <v>70</v>
      </c>
      <c r="M48" s="188">
        <f>SUM(K48:L48)</f>
        <v>78</v>
      </c>
      <c r="N48" s="108">
        <f t="shared" si="15"/>
        <v>0</v>
      </c>
      <c r="O48" s="109">
        <f t="shared" si="15"/>
        <v>0</v>
      </c>
      <c r="P48" s="109">
        <f t="shared" si="15"/>
        <v>0</v>
      </c>
      <c r="Q48" s="108">
        <f t="shared" si="15"/>
        <v>10</v>
      </c>
      <c r="R48" s="109">
        <f t="shared" si="15"/>
        <v>96</v>
      </c>
      <c r="S48" s="109">
        <f t="shared" si="15"/>
        <v>106</v>
      </c>
      <c r="U48"/>
      <c r="V48"/>
    </row>
    <row r="49" spans="1:22" s="96" customFormat="1" ht="12.2" customHeight="1">
      <c r="A49" s="94" t="s">
        <v>86</v>
      </c>
      <c r="B49" s="108">
        <v>2</v>
      </c>
      <c r="C49" s="109">
        <v>16</v>
      </c>
      <c r="D49" s="188">
        <f>SUM(B49,C49)</f>
        <v>18</v>
      </c>
      <c r="E49" s="108">
        <v>10</v>
      </c>
      <c r="F49" s="109">
        <v>15</v>
      </c>
      <c r="G49" s="188">
        <f>SUM(E49:F49)</f>
        <v>25</v>
      </c>
      <c r="H49" s="108">
        <v>3</v>
      </c>
      <c r="I49" s="109">
        <v>50</v>
      </c>
      <c r="J49" s="188">
        <f>SUM(H49:I49)</f>
        <v>53</v>
      </c>
      <c r="K49" s="110">
        <v>2</v>
      </c>
      <c r="L49" s="109">
        <v>34</v>
      </c>
      <c r="M49" s="188">
        <f>SUM(K49:L49)</f>
        <v>36</v>
      </c>
      <c r="N49" s="108">
        <f t="shared" si="15"/>
        <v>5</v>
      </c>
      <c r="O49" s="109">
        <f t="shared" si="15"/>
        <v>66</v>
      </c>
      <c r="P49" s="109">
        <f t="shared" si="15"/>
        <v>71</v>
      </c>
      <c r="Q49" s="108">
        <f t="shared" si="15"/>
        <v>12</v>
      </c>
      <c r="R49" s="109">
        <f t="shared" si="15"/>
        <v>49</v>
      </c>
      <c r="S49" s="109">
        <f t="shared" si="15"/>
        <v>61</v>
      </c>
      <c r="U49"/>
      <c r="V49"/>
    </row>
    <row r="50" spans="1:22" s="96" customFormat="1" ht="12.2" customHeight="1">
      <c r="A50" s="94" t="s">
        <v>117</v>
      </c>
      <c r="B50" s="108">
        <f>SUM('19PALG10'!B49)</f>
        <v>2</v>
      </c>
      <c r="C50" s="109">
        <f>SUM('19PALG10'!C49)</f>
        <v>21</v>
      </c>
      <c r="D50" s="109">
        <f>SUM('19PALG10'!D49)</f>
        <v>23</v>
      </c>
      <c r="E50" s="108">
        <f>SUM('19PALG10'!E49)</f>
        <v>8</v>
      </c>
      <c r="F50" s="109">
        <f>SUM('19PALG10'!F49)</f>
        <v>17</v>
      </c>
      <c r="G50" s="109">
        <f>SUM('19PALG10'!G49)</f>
        <v>25</v>
      </c>
      <c r="H50" s="108">
        <f>SUM('19PALG10'!H49)</f>
        <v>3</v>
      </c>
      <c r="I50" s="109">
        <f>SUM('19PALG10'!I49)</f>
        <v>50</v>
      </c>
      <c r="J50" s="109">
        <f>SUM('19PALG10'!J49)</f>
        <v>53</v>
      </c>
      <c r="K50" s="110">
        <f>SUM('19PALG10'!K49)</f>
        <v>5</v>
      </c>
      <c r="L50" s="109">
        <f>SUM('19PALG10'!L49)</f>
        <v>33</v>
      </c>
      <c r="M50" s="109">
        <f>SUM('19PALG10'!M49)</f>
        <v>38</v>
      </c>
      <c r="N50" s="108">
        <f t="shared" si="15"/>
        <v>5</v>
      </c>
      <c r="O50" s="109">
        <f t="shared" si="15"/>
        <v>71</v>
      </c>
      <c r="P50" s="109">
        <f t="shared" si="15"/>
        <v>76</v>
      </c>
      <c r="Q50" s="108">
        <f t="shared" si="15"/>
        <v>13</v>
      </c>
      <c r="R50" s="109">
        <f t="shared" si="15"/>
        <v>50</v>
      </c>
      <c r="S50" s="109">
        <f t="shared" si="15"/>
        <v>63</v>
      </c>
      <c r="U50"/>
      <c r="V50"/>
    </row>
    <row r="51" spans="1:22">
      <c r="A51" s="2"/>
      <c r="B51" s="11"/>
      <c r="C51" s="12"/>
      <c r="D51" s="12"/>
      <c r="E51" s="11"/>
      <c r="F51" s="12"/>
      <c r="G51" s="12"/>
      <c r="H51" s="11"/>
      <c r="I51" s="12"/>
      <c r="J51" s="12"/>
      <c r="K51" s="11"/>
      <c r="L51" s="12"/>
      <c r="M51" s="12"/>
      <c r="N51" s="11"/>
      <c r="O51" s="12"/>
      <c r="P51" s="12"/>
      <c r="Q51" s="11"/>
      <c r="R51" s="12"/>
      <c r="S51" s="12"/>
      <c r="U51"/>
      <c r="V51"/>
    </row>
    <row r="52" spans="1:22">
      <c r="A52" s="1" t="s">
        <v>44</v>
      </c>
      <c r="B52" s="11"/>
      <c r="C52" s="12"/>
      <c r="D52" s="12"/>
      <c r="E52" s="11"/>
      <c r="F52" s="12"/>
      <c r="G52" s="12"/>
      <c r="H52" s="11"/>
      <c r="I52" s="12"/>
      <c r="J52" s="12"/>
      <c r="K52" s="11"/>
      <c r="L52" s="12"/>
      <c r="M52" s="12"/>
      <c r="N52" s="11"/>
      <c r="O52" s="12"/>
      <c r="P52" s="12"/>
      <c r="Q52" s="11"/>
      <c r="R52" s="12"/>
      <c r="S52" s="12"/>
      <c r="U52"/>
      <c r="V52"/>
    </row>
    <row r="53" spans="1:22" s="96" customFormat="1" ht="12.2" customHeight="1">
      <c r="A53" s="201" t="s">
        <v>66</v>
      </c>
      <c r="B53" s="108">
        <v>59</v>
      </c>
      <c r="C53" s="109">
        <v>204</v>
      </c>
      <c r="D53" s="109">
        <f>SUM(B53:C53)</f>
        <v>263</v>
      </c>
      <c r="E53" s="108">
        <v>25</v>
      </c>
      <c r="F53" s="109">
        <v>69</v>
      </c>
      <c r="G53" s="109">
        <f>SUM(E53:F53)</f>
        <v>94</v>
      </c>
      <c r="H53" s="108">
        <v>15</v>
      </c>
      <c r="I53" s="109">
        <v>168</v>
      </c>
      <c r="J53" s="109">
        <f>SUM(H53:I53)</f>
        <v>183</v>
      </c>
      <c r="K53" s="110">
        <v>33</v>
      </c>
      <c r="L53" s="109">
        <v>101</v>
      </c>
      <c r="M53" s="109">
        <f>SUM(K53:L53)</f>
        <v>134</v>
      </c>
      <c r="N53" s="108">
        <f t="shared" ref="N53:S53" si="16">SUM(B53,H53)</f>
        <v>74</v>
      </c>
      <c r="O53" s="109">
        <f t="shared" si="16"/>
        <v>372</v>
      </c>
      <c r="P53" s="109">
        <f t="shared" si="16"/>
        <v>446</v>
      </c>
      <c r="Q53" s="108">
        <f t="shared" si="16"/>
        <v>58</v>
      </c>
      <c r="R53" s="109">
        <f t="shared" si="16"/>
        <v>170</v>
      </c>
      <c r="S53" s="109">
        <f t="shared" si="16"/>
        <v>228</v>
      </c>
      <c r="U53"/>
      <c r="V53"/>
    </row>
    <row r="54" spans="1:22" s="96" customFormat="1" ht="12.2" customHeight="1">
      <c r="A54" s="201" t="s">
        <v>80</v>
      </c>
      <c r="B54" s="108">
        <v>61</v>
      </c>
      <c r="C54" s="109">
        <v>227</v>
      </c>
      <c r="D54" s="109">
        <f>SUM(B54:C54)</f>
        <v>288</v>
      </c>
      <c r="E54" s="108">
        <v>29</v>
      </c>
      <c r="F54" s="109">
        <v>85</v>
      </c>
      <c r="G54" s="109">
        <f>SUM(E54:F54)</f>
        <v>114</v>
      </c>
      <c r="H54" s="108">
        <v>19</v>
      </c>
      <c r="I54" s="109">
        <v>164</v>
      </c>
      <c r="J54" s="109">
        <f>SUM(H54:I54)</f>
        <v>183</v>
      </c>
      <c r="K54" s="110">
        <v>23</v>
      </c>
      <c r="L54" s="109">
        <v>113</v>
      </c>
      <c r="M54" s="109">
        <f>SUM(K54:L54)</f>
        <v>136</v>
      </c>
      <c r="N54" s="108">
        <f t="shared" ref="N54:S54" si="17">SUM(B54,H54)</f>
        <v>80</v>
      </c>
      <c r="O54" s="109">
        <f t="shared" si="17"/>
        <v>391</v>
      </c>
      <c r="P54" s="109">
        <f t="shared" si="17"/>
        <v>471</v>
      </c>
      <c r="Q54" s="108">
        <f t="shared" si="17"/>
        <v>52</v>
      </c>
      <c r="R54" s="109">
        <f t="shared" si="17"/>
        <v>198</v>
      </c>
      <c r="S54" s="109">
        <f t="shared" si="17"/>
        <v>250</v>
      </c>
      <c r="U54"/>
      <c r="V54"/>
    </row>
    <row r="55" spans="1:22" s="96" customFormat="1" ht="12.2" customHeight="1">
      <c r="A55" s="94" t="s">
        <v>86</v>
      </c>
      <c r="B55" s="108">
        <v>62</v>
      </c>
      <c r="C55" s="109">
        <v>255</v>
      </c>
      <c r="D55" s="109">
        <f>SUM(B55:C55)</f>
        <v>317</v>
      </c>
      <c r="E55" s="108">
        <v>20</v>
      </c>
      <c r="F55" s="109">
        <v>84</v>
      </c>
      <c r="G55" s="109">
        <f>SUM(E55:F55)</f>
        <v>104</v>
      </c>
      <c r="H55" s="108">
        <v>20</v>
      </c>
      <c r="I55" s="109">
        <v>168</v>
      </c>
      <c r="J55" s="109">
        <f>SUM(H55:I55)</f>
        <v>188</v>
      </c>
      <c r="K55" s="110">
        <v>20</v>
      </c>
      <c r="L55" s="109">
        <v>66</v>
      </c>
      <c r="M55" s="109">
        <f>SUM(K55:L55)</f>
        <v>86</v>
      </c>
      <c r="N55" s="108">
        <f t="shared" ref="N55:S56" si="18">SUM(B55,H55)</f>
        <v>82</v>
      </c>
      <c r="O55" s="109">
        <f t="shared" si="18"/>
        <v>423</v>
      </c>
      <c r="P55" s="109">
        <f t="shared" si="18"/>
        <v>505</v>
      </c>
      <c r="Q55" s="108">
        <f t="shared" si="18"/>
        <v>40</v>
      </c>
      <c r="R55" s="109">
        <f t="shared" si="18"/>
        <v>150</v>
      </c>
      <c r="S55" s="109">
        <f t="shared" si="18"/>
        <v>190</v>
      </c>
      <c r="U55"/>
      <c r="V55"/>
    </row>
    <row r="56" spans="1:22" s="96" customFormat="1" ht="12.2" customHeight="1">
      <c r="A56" s="94" t="s">
        <v>117</v>
      </c>
      <c r="B56" s="108">
        <f>SUM('19PALG10'!B56)</f>
        <v>62</v>
      </c>
      <c r="C56" s="109">
        <f>SUM('19PALG10'!C56)</f>
        <v>250</v>
      </c>
      <c r="D56" s="109">
        <f>SUM('19PALG10'!D56)</f>
        <v>312</v>
      </c>
      <c r="E56" s="108">
        <f>SUM('19PALG10'!E56)</f>
        <v>15</v>
      </c>
      <c r="F56" s="109">
        <f>SUM('19PALG10'!F56)</f>
        <v>73</v>
      </c>
      <c r="G56" s="109">
        <f>SUM('19PALG10'!G56)</f>
        <v>88</v>
      </c>
      <c r="H56" s="108">
        <f>SUM('19PALG10'!H56)</f>
        <v>23</v>
      </c>
      <c r="I56" s="109">
        <f>SUM('19PALG10'!I56)</f>
        <v>180</v>
      </c>
      <c r="J56" s="109">
        <f>SUM('19PALG10'!J56)</f>
        <v>203</v>
      </c>
      <c r="K56" s="110">
        <f>SUM('19PALG10'!K56)</f>
        <v>17</v>
      </c>
      <c r="L56" s="109">
        <f>SUM('19PALG10'!L56)</f>
        <v>81</v>
      </c>
      <c r="M56" s="109">
        <f>SUM('19PALG10'!M56)</f>
        <v>98</v>
      </c>
      <c r="N56" s="108">
        <f t="shared" si="18"/>
        <v>85</v>
      </c>
      <c r="O56" s="109">
        <f t="shared" si="18"/>
        <v>430</v>
      </c>
      <c r="P56" s="109">
        <f t="shared" si="18"/>
        <v>515</v>
      </c>
      <c r="Q56" s="108">
        <f t="shared" si="18"/>
        <v>32</v>
      </c>
      <c r="R56" s="109">
        <f t="shared" si="18"/>
        <v>154</v>
      </c>
      <c r="S56" s="109">
        <f t="shared" si="18"/>
        <v>186</v>
      </c>
      <c r="U56"/>
      <c r="V56"/>
    </row>
    <row r="57" spans="1:22">
      <c r="A57" s="2"/>
      <c r="B57" s="11"/>
      <c r="C57" s="12"/>
      <c r="D57" s="12"/>
      <c r="E57" s="13"/>
      <c r="F57" s="12"/>
      <c r="G57" s="12"/>
      <c r="H57" s="11"/>
      <c r="I57" s="12"/>
      <c r="J57" s="12"/>
      <c r="K57" s="11"/>
      <c r="L57" s="12"/>
      <c r="M57" s="12"/>
      <c r="N57" s="11"/>
      <c r="O57" s="12"/>
      <c r="P57" s="12"/>
      <c r="Q57" s="11"/>
      <c r="R57" s="12"/>
      <c r="S57" s="12"/>
      <c r="U57"/>
      <c r="V57"/>
    </row>
    <row r="58" spans="1:22">
      <c r="A58" s="1" t="s">
        <v>45</v>
      </c>
      <c r="B58" s="11"/>
      <c r="C58" s="12"/>
      <c r="D58" s="12"/>
      <c r="E58" s="11"/>
      <c r="F58" s="12"/>
      <c r="G58" s="12"/>
      <c r="H58" s="11"/>
      <c r="I58" s="12"/>
      <c r="J58" s="12"/>
      <c r="K58" s="11"/>
      <c r="L58" s="12"/>
      <c r="M58" s="12"/>
      <c r="N58" s="11"/>
      <c r="O58" s="12"/>
      <c r="P58" s="12"/>
      <c r="Q58" s="11"/>
      <c r="R58" s="12"/>
      <c r="S58" s="12"/>
      <c r="U58"/>
      <c r="V58"/>
    </row>
    <row r="59" spans="1:22" s="96" customFormat="1" ht="12.2" customHeight="1">
      <c r="A59" s="201" t="s">
        <v>66</v>
      </c>
      <c r="B59" s="108">
        <v>5</v>
      </c>
      <c r="C59" s="109">
        <v>15</v>
      </c>
      <c r="D59" s="109">
        <f>SUM(B59:C59)</f>
        <v>20</v>
      </c>
      <c r="E59" s="108">
        <v>0</v>
      </c>
      <c r="F59" s="109">
        <v>3</v>
      </c>
      <c r="G59" s="109">
        <f>SUM(E59:F59)</f>
        <v>3</v>
      </c>
      <c r="H59" s="108">
        <v>1</v>
      </c>
      <c r="I59" s="109">
        <v>16</v>
      </c>
      <c r="J59" s="109">
        <f>SUM(H59:I59)</f>
        <v>17</v>
      </c>
      <c r="K59" s="110">
        <v>0</v>
      </c>
      <c r="L59" s="109">
        <v>6</v>
      </c>
      <c r="M59" s="109">
        <f>SUM(K59:L59)</f>
        <v>6</v>
      </c>
      <c r="N59" s="108">
        <f t="shared" ref="N59:S59" si="19">SUM(B59,H59)</f>
        <v>6</v>
      </c>
      <c r="O59" s="109">
        <f t="shared" si="19"/>
        <v>31</v>
      </c>
      <c r="P59" s="109">
        <f t="shared" si="19"/>
        <v>37</v>
      </c>
      <c r="Q59" s="108">
        <f t="shared" si="19"/>
        <v>0</v>
      </c>
      <c r="R59" s="109">
        <f t="shared" si="19"/>
        <v>9</v>
      </c>
      <c r="S59" s="109">
        <f t="shared" si="19"/>
        <v>9</v>
      </c>
      <c r="U59"/>
      <c r="V59"/>
    </row>
    <row r="60" spans="1:22" s="96" customFormat="1" ht="12.2" customHeight="1">
      <c r="A60" s="201" t="s">
        <v>80</v>
      </c>
      <c r="B60" s="108">
        <v>1</v>
      </c>
      <c r="C60" s="109">
        <v>14</v>
      </c>
      <c r="D60" s="109">
        <f>SUM(B60:C60)</f>
        <v>15</v>
      </c>
      <c r="E60" s="108">
        <v>1</v>
      </c>
      <c r="F60" s="109">
        <v>7</v>
      </c>
      <c r="G60" s="109">
        <f>SUM(E60:F60)</f>
        <v>8</v>
      </c>
      <c r="H60" s="108">
        <v>2</v>
      </c>
      <c r="I60" s="109">
        <v>12</v>
      </c>
      <c r="J60" s="109">
        <f>SUM(H60:I60)</f>
        <v>14</v>
      </c>
      <c r="K60" s="110">
        <v>1</v>
      </c>
      <c r="L60" s="109">
        <v>9</v>
      </c>
      <c r="M60" s="109">
        <f>SUM(K60:L60)</f>
        <v>10</v>
      </c>
      <c r="N60" s="108">
        <f t="shared" ref="N60:R62" si="20">SUM(B60,H60)</f>
        <v>3</v>
      </c>
      <c r="O60" s="109">
        <f t="shared" si="20"/>
        <v>26</v>
      </c>
      <c r="P60" s="109">
        <f t="shared" si="20"/>
        <v>29</v>
      </c>
      <c r="Q60" s="108">
        <f t="shared" si="20"/>
        <v>2</v>
      </c>
      <c r="R60" s="109">
        <f t="shared" si="20"/>
        <v>16</v>
      </c>
      <c r="S60" s="109">
        <f>SUM(G60,M60)</f>
        <v>18</v>
      </c>
      <c r="U60"/>
      <c r="V60"/>
    </row>
    <row r="61" spans="1:22" s="96" customFormat="1" ht="12.2" customHeight="1">
      <c r="A61" s="94" t="s">
        <v>86</v>
      </c>
      <c r="B61" s="108">
        <v>4</v>
      </c>
      <c r="C61" s="109">
        <v>22</v>
      </c>
      <c r="D61" s="109">
        <f>SUM(B61:C61)</f>
        <v>26</v>
      </c>
      <c r="E61" s="108">
        <v>2</v>
      </c>
      <c r="F61" s="109">
        <v>7</v>
      </c>
      <c r="G61" s="109">
        <f>SUM(E61:F61)</f>
        <v>9</v>
      </c>
      <c r="H61" s="108">
        <v>1</v>
      </c>
      <c r="I61" s="109">
        <v>13</v>
      </c>
      <c r="J61" s="109">
        <f>SUM(H61:I61)</f>
        <v>14</v>
      </c>
      <c r="K61" s="110">
        <v>0</v>
      </c>
      <c r="L61" s="109">
        <v>12</v>
      </c>
      <c r="M61" s="109">
        <f>SUM(K61:L61)</f>
        <v>12</v>
      </c>
      <c r="N61" s="108">
        <f t="shared" si="20"/>
        <v>5</v>
      </c>
      <c r="O61" s="109">
        <f t="shared" si="20"/>
        <v>35</v>
      </c>
      <c r="P61" s="109">
        <f t="shared" si="20"/>
        <v>40</v>
      </c>
      <c r="Q61" s="108">
        <f t="shared" si="20"/>
        <v>2</v>
      </c>
      <c r="R61" s="109">
        <f t="shared" si="20"/>
        <v>19</v>
      </c>
      <c r="S61" s="109">
        <f>SUM(G61,M61)</f>
        <v>21</v>
      </c>
      <c r="U61"/>
      <c r="V61"/>
    </row>
    <row r="62" spans="1:22" s="96" customFormat="1" ht="12.2" customHeight="1">
      <c r="A62" s="94" t="s">
        <v>123</v>
      </c>
      <c r="B62" s="108">
        <v>0</v>
      </c>
      <c r="C62" s="109">
        <v>0</v>
      </c>
      <c r="D62" s="109">
        <v>0</v>
      </c>
      <c r="E62" s="108">
        <v>0</v>
      </c>
      <c r="F62" s="109">
        <v>0</v>
      </c>
      <c r="G62" s="109">
        <v>0</v>
      </c>
      <c r="H62" s="108">
        <v>0</v>
      </c>
      <c r="I62" s="109">
        <v>0</v>
      </c>
      <c r="J62" s="109">
        <v>0</v>
      </c>
      <c r="K62" s="110">
        <v>0</v>
      </c>
      <c r="L62" s="109">
        <v>0</v>
      </c>
      <c r="M62" s="109">
        <v>0</v>
      </c>
      <c r="N62" s="108">
        <v>0</v>
      </c>
      <c r="O62" s="109">
        <v>0</v>
      </c>
      <c r="P62" s="109">
        <f t="shared" si="20"/>
        <v>0</v>
      </c>
      <c r="Q62" s="108">
        <f t="shared" si="20"/>
        <v>0</v>
      </c>
      <c r="R62" s="109">
        <f t="shared" si="20"/>
        <v>0</v>
      </c>
      <c r="S62" s="109">
        <f>SUM(G62,M62)</f>
        <v>0</v>
      </c>
      <c r="U62"/>
      <c r="V62"/>
    </row>
    <row r="63" spans="1:22" s="96" customFormat="1" ht="12.2" customHeight="1">
      <c r="A63" s="201"/>
      <c r="B63" s="108"/>
      <c r="C63" s="109"/>
      <c r="D63" s="109"/>
      <c r="E63" s="108"/>
      <c r="F63" s="109"/>
      <c r="G63" s="109"/>
      <c r="H63" s="108"/>
      <c r="I63" s="109"/>
      <c r="J63" s="109"/>
      <c r="K63" s="110"/>
      <c r="L63" s="109"/>
      <c r="M63" s="109"/>
      <c r="N63" s="108"/>
      <c r="O63" s="109"/>
      <c r="P63" s="109"/>
      <c r="Q63" s="108"/>
      <c r="R63" s="109"/>
      <c r="S63" s="109"/>
      <c r="U63"/>
      <c r="V63"/>
    </row>
    <row r="64" spans="1:22">
      <c r="A64" s="1" t="s">
        <v>15</v>
      </c>
      <c r="B64" s="11"/>
      <c r="C64" s="12"/>
      <c r="D64" s="12"/>
      <c r="E64" s="11"/>
      <c r="F64" s="12"/>
      <c r="G64" s="12"/>
      <c r="H64" s="11"/>
      <c r="I64" s="12"/>
      <c r="J64" s="12"/>
      <c r="K64" s="11"/>
      <c r="L64" s="12"/>
      <c r="M64" s="12"/>
      <c r="N64" s="11"/>
      <c r="O64" s="12"/>
      <c r="P64" s="12"/>
      <c r="Q64" s="11"/>
      <c r="R64" s="12"/>
      <c r="S64" s="12"/>
      <c r="U64"/>
      <c r="V64"/>
    </row>
    <row r="65" spans="1:22" s="96" customFormat="1" ht="12.2" customHeight="1">
      <c r="A65" s="201" t="s">
        <v>66</v>
      </c>
      <c r="B65" s="108">
        <v>20</v>
      </c>
      <c r="C65" s="109">
        <v>28</v>
      </c>
      <c r="D65" s="109">
        <f>SUM(B65:C65)</f>
        <v>48</v>
      </c>
      <c r="E65" s="108">
        <v>1</v>
      </c>
      <c r="F65" s="109">
        <v>7</v>
      </c>
      <c r="G65" s="109">
        <f>SUM(E65:F65)</f>
        <v>8</v>
      </c>
      <c r="H65" s="108">
        <v>30</v>
      </c>
      <c r="I65" s="109">
        <v>146</v>
      </c>
      <c r="J65" s="109">
        <f>SUM(H65:I65)</f>
        <v>176</v>
      </c>
      <c r="K65" s="110">
        <v>28</v>
      </c>
      <c r="L65" s="109">
        <v>81</v>
      </c>
      <c r="M65" s="109">
        <f>SUM(K65:L65)</f>
        <v>109</v>
      </c>
      <c r="N65" s="108">
        <f t="shared" ref="N65:S65" si="21">SUM(B65,H65)</f>
        <v>50</v>
      </c>
      <c r="O65" s="109">
        <f t="shared" si="21"/>
        <v>174</v>
      </c>
      <c r="P65" s="109">
        <f t="shared" si="21"/>
        <v>224</v>
      </c>
      <c r="Q65" s="108">
        <f t="shared" si="21"/>
        <v>29</v>
      </c>
      <c r="R65" s="109">
        <f t="shared" si="21"/>
        <v>88</v>
      </c>
      <c r="S65" s="109">
        <f t="shared" si="21"/>
        <v>117</v>
      </c>
      <c r="U65"/>
      <c r="V65"/>
    </row>
    <row r="66" spans="1:22" s="96" customFormat="1" ht="12.2" customHeight="1">
      <c r="A66" s="201" t="s">
        <v>80</v>
      </c>
      <c r="B66" s="108">
        <v>26</v>
      </c>
      <c r="C66" s="109">
        <v>48</v>
      </c>
      <c r="D66" s="109">
        <f>SUM(B66:C66)</f>
        <v>74</v>
      </c>
      <c r="E66" s="108">
        <v>6</v>
      </c>
      <c r="F66" s="109">
        <v>8</v>
      </c>
      <c r="G66" s="109">
        <f>SUM(E66:F66)</f>
        <v>14</v>
      </c>
      <c r="H66" s="108">
        <v>19</v>
      </c>
      <c r="I66" s="109">
        <v>121</v>
      </c>
      <c r="J66" s="109">
        <f>SUM(H66:I66)</f>
        <v>140</v>
      </c>
      <c r="K66" s="110">
        <v>27</v>
      </c>
      <c r="L66" s="109">
        <v>82</v>
      </c>
      <c r="M66" s="109">
        <f>SUM(K66:L66)</f>
        <v>109</v>
      </c>
      <c r="N66" s="108">
        <f t="shared" ref="N66:S66" si="22">SUM(B66,H66)</f>
        <v>45</v>
      </c>
      <c r="O66" s="109">
        <f t="shared" si="22"/>
        <v>169</v>
      </c>
      <c r="P66" s="109">
        <f t="shared" si="22"/>
        <v>214</v>
      </c>
      <c r="Q66" s="108">
        <f t="shared" si="22"/>
        <v>33</v>
      </c>
      <c r="R66" s="109">
        <f t="shared" si="22"/>
        <v>90</v>
      </c>
      <c r="S66" s="109">
        <f t="shared" si="22"/>
        <v>123</v>
      </c>
      <c r="U66"/>
      <c r="V66"/>
    </row>
    <row r="67" spans="1:22" s="96" customFormat="1" ht="12.2" customHeight="1">
      <c r="A67" s="94" t="s">
        <v>86</v>
      </c>
      <c r="B67" s="108">
        <v>25</v>
      </c>
      <c r="C67" s="109">
        <v>49</v>
      </c>
      <c r="D67" s="109">
        <f>SUM(B67:C67)</f>
        <v>74</v>
      </c>
      <c r="E67" s="108">
        <v>2</v>
      </c>
      <c r="F67" s="109">
        <v>5</v>
      </c>
      <c r="G67" s="109">
        <f>SUM(E67:F67)</f>
        <v>7</v>
      </c>
      <c r="H67" s="108">
        <v>19</v>
      </c>
      <c r="I67" s="109">
        <v>126</v>
      </c>
      <c r="J67" s="109">
        <f>SUM(H67:I67)</f>
        <v>145</v>
      </c>
      <c r="K67" s="110">
        <v>26</v>
      </c>
      <c r="L67" s="109">
        <v>78</v>
      </c>
      <c r="M67" s="109">
        <f>SUM(K67:L67)</f>
        <v>104</v>
      </c>
      <c r="N67" s="108">
        <f t="shared" ref="N67:S68" si="23">SUM(B67,H67)</f>
        <v>44</v>
      </c>
      <c r="O67" s="109">
        <f t="shared" si="23"/>
        <v>175</v>
      </c>
      <c r="P67" s="109">
        <f t="shared" si="23"/>
        <v>219</v>
      </c>
      <c r="Q67" s="108">
        <f t="shared" si="23"/>
        <v>28</v>
      </c>
      <c r="R67" s="109">
        <f t="shared" si="23"/>
        <v>83</v>
      </c>
      <c r="S67" s="109">
        <f t="shared" si="23"/>
        <v>111</v>
      </c>
      <c r="U67"/>
      <c r="V67"/>
    </row>
    <row r="68" spans="1:22" s="96" customFormat="1" ht="12.2" customHeight="1">
      <c r="A68" s="94" t="s">
        <v>117</v>
      </c>
      <c r="B68" s="108">
        <f>SUM('19PALG10'!B63)</f>
        <v>24</v>
      </c>
      <c r="C68" s="109">
        <f>SUM('19PALG10'!C63)</f>
        <v>54</v>
      </c>
      <c r="D68" s="109">
        <f>SUM('19PALG10'!D63)</f>
        <v>78</v>
      </c>
      <c r="E68" s="108">
        <f>SUM('19PALG10'!E63)</f>
        <v>2</v>
      </c>
      <c r="F68" s="109">
        <f>SUM('19PALG10'!F63)</f>
        <v>8</v>
      </c>
      <c r="G68" s="109">
        <f>SUM('19PALG10'!G63)</f>
        <v>10</v>
      </c>
      <c r="H68" s="108">
        <f>SUM('19PALG10'!H63)</f>
        <v>15</v>
      </c>
      <c r="I68" s="109">
        <f>SUM('19PALG10'!I63)</f>
        <v>120</v>
      </c>
      <c r="J68" s="109">
        <f>SUM('19PALG10'!J63)</f>
        <v>135</v>
      </c>
      <c r="K68" s="110">
        <f>SUM('19PALG10'!K63)</f>
        <v>34</v>
      </c>
      <c r="L68" s="109">
        <f>SUM('19PALG10'!L63)</f>
        <v>96</v>
      </c>
      <c r="M68" s="109">
        <f>SUM('19PALG10'!M63)</f>
        <v>130</v>
      </c>
      <c r="N68" s="108">
        <f t="shared" si="23"/>
        <v>39</v>
      </c>
      <c r="O68" s="109">
        <f t="shared" si="23"/>
        <v>174</v>
      </c>
      <c r="P68" s="109">
        <f t="shared" si="23"/>
        <v>213</v>
      </c>
      <c r="Q68" s="108">
        <f t="shared" si="23"/>
        <v>36</v>
      </c>
      <c r="R68" s="109">
        <f t="shared" si="23"/>
        <v>104</v>
      </c>
      <c r="S68" s="109">
        <f t="shared" si="23"/>
        <v>140</v>
      </c>
      <c r="U68"/>
      <c r="V68"/>
    </row>
    <row r="69" spans="1:22">
      <c r="A69" s="19"/>
      <c r="B69" s="23"/>
      <c r="C69" s="24"/>
      <c r="D69" s="24"/>
      <c r="E69" s="23"/>
      <c r="F69" s="24"/>
      <c r="G69" s="24"/>
      <c r="H69" s="23"/>
      <c r="I69" s="24"/>
      <c r="J69" s="24"/>
      <c r="K69" s="23"/>
      <c r="L69" s="24"/>
      <c r="M69" s="24"/>
      <c r="N69" s="23"/>
      <c r="O69" s="24"/>
      <c r="P69" s="24"/>
      <c r="Q69" s="23"/>
      <c r="R69" s="24"/>
      <c r="S69" s="24"/>
      <c r="U69"/>
      <c r="V69"/>
    </row>
    <row r="70" spans="1:22">
      <c r="A70" s="1" t="s">
        <v>40</v>
      </c>
      <c r="B70" s="11"/>
      <c r="C70" s="12"/>
      <c r="D70" s="12"/>
      <c r="E70" s="11"/>
      <c r="F70" s="12"/>
      <c r="G70" s="12"/>
      <c r="H70" s="11"/>
      <c r="I70" s="12"/>
      <c r="J70" s="12"/>
      <c r="K70" s="11"/>
      <c r="L70" s="12"/>
      <c r="M70" s="12"/>
      <c r="N70" s="11"/>
      <c r="O70" s="12"/>
      <c r="P70" s="12"/>
      <c r="Q70" s="11"/>
      <c r="R70" s="12"/>
      <c r="S70" s="12"/>
      <c r="U70"/>
      <c r="V70"/>
    </row>
    <row r="71" spans="1:22" s="96" customFormat="1" ht="12.2" customHeight="1">
      <c r="A71" s="201" t="s">
        <v>66</v>
      </c>
      <c r="B71" s="108">
        <v>798</v>
      </c>
      <c r="C71" s="109">
        <v>1510</v>
      </c>
      <c r="D71" s="109">
        <f>SUM(B71:C71)</f>
        <v>2308</v>
      </c>
      <c r="E71" s="108">
        <v>221</v>
      </c>
      <c r="F71" s="109">
        <v>713</v>
      </c>
      <c r="G71" s="109">
        <f>SUM(E71:F71)</f>
        <v>934</v>
      </c>
      <c r="H71" s="108">
        <v>176</v>
      </c>
      <c r="I71" s="109">
        <v>1782</v>
      </c>
      <c r="J71" s="109">
        <f>SUM(H71:I71)</f>
        <v>1958</v>
      </c>
      <c r="K71" s="110">
        <v>119</v>
      </c>
      <c r="L71" s="109">
        <v>950</v>
      </c>
      <c r="M71" s="109">
        <f>SUM(K71:L71)</f>
        <v>1069</v>
      </c>
      <c r="N71" s="108">
        <f t="shared" ref="N71:S71" si="24">SUM(B71,H71)</f>
        <v>974</v>
      </c>
      <c r="O71" s="109">
        <f t="shared" si="24"/>
        <v>3292</v>
      </c>
      <c r="P71" s="109">
        <f t="shared" si="24"/>
        <v>4266</v>
      </c>
      <c r="Q71" s="108">
        <f t="shared" si="24"/>
        <v>340</v>
      </c>
      <c r="R71" s="109">
        <f t="shared" si="24"/>
        <v>1663</v>
      </c>
      <c r="S71" s="109">
        <f t="shared" si="24"/>
        <v>2003</v>
      </c>
      <c r="U71"/>
      <c r="V71"/>
    </row>
    <row r="72" spans="1:22" s="96" customFormat="1" ht="12.2" customHeight="1">
      <c r="A72" s="201" t="s">
        <v>80</v>
      </c>
      <c r="B72" s="108">
        <v>741</v>
      </c>
      <c r="C72" s="109">
        <v>1449</v>
      </c>
      <c r="D72" s="193">
        <f>SUM(B72:C72)</f>
        <v>2190</v>
      </c>
      <c r="E72" s="160">
        <v>226</v>
      </c>
      <c r="F72" s="109">
        <v>701</v>
      </c>
      <c r="G72" s="193">
        <f>SUM(E72:F72)</f>
        <v>927</v>
      </c>
      <c r="H72" s="160">
        <v>181</v>
      </c>
      <c r="I72" s="109">
        <v>1883</v>
      </c>
      <c r="J72" s="193">
        <f>SUM(H72:I72)</f>
        <v>2064</v>
      </c>
      <c r="K72" s="161">
        <v>123</v>
      </c>
      <c r="L72" s="109">
        <v>944</v>
      </c>
      <c r="M72" s="109">
        <f>SUM(K72:L72)</f>
        <v>1067</v>
      </c>
      <c r="N72" s="108">
        <f>SUM(B72,H72)</f>
        <v>922</v>
      </c>
      <c r="O72" s="109">
        <f t="shared" ref="O72:S74" si="25">SUM(C72,I72)</f>
        <v>3332</v>
      </c>
      <c r="P72" s="109">
        <f t="shared" si="25"/>
        <v>4254</v>
      </c>
      <c r="Q72" s="108">
        <f t="shared" si="25"/>
        <v>349</v>
      </c>
      <c r="R72" s="109">
        <f t="shared" si="25"/>
        <v>1645</v>
      </c>
      <c r="S72" s="109">
        <f t="shared" si="25"/>
        <v>1994</v>
      </c>
      <c r="U72"/>
      <c r="V72"/>
    </row>
    <row r="73" spans="1:22" s="96" customFormat="1" ht="12.2" customHeight="1">
      <c r="A73" s="211" t="s">
        <v>86</v>
      </c>
      <c r="B73" s="160">
        <v>701</v>
      </c>
      <c r="C73" s="109">
        <v>1391</v>
      </c>
      <c r="D73" s="193">
        <f>SUM(B73:C73)</f>
        <v>2092</v>
      </c>
      <c r="E73" s="160">
        <v>172</v>
      </c>
      <c r="F73" s="109">
        <v>578</v>
      </c>
      <c r="G73" s="193">
        <f>SUM(E73:F73)</f>
        <v>750</v>
      </c>
      <c r="H73" s="160">
        <v>190</v>
      </c>
      <c r="I73" s="109">
        <v>2080</v>
      </c>
      <c r="J73" s="193">
        <f>SUM(H73:I73)</f>
        <v>2270</v>
      </c>
      <c r="K73" s="161">
        <v>122</v>
      </c>
      <c r="L73" s="109">
        <v>874</v>
      </c>
      <c r="M73" s="193">
        <f>SUM(K73:L73)</f>
        <v>996</v>
      </c>
      <c r="N73" s="160">
        <f>SUM(B73,H73)</f>
        <v>891</v>
      </c>
      <c r="O73" s="109">
        <f t="shared" si="25"/>
        <v>3471</v>
      </c>
      <c r="P73" s="193">
        <f t="shared" si="25"/>
        <v>4362</v>
      </c>
      <c r="Q73" s="160">
        <f t="shared" si="25"/>
        <v>294</v>
      </c>
      <c r="R73" s="109">
        <f t="shared" si="25"/>
        <v>1452</v>
      </c>
      <c r="S73" s="109">
        <f t="shared" si="25"/>
        <v>1746</v>
      </c>
      <c r="U73"/>
      <c r="V73"/>
    </row>
    <row r="74" spans="1:22" s="96" customFormat="1" ht="12.2" customHeight="1">
      <c r="A74" s="94" t="s">
        <v>117</v>
      </c>
      <c r="B74" s="108">
        <f>SUM('19PALG10'!B71)</f>
        <v>658</v>
      </c>
      <c r="C74" s="109">
        <f>SUM('19PALG10'!C71)</f>
        <v>1342</v>
      </c>
      <c r="D74" s="109">
        <f>SUM('19PALG10'!D71)</f>
        <v>2000</v>
      </c>
      <c r="E74" s="108">
        <f>SUM('19PALG10'!E71)</f>
        <v>169</v>
      </c>
      <c r="F74" s="109">
        <f>SUM('19PALG10'!F71)</f>
        <v>608</v>
      </c>
      <c r="G74" s="109">
        <f>SUM('19PALG10'!G71)</f>
        <v>777</v>
      </c>
      <c r="H74" s="108">
        <f>SUM('19PALG10'!H71)</f>
        <v>201</v>
      </c>
      <c r="I74" s="109">
        <f>SUM('19PALG10'!I71)</f>
        <v>2126</v>
      </c>
      <c r="J74" s="109">
        <f>SUM('19PALG10'!J71)</f>
        <v>2327</v>
      </c>
      <c r="K74" s="110">
        <f>SUM('19PALG10'!K71)</f>
        <v>112</v>
      </c>
      <c r="L74" s="109">
        <f>SUM('19PALG10'!L71)</f>
        <v>933</v>
      </c>
      <c r="M74" s="109">
        <f>SUM('19PALG10'!M71)</f>
        <v>1045</v>
      </c>
      <c r="N74" s="108">
        <f>SUM(B74,H74)</f>
        <v>859</v>
      </c>
      <c r="O74" s="109">
        <f t="shared" si="25"/>
        <v>3468</v>
      </c>
      <c r="P74" s="109">
        <f t="shared" si="25"/>
        <v>4327</v>
      </c>
      <c r="Q74" s="108">
        <f t="shared" si="25"/>
        <v>281</v>
      </c>
      <c r="R74" s="109">
        <f t="shared" si="25"/>
        <v>1541</v>
      </c>
      <c r="S74" s="109">
        <f t="shared" si="25"/>
        <v>1822</v>
      </c>
      <c r="U74"/>
      <c r="V74"/>
    </row>
    <row r="75" spans="1:22" ht="12.75" customHeight="1"/>
    <row r="76" spans="1:22">
      <c r="A76" s="213" t="s">
        <v>59</v>
      </c>
      <c r="B76" s="12"/>
      <c r="C76" s="12"/>
      <c r="D76" s="12"/>
      <c r="E76" s="12"/>
      <c r="F76" s="12"/>
      <c r="G76" s="12"/>
      <c r="H76" s="12"/>
      <c r="I76" s="12"/>
      <c r="J76" s="12"/>
      <c r="K76" s="12"/>
      <c r="L76" s="12"/>
      <c r="M76" s="12"/>
      <c r="N76" s="12"/>
      <c r="O76" s="12"/>
      <c r="P76" s="12"/>
      <c r="Q76" s="12"/>
      <c r="R76" s="12"/>
      <c r="S76" s="12"/>
    </row>
    <row r="77" spans="1:22">
      <c r="A77" s="4" t="s">
        <v>21</v>
      </c>
      <c r="B77" s="12"/>
      <c r="C77" s="12"/>
      <c r="D77" s="12"/>
      <c r="E77" s="12"/>
      <c r="F77" s="12"/>
      <c r="G77" s="12"/>
      <c r="H77" s="12"/>
      <c r="I77" s="12"/>
      <c r="J77" s="12"/>
      <c r="K77" s="12"/>
      <c r="L77" s="12"/>
      <c r="M77" s="12"/>
      <c r="N77" s="12"/>
      <c r="O77" s="12"/>
      <c r="P77" s="12"/>
      <c r="Q77" s="12"/>
      <c r="R77" s="12"/>
      <c r="S77" s="12"/>
    </row>
    <row r="78" spans="1:22">
      <c r="A78" s="27" t="s">
        <v>129</v>
      </c>
      <c r="B78" s="12"/>
      <c r="C78" s="12"/>
      <c r="D78" s="12"/>
      <c r="E78" s="12"/>
      <c r="F78" s="12"/>
      <c r="G78" s="12"/>
      <c r="H78" s="12"/>
      <c r="I78" s="12"/>
      <c r="J78" s="12"/>
      <c r="K78" s="12"/>
      <c r="L78" s="12"/>
      <c r="M78" s="12"/>
      <c r="N78" s="12"/>
      <c r="O78" s="12"/>
      <c r="P78" s="12"/>
      <c r="Q78" s="12"/>
      <c r="R78" s="12"/>
      <c r="S78" s="12"/>
    </row>
    <row r="79" spans="1:22">
      <c r="B79" s="12"/>
      <c r="C79" s="12"/>
      <c r="D79" s="12"/>
      <c r="E79" s="12"/>
      <c r="F79" s="12"/>
      <c r="G79" s="12"/>
      <c r="H79" s="12"/>
      <c r="I79" s="12"/>
      <c r="J79" s="12"/>
      <c r="K79" s="12"/>
      <c r="L79" s="12"/>
      <c r="M79" s="12"/>
      <c r="N79" s="12"/>
      <c r="O79" s="12"/>
      <c r="P79" s="12"/>
      <c r="Q79" s="12"/>
      <c r="R79" s="12"/>
      <c r="S79" s="12"/>
    </row>
    <row r="80" spans="1:22">
      <c r="B80" s="12"/>
      <c r="C80" s="12"/>
      <c r="D80" s="12"/>
      <c r="E80" s="12"/>
      <c r="F80" s="12"/>
      <c r="G80" s="12"/>
      <c r="H80" s="12"/>
      <c r="I80" s="12"/>
      <c r="J80" s="12"/>
      <c r="K80" s="12"/>
      <c r="L80" s="12"/>
      <c r="M80" s="12"/>
      <c r="N80" s="12"/>
      <c r="O80" s="12"/>
      <c r="P80" s="12"/>
      <c r="Q80" s="12"/>
      <c r="R80" s="12"/>
      <c r="S80" s="12"/>
    </row>
    <row r="81" spans="2:19">
      <c r="B81" s="12"/>
      <c r="C81" s="12"/>
      <c r="D81" s="12"/>
      <c r="E81" s="12"/>
      <c r="F81" s="12"/>
      <c r="G81" s="12"/>
      <c r="H81" s="12"/>
      <c r="I81" s="12"/>
      <c r="J81" s="12"/>
      <c r="K81" s="12"/>
      <c r="L81" s="12"/>
      <c r="M81" s="12"/>
      <c r="N81" s="12"/>
      <c r="O81" s="12"/>
      <c r="P81" s="12"/>
      <c r="Q81" s="12"/>
      <c r="R81" s="12"/>
      <c r="S81" s="12"/>
    </row>
    <row r="82" spans="2:19">
      <c r="B82" s="12"/>
      <c r="C82" s="12"/>
      <c r="D82" s="12"/>
      <c r="E82" s="12"/>
      <c r="F82" s="12"/>
      <c r="G82" s="12"/>
      <c r="H82" s="12"/>
      <c r="I82" s="12"/>
      <c r="J82" s="12"/>
      <c r="K82" s="12"/>
      <c r="L82" s="12"/>
      <c r="M82" s="12"/>
      <c r="N82" s="12"/>
      <c r="O82" s="12"/>
      <c r="P82" s="12"/>
      <c r="Q82" s="12"/>
      <c r="R82" s="12"/>
      <c r="S82" s="12"/>
    </row>
    <row r="83" spans="2:19">
      <c r="B83" s="12"/>
      <c r="C83" s="12"/>
      <c r="D83" s="12"/>
      <c r="E83" s="12"/>
      <c r="F83" s="12"/>
      <c r="G83" s="12"/>
      <c r="H83" s="12"/>
      <c r="I83" s="12"/>
      <c r="J83" s="12"/>
      <c r="K83" s="12"/>
      <c r="L83" s="12"/>
      <c r="M83" s="12"/>
      <c r="N83" s="12"/>
      <c r="O83" s="12"/>
      <c r="P83" s="12"/>
      <c r="Q83" s="12"/>
      <c r="R83" s="12"/>
      <c r="S83" s="12"/>
    </row>
    <row r="84" spans="2:19">
      <c r="B84" s="12"/>
      <c r="C84" s="12"/>
      <c r="D84" s="12"/>
      <c r="E84" s="12"/>
      <c r="F84" s="12"/>
      <c r="G84" s="12"/>
      <c r="H84" s="12"/>
      <c r="I84" s="12"/>
      <c r="J84" s="12"/>
      <c r="K84" s="12"/>
      <c r="L84" s="12"/>
      <c r="M84" s="12"/>
      <c r="N84" s="12"/>
      <c r="O84" s="12"/>
      <c r="P84" s="12"/>
      <c r="Q84" s="12"/>
      <c r="R84" s="12"/>
      <c r="S84" s="12"/>
    </row>
    <row r="85" spans="2:19">
      <c r="B85" s="12"/>
      <c r="C85" s="12"/>
      <c r="D85" s="12"/>
      <c r="E85" s="12"/>
      <c r="F85" s="12"/>
      <c r="G85" s="12"/>
      <c r="H85" s="12"/>
      <c r="I85" s="12"/>
      <c r="J85" s="12"/>
      <c r="K85" s="12"/>
      <c r="L85" s="12"/>
      <c r="M85" s="12"/>
      <c r="N85" s="12"/>
      <c r="O85" s="12"/>
      <c r="P85" s="12"/>
      <c r="Q85" s="12"/>
      <c r="R85" s="12"/>
      <c r="S85" s="12"/>
    </row>
    <row r="86" spans="2:19">
      <c r="B86" s="12"/>
      <c r="C86" s="12"/>
      <c r="D86" s="12"/>
      <c r="E86" s="12"/>
      <c r="F86" s="12"/>
      <c r="G86" s="12"/>
      <c r="H86" s="12"/>
      <c r="I86" s="12"/>
      <c r="J86" s="12"/>
      <c r="K86" s="12"/>
      <c r="L86" s="12"/>
      <c r="M86" s="12"/>
      <c r="N86" s="12"/>
      <c r="O86" s="12"/>
      <c r="P86" s="12"/>
      <c r="Q86" s="12"/>
      <c r="R86" s="12"/>
      <c r="S86" s="12"/>
    </row>
    <row r="87" spans="2:19">
      <c r="B87" s="12"/>
      <c r="C87" s="12"/>
      <c r="D87" s="12"/>
      <c r="E87" s="12"/>
      <c r="F87" s="12"/>
      <c r="G87" s="12"/>
      <c r="H87" s="12"/>
      <c r="I87" s="12"/>
      <c r="J87" s="12"/>
      <c r="K87" s="12"/>
      <c r="L87" s="12"/>
      <c r="M87" s="12"/>
      <c r="N87" s="12"/>
      <c r="O87" s="12"/>
      <c r="P87" s="12"/>
      <c r="Q87" s="12"/>
      <c r="R87" s="12"/>
      <c r="S87" s="12"/>
    </row>
    <row r="88" spans="2:19">
      <c r="B88" s="12"/>
      <c r="C88" s="12"/>
      <c r="D88" s="12"/>
      <c r="E88" s="12"/>
      <c r="F88" s="12"/>
      <c r="G88" s="12"/>
      <c r="H88" s="12"/>
      <c r="I88" s="12"/>
      <c r="J88" s="12"/>
      <c r="K88" s="12"/>
      <c r="L88" s="12"/>
      <c r="M88" s="12"/>
      <c r="N88" s="12"/>
      <c r="O88" s="12"/>
      <c r="P88" s="12"/>
      <c r="Q88" s="12"/>
      <c r="R88" s="12"/>
      <c r="S88" s="12"/>
    </row>
    <row r="89" spans="2:19">
      <c r="B89" s="12"/>
      <c r="C89" s="12"/>
      <c r="D89" s="12"/>
      <c r="E89" s="12"/>
      <c r="F89" s="12"/>
      <c r="G89" s="12"/>
      <c r="H89" s="12"/>
      <c r="I89" s="12"/>
      <c r="J89" s="12"/>
      <c r="K89" s="12"/>
      <c r="L89" s="12"/>
      <c r="M89" s="12"/>
      <c r="N89" s="12"/>
      <c r="O89" s="12"/>
      <c r="P89" s="12"/>
      <c r="Q89" s="12"/>
      <c r="R89" s="12"/>
      <c r="S89" s="12"/>
    </row>
    <row r="90" spans="2:19">
      <c r="B90" s="12"/>
      <c r="C90" s="12"/>
      <c r="D90" s="12"/>
      <c r="E90" s="12"/>
      <c r="F90" s="12"/>
      <c r="G90" s="12"/>
      <c r="H90" s="12"/>
      <c r="I90" s="12"/>
      <c r="J90" s="12"/>
      <c r="K90" s="12"/>
      <c r="L90" s="12"/>
      <c r="M90" s="12"/>
      <c r="N90" s="12"/>
      <c r="O90" s="12"/>
      <c r="P90" s="12"/>
      <c r="Q90" s="12"/>
      <c r="R90" s="12"/>
      <c r="S90" s="12"/>
    </row>
    <row r="91" spans="2:19">
      <c r="B91" s="12"/>
      <c r="C91" s="12"/>
      <c r="D91" s="12"/>
      <c r="E91" s="12"/>
      <c r="F91" s="12"/>
      <c r="G91" s="12"/>
      <c r="H91" s="12"/>
      <c r="I91" s="12"/>
      <c r="J91" s="12"/>
      <c r="K91" s="12"/>
      <c r="L91" s="12"/>
      <c r="M91" s="12"/>
      <c r="N91" s="12"/>
      <c r="O91" s="12"/>
      <c r="P91" s="12"/>
      <c r="Q91" s="12"/>
      <c r="R91" s="12"/>
      <c r="S91" s="12"/>
    </row>
    <row r="92" spans="2:19">
      <c r="B92" s="12"/>
      <c r="C92" s="12"/>
      <c r="D92" s="12"/>
      <c r="E92" s="12"/>
      <c r="F92" s="12"/>
      <c r="G92" s="12"/>
      <c r="H92" s="12"/>
      <c r="I92" s="12"/>
      <c r="J92" s="12"/>
      <c r="K92" s="12"/>
      <c r="L92" s="12"/>
      <c r="M92" s="12"/>
      <c r="N92" s="12"/>
      <c r="O92" s="12"/>
      <c r="P92" s="12"/>
      <c r="Q92" s="12"/>
      <c r="R92" s="12"/>
      <c r="S92" s="12"/>
    </row>
    <row r="93" spans="2:19">
      <c r="B93" s="12"/>
      <c r="C93" s="12"/>
      <c r="D93" s="12"/>
      <c r="E93" s="12"/>
      <c r="F93" s="12"/>
      <c r="G93" s="12"/>
      <c r="H93" s="12"/>
      <c r="I93" s="12"/>
      <c r="J93" s="12"/>
      <c r="K93" s="12"/>
      <c r="L93" s="12"/>
      <c r="M93" s="12"/>
      <c r="N93" s="12"/>
      <c r="O93" s="12"/>
      <c r="P93" s="12"/>
      <c r="Q93" s="12"/>
      <c r="R93" s="12"/>
      <c r="S93" s="12"/>
    </row>
    <row r="94" spans="2:19">
      <c r="B94" s="12"/>
      <c r="C94" s="12"/>
      <c r="D94" s="12"/>
      <c r="E94" s="12"/>
      <c r="F94" s="12"/>
      <c r="G94" s="12"/>
      <c r="H94" s="12"/>
      <c r="I94" s="12"/>
      <c r="J94" s="12"/>
      <c r="K94" s="12"/>
      <c r="L94" s="12"/>
      <c r="M94" s="12"/>
      <c r="N94" s="12"/>
      <c r="O94" s="12"/>
      <c r="P94" s="12"/>
      <c r="Q94" s="12"/>
      <c r="R94" s="12"/>
      <c r="S94" s="12"/>
    </row>
    <row r="95" spans="2:19">
      <c r="B95" s="12"/>
      <c r="C95" s="12"/>
      <c r="D95" s="12"/>
      <c r="E95" s="12"/>
      <c r="F95" s="12"/>
      <c r="G95" s="12"/>
      <c r="H95" s="12"/>
      <c r="I95" s="12"/>
      <c r="J95" s="12"/>
      <c r="K95" s="12"/>
      <c r="L95" s="12"/>
      <c r="M95" s="12"/>
      <c r="N95" s="12"/>
      <c r="O95" s="12"/>
      <c r="P95" s="12"/>
      <c r="Q95" s="12"/>
      <c r="R95" s="12"/>
      <c r="S95" s="12"/>
    </row>
    <row r="96" spans="2:19">
      <c r="B96" s="12"/>
      <c r="C96" s="12"/>
      <c r="D96" s="12"/>
      <c r="E96" s="12"/>
      <c r="F96" s="12"/>
      <c r="G96" s="12"/>
      <c r="H96" s="12"/>
      <c r="I96" s="12"/>
      <c r="J96" s="12"/>
      <c r="K96" s="12"/>
      <c r="L96" s="12"/>
      <c r="M96" s="12"/>
      <c r="N96" s="12"/>
      <c r="O96" s="12"/>
      <c r="P96" s="12"/>
      <c r="Q96" s="12"/>
      <c r="R96" s="12"/>
      <c r="S96" s="12"/>
    </row>
    <row r="97" spans="2:19">
      <c r="B97" s="12"/>
      <c r="C97" s="12"/>
      <c r="D97" s="12"/>
      <c r="E97" s="12"/>
      <c r="F97" s="12"/>
      <c r="G97" s="12"/>
      <c r="H97" s="12"/>
      <c r="I97" s="12"/>
      <c r="J97" s="12"/>
      <c r="K97" s="12"/>
      <c r="L97" s="12"/>
      <c r="M97" s="12"/>
      <c r="N97" s="12"/>
      <c r="O97" s="12"/>
      <c r="P97" s="12"/>
      <c r="Q97" s="12"/>
      <c r="R97" s="12"/>
      <c r="S97" s="12"/>
    </row>
    <row r="98" spans="2:19">
      <c r="B98" s="12"/>
      <c r="C98" s="12"/>
      <c r="D98" s="12"/>
      <c r="E98" s="12"/>
      <c r="F98" s="12"/>
      <c r="G98" s="12"/>
      <c r="H98" s="12"/>
      <c r="I98" s="12"/>
      <c r="J98" s="12"/>
      <c r="K98" s="12"/>
      <c r="L98" s="12"/>
      <c r="M98" s="12"/>
      <c r="N98" s="12"/>
      <c r="O98" s="12"/>
      <c r="P98" s="12"/>
      <c r="Q98" s="12"/>
      <c r="R98" s="12"/>
      <c r="S98" s="12"/>
    </row>
    <row r="99" spans="2:19">
      <c r="B99" s="12"/>
      <c r="C99" s="12"/>
      <c r="D99" s="12"/>
      <c r="E99" s="12"/>
      <c r="F99" s="12"/>
      <c r="G99" s="12"/>
      <c r="H99" s="12"/>
      <c r="I99" s="12"/>
      <c r="J99" s="12"/>
      <c r="K99" s="12"/>
      <c r="L99" s="12"/>
      <c r="M99" s="12"/>
      <c r="N99" s="12"/>
      <c r="O99" s="12"/>
      <c r="P99" s="12"/>
      <c r="Q99" s="12"/>
      <c r="R99" s="12"/>
      <c r="S99" s="12"/>
    </row>
    <row r="100" spans="2:19">
      <c r="B100" s="12"/>
      <c r="C100" s="12"/>
      <c r="D100" s="12"/>
      <c r="E100" s="12"/>
      <c r="F100" s="12"/>
      <c r="G100" s="12"/>
      <c r="H100" s="12"/>
      <c r="I100" s="12"/>
      <c r="J100" s="12"/>
      <c r="K100" s="12"/>
      <c r="L100" s="12"/>
      <c r="M100" s="12"/>
      <c r="N100" s="12"/>
      <c r="O100" s="12"/>
      <c r="P100" s="12"/>
      <c r="Q100" s="12"/>
      <c r="R100" s="12"/>
      <c r="S100" s="12"/>
    </row>
    <row r="101" spans="2:19">
      <c r="B101" s="12"/>
      <c r="C101" s="12"/>
      <c r="D101" s="12"/>
      <c r="E101" s="12"/>
      <c r="F101" s="12"/>
      <c r="G101" s="12"/>
      <c r="H101" s="12"/>
      <c r="I101" s="12"/>
      <c r="J101" s="12"/>
      <c r="K101" s="12"/>
      <c r="L101" s="12"/>
      <c r="M101" s="12"/>
      <c r="N101" s="12"/>
      <c r="O101" s="12"/>
      <c r="P101" s="12"/>
      <c r="Q101" s="12"/>
      <c r="R101" s="12"/>
      <c r="S101" s="12"/>
    </row>
    <row r="102" spans="2:19">
      <c r="B102" s="12"/>
      <c r="C102" s="12"/>
      <c r="D102" s="12"/>
      <c r="E102" s="12"/>
      <c r="F102" s="12"/>
      <c r="G102" s="12"/>
      <c r="H102" s="12"/>
      <c r="I102" s="12"/>
      <c r="J102" s="12"/>
      <c r="K102" s="12"/>
      <c r="L102" s="12"/>
      <c r="M102" s="12"/>
      <c r="N102" s="12"/>
      <c r="O102" s="12"/>
      <c r="P102" s="12"/>
      <c r="Q102" s="12"/>
      <c r="R102" s="12"/>
      <c r="S102" s="12"/>
    </row>
    <row r="103" spans="2:19">
      <c r="B103" s="12"/>
      <c r="C103" s="12"/>
      <c r="D103" s="12"/>
      <c r="E103" s="12"/>
      <c r="F103" s="12"/>
      <c r="G103" s="12"/>
      <c r="H103" s="12"/>
      <c r="I103" s="12"/>
      <c r="J103" s="12"/>
      <c r="K103" s="12"/>
      <c r="L103" s="12"/>
      <c r="M103" s="12"/>
      <c r="N103" s="12"/>
      <c r="O103" s="12"/>
      <c r="P103" s="12"/>
      <c r="Q103" s="12"/>
      <c r="R103" s="12"/>
      <c r="S103" s="12"/>
    </row>
    <row r="104" spans="2:19">
      <c r="B104" s="12"/>
      <c r="C104" s="12"/>
      <c r="D104" s="12"/>
      <c r="E104" s="12"/>
      <c r="F104" s="12"/>
      <c r="G104" s="12"/>
      <c r="H104" s="12"/>
      <c r="I104" s="12"/>
      <c r="J104" s="12"/>
      <c r="K104" s="12"/>
      <c r="L104" s="12"/>
      <c r="M104" s="12"/>
      <c r="N104" s="12"/>
      <c r="O104" s="12"/>
      <c r="P104" s="12"/>
      <c r="Q104" s="12"/>
      <c r="R104" s="12"/>
      <c r="S104" s="12"/>
    </row>
    <row r="105" spans="2:19">
      <c r="B105" s="12"/>
      <c r="C105" s="12"/>
      <c r="D105" s="12"/>
      <c r="E105" s="12"/>
      <c r="F105" s="12"/>
      <c r="G105" s="12"/>
      <c r="H105" s="12"/>
      <c r="I105" s="12"/>
      <c r="J105" s="12"/>
      <c r="K105" s="12"/>
      <c r="L105" s="12"/>
      <c r="M105" s="12"/>
      <c r="N105" s="12"/>
      <c r="O105" s="12"/>
      <c r="P105" s="12"/>
      <c r="Q105" s="12"/>
      <c r="R105" s="12"/>
      <c r="S105" s="12"/>
    </row>
    <row r="106" spans="2:19">
      <c r="B106" s="12"/>
      <c r="C106" s="12"/>
      <c r="D106" s="12"/>
      <c r="E106" s="12"/>
      <c r="F106" s="12"/>
      <c r="G106" s="12"/>
      <c r="H106" s="12"/>
      <c r="I106" s="12"/>
      <c r="J106" s="12"/>
      <c r="K106" s="12"/>
      <c r="L106" s="12"/>
      <c r="M106" s="12"/>
      <c r="N106" s="12"/>
      <c r="O106" s="12"/>
      <c r="P106" s="12"/>
      <c r="Q106" s="12"/>
      <c r="R106" s="12"/>
      <c r="S106" s="12"/>
    </row>
  </sheetData>
  <phoneticPr fontId="0" type="noConversion"/>
  <printOptions horizontalCentered="1"/>
  <pageMargins left="0" right="0" top="0.39370078740157483" bottom="0.19685039370078741" header="0.51181102362204722" footer="0.51181102362204722"/>
  <pageSetup paperSize="9" scale="83" fitToHeight="2" orientation="landscape" horizontalDpi="4294967292" verticalDpi="300"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3">
    <pageSetUpPr fitToPage="1"/>
  </sheetPr>
  <dimension ref="A1:I73"/>
  <sheetViews>
    <sheetView zoomScaleNormal="100" workbookViewId="0">
      <selection activeCell="A81" sqref="A81"/>
    </sheetView>
  </sheetViews>
  <sheetFormatPr defaultColWidth="9.28515625" defaultRowHeight="12.75"/>
  <cols>
    <col min="1" max="1" width="32.28515625" style="129" customWidth="1"/>
    <col min="2" max="9" width="9.7109375" style="129" bestFit="1" customWidth="1"/>
    <col min="10" max="16384" width="9.28515625" style="129"/>
  </cols>
  <sheetData>
    <row r="1" spans="1:9">
      <c r="A1" s="1" t="s">
        <v>112</v>
      </c>
    </row>
    <row r="2" spans="1:9">
      <c r="A2" s="330" t="s">
        <v>20</v>
      </c>
      <c r="B2" s="330"/>
      <c r="C2" s="330"/>
      <c r="D2" s="330"/>
      <c r="E2" s="330"/>
      <c r="F2" s="330"/>
      <c r="G2" s="330"/>
      <c r="H2" s="330"/>
    </row>
    <row r="3" spans="1:9">
      <c r="A3" s="131"/>
      <c r="B3" s="132"/>
      <c r="C3" s="132"/>
      <c r="D3" s="132"/>
    </row>
    <row r="4" spans="1:9">
      <c r="A4" s="330" t="s">
        <v>46</v>
      </c>
      <c r="B4" s="330"/>
      <c r="C4" s="330"/>
      <c r="D4" s="330"/>
      <c r="E4" s="330"/>
      <c r="F4" s="330"/>
      <c r="G4" s="330"/>
      <c r="H4" s="330"/>
    </row>
    <row r="5" spans="1:9" ht="13.5" thickBot="1">
      <c r="A5" s="130"/>
    </row>
    <row r="6" spans="1:9">
      <c r="A6" s="133"/>
      <c r="B6" s="134"/>
      <c r="C6" s="134"/>
      <c r="D6" s="134"/>
      <c r="E6" s="134"/>
      <c r="F6" s="134"/>
      <c r="G6" s="134"/>
      <c r="H6" s="134"/>
      <c r="I6" s="134"/>
    </row>
    <row r="7" spans="1:9" s="137" customFormat="1">
      <c r="A7" s="135"/>
      <c r="B7" s="200" t="s">
        <v>61</v>
      </c>
      <c r="C7" s="200" t="s">
        <v>72</v>
      </c>
      <c r="D7" s="200" t="s">
        <v>73</v>
      </c>
      <c r="E7" s="136" t="s">
        <v>74</v>
      </c>
      <c r="F7" s="136" t="s">
        <v>83</v>
      </c>
      <c r="G7" s="136" t="s">
        <v>84</v>
      </c>
      <c r="H7" s="136" t="s">
        <v>85</v>
      </c>
      <c r="I7" s="136" t="s">
        <v>116</v>
      </c>
    </row>
    <row r="8" spans="1:9">
      <c r="A8" s="138"/>
      <c r="B8" s="139"/>
      <c r="C8" s="139"/>
      <c r="D8" s="139"/>
      <c r="E8" s="139"/>
      <c r="F8" s="139"/>
      <c r="G8" s="139"/>
      <c r="H8" s="139"/>
      <c r="I8" s="139"/>
    </row>
    <row r="9" spans="1:9">
      <c r="A9" s="128"/>
      <c r="B9" s="140"/>
      <c r="C9" s="140"/>
      <c r="D9" s="140"/>
      <c r="E9" s="140"/>
      <c r="F9" s="140"/>
      <c r="G9" s="140"/>
      <c r="H9" s="140"/>
      <c r="I9" s="140"/>
    </row>
    <row r="10" spans="1:9">
      <c r="A10" s="128" t="s">
        <v>7</v>
      </c>
      <c r="B10" s="139"/>
      <c r="C10" s="139"/>
      <c r="D10" s="139"/>
      <c r="E10" s="139"/>
      <c r="F10" s="139"/>
      <c r="G10" s="139"/>
      <c r="H10" s="139"/>
      <c r="I10" s="139"/>
    </row>
    <row r="11" spans="1:9">
      <c r="A11" s="130" t="s">
        <v>18</v>
      </c>
      <c r="B11" s="141">
        <v>4158</v>
      </c>
      <c r="C11" s="141">
        <v>4329</v>
      </c>
      <c r="D11" s="141">
        <v>4353</v>
      </c>
      <c r="E11" s="141">
        <v>4403</v>
      </c>
      <c r="F11" s="141">
        <v>4476</v>
      </c>
      <c r="G11" s="141">
        <v>4515</v>
      </c>
      <c r="H11" s="141">
        <v>4596</v>
      </c>
      <c r="I11" s="141">
        <f>SUM('19PALG11'!P14)</f>
        <v>4800</v>
      </c>
    </row>
    <row r="12" spans="1:9">
      <c r="A12" s="130" t="s">
        <v>19</v>
      </c>
      <c r="B12" s="141">
        <v>2052</v>
      </c>
      <c r="C12" s="141">
        <v>2070</v>
      </c>
      <c r="D12" s="141">
        <v>2172</v>
      </c>
      <c r="E12" s="141">
        <v>2246</v>
      </c>
      <c r="F12" s="141">
        <v>2280</v>
      </c>
      <c r="G12" s="141">
        <v>2121</v>
      </c>
      <c r="H12" s="141">
        <v>2334</v>
      </c>
      <c r="I12" s="141">
        <f>SUM('19PALG11'!S14)</f>
        <v>2219</v>
      </c>
    </row>
    <row r="13" spans="1:9" s="144" customFormat="1">
      <c r="A13" s="142" t="s">
        <v>4</v>
      </c>
      <c r="B13" s="143">
        <f t="shared" ref="B13:H13" si="0">SUM(B11:B12)</f>
        <v>6210</v>
      </c>
      <c r="C13" s="143">
        <f t="shared" si="0"/>
        <v>6399</v>
      </c>
      <c r="D13" s="143">
        <f t="shared" si="0"/>
        <v>6525</v>
      </c>
      <c r="E13" s="143">
        <f t="shared" si="0"/>
        <v>6649</v>
      </c>
      <c r="F13" s="143">
        <f t="shared" si="0"/>
        <v>6756</v>
      </c>
      <c r="G13" s="143">
        <f t="shared" si="0"/>
        <v>6636</v>
      </c>
      <c r="H13" s="143">
        <f t="shared" si="0"/>
        <v>6930</v>
      </c>
      <c r="I13" s="143">
        <f>SUM(I11:I12)</f>
        <v>7019</v>
      </c>
    </row>
    <row r="14" spans="1:9">
      <c r="A14" s="145"/>
      <c r="B14" s="141"/>
      <c r="C14" s="141"/>
      <c r="D14" s="141"/>
      <c r="E14" s="141"/>
      <c r="F14" s="141"/>
      <c r="G14" s="141"/>
      <c r="H14" s="141"/>
      <c r="I14" s="141"/>
    </row>
    <row r="15" spans="1:9">
      <c r="A15" s="128" t="s">
        <v>11</v>
      </c>
      <c r="B15" s="141"/>
      <c r="C15" s="141"/>
      <c r="D15" s="141"/>
      <c r="E15" s="141"/>
      <c r="F15" s="141"/>
      <c r="G15" s="141"/>
      <c r="H15" s="141"/>
      <c r="I15" s="141"/>
    </row>
    <row r="16" spans="1:9">
      <c r="A16" s="130" t="s">
        <v>18</v>
      </c>
      <c r="B16" s="141">
        <v>1890</v>
      </c>
      <c r="C16" s="141">
        <v>1911</v>
      </c>
      <c r="D16" s="141">
        <v>1944</v>
      </c>
      <c r="E16" s="141">
        <v>1975</v>
      </c>
      <c r="F16" s="141">
        <v>1997</v>
      </c>
      <c r="G16" s="141">
        <v>2048</v>
      </c>
      <c r="H16" s="141">
        <v>2070</v>
      </c>
      <c r="I16" s="141">
        <f>SUM('19PALG11'!P20)</f>
        <v>2070</v>
      </c>
    </row>
    <row r="17" spans="1:9">
      <c r="A17" s="130" t="s">
        <v>19</v>
      </c>
      <c r="B17" s="141">
        <v>883</v>
      </c>
      <c r="C17" s="141">
        <v>880</v>
      </c>
      <c r="D17" s="141">
        <v>932</v>
      </c>
      <c r="E17" s="141">
        <v>956</v>
      </c>
      <c r="F17" s="141">
        <v>972</v>
      </c>
      <c r="G17" s="141">
        <v>996</v>
      </c>
      <c r="H17" s="141">
        <v>1069</v>
      </c>
      <c r="I17" s="141">
        <f>SUM('19PALG11'!S20)</f>
        <v>1171</v>
      </c>
    </row>
    <row r="18" spans="1:9" s="144" customFormat="1">
      <c r="A18" s="142" t="s">
        <v>4</v>
      </c>
      <c r="B18" s="143">
        <f t="shared" ref="B18:H18" si="1">SUM(B16:B17)</f>
        <v>2773</v>
      </c>
      <c r="C18" s="143">
        <f t="shared" si="1"/>
        <v>2791</v>
      </c>
      <c r="D18" s="143">
        <f t="shared" si="1"/>
        <v>2876</v>
      </c>
      <c r="E18" s="143">
        <f t="shared" si="1"/>
        <v>2931</v>
      </c>
      <c r="F18" s="143">
        <f t="shared" si="1"/>
        <v>2969</v>
      </c>
      <c r="G18" s="143">
        <f t="shared" si="1"/>
        <v>3044</v>
      </c>
      <c r="H18" s="143">
        <f t="shared" si="1"/>
        <v>3139</v>
      </c>
      <c r="I18" s="143">
        <f>SUM(I16:I17)</f>
        <v>3241</v>
      </c>
    </row>
    <row r="19" spans="1:9">
      <c r="A19" s="130"/>
      <c r="B19" s="141"/>
      <c r="C19" s="141"/>
      <c r="D19" s="141"/>
      <c r="E19" s="141"/>
      <c r="F19" s="141"/>
      <c r="G19" s="141"/>
      <c r="H19" s="141"/>
      <c r="I19" s="141"/>
    </row>
    <row r="20" spans="1:9">
      <c r="A20" s="128" t="s">
        <v>12</v>
      </c>
      <c r="B20" s="141"/>
      <c r="C20" s="141"/>
      <c r="D20" s="141"/>
      <c r="E20" s="141"/>
      <c r="F20" s="141"/>
      <c r="G20" s="141"/>
      <c r="H20" s="141"/>
      <c r="I20" s="141"/>
    </row>
    <row r="21" spans="1:9">
      <c r="A21" s="130" t="s">
        <v>18</v>
      </c>
      <c r="B21" s="141">
        <v>5571</v>
      </c>
      <c r="C21" s="141">
        <v>5515</v>
      </c>
      <c r="D21" s="141">
        <v>5408</v>
      </c>
      <c r="E21" s="141">
        <v>5252</v>
      </c>
      <c r="F21" s="141">
        <v>5104</v>
      </c>
      <c r="G21" s="141">
        <f>5041-G31</f>
        <v>4938</v>
      </c>
      <c r="H21" s="141">
        <v>4988</v>
      </c>
      <c r="I21" s="141">
        <f>SUM('19PALG11'!P26)</f>
        <v>4979</v>
      </c>
    </row>
    <row r="22" spans="1:9">
      <c r="A22" s="130" t="s">
        <v>19</v>
      </c>
      <c r="B22" s="141">
        <v>2027</v>
      </c>
      <c r="C22" s="141">
        <v>2037</v>
      </c>
      <c r="D22" s="141">
        <v>2047</v>
      </c>
      <c r="E22" s="141">
        <v>1926</v>
      </c>
      <c r="F22" s="141">
        <v>1973</v>
      </c>
      <c r="G22" s="141">
        <f>1921-G32</f>
        <v>1885</v>
      </c>
      <c r="H22" s="141">
        <v>1683</v>
      </c>
      <c r="I22" s="141">
        <f>SUM('19PALG11'!S26)</f>
        <v>1696</v>
      </c>
    </row>
    <row r="23" spans="1:9" s="144" customFormat="1">
      <c r="A23" s="142" t="s">
        <v>4</v>
      </c>
      <c r="B23" s="143">
        <f t="shared" ref="B23:H23" si="2">SUM(B21:B22)</f>
        <v>7598</v>
      </c>
      <c r="C23" s="143">
        <f t="shared" si="2"/>
        <v>7552</v>
      </c>
      <c r="D23" s="143">
        <f t="shared" si="2"/>
        <v>7455</v>
      </c>
      <c r="E23" s="143">
        <f t="shared" si="2"/>
        <v>7178</v>
      </c>
      <c r="F23" s="143">
        <f t="shared" si="2"/>
        <v>7077</v>
      </c>
      <c r="G23" s="143">
        <f t="shared" si="2"/>
        <v>6823</v>
      </c>
      <c r="H23" s="143">
        <f t="shared" si="2"/>
        <v>6671</v>
      </c>
      <c r="I23" s="143">
        <f>SUM(I21:I22)</f>
        <v>6675</v>
      </c>
    </row>
    <row r="24" spans="1:9">
      <c r="A24" s="145"/>
      <c r="B24" s="141"/>
      <c r="C24" s="141"/>
      <c r="D24" s="141"/>
      <c r="E24" s="141"/>
      <c r="F24" s="141"/>
      <c r="G24" s="141"/>
      <c r="H24" s="141"/>
      <c r="I24" s="141"/>
    </row>
    <row r="25" spans="1:9">
      <c r="A25" s="128" t="s">
        <v>13</v>
      </c>
      <c r="B25" s="141"/>
      <c r="C25" s="141"/>
      <c r="D25" s="141"/>
      <c r="E25" s="141"/>
      <c r="F25" s="141"/>
      <c r="G25" s="141"/>
      <c r="H25" s="141"/>
      <c r="I25" s="141"/>
    </row>
    <row r="26" spans="1:9">
      <c r="A26" s="130" t="s">
        <v>18</v>
      </c>
      <c r="B26" s="141">
        <v>902</v>
      </c>
      <c r="C26" s="141">
        <v>949</v>
      </c>
      <c r="D26" s="141">
        <v>981</v>
      </c>
      <c r="E26" s="141">
        <v>992</v>
      </c>
      <c r="F26" s="141">
        <v>1022</v>
      </c>
      <c r="G26" s="141">
        <v>1065</v>
      </c>
      <c r="H26" s="141">
        <v>1096</v>
      </c>
      <c r="I26" s="141">
        <f>SUM('19PALG11'!P32)</f>
        <v>1110</v>
      </c>
    </row>
    <row r="27" spans="1:9">
      <c r="A27" s="130" t="s">
        <v>19</v>
      </c>
      <c r="B27" s="141">
        <v>454</v>
      </c>
      <c r="C27" s="141">
        <v>518</v>
      </c>
      <c r="D27" s="141">
        <v>561</v>
      </c>
      <c r="E27" s="141">
        <v>586</v>
      </c>
      <c r="F27" s="141">
        <v>549</v>
      </c>
      <c r="G27" s="141">
        <v>545</v>
      </c>
      <c r="H27" s="141">
        <v>524</v>
      </c>
      <c r="I27" s="141">
        <f>SUM('19PALG11'!S32)</f>
        <v>567</v>
      </c>
    </row>
    <row r="28" spans="1:9" s="144" customFormat="1">
      <c r="A28" s="142" t="s">
        <v>4</v>
      </c>
      <c r="B28" s="143">
        <f t="shared" ref="B28:H28" si="3">SUM(B26:B27)</f>
        <v>1356</v>
      </c>
      <c r="C28" s="143">
        <f t="shared" si="3"/>
        <v>1467</v>
      </c>
      <c r="D28" s="143">
        <f t="shared" si="3"/>
        <v>1542</v>
      </c>
      <c r="E28" s="143">
        <f t="shared" si="3"/>
        <v>1578</v>
      </c>
      <c r="F28" s="143">
        <f t="shared" si="3"/>
        <v>1571</v>
      </c>
      <c r="G28" s="143">
        <f t="shared" si="3"/>
        <v>1610</v>
      </c>
      <c r="H28" s="143">
        <f t="shared" si="3"/>
        <v>1620</v>
      </c>
      <c r="I28" s="143">
        <f>SUM(I26:I27)</f>
        <v>1677</v>
      </c>
    </row>
    <row r="29" spans="1:9" s="144" customFormat="1">
      <c r="A29" s="142"/>
      <c r="B29" s="146"/>
      <c r="C29" s="146"/>
      <c r="D29" s="146"/>
      <c r="E29" s="146"/>
      <c r="F29" s="146"/>
      <c r="G29" s="146"/>
      <c r="H29" s="146"/>
      <c r="I29" s="146"/>
    </row>
    <row r="30" spans="1:9">
      <c r="A30" s="209" t="s">
        <v>67</v>
      </c>
      <c r="B30" s="141"/>
      <c r="C30" s="141"/>
      <c r="D30" s="141"/>
      <c r="E30" s="141"/>
      <c r="F30" s="141"/>
      <c r="G30" s="141"/>
      <c r="H30" s="141"/>
      <c r="I30" s="141"/>
    </row>
    <row r="31" spans="1:9">
      <c r="A31" s="130" t="s">
        <v>18</v>
      </c>
      <c r="B31" s="141">
        <v>19</v>
      </c>
      <c r="C31" s="141">
        <v>19</v>
      </c>
      <c r="D31" s="141">
        <v>19</v>
      </c>
      <c r="E31" s="141">
        <v>16</v>
      </c>
      <c r="F31" s="141">
        <v>19</v>
      </c>
      <c r="G31" s="141">
        <v>103</v>
      </c>
      <c r="H31" s="141">
        <v>106</v>
      </c>
      <c r="I31" s="141">
        <f>SUM('19PALG11'!P38)</f>
        <v>101</v>
      </c>
    </row>
    <row r="32" spans="1:9">
      <c r="A32" s="130" t="s">
        <v>19</v>
      </c>
      <c r="B32" s="141">
        <v>2</v>
      </c>
      <c r="C32" s="141">
        <v>6</v>
      </c>
      <c r="D32" s="141">
        <v>9</v>
      </c>
      <c r="E32" s="141">
        <v>8</v>
      </c>
      <c r="F32" s="141">
        <v>3</v>
      </c>
      <c r="G32" s="141">
        <v>36</v>
      </c>
      <c r="H32" s="141">
        <v>32</v>
      </c>
      <c r="I32" s="141">
        <f>SUM('19PALG11'!S38)</f>
        <v>29</v>
      </c>
    </row>
    <row r="33" spans="1:9" s="144" customFormat="1">
      <c r="A33" s="142" t="s">
        <v>4</v>
      </c>
      <c r="B33" s="143">
        <f t="shared" ref="B33:H33" si="4">SUM(B31:B32)</f>
        <v>21</v>
      </c>
      <c r="C33" s="143">
        <f t="shared" si="4"/>
        <v>25</v>
      </c>
      <c r="D33" s="143">
        <f t="shared" si="4"/>
        <v>28</v>
      </c>
      <c r="E33" s="143">
        <f t="shared" si="4"/>
        <v>24</v>
      </c>
      <c r="F33" s="143">
        <f t="shared" si="4"/>
        <v>22</v>
      </c>
      <c r="G33" s="143">
        <f t="shared" si="4"/>
        <v>139</v>
      </c>
      <c r="H33" s="143">
        <f t="shared" si="4"/>
        <v>138</v>
      </c>
      <c r="I33" s="143">
        <f>SUM(I31:I32)</f>
        <v>130</v>
      </c>
    </row>
    <row r="34" spans="1:9">
      <c r="A34" s="130"/>
      <c r="B34" s="141"/>
      <c r="C34" s="141"/>
      <c r="D34" s="141"/>
      <c r="E34" s="141"/>
      <c r="F34" s="141"/>
      <c r="G34" s="141"/>
      <c r="H34" s="141"/>
      <c r="I34" s="141"/>
    </row>
    <row r="35" spans="1:9">
      <c r="A35" s="128" t="s">
        <v>14</v>
      </c>
      <c r="B35" s="141"/>
      <c r="C35" s="141"/>
      <c r="D35" s="141"/>
      <c r="E35" s="141"/>
      <c r="F35" s="141"/>
      <c r="G35" s="141"/>
      <c r="H35" s="141"/>
      <c r="I35" s="141"/>
    </row>
    <row r="36" spans="1:9">
      <c r="A36" s="130" t="s">
        <v>18</v>
      </c>
      <c r="B36" s="141">
        <v>1760</v>
      </c>
      <c r="C36" s="141">
        <v>1682</v>
      </c>
      <c r="D36" s="141">
        <v>1611</v>
      </c>
      <c r="E36" s="141">
        <v>1603</v>
      </c>
      <c r="F36" s="141">
        <v>1654</v>
      </c>
      <c r="G36" s="141">
        <v>1703</v>
      </c>
      <c r="H36" s="141">
        <v>1769</v>
      </c>
      <c r="I36" s="141">
        <f>SUM('19PALG11'!P44)</f>
        <v>1870</v>
      </c>
    </row>
    <row r="37" spans="1:9">
      <c r="A37" s="130" t="s">
        <v>19</v>
      </c>
      <c r="B37" s="141">
        <v>792</v>
      </c>
      <c r="C37" s="141">
        <v>675</v>
      </c>
      <c r="D37" s="141">
        <v>650</v>
      </c>
      <c r="E37" s="141">
        <v>676</v>
      </c>
      <c r="F37" s="141">
        <v>704</v>
      </c>
      <c r="G37" s="141">
        <v>723</v>
      </c>
      <c r="H37" s="141">
        <v>786</v>
      </c>
      <c r="I37" s="141">
        <f>SUM('19PALG11'!S44)</f>
        <v>863</v>
      </c>
    </row>
    <row r="38" spans="1:9" s="144" customFormat="1">
      <c r="A38" s="142" t="s">
        <v>4</v>
      </c>
      <c r="B38" s="143">
        <f t="shared" ref="B38:H38" si="5">SUM(B36:B37)</f>
        <v>2552</v>
      </c>
      <c r="C38" s="143">
        <f t="shared" si="5"/>
        <v>2357</v>
      </c>
      <c r="D38" s="143">
        <f t="shared" si="5"/>
        <v>2261</v>
      </c>
      <c r="E38" s="143">
        <f t="shared" si="5"/>
        <v>2279</v>
      </c>
      <c r="F38" s="143">
        <f t="shared" si="5"/>
        <v>2358</v>
      </c>
      <c r="G38" s="143">
        <f t="shared" si="5"/>
        <v>2426</v>
      </c>
      <c r="H38" s="143">
        <f t="shared" si="5"/>
        <v>2555</v>
      </c>
      <c r="I38" s="143">
        <f>SUM(I36:I37)</f>
        <v>2733</v>
      </c>
    </row>
    <row r="39" spans="1:9" s="144" customFormat="1">
      <c r="A39" s="142"/>
      <c r="B39" s="146"/>
      <c r="C39" s="146"/>
      <c r="D39" s="146"/>
      <c r="E39" s="146"/>
      <c r="F39" s="146"/>
      <c r="G39" s="146"/>
      <c r="H39" s="146"/>
      <c r="I39" s="146"/>
    </row>
    <row r="40" spans="1:9" s="44" customFormat="1">
      <c r="A40" s="1" t="s">
        <v>47</v>
      </c>
      <c r="B40" s="53"/>
      <c r="C40" s="53"/>
      <c r="D40" s="53"/>
      <c r="E40" s="53"/>
      <c r="F40" s="53"/>
      <c r="G40" s="53"/>
      <c r="H40" s="53"/>
      <c r="I40" s="53"/>
    </row>
    <row r="41" spans="1:9" s="44" customFormat="1">
      <c r="A41" s="45" t="s">
        <v>18</v>
      </c>
      <c r="B41" s="53">
        <v>0</v>
      </c>
      <c r="C41" s="53">
        <v>0</v>
      </c>
      <c r="D41" s="53">
        <v>0</v>
      </c>
      <c r="E41" s="53">
        <v>0</v>
      </c>
      <c r="F41" s="53">
        <v>0</v>
      </c>
      <c r="G41" s="53">
        <v>73</v>
      </c>
      <c r="H41" s="53">
        <v>71</v>
      </c>
      <c r="I41" s="53">
        <f>SUM('19PALG11'!P50)</f>
        <v>76</v>
      </c>
    </row>
    <row r="42" spans="1:9" s="44" customFormat="1">
      <c r="A42" s="45" t="s">
        <v>19</v>
      </c>
      <c r="B42" s="53">
        <v>80</v>
      </c>
      <c r="C42" s="53">
        <v>85</v>
      </c>
      <c r="D42" s="53">
        <v>97</v>
      </c>
      <c r="E42" s="53">
        <v>106</v>
      </c>
      <c r="F42" s="53">
        <v>114</v>
      </c>
      <c r="G42" s="53">
        <v>55</v>
      </c>
      <c r="H42" s="53">
        <v>61</v>
      </c>
      <c r="I42" s="53">
        <f>SUM('19PALG11'!S50)</f>
        <v>63</v>
      </c>
    </row>
    <row r="43" spans="1:9" s="44" customFormat="1">
      <c r="A43" s="54" t="s">
        <v>4</v>
      </c>
      <c r="B43" s="55">
        <f t="shared" ref="B43:H43" si="6">B41+B42</f>
        <v>80</v>
      </c>
      <c r="C43" s="55">
        <f t="shared" si="6"/>
        <v>85</v>
      </c>
      <c r="D43" s="55">
        <f t="shared" si="6"/>
        <v>97</v>
      </c>
      <c r="E43" s="55">
        <f t="shared" si="6"/>
        <v>106</v>
      </c>
      <c r="F43" s="55">
        <f t="shared" si="6"/>
        <v>114</v>
      </c>
      <c r="G43" s="55">
        <f t="shared" si="6"/>
        <v>128</v>
      </c>
      <c r="H43" s="55">
        <f t="shared" si="6"/>
        <v>132</v>
      </c>
      <c r="I43" s="55">
        <f>I41+I42</f>
        <v>139</v>
      </c>
    </row>
    <row r="44" spans="1:9" s="44" customFormat="1">
      <c r="A44" s="54"/>
      <c r="B44" s="192"/>
      <c r="C44" s="192"/>
      <c r="D44" s="192"/>
      <c r="E44" s="192"/>
      <c r="F44" s="192"/>
      <c r="G44" s="192"/>
      <c r="H44" s="192"/>
      <c r="I44" s="192"/>
    </row>
    <row r="45" spans="1:9">
      <c r="A45" s="1" t="s">
        <v>44</v>
      </c>
      <c r="B45" s="141"/>
      <c r="C45" s="141"/>
      <c r="D45" s="141"/>
      <c r="E45" s="141"/>
      <c r="F45" s="141"/>
      <c r="G45" s="141"/>
      <c r="H45" s="141"/>
      <c r="I45" s="141"/>
    </row>
    <row r="46" spans="1:9">
      <c r="A46" s="130" t="s">
        <v>18</v>
      </c>
      <c r="B46" s="141">
        <v>446</v>
      </c>
      <c r="C46" s="141">
        <v>457</v>
      </c>
      <c r="D46" s="141">
        <v>475</v>
      </c>
      <c r="E46" s="141">
        <v>471</v>
      </c>
      <c r="F46" s="141">
        <v>475</v>
      </c>
      <c r="G46" s="141">
        <v>476</v>
      </c>
      <c r="H46" s="141">
        <v>505</v>
      </c>
      <c r="I46" s="141">
        <f>SUM('19PALG11'!P56)</f>
        <v>515</v>
      </c>
    </row>
    <row r="47" spans="1:9">
      <c r="A47" s="130" t="s">
        <v>19</v>
      </c>
      <c r="B47" s="141">
        <v>228</v>
      </c>
      <c r="C47" s="141">
        <v>240</v>
      </c>
      <c r="D47" s="141">
        <v>253</v>
      </c>
      <c r="E47" s="141">
        <v>250</v>
      </c>
      <c r="F47" s="141">
        <v>235</v>
      </c>
      <c r="G47" s="141">
        <v>208</v>
      </c>
      <c r="H47" s="141">
        <v>190</v>
      </c>
      <c r="I47" s="141">
        <f>SUM('19PALG11'!S56)</f>
        <v>186</v>
      </c>
    </row>
    <row r="48" spans="1:9" s="144" customFormat="1">
      <c r="A48" s="142" t="s">
        <v>4</v>
      </c>
      <c r="B48" s="143">
        <f t="shared" ref="B48:H48" si="7">SUM(B46:B47)</f>
        <v>674</v>
      </c>
      <c r="C48" s="143">
        <f t="shared" si="7"/>
        <v>697</v>
      </c>
      <c r="D48" s="143">
        <f t="shared" si="7"/>
        <v>728</v>
      </c>
      <c r="E48" s="143">
        <f t="shared" si="7"/>
        <v>721</v>
      </c>
      <c r="F48" s="143">
        <f t="shared" si="7"/>
        <v>710</v>
      </c>
      <c r="G48" s="143">
        <f t="shared" si="7"/>
        <v>684</v>
      </c>
      <c r="H48" s="143">
        <f t="shared" si="7"/>
        <v>695</v>
      </c>
      <c r="I48" s="143">
        <f>SUM(I46:I47)</f>
        <v>701</v>
      </c>
    </row>
    <row r="49" spans="1:9">
      <c r="A49" s="130"/>
      <c r="B49" s="141"/>
      <c r="C49" s="141"/>
      <c r="D49" s="141"/>
      <c r="E49" s="141"/>
      <c r="F49" s="141"/>
      <c r="G49" s="141"/>
      <c r="H49" s="141"/>
      <c r="I49" s="141"/>
    </row>
    <row r="50" spans="1:9">
      <c r="A50" s="1" t="s">
        <v>45</v>
      </c>
      <c r="B50" s="141"/>
      <c r="C50" s="141"/>
      <c r="D50" s="141"/>
      <c r="E50" s="141"/>
      <c r="F50" s="141"/>
      <c r="G50" s="141"/>
      <c r="H50" s="141"/>
      <c r="I50" s="141"/>
    </row>
    <row r="51" spans="1:9">
      <c r="A51" s="130" t="s">
        <v>18</v>
      </c>
      <c r="B51" s="141">
        <v>37</v>
      </c>
      <c r="C51" s="141">
        <v>34</v>
      </c>
      <c r="D51" s="141">
        <v>32</v>
      </c>
      <c r="E51" s="141">
        <v>29</v>
      </c>
      <c r="F51" s="141">
        <v>31</v>
      </c>
      <c r="G51" s="141">
        <v>34</v>
      </c>
      <c r="H51" s="141">
        <v>40</v>
      </c>
      <c r="I51" s="283" t="str">
        <f>"(3)"</f>
        <v>(3)</v>
      </c>
    </row>
    <row r="52" spans="1:9">
      <c r="A52" s="130" t="s">
        <v>19</v>
      </c>
      <c r="B52" s="141">
        <v>9</v>
      </c>
      <c r="C52" s="141">
        <v>17</v>
      </c>
      <c r="D52" s="141">
        <v>16</v>
      </c>
      <c r="E52" s="141">
        <v>18</v>
      </c>
      <c r="F52" s="141">
        <v>18</v>
      </c>
      <c r="G52" s="141">
        <v>28</v>
      </c>
      <c r="H52" s="141">
        <v>21</v>
      </c>
      <c r="I52" s="283" t="str">
        <f>"(3)"</f>
        <v>(3)</v>
      </c>
    </row>
    <row r="53" spans="1:9" s="144" customFormat="1">
      <c r="A53" s="142" t="s">
        <v>4</v>
      </c>
      <c r="B53" s="143">
        <f t="shared" ref="B53:H53" si="8">SUM(B51:B52)</f>
        <v>46</v>
      </c>
      <c r="C53" s="143">
        <f t="shared" si="8"/>
        <v>51</v>
      </c>
      <c r="D53" s="143">
        <f t="shared" si="8"/>
        <v>48</v>
      </c>
      <c r="E53" s="143">
        <f t="shared" si="8"/>
        <v>47</v>
      </c>
      <c r="F53" s="143">
        <f t="shared" si="8"/>
        <v>49</v>
      </c>
      <c r="G53" s="143">
        <f t="shared" si="8"/>
        <v>62</v>
      </c>
      <c r="H53" s="143">
        <f t="shared" si="8"/>
        <v>61</v>
      </c>
      <c r="I53" s="316" t="str">
        <f>"(3)"</f>
        <v>(3)</v>
      </c>
    </row>
    <row r="54" spans="1:9" s="144" customFormat="1">
      <c r="A54" s="142"/>
      <c r="B54" s="146"/>
      <c r="C54" s="146"/>
      <c r="D54" s="146"/>
      <c r="E54" s="146"/>
      <c r="F54" s="146"/>
      <c r="G54" s="146"/>
      <c r="H54" s="146"/>
      <c r="I54" s="146"/>
    </row>
    <row r="55" spans="1:9">
      <c r="A55" s="128" t="s">
        <v>15</v>
      </c>
      <c r="B55" s="141"/>
      <c r="C55" s="141"/>
      <c r="D55" s="141"/>
      <c r="E55" s="141"/>
      <c r="F55" s="141"/>
      <c r="G55" s="141"/>
      <c r="H55" s="141"/>
      <c r="I55" s="141"/>
    </row>
    <row r="56" spans="1:9">
      <c r="A56" s="130" t="s">
        <v>18</v>
      </c>
      <c r="B56" s="141">
        <v>224</v>
      </c>
      <c r="C56" s="141">
        <v>221</v>
      </c>
      <c r="D56" s="141">
        <v>216</v>
      </c>
      <c r="E56" s="141">
        <v>214</v>
      </c>
      <c r="F56" s="141">
        <v>218</v>
      </c>
      <c r="G56" s="141">
        <v>222</v>
      </c>
      <c r="H56" s="141">
        <v>219</v>
      </c>
      <c r="I56" s="141">
        <f>SUM('19PALG11'!P68)</f>
        <v>213</v>
      </c>
    </row>
    <row r="57" spans="1:9">
      <c r="A57" s="130" t="s">
        <v>19</v>
      </c>
      <c r="B57" s="141">
        <v>117</v>
      </c>
      <c r="C57" s="141">
        <v>106</v>
      </c>
      <c r="D57" s="141">
        <v>112</v>
      </c>
      <c r="E57" s="141">
        <v>123</v>
      </c>
      <c r="F57" s="141">
        <v>132</v>
      </c>
      <c r="G57" s="141">
        <v>106</v>
      </c>
      <c r="H57" s="141">
        <v>111</v>
      </c>
      <c r="I57" s="141">
        <f>SUM('19PALG11'!S68)</f>
        <v>140</v>
      </c>
    </row>
    <row r="58" spans="1:9" s="144" customFormat="1">
      <c r="A58" s="142" t="s">
        <v>4</v>
      </c>
      <c r="B58" s="143">
        <f t="shared" ref="B58:H58" si="9">SUM(B56:B57)</f>
        <v>341</v>
      </c>
      <c r="C58" s="143">
        <f t="shared" si="9"/>
        <v>327</v>
      </c>
      <c r="D58" s="143">
        <f t="shared" si="9"/>
        <v>328</v>
      </c>
      <c r="E58" s="143">
        <f t="shared" si="9"/>
        <v>337</v>
      </c>
      <c r="F58" s="143">
        <f t="shared" si="9"/>
        <v>350</v>
      </c>
      <c r="G58" s="143">
        <f t="shared" si="9"/>
        <v>328</v>
      </c>
      <c r="H58" s="143">
        <f t="shared" si="9"/>
        <v>330</v>
      </c>
      <c r="I58" s="143">
        <f>SUM(I56:I57)</f>
        <v>353</v>
      </c>
    </row>
    <row r="59" spans="1:9" s="144" customFormat="1">
      <c r="A59" s="142"/>
      <c r="B59" s="146"/>
      <c r="C59" s="146"/>
      <c r="D59" s="146"/>
      <c r="E59" s="146"/>
      <c r="F59" s="146"/>
      <c r="G59" s="146"/>
      <c r="H59" s="146"/>
      <c r="I59" s="146"/>
    </row>
    <row r="60" spans="1:9">
      <c r="A60" s="128" t="s">
        <v>40</v>
      </c>
      <c r="B60" s="141"/>
      <c r="C60" s="141"/>
      <c r="D60" s="141"/>
      <c r="E60" s="141"/>
      <c r="F60" s="141"/>
      <c r="G60" s="141"/>
      <c r="H60" s="141"/>
      <c r="I60" s="141"/>
    </row>
    <row r="61" spans="1:9">
      <c r="A61" s="130" t="s">
        <v>18</v>
      </c>
      <c r="B61" s="141">
        <v>4266</v>
      </c>
      <c r="C61" s="141">
        <v>4295</v>
      </c>
      <c r="D61" s="141">
        <v>4248</v>
      </c>
      <c r="E61" s="141">
        <v>4254</v>
      </c>
      <c r="F61" s="141">
        <v>4251</v>
      </c>
      <c r="G61" s="141">
        <v>4208</v>
      </c>
      <c r="H61" s="141">
        <v>4362</v>
      </c>
      <c r="I61" s="141">
        <f>SUM('19PALG11'!P74)</f>
        <v>4327</v>
      </c>
    </row>
    <row r="62" spans="1:9">
      <c r="A62" s="130" t="s">
        <v>19</v>
      </c>
      <c r="B62" s="141">
        <v>2003</v>
      </c>
      <c r="C62" s="141">
        <v>1987</v>
      </c>
      <c r="D62" s="141">
        <v>1980</v>
      </c>
      <c r="E62" s="141">
        <v>1994</v>
      </c>
      <c r="F62" s="141">
        <v>2025</v>
      </c>
      <c r="G62" s="141">
        <v>1961</v>
      </c>
      <c r="H62" s="141">
        <v>1746</v>
      </c>
      <c r="I62" s="141">
        <f>SUM('19PALG11'!S74)</f>
        <v>1822</v>
      </c>
    </row>
    <row r="63" spans="1:9" s="144" customFormat="1">
      <c r="A63" s="142" t="s">
        <v>4</v>
      </c>
      <c r="B63" s="143">
        <f t="shared" ref="B63:H63" si="10">SUM(B61:B62)</f>
        <v>6269</v>
      </c>
      <c r="C63" s="143">
        <f t="shared" si="10"/>
        <v>6282</v>
      </c>
      <c r="D63" s="143">
        <f t="shared" si="10"/>
        <v>6228</v>
      </c>
      <c r="E63" s="143">
        <f t="shared" si="10"/>
        <v>6248</v>
      </c>
      <c r="F63" s="143">
        <f t="shared" si="10"/>
        <v>6276</v>
      </c>
      <c r="G63" s="143">
        <f t="shared" si="10"/>
        <v>6169</v>
      </c>
      <c r="H63" s="143">
        <f t="shared" si="10"/>
        <v>6108</v>
      </c>
      <c r="I63" s="143">
        <f>SUM(I61:I62)</f>
        <v>6149</v>
      </c>
    </row>
    <row r="64" spans="1:9">
      <c r="A64" s="142"/>
      <c r="B64" s="141"/>
      <c r="C64" s="141"/>
      <c r="D64" s="141"/>
      <c r="E64" s="141"/>
      <c r="F64" s="141"/>
      <c r="G64" s="141"/>
      <c r="H64" s="141"/>
      <c r="I64" s="141"/>
    </row>
    <row r="65" spans="1:9">
      <c r="A65" s="181"/>
      <c r="B65" s="182"/>
      <c r="C65" s="182"/>
      <c r="D65" s="182"/>
      <c r="E65" s="182"/>
      <c r="F65" s="182"/>
      <c r="G65" s="182"/>
      <c r="H65" s="182"/>
      <c r="I65" s="182"/>
    </row>
    <row r="66" spans="1:9" s="27" customFormat="1">
      <c r="A66" s="42" t="s">
        <v>76</v>
      </c>
      <c r="B66" s="36"/>
      <c r="C66" s="36"/>
      <c r="D66" s="36"/>
      <c r="E66" s="36"/>
      <c r="F66" s="36"/>
      <c r="G66" s="36"/>
      <c r="H66" s="36"/>
      <c r="I66" s="36"/>
    </row>
    <row r="67" spans="1:9" s="27" customFormat="1">
      <c r="A67" s="28" t="s">
        <v>18</v>
      </c>
      <c r="B67" s="36">
        <f t="shared" ref="B67:E68" si="11">SUM(B11,B16,B21,B26,B31,B36,B46,B51,B56,B61,B41)</f>
        <v>19273</v>
      </c>
      <c r="C67" s="36">
        <f t="shared" si="11"/>
        <v>19412</v>
      </c>
      <c r="D67" s="36">
        <f t="shared" si="11"/>
        <v>19287</v>
      </c>
      <c r="E67" s="36">
        <f t="shared" si="11"/>
        <v>19209</v>
      </c>
      <c r="F67" s="36">
        <f t="shared" ref="F67:H68" si="12">SUM(F11,F16,F21,F26,F31,F36,F46,F51,F56,F61,F41)</f>
        <v>19247</v>
      </c>
      <c r="G67" s="36">
        <f t="shared" si="12"/>
        <v>19385</v>
      </c>
      <c r="H67" s="36">
        <f t="shared" si="12"/>
        <v>19822</v>
      </c>
      <c r="I67" s="36">
        <f>SUM(I11,I16,I21,I26,I31,I36,I46,I51,I56,I61,I41)</f>
        <v>20061</v>
      </c>
    </row>
    <row r="68" spans="1:9" s="27" customFormat="1">
      <c r="A68" s="28" t="s">
        <v>19</v>
      </c>
      <c r="B68" s="36">
        <f t="shared" si="11"/>
        <v>8647</v>
      </c>
      <c r="C68" s="36">
        <f t="shared" si="11"/>
        <v>8621</v>
      </c>
      <c r="D68" s="36">
        <f t="shared" si="11"/>
        <v>8829</v>
      </c>
      <c r="E68" s="36">
        <f t="shared" si="11"/>
        <v>8889</v>
      </c>
      <c r="F68" s="36">
        <f t="shared" si="12"/>
        <v>9005</v>
      </c>
      <c r="G68" s="36">
        <f t="shared" si="12"/>
        <v>8664</v>
      </c>
      <c r="H68" s="36">
        <f t="shared" si="12"/>
        <v>8557</v>
      </c>
      <c r="I68" s="36">
        <f>SUM(I12,I17,I22,I27,I32,I37,I47,I52,I57,I62,I42)</f>
        <v>8756</v>
      </c>
    </row>
    <row r="69" spans="1:9" s="39" customFormat="1">
      <c r="A69" s="37" t="s">
        <v>4</v>
      </c>
      <c r="B69" s="38">
        <f t="shared" ref="B69:H69" si="13">SUM(B67:B68)</f>
        <v>27920</v>
      </c>
      <c r="C69" s="38">
        <f t="shared" si="13"/>
        <v>28033</v>
      </c>
      <c r="D69" s="38">
        <f t="shared" si="13"/>
        <v>28116</v>
      </c>
      <c r="E69" s="38">
        <f t="shared" si="13"/>
        <v>28098</v>
      </c>
      <c r="F69" s="38">
        <f t="shared" si="13"/>
        <v>28252</v>
      </c>
      <c r="G69" s="38">
        <f t="shared" si="13"/>
        <v>28049</v>
      </c>
      <c r="H69" s="38">
        <f t="shared" si="13"/>
        <v>28379</v>
      </c>
      <c r="I69" s="38">
        <f>SUM(I67:I68)</f>
        <v>28817</v>
      </c>
    </row>
    <row r="71" spans="1:9" ht="12.2" customHeight="1">
      <c r="A71" s="129" t="s">
        <v>59</v>
      </c>
    </row>
    <row r="72" spans="1:9">
      <c r="A72" s="129" t="s">
        <v>21</v>
      </c>
    </row>
    <row r="73" spans="1:9">
      <c r="A73" s="27" t="s">
        <v>129</v>
      </c>
    </row>
  </sheetData>
  <mergeCells count="2">
    <mergeCell ref="A2:H2"/>
    <mergeCell ref="A4:H4"/>
  </mergeCells>
  <phoneticPr fontId="0" type="noConversion"/>
  <printOptions horizontalCentered="1"/>
  <pageMargins left="0.19685039370078741" right="0.19685039370078741" top="0.59055118110236227" bottom="0.39370078740157483" header="0.51181102362204722" footer="0.51181102362204722"/>
  <pageSetup paperSize="9" scale="84" orientation="portrait" horizontalDpi="1200" verticalDpi="1200" r:id="rId1"/>
  <headerFooter alignWithMargins="0">
    <oddFooter>&amp;R&amp;A</oddFooter>
  </headerFooter>
  <rowBreaks count="1" manualBreakCount="1">
    <brk id="4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3:L97"/>
  <sheetViews>
    <sheetView showGridLines="0" zoomScale="145" zoomScaleNormal="145" workbookViewId="0">
      <selection activeCell="A99" sqref="A99"/>
    </sheetView>
  </sheetViews>
  <sheetFormatPr defaultColWidth="8.85546875" defaultRowHeight="12.75"/>
  <cols>
    <col min="1" max="1" width="1.28515625" style="217" customWidth="1"/>
    <col min="2" max="2" width="45.85546875" style="217" customWidth="1"/>
    <col min="3" max="3" width="17.7109375" style="217" customWidth="1"/>
    <col min="4" max="4" width="18.85546875" style="217" customWidth="1"/>
    <col min="5" max="9" width="6.7109375" style="217" customWidth="1"/>
    <col min="10" max="11" width="8.85546875" style="217"/>
    <col min="12" max="12" width="8.85546875" style="217" customWidth="1"/>
    <col min="13" max="16384" width="8.85546875" style="217"/>
  </cols>
  <sheetData>
    <row r="13" s="216" customFormat="1"/>
    <row r="82" spans="2:7" ht="13.5" thickBot="1"/>
    <row r="83" spans="2:7" ht="21.75" thickBot="1">
      <c r="B83" s="218" t="s">
        <v>131</v>
      </c>
      <c r="C83" s="219" t="s">
        <v>132</v>
      </c>
      <c r="D83" s="220" t="s">
        <v>53</v>
      </c>
      <c r="E83" s="317"/>
      <c r="F83" s="221"/>
      <c r="G83" s="221"/>
    </row>
    <row r="84" spans="2:7" ht="18.75">
      <c r="B84" s="222" t="s">
        <v>91</v>
      </c>
      <c r="C84" s="318">
        <v>96.098216800000003</v>
      </c>
      <c r="D84" s="223">
        <v>190</v>
      </c>
      <c r="E84" s="317"/>
      <c r="F84" s="221"/>
      <c r="G84" s="221"/>
    </row>
    <row r="85" spans="2:7" ht="18.75">
      <c r="B85" s="222" t="s">
        <v>92</v>
      </c>
      <c r="C85" s="318">
        <v>3.8300719999999999</v>
      </c>
      <c r="D85" s="223">
        <v>8</v>
      </c>
      <c r="E85" s="317"/>
      <c r="F85" s="221"/>
      <c r="G85" s="221"/>
    </row>
    <row r="86" spans="2:7" ht="18.75">
      <c r="B86" s="222" t="s">
        <v>93</v>
      </c>
      <c r="C86" s="318">
        <v>7.0617251000000003</v>
      </c>
      <c r="D86" s="223">
        <v>18</v>
      </c>
      <c r="E86" s="317"/>
      <c r="F86" s="221"/>
      <c r="G86" s="221"/>
    </row>
    <row r="87" spans="2:7" ht="18.75">
      <c r="B87" s="222" t="s">
        <v>94</v>
      </c>
      <c r="C87" s="318">
        <v>0.4934656</v>
      </c>
      <c r="D87" s="223">
        <v>2</v>
      </c>
      <c r="E87" s="317"/>
      <c r="F87" s="221"/>
      <c r="G87" s="221"/>
    </row>
    <row r="88" spans="2:7" ht="18.75">
      <c r="B88" s="222" t="s">
        <v>12</v>
      </c>
      <c r="C88" s="318">
        <v>14.2790809</v>
      </c>
      <c r="D88" s="223">
        <v>42</v>
      </c>
      <c r="E88" s="317"/>
      <c r="F88" s="221"/>
      <c r="G88" s="221"/>
    </row>
    <row r="89" spans="2:7" ht="18.75">
      <c r="B89" s="222" t="s">
        <v>13</v>
      </c>
      <c r="C89" s="318">
        <v>1.554781</v>
      </c>
      <c r="D89" s="223">
        <v>5</v>
      </c>
      <c r="E89" s="317"/>
      <c r="F89" s="221"/>
      <c r="G89" s="221"/>
    </row>
    <row r="90" spans="2:7" ht="18.75">
      <c r="B90" s="222" t="s">
        <v>95</v>
      </c>
      <c r="C90" s="318">
        <v>0.38596589999999997</v>
      </c>
      <c r="D90" s="223">
        <v>4</v>
      </c>
      <c r="E90" s="317"/>
      <c r="F90" s="221"/>
      <c r="G90" s="221"/>
    </row>
    <row r="91" spans="2:7" ht="18.75">
      <c r="B91" s="222" t="s">
        <v>96</v>
      </c>
      <c r="C91" s="318">
        <v>1.9495115000000001</v>
      </c>
      <c r="D91" s="223">
        <v>8</v>
      </c>
      <c r="E91" s="317"/>
      <c r="F91" s="221"/>
      <c r="G91" s="221"/>
    </row>
    <row r="92" spans="2:7" ht="18.75">
      <c r="B92" s="222" t="s">
        <v>97</v>
      </c>
      <c r="C92" s="318">
        <v>1.7537997999999999</v>
      </c>
      <c r="D92" s="223">
        <v>7</v>
      </c>
      <c r="E92" s="317"/>
      <c r="F92" s="221"/>
      <c r="G92" s="221"/>
    </row>
    <row r="93" spans="2:7" ht="18.75">
      <c r="B93" s="222" t="s">
        <v>15</v>
      </c>
      <c r="C93" s="318">
        <v>2.8004248999999999</v>
      </c>
      <c r="D93" s="223">
        <v>7</v>
      </c>
      <c r="E93" s="317"/>
      <c r="F93" s="221"/>
      <c r="G93" s="221"/>
    </row>
    <row r="94" spans="2:7" ht="19.5" thickBot="1">
      <c r="B94" s="222" t="s">
        <v>98</v>
      </c>
      <c r="C94" s="318">
        <v>1.4681396</v>
      </c>
      <c r="D94" s="223">
        <v>5</v>
      </c>
      <c r="E94" s="317"/>
      <c r="F94" s="221"/>
      <c r="G94" s="221"/>
    </row>
    <row r="95" spans="2:7" ht="19.5" thickBot="1">
      <c r="B95" s="224" t="s">
        <v>4</v>
      </c>
      <c r="C95" s="319">
        <f>SUM(C84:C94)</f>
        <v>131.6751831</v>
      </c>
      <c r="D95" s="225">
        <f>SUM(D84:D94)</f>
        <v>296</v>
      </c>
      <c r="E95" s="317"/>
      <c r="F95" s="221"/>
      <c r="G95" s="221"/>
    </row>
    <row r="96" spans="2:7" ht="9.75" customHeight="1">
      <c r="B96" s="221"/>
      <c r="C96" s="221"/>
      <c r="D96" s="221"/>
      <c r="E96" s="221"/>
      <c r="F96" s="221"/>
    </row>
    <row r="97" spans="2:12" ht="18.75">
      <c r="B97" s="320" t="s">
        <v>99</v>
      </c>
      <c r="C97" s="320"/>
      <c r="D97" s="320"/>
      <c r="E97" s="320"/>
      <c r="F97" s="320"/>
      <c r="G97" s="320"/>
      <c r="H97" s="320"/>
      <c r="I97" s="320"/>
      <c r="J97" s="320"/>
      <c r="K97" s="320"/>
      <c r="L97" s="320"/>
    </row>
  </sheetData>
  <mergeCells count="1">
    <mergeCell ref="B97:L9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A3EEB-6480-47C7-A8C8-BF2F06823739}">
  <sheetPr>
    <pageSetUpPr fitToPage="1"/>
  </sheetPr>
  <dimension ref="A1:N102"/>
  <sheetViews>
    <sheetView zoomScaleNormal="100" workbookViewId="0">
      <selection activeCell="A80" sqref="A80"/>
    </sheetView>
  </sheetViews>
  <sheetFormatPr defaultColWidth="9.28515625" defaultRowHeight="12.75"/>
  <cols>
    <col min="1" max="1" width="31.28515625" style="4" customWidth="1"/>
    <col min="2" max="5" width="20.7109375" style="4" customWidth="1"/>
    <col min="6" max="6" width="9.5703125" style="4" bestFit="1" customWidth="1"/>
    <col min="7" max="16384" width="9.28515625" style="4"/>
  </cols>
  <sheetData>
    <row r="1" spans="1:7">
      <c r="A1" s="1" t="s">
        <v>112</v>
      </c>
      <c r="B1" s="1"/>
      <c r="C1" s="2"/>
      <c r="D1" s="2"/>
      <c r="E1" s="2"/>
    </row>
    <row r="2" spans="1:7">
      <c r="A2" s="321" t="s">
        <v>1</v>
      </c>
      <c r="B2" s="321"/>
      <c r="C2" s="321"/>
      <c r="D2" s="321"/>
      <c r="E2" s="321"/>
    </row>
    <row r="3" spans="1:7">
      <c r="A3" s="5"/>
      <c r="B3" s="5"/>
      <c r="C3" s="7"/>
      <c r="D3" s="6"/>
      <c r="E3" s="6"/>
    </row>
    <row r="4" spans="1:7">
      <c r="A4" s="5" t="s">
        <v>115</v>
      </c>
      <c r="B4" s="5"/>
      <c r="C4" s="7"/>
      <c r="D4" s="6"/>
      <c r="E4" s="6"/>
    </row>
    <row r="5" spans="1:7" ht="13.5" thickBot="1">
      <c r="A5" s="2"/>
      <c r="B5" s="2"/>
      <c r="C5" s="2"/>
      <c r="D5" s="2"/>
      <c r="E5" s="2"/>
    </row>
    <row r="6" spans="1:7" s="155" customFormat="1" ht="25.5">
      <c r="A6" s="246"/>
      <c r="B6" s="312" t="s">
        <v>120</v>
      </c>
      <c r="C6" s="312" t="s">
        <v>126</v>
      </c>
      <c r="D6" s="312" t="s">
        <v>3</v>
      </c>
      <c r="E6" s="313" t="s">
        <v>4</v>
      </c>
    </row>
    <row r="7" spans="1:7">
      <c r="A7" s="2"/>
      <c r="B7" s="227"/>
      <c r="C7" s="227"/>
      <c r="D7" s="227"/>
      <c r="E7" s="12"/>
    </row>
    <row r="8" spans="1:7">
      <c r="A8" s="1" t="s">
        <v>7</v>
      </c>
      <c r="B8" s="227"/>
      <c r="C8" s="227"/>
      <c r="D8" s="227"/>
      <c r="E8" s="12"/>
    </row>
    <row r="9" spans="1:7">
      <c r="A9" s="2" t="s">
        <v>41</v>
      </c>
      <c r="B9" s="227">
        <f>'19PALG01'!D10-'19PALG00 (nieuw)'!C9</f>
        <v>8565.6687951344102</v>
      </c>
      <c r="C9" s="232">
        <v>476.22446236559142</v>
      </c>
      <c r="D9" s="227">
        <f>'19PALG01'!G10</f>
        <v>951.96197459999928</v>
      </c>
      <c r="E9" s="12">
        <f>SUM(B9:D9)</f>
        <v>9993.8552321000006</v>
      </c>
      <c r="F9" s="233"/>
      <c r="G9" s="233"/>
    </row>
    <row r="10" spans="1:7">
      <c r="A10" s="2" t="s">
        <v>8</v>
      </c>
      <c r="B10" s="227">
        <f>'19PALG01'!D11-'19PALG00 (nieuw)'!C10</f>
        <v>30484.604280089246</v>
      </c>
      <c r="C10" s="232">
        <v>1781.1720430107525</v>
      </c>
      <c r="D10" s="227">
        <f>'19PALG01'!G11</f>
        <v>3167.2676456000004</v>
      </c>
      <c r="E10" s="12">
        <f>SUM(B10:D10)</f>
        <v>35433.043968699996</v>
      </c>
      <c r="F10" s="233"/>
      <c r="G10" s="233"/>
    </row>
    <row r="11" spans="1:7">
      <c r="A11" s="2" t="s">
        <v>9</v>
      </c>
      <c r="B11" s="227">
        <f>'19PALG01'!D12-'19PALG00 (nieuw)'!C11</f>
        <v>23.920833199999997</v>
      </c>
      <c r="C11" s="232">
        <v>2</v>
      </c>
      <c r="D11" s="227">
        <f>'19PALG01'!G12</f>
        <v>3.1863426000000001</v>
      </c>
      <c r="E11" s="12">
        <f>SUM(B11:D11)</f>
        <v>29.107175799999997</v>
      </c>
      <c r="F11" s="233"/>
      <c r="G11" s="233"/>
    </row>
    <row r="12" spans="1:7">
      <c r="A12" s="3" t="s">
        <v>10</v>
      </c>
      <c r="B12" s="227">
        <f>'19PALG01'!D13-'19PALG00 (nieuw)'!C12</f>
        <v>11923.160933670961</v>
      </c>
      <c r="C12" s="238">
        <v>640.43951612903209</v>
      </c>
      <c r="D12" s="227">
        <f>'19PALG01'!G13</f>
        <v>1221.9680168</v>
      </c>
      <c r="E12" s="12">
        <f>SUM(B12:D12)</f>
        <v>13785.568466599992</v>
      </c>
      <c r="F12" s="233"/>
      <c r="G12" s="233"/>
    </row>
    <row r="13" spans="1:7" s="17" customFormat="1">
      <c r="A13" s="14" t="s">
        <v>4</v>
      </c>
      <c r="B13" s="228">
        <f>SUM(B9:B12)</f>
        <v>50997.35484209461</v>
      </c>
      <c r="C13" s="239">
        <f>SUM(C9:C12)</f>
        <v>2899.8360215053763</v>
      </c>
      <c r="D13" s="228">
        <f>SUM(D9:D12)</f>
        <v>5344.3839795999993</v>
      </c>
      <c r="E13" s="16">
        <f>SUM(E9:E12)</f>
        <v>59241.574843199996</v>
      </c>
      <c r="F13" s="236"/>
      <c r="G13" s="234"/>
    </row>
    <row r="14" spans="1:7">
      <c r="A14" s="3"/>
      <c r="B14" s="227"/>
      <c r="C14" s="232"/>
      <c r="D14" s="227"/>
      <c r="E14" s="12"/>
      <c r="F14" s="233"/>
      <c r="G14" s="233"/>
    </row>
    <row r="15" spans="1:7">
      <c r="A15" s="1" t="s">
        <v>11</v>
      </c>
      <c r="B15" s="227"/>
      <c r="C15" s="232"/>
      <c r="D15" s="227"/>
      <c r="E15" s="12"/>
      <c r="F15" s="233"/>
      <c r="G15" s="233"/>
    </row>
    <row r="16" spans="1:7">
      <c r="A16" s="2" t="s">
        <v>41</v>
      </c>
      <c r="B16" s="227">
        <f>'19PALG01'!D17-'19PALG00 (nieuw)'!C16</f>
        <v>1478.0839000199414</v>
      </c>
      <c r="C16" s="232">
        <v>47.34457478005865</v>
      </c>
      <c r="D16" s="227">
        <f>'19PALG01'!G17</f>
        <v>722.5311968000002</v>
      </c>
      <c r="E16" s="12">
        <f>SUM(B16:D16)</f>
        <v>2247.9596716000001</v>
      </c>
      <c r="F16" s="233"/>
      <c r="G16" s="233"/>
    </row>
    <row r="17" spans="1:7">
      <c r="A17" s="2" t="s">
        <v>8</v>
      </c>
      <c r="B17" s="227">
        <f>'19PALG01'!D18-'19PALG00 (nieuw)'!C17</f>
        <v>3765.5014961029315</v>
      </c>
      <c r="C17" s="232">
        <v>154.27126099706746</v>
      </c>
      <c r="D17" s="227">
        <f>'19PALG01'!G18</f>
        <v>1539.8197164000007</v>
      </c>
      <c r="E17" s="12">
        <f>SUM(B17:D17)</f>
        <v>5459.5924734999999</v>
      </c>
      <c r="F17" s="233"/>
      <c r="G17" s="233"/>
    </row>
    <row r="18" spans="1:7">
      <c r="A18" s="2" t="s">
        <v>9</v>
      </c>
      <c r="B18" s="227">
        <f>'19PALG01'!D19-'19PALG00 (nieuw)'!C18</f>
        <v>107.52272709999997</v>
      </c>
      <c r="C18" s="232">
        <v>5</v>
      </c>
      <c r="D18" s="227">
        <f>'19PALG01'!G19</f>
        <v>37.267222099999998</v>
      </c>
      <c r="E18" s="12">
        <f>SUM(B18:D18)</f>
        <v>149.78994919999997</v>
      </c>
      <c r="F18" s="233"/>
      <c r="G18" s="233"/>
    </row>
    <row r="19" spans="1:7">
      <c r="A19" s="2" t="s">
        <v>10</v>
      </c>
      <c r="B19" s="227">
        <f>'19PALG01'!D20-'19PALG00 (nieuw)'!C19</f>
        <v>806.11060969266873</v>
      </c>
      <c r="C19" s="238">
        <v>33.071847507331384</v>
      </c>
      <c r="D19" s="227">
        <f>'19PALG01'!G20</f>
        <v>355.00056480000001</v>
      </c>
      <c r="E19" s="12">
        <f>SUM(B19:D19)</f>
        <v>1194.1830220000002</v>
      </c>
      <c r="F19" s="233"/>
      <c r="G19" s="233"/>
    </row>
    <row r="20" spans="1:7" s="17" customFormat="1">
      <c r="A20" s="19" t="s">
        <v>4</v>
      </c>
      <c r="B20" s="228">
        <f>SUM(B16:B19)</f>
        <v>6157.2187329155422</v>
      </c>
      <c r="C20" s="239">
        <f>SUM(C16:C19)</f>
        <v>239.68768328445748</v>
      </c>
      <c r="D20" s="228">
        <f>SUM(D16:D19)</f>
        <v>2654.6187001000008</v>
      </c>
      <c r="E20" s="16">
        <f>SUM(E16:E19)</f>
        <v>9051.5251162999994</v>
      </c>
      <c r="F20" s="236"/>
      <c r="G20" s="234"/>
    </row>
    <row r="21" spans="1:7">
      <c r="A21" s="2"/>
      <c r="B21" s="227"/>
      <c r="C21" s="232"/>
      <c r="D21" s="227"/>
      <c r="E21" s="12"/>
      <c r="F21" s="233"/>
      <c r="G21" s="233"/>
    </row>
    <row r="22" spans="1:7">
      <c r="A22" s="1" t="s">
        <v>12</v>
      </c>
      <c r="B22" s="227"/>
      <c r="C22" s="232"/>
      <c r="D22" s="227"/>
      <c r="E22" s="12"/>
      <c r="F22" s="233"/>
      <c r="G22" s="233"/>
    </row>
    <row r="23" spans="1:7">
      <c r="A23" s="2" t="s">
        <v>41</v>
      </c>
      <c r="B23" s="227">
        <f>'19PALG01'!D24-'19PALG00 (nieuw)'!C23</f>
        <v>11575.147067532258</v>
      </c>
      <c r="C23" s="232">
        <v>537.58387096774197</v>
      </c>
      <c r="D23" s="227">
        <f>'19PALG01'!G24</f>
        <v>1371.7474605999998</v>
      </c>
      <c r="E23" s="12">
        <f>SUM(B23:D23)</f>
        <v>13484.4783991</v>
      </c>
      <c r="F23" s="233"/>
      <c r="G23" s="233"/>
    </row>
    <row r="24" spans="1:7">
      <c r="A24" s="2" t="s">
        <v>8</v>
      </c>
      <c r="B24" s="227">
        <f>'19PALG01'!D25-'19PALG00 (nieuw)'!C24</f>
        <v>36075.046508197847</v>
      </c>
      <c r="C24" s="232">
        <v>1580.3344086021498</v>
      </c>
      <c r="D24" s="227">
        <f>'19PALG01'!G25</f>
        <v>3853.1772984999998</v>
      </c>
      <c r="E24" s="12">
        <f>SUM(B24:D24)</f>
        <v>41508.5582153</v>
      </c>
      <c r="F24" s="233"/>
      <c r="G24" s="233"/>
    </row>
    <row r="25" spans="1:7">
      <c r="A25" s="2" t="s">
        <v>9</v>
      </c>
      <c r="B25" s="227">
        <f>'19PALG01'!D26-'19PALG00 (nieuw)'!C25</f>
        <v>2099.5365221107536</v>
      </c>
      <c r="C25" s="232">
        <v>108.62795698924732</v>
      </c>
      <c r="D25" s="227">
        <f>'19PALG01'!G26</f>
        <v>207.74123069999996</v>
      </c>
      <c r="E25" s="12">
        <f>SUM(B25:D25)</f>
        <v>2415.9057098000007</v>
      </c>
      <c r="F25" s="233"/>
      <c r="G25" s="233"/>
    </row>
    <row r="26" spans="1:7">
      <c r="A26" s="3" t="s">
        <v>10</v>
      </c>
      <c r="B26" s="227">
        <f>'19PALG01'!D27-'19PALG00 (nieuw)'!C26</f>
        <v>2756.8472055419338</v>
      </c>
      <c r="C26" s="238">
        <v>122.02903225806452</v>
      </c>
      <c r="D26" s="227">
        <f>'19PALG01'!G27</f>
        <v>287.1055288</v>
      </c>
      <c r="E26" s="12">
        <f>SUM(B26:D26)</f>
        <v>3165.9817665999981</v>
      </c>
      <c r="F26" s="233"/>
      <c r="G26" s="233"/>
    </row>
    <row r="27" spans="1:7" s="17" customFormat="1">
      <c r="A27" s="14" t="s">
        <v>4</v>
      </c>
      <c r="B27" s="228">
        <f>SUM(B23:B26)</f>
        <v>52506.577303382794</v>
      </c>
      <c r="C27" s="239">
        <f>SUM(C23:C26)</f>
        <v>2348.5752688172033</v>
      </c>
      <c r="D27" s="228">
        <f>SUM(D23:D26)</f>
        <v>5719.7715185999996</v>
      </c>
      <c r="E27" s="16">
        <f>SUM(E23:E26)</f>
        <v>60574.924090799992</v>
      </c>
      <c r="F27" s="236"/>
      <c r="G27" s="234"/>
    </row>
    <row r="28" spans="1:7">
      <c r="A28" s="3"/>
      <c r="B28" s="227"/>
      <c r="C28" s="232"/>
      <c r="D28" s="227"/>
      <c r="E28" s="12"/>
      <c r="F28" s="233"/>
      <c r="G28" s="233"/>
    </row>
    <row r="29" spans="1:7">
      <c r="A29" s="1" t="s">
        <v>13</v>
      </c>
      <c r="B29" s="227"/>
      <c r="C29" s="232"/>
      <c r="D29" s="227"/>
      <c r="E29" s="12"/>
      <c r="F29" s="233"/>
      <c r="G29" s="233"/>
    </row>
    <row r="30" spans="1:7">
      <c r="A30" s="2" t="s">
        <v>41</v>
      </c>
      <c r="B30" s="227">
        <f>'19PALG01'!D31-'19PALG00 (nieuw)'!C30</f>
        <v>1893.0689212881714</v>
      </c>
      <c r="C30" s="232">
        <v>79.78924731182795</v>
      </c>
      <c r="D30" s="227">
        <f>'19PALG01'!G31</f>
        <v>403.81368099999997</v>
      </c>
      <c r="E30" s="12">
        <f>SUM(B30:D30)</f>
        <v>2376.6718495999994</v>
      </c>
      <c r="F30" s="233"/>
      <c r="G30" s="233"/>
    </row>
    <row r="31" spans="1:7">
      <c r="A31" s="2" t="s">
        <v>8</v>
      </c>
      <c r="B31" s="227">
        <f>'19PALG01'!D32-'19PALG00 (nieuw)'!C31</f>
        <v>4414.2937765279557</v>
      </c>
      <c r="C31" s="232">
        <v>211.15268817204299</v>
      </c>
      <c r="D31" s="227">
        <f>'19PALG01'!G32</f>
        <v>850.67026330000033</v>
      </c>
      <c r="E31" s="12">
        <f>SUM(B31:D31)</f>
        <v>5476.1167279999991</v>
      </c>
      <c r="F31" s="233"/>
      <c r="G31" s="233"/>
    </row>
    <row r="32" spans="1:7">
      <c r="A32" s="2" t="s">
        <v>9</v>
      </c>
      <c r="B32" s="227">
        <f>'19PALG01'!D33-'19PALG00 (nieuw)'!C32</f>
        <v>186.71711770000002</v>
      </c>
      <c r="C32" s="232">
        <v>10.5</v>
      </c>
      <c r="D32" s="227">
        <f>'19PALG01'!G33</f>
        <v>31.433680500000001</v>
      </c>
      <c r="E32" s="12">
        <f>SUM(B32:D32)</f>
        <v>228.65079820000003</v>
      </c>
      <c r="F32" s="233"/>
      <c r="G32" s="233"/>
    </row>
    <row r="33" spans="1:7">
      <c r="A33" s="2" t="s">
        <v>10</v>
      </c>
      <c r="B33" s="227">
        <f>'19PALG01'!D34-'19PALG00 (nieuw)'!C33</f>
        <v>691.8375285354839</v>
      </c>
      <c r="C33" s="238">
        <v>39.732258064516131</v>
      </c>
      <c r="D33" s="227">
        <f>'19PALG01'!G34</f>
        <v>126.30132019999998</v>
      </c>
      <c r="E33" s="12">
        <f>SUM(B33:D33)</f>
        <v>857.87110680000001</v>
      </c>
      <c r="F33" s="233"/>
      <c r="G33" s="233"/>
    </row>
    <row r="34" spans="1:7" s="17" customFormat="1">
      <c r="A34" s="19" t="s">
        <v>4</v>
      </c>
      <c r="B34" s="228">
        <f>SUM(B30:B33)</f>
        <v>7185.9173440516115</v>
      </c>
      <c r="C34" s="239">
        <f>SUM(C30:C33)</f>
        <v>341.17419354838705</v>
      </c>
      <c r="D34" s="228">
        <f>SUM(D30:D33)</f>
        <v>1412.2189450000003</v>
      </c>
      <c r="E34" s="16">
        <f>SUM(E30:E33)</f>
        <v>8939.3104825999981</v>
      </c>
      <c r="F34" s="236"/>
      <c r="G34" s="234"/>
    </row>
    <row r="35" spans="1:7" s="17" customFormat="1">
      <c r="A35" s="19"/>
      <c r="B35" s="229"/>
      <c r="C35" s="240"/>
      <c r="D35" s="229"/>
      <c r="E35" s="21"/>
      <c r="F35" s="234"/>
      <c r="G35" s="234"/>
    </row>
    <row r="36" spans="1:7" s="17" customFormat="1">
      <c r="A36" s="1" t="s">
        <v>67</v>
      </c>
      <c r="B36" s="229"/>
      <c r="C36" s="240"/>
      <c r="D36" s="229"/>
      <c r="E36" s="21"/>
      <c r="F36" s="234"/>
      <c r="G36" s="234"/>
    </row>
    <row r="37" spans="1:7" s="17" customFormat="1">
      <c r="A37" s="2" t="s">
        <v>41</v>
      </c>
      <c r="B37" s="227">
        <f>'19PALG01'!D38-'19PALG00 (nieuw)'!C37</f>
        <v>202.55567785806448</v>
      </c>
      <c r="C37" s="232">
        <v>11.870967741935484</v>
      </c>
      <c r="D37" s="227">
        <f>'19PALG01'!G38</f>
        <v>22.221286599999999</v>
      </c>
      <c r="E37" s="12">
        <f>SUM(B37:D37)</f>
        <v>236.64793219999996</v>
      </c>
      <c r="F37" s="234"/>
      <c r="G37" s="234"/>
    </row>
    <row r="38" spans="1:7" s="17" customFormat="1">
      <c r="A38" s="2" t="s">
        <v>8</v>
      </c>
      <c r="B38" s="227">
        <f>'19PALG01'!D39-'19PALG00 (nieuw)'!C38</f>
        <v>821.62942161290312</v>
      </c>
      <c r="C38" s="232">
        <v>55.693548387096783</v>
      </c>
      <c r="D38" s="227">
        <f>'19PALG01'!G39</f>
        <v>77.258311400000011</v>
      </c>
      <c r="E38" s="12">
        <f>SUM(B38:D38)</f>
        <v>954.58128139999997</v>
      </c>
      <c r="F38" s="234"/>
      <c r="G38" s="234"/>
    </row>
    <row r="39" spans="1:7" s="17" customFormat="1">
      <c r="A39" s="2" t="s">
        <v>9</v>
      </c>
      <c r="B39" s="227">
        <f>'19PALG01'!D40-'19PALG00 (nieuw)'!C39</f>
        <v>75.682667699999996</v>
      </c>
      <c r="C39" s="232">
        <v>10</v>
      </c>
      <c r="D39" s="227">
        <f>'19PALG01'!G40</f>
        <v>5.9283975000000009</v>
      </c>
      <c r="E39" s="12">
        <f>SUM(B39:D39)</f>
        <v>91.611065199999999</v>
      </c>
      <c r="F39" s="234"/>
      <c r="G39" s="234"/>
    </row>
    <row r="40" spans="1:7" s="17" customFormat="1">
      <c r="A40" s="2" t="s">
        <v>10</v>
      </c>
      <c r="B40" s="227">
        <f>'19PALG01'!D41-'19PALG00 (nieuw)'!C40</f>
        <v>18.3420293</v>
      </c>
      <c r="C40" s="238">
        <v>5</v>
      </c>
      <c r="D40" s="227">
        <f>'19PALG01'!G41</f>
        <v>3.1162303000000007</v>
      </c>
      <c r="E40" s="12">
        <f>SUM(B40:D40)</f>
        <v>26.458259600000002</v>
      </c>
      <c r="F40" s="234"/>
      <c r="G40" s="234"/>
    </row>
    <row r="41" spans="1:7">
      <c r="A41" s="19" t="s">
        <v>4</v>
      </c>
      <c r="B41" s="230">
        <f>SUM(B37:B40)</f>
        <v>1118.2097964709674</v>
      </c>
      <c r="C41" s="241">
        <f>SUM(C37:C40)</f>
        <v>82.56451612903227</v>
      </c>
      <c r="D41" s="230">
        <f>SUM(D37:D40)</f>
        <v>108.52422580000001</v>
      </c>
      <c r="E41" s="70">
        <f>SUM(E37:E40)</f>
        <v>1309.2985383999999</v>
      </c>
      <c r="F41" s="236"/>
      <c r="G41" s="233"/>
    </row>
    <row r="42" spans="1:7">
      <c r="A42" s="19"/>
      <c r="B42" s="227"/>
      <c r="C42" s="232"/>
      <c r="D42" s="227"/>
      <c r="E42" s="12"/>
      <c r="F42" s="233"/>
      <c r="G42" s="233"/>
    </row>
    <row r="43" spans="1:7">
      <c r="A43" s="1" t="s">
        <v>14</v>
      </c>
      <c r="B43" s="227"/>
      <c r="C43" s="232"/>
      <c r="D43" s="227"/>
      <c r="E43" s="12"/>
      <c r="F43" s="233"/>
      <c r="G43" s="233"/>
    </row>
    <row r="44" spans="1:7" s="17" customFormat="1">
      <c r="A44" s="19" t="s">
        <v>4</v>
      </c>
      <c r="B44" s="229">
        <f>'19PALG01'!D45</f>
        <v>7095.9388285000014</v>
      </c>
      <c r="C44" s="240">
        <v>0</v>
      </c>
      <c r="D44" s="229">
        <f>'19PALG01'!G45</f>
        <v>2368.2061040000003</v>
      </c>
      <c r="E44" s="21">
        <f>SUM(B44:D44)</f>
        <v>9464.1449325000012</v>
      </c>
      <c r="F44" s="236"/>
      <c r="G44" s="234"/>
    </row>
    <row r="45" spans="1:7" s="17" customFormat="1">
      <c r="A45" s="19"/>
      <c r="B45" s="229"/>
      <c r="C45" s="240"/>
      <c r="D45" s="229"/>
      <c r="E45" s="21"/>
      <c r="F45" s="234"/>
      <c r="G45" s="234"/>
    </row>
    <row r="46" spans="1:7" s="17" customFormat="1">
      <c r="A46" s="189" t="s">
        <v>47</v>
      </c>
      <c r="B46" s="229"/>
      <c r="C46" s="240"/>
      <c r="D46" s="229"/>
      <c r="E46" s="21"/>
      <c r="F46" s="234"/>
      <c r="G46" s="234"/>
    </row>
    <row r="47" spans="1:7" s="17" customFormat="1">
      <c r="A47" s="19" t="s">
        <v>4</v>
      </c>
      <c r="B47" s="229">
        <f>'19PALG01'!D48-C47</f>
        <v>919.09409498853063</v>
      </c>
      <c r="C47" s="240">
        <v>67.800179211469555</v>
      </c>
      <c r="D47" s="229">
        <f>'19PALG01'!G48</f>
        <v>112.68935249999998</v>
      </c>
      <c r="E47" s="21">
        <f>SUM(B47:D47)</f>
        <v>1099.5836267000002</v>
      </c>
      <c r="F47" s="236"/>
      <c r="G47" s="234"/>
    </row>
    <row r="48" spans="1:7">
      <c r="A48" s="22"/>
      <c r="B48" s="231"/>
      <c r="C48" s="242"/>
      <c r="D48" s="231"/>
      <c r="E48" s="24"/>
      <c r="F48" s="233"/>
      <c r="G48" s="233"/>
    </row>
    <row r="49" spans="1:14">
      <c r="A49" s="1" t="s">
        <v>44</v>
      </c>
      <c r="B49" s="227"/>
      <c r="C49" s="232"/>
      <c r="D49" s="227"/>
      <c r="E49" s="12"/>
      <c r="F49" s="233"/>
      <c r="G49" s="233"/>
    </row>
    <row r="50" spans="1:14">
      <c r="A50" s="2" t="s">
        <v>41</v>
      </c>
      <c r="B50" s="227">
        <f>'19PALG01'!D51-'19PALG00 (nieuw)'!C50</f>
        <v>1631.8167171573473</v>
      </c>
      <c r="C50" s="232">
        <v>74.899103942652332</v>
      </c>
      <c r="D50" s="227">
        <f>'19PALG01'!G51</f>
        <v>235.06285060000002</v>
      </c>
      <c r="E50" s="12">
        <f>SUM(B50:D50)</f>
        <v>1941.7786716999997</v>
      </c>
      <c r="F50" s="233"/>
      <c r="G50" s="233"/>
      <c r="H50" s="12"/>
      <c r="I50" s="12"/>
      <c r="J50" s="12"/>
      <c r="K50" s="12"/>
      <c r="L50" s="12"/>
      <c r="M50" s="12"/>
      <c r="N50" s="12"/>
    </row>
    <row r="51" spans="1:14">
      <c r="A51" s="2" t="s">
        <v>8</v>
      </c>
      <c r="B51" s="227">
        <f>'19PALG01'!D52-'19PALG00 (nieuw)'!C51</f>
        <v>1648.5084161752684</v>
      </c>
      <c r="C51" s="232">
        <v>105.79569892473121</v>
      </c>
      <c r="D51" s="227">
        <f>'19PALG01'!G52</f>
        <v>231.17795100000001</v>
      </c>
      <c r="E51" s="12">
        <f>SUM(B51:D51)</f>
        <v>1985.4820660999994</v>
      </c>
      <c r="F51" s="233"/>
      <c r="G51" s="233"/>
      <c r="H51" s="12"/>
      <c r="I51" s="12"/>
      <c r="J51" s="12"/>
      <c r="K51" s="12"/>
      <c r="L51" s="12"/>
      <c r="M51" s="12"/>
      <c r="N51" s="12"/>
    </row>
    <row r="52" spans="1:14">
      <c r="A52" s="2" t="s">
        <v>9</v>
      </c>
      <c r="B52" s="227">
        <f>'19PALG01'!D53-'19PALG00 (nieuw)'!C52</f>
        <v>608.75145108817208</v>
      </c>
      <c r="C52" s="232">
        <v>35.839247311827954</v>
      </c>
      <c r="D52" s="227">
        <f>'19PALG01'!G53</f>
        <v>76.747847299999989</v>
      </c>
      <c r="E52" s="12">
        <f>SUM(B52:D52)</f>
        <v>721.33854570000005</v>
      </c>
      <c r="F52" s="233"/>
      <c r="G52" s="233"/>
      <c r="H52" s="12"/>
      <c r="I52" s="12"/>
      <c r="J52" s="12"/>
      <c r="K52" s="12"/>
      <c r="L52" s="12"/>
      <c r="M52" s="12"/>
      <c r="N52" s="12"/>
    </row>
    <row r="53" spans="1:14">
      <c r="A53" s="2" t="s">
        <v>10</v>
      </c>
      <c r="B53" s="227">
        <f>'19PALG01'!D54-'19PALG00 (nieuw)'!C53</f>
        <v>572.89335845949836</v>
      </c>
      <c r="C53" s="238">
        <v>36.789695340501801</v>
      </c>
      <c r="D53" s="227">
        <f>'19PALG01'!G54</f>
        <v>69.847131000000005</v>
      </c>
      <c r="E53" s="12">
        <f>SUM(B53:D53)</f>
        <v>679.53018480000014</v>
      </c>
      <c r="F53" s="233"/>
      <c r="G53" s="233"/>
      <c r="H53" s="12"/>
      <c r="I53" s="12"/>
      <c r="J53" s="12"/>
      <c r="K53" s="12"/>
      <c r="L53" s="12"/>
      <c r="M53" s="12"/>
      <c r="N53" s="12"/>
    </row>
    <row r="54" spans="1:14" s="17" customFormat="1">
      <c r="A54" s="19" t="s">
        <v>4</v>
      </c>
      <c r="B54" s="228">
        <f>SUM(B50:B53)</f>
        <v>4461.969942880286</v>
      </c>
      <c r="C54" s="239">
        <f>SUM(C50:C53)</f>
        <v>253.3237455197133</v>
      </c>
      <c r="D54" s="228">
        <f>SUM(D50:D53)</f>
        <v>612.83577990000003</v>
      </c>
      <c r="E54" s="16">
        <f>SUM(E50:E53)</f>
        <v>5328.1294682999996</v>
      </c>
      <c r="F54" s="236"/>
      <c r="G54" s="234"/>
    </row>
    <row r="55" spans="1:14">
      <c r="A55" s="2"/>
      <c r="B55" s="227"/>
      <c r="C55" s="232"/>
      <c r="D55" s="227"/>
      <c r="E55" s="12"/>
      <c r="F55" s="233"/>
      <c r="G55" s="233"/>
    </row>
    <row r="56" spans="1:14">
      <c r="A56" s="1" t="s">
        <v>15</v>
      </c>
      <c r="B56" s="227"/>
      <c r="C56" s="232"/>
      <c r="D56" s="227"/>
      <c r="E56" s="12"/>
      <c r="F56" s="233"/>
      <c r="G56" s="233"/>
    </row>
    <row r="57" spans="1:14">
      <c r="A57" s="2" t="s">
        <v>41</v>
      </c>
      <c r="B57" s="227">
        <f>'19PALG01'!D58-'19PALG00 (nieuw)'!C57</f>
        <v>355.26606709999999</v>
      </c>
      <c r="C57" s="232">
        <v>16</v>
      </c>
      <c r="D57" s="227">
        <f>'19PALG01'!G58</f>
        <v>21.562280699999999</v>
      </c>
      <c r="E57" s="12">
        <f>SUM(B57:D57)</f>
        <v>392.82834779999996</v>
      </c>
      <c r="F57" s="233"/>
      <c r="G57" s="233"/>
    </row>
    <row r="58" spans="1:14">
      <c r="A58" s="2" t="s">
        <v>8</v>
      </c>
      <c r="B58" s="227">
        <f>'19PALG01'!D59-'19PALG00 (nieuw)'!C58</f>
        <v>91.536515099999988</v>
      </c>
      <c r="C58" s="232">
        <v>5</v>
      </c>
      <c r="D58" s="227">
        <f>'19PALG01'!G59</f>
        <v>6.3651318000000003</v>
      </c>
      <c r="E58" s="12">
        <f>SUM(B58:D58)</f>
        <v>102.90164689999999</v>
      </c>
      <c r="F58" s="233"/>
      <c r="G58" s="233"/>
    </row>
    <row r="59" spans="1:14">
      <c r="A59" s="2" t="s">
        <v>9</v>
      </c>
      <c r="B59" s="227">
        <f>'19PALG01'!D60-'19PALG00 (nieuw)'!C59</f>
        <v>0</v>
      </c>
      <c r="C59" s="232">
        <v>0</v>
      </c>
      <c r="D59" s="227">
        <f>'19PALG01'!G60</f>
        <v>0</v>
      </c>
      <c r="E59" s="12">
        <f>SUM(B59:D59)</f>
        <v>0</v>
      </c>
      <c r="F59" s="233"/>
      <c r="G59" s="233"/>
    </row>
    <row r="60" spans="1:14">
      <c r="A60" s="22" t="s">
        <v>10</v>
      </c>
      <c r="B60" s="227">
        <f>'19PALG01'!D61-'19PALG00 (nieuw)'!C60</f>
        <v>3629.0449932548372</v>
      </c>
      <c r="C60" s="232">
        <v>152.1725806451613</v>
      </c>
      <c r="D60" s="227">
        <f>'19PALG01'!G61</f>
        <v>198.52610390000004</v>
      </c>
      <c r="E60" s="12">
        <f>SUM(B60:D60)</f>
        <v>3979.7436777999987</v>
      </c>
      <c r="F60" s="233"/>
      <c r="G60" s="233"/>
    </row>
    <row r="61" spans="1:14" s="17" customFormat="1">
      <c r="A61" s="19" t="s">
        <v>4</v>
      </c>
      <c r="B61" s="228">
        <f>SUM(B57:B60)</f>
        <v>4075.8475754548372</v>
      </c>
      <c r="C61" s="239">
        <f>SUM(C57:C60)</f>
        <v>173.1725806451613</v>
      </c>
      <c r="D61" s="228">
        <f>SUM(D57:D60)</f>
        <v>226.45351640000004</v>
      </c>
      <c r="E61" s="16">
        <f>SUM(E57:E60)</f>
        <v>4475.4736724999984</v>
      </c>
      <c r="F61" s="236"/>
      <c r="G61" s="234"/>
    </row>
    <row r="62" spans="1:14">
      <c r="A62" s="2"/>
      <c r="B62" s="227"/>
      <c r="C62" s="232"/>
      <c r="D62" s="227"/>
      <c r="E62" s="12"/>
      <c r="F62" s="233"/>
      <c r="G62" s="233"/>
    </row>
    <row r="63" spans="1:14">
      <c r="A63" s="1" t="s">
        <v>40</v>
      </c>
      <c r="B63" s="227"/>
      <c r="C63" s="232"/>
      <c r="D63" s="227"/>
      <c r="E63" s="12"/>
      <c r="F63" s="233"/>
      <c r="G63" s="233"/>
    </row>
    <row r="64" spans="1:14">
      <c r="A64" s="2" t="s">
        <v>41</v>
      </c>
      <c r="B64" s="227">
        <v>0</v>
      </c>
      <c r="C64" s="232">
        <v>0</v>
      </c>
      <c r="D64" s="227">
        <f>'19PALG01'!G65</f>
        <v>1987.8660551000003</v>
      </c>
      <c r="E64" s="12">
        <f>SUM(B64:D64)</f>
        <v>1987.8660551000003</v>
      </c>
      <c r="F64" s="233"/>
      <c r="G64" s="233"/>
    </row>
    <row r="65" spans="1:7">
      <c r="A65" s="2" t="s">
        <v>8</v>
      </c>
      <c r="B65" s="227">
        <v>0</v>
      </c>
      <c r="C65" s="232">
        <v>0</v>
      </c>
      <c r="D65" s="227">
        <f>'19PALG01'!G66</f>
        <v>2460.7175136999999</v>
      </c>
      <c r="E65" s="12">
        <f>SUM(B65:D65)</f>
        <v>2460.7175136999999</v>
      </c>
      <c r="F65" s="233"/>
      <c r="G65" s="233"/>
    </row>
    <row r="66" spans="1:7">
      <c r="A66" s="2" t="s">
        <v>9</v>
      </c>
      <c r="B66" s="227">
        <v>0</v>
      </c>
      <c r="C66" s="232">
        <v>0</v>
      </c>
      <c r="D66" s="227">
        <f>'19PALG01'!G67</f>
        <v>60.523809900000003</v>
      </c>
      <c r="E66" s="12">
        <f>SUM(B66:D66)</f>
        <v>60.523809900000003</v>
      </c>
      <c r="F66" s="233"/>
      <c r="G66" s="233"/>
    </row>
    <row r="67" spans="1:7">
      <c r="A67" s="22" t="s">
        <v>10</v>
      </c>
      <c r="B67" s="227">
        <v>0</v>
      </c>
      <c r="C67" s="232">
        <v>0</v>
      </c>
      <c r="D67" s="227">
        <f>'19PALG01'!G68</f>
        <v>251.49833670000007</v>
      </c>
      <c r="E67" s="12">
        <f>SUM(B67:D67)</f>
        <v>251.49833670000007</v>
      </c>
      <c r="F67" s="233"/>
      <c r="G67" s="233"/>
    </row>
    <row r="68" spans="1:7">
      <c r="A68" s="22" t="s">
        <v>16</v>
      </c>
      <c r="B68" s="227">
        <v>0</v>
      </c>
      <c r="C68" s="232">
        <v>0</v>
      </c>
      <c r="D68" s="227">
        <f>'19PALG01'!G69</f>
        <v>256.89644980000003</v>
      </c>
      <c r="E68" s="12">
        <f>SUM(B68:D68)</f>
        <v>256.89644980000003</v>
      </c>
      <c r="F68" s="233"/>
      <c r="G68" s="233"/>
    </row>
    <row r="69" spans="1:7" s="17" customFormat="1">
      <c r="A69" s="19" t="s">
        <v>4</v>
      </c>
      <c r="B69" s="228">
        <f>SUM(B64:B68)</f>
        <v>0</v>
      </c>
      <c r="C69" s="239">
        <f>SUM(C64:C68)</f>
        <v>0</v>
      </c>
      <c r="D69" s="228">
        <f>SUM(D64:D68)</f>
        <v>5017.5021652000014</v>
      </c>
      <c r="E69" s="16">
        <f>SUM(E64:E68)</f>
        <v>5017.5021652000014</v>
      </c>
      <c r="F69" s="234"/>
      <c r="G69" s="234"/>
    </row>
    <row r="70" spans="1:7" s="17" customFormat="1" ht="8.25" customHeight="1">
      <c r="A70" s="19"/>
      <c r="B70" s="229"/>
      <c r="C70" s="240"/>
      <c r="D70" s="229"/>
      <c r="E70" s="21"/>
      <c r="F70" s="234"/>
      <c r="G70" s="234"/>
    </row>
    <row r="71" spans="1:7">
      <c r="A71" s="190" t="s">
        <v>77</v>
      </c>
      <c r="B71" s="231">
        <f>SUM(B69,B61,B54,B44,B41,B34,B27,B20,B13,B47)</f>
        <v>134518.12846073919</v>
      </c>
      <c r="C71" s="231">
        <f>SUM(C69,C61,C54,C44,C41,C34,C27,C20,C13,C47)</f>
        <v>6406.1341886607997</v>
      </c>
      <c r="D71" s="231">
        <f>SUM(D69,D61,D54,D44,D41,D34,D27,D20,D13,D47)</f>
        <v>23577.204287100001</v>
      </c>
      <c r="E71" s="23">
        <f>SUM(E69,E61,E54,E44,E41,E34,E27,E20,E13,E47)</f>
        <v>164501.46693650002</v>
      </c>
      <c r="F71" s="233"/>
      <c r="G71" s="233"/>
    </row>
    <row r="72" spans="1:7">
      <c r="A72" s="22"/>
      <c r="B72" s="22"/>
      <c r="C72" s="243"/>
      <c r="D72" s="25"/>
      <c r="E72" s="25"/>
      <c r="G72" s="233"/>
    </row>
    <row r="73" spans="1:7">
      <c r="A73" s="4" t="s">
        <v>59</v>
      </c>
      <c r="C73" s="244"/>
      <c r="D73" s="12"/>
      <c r="E73" s="12"/>
      <c r="G73" s="233"/>
    </row>
    <row r="74" spans="1:7">
      <c r="A74" s="4" t="s">
        <v>21</v>
      </c>
      <c r="C74" s="244"/>
      <c r="D74" s="12"/>
      <c r="E74" s="12"/>
      <c r="G74" s="233"/>
    </row>
    <row r="75" spans="1:7" s="203" customFormat="1" ht="9" customHeight="1">
      <c r="A75" s="204"/>
      <c r="B75" s="204"/>
      <c r="C75" s="245"/>
      <c r="D75" s="202"/>
      <c r="E75" s="202"/>
      <c r="G75" s="237"/>
    </row>
    <row r="76" spans="1:7">
      <c r="A76" s="4" t="s">
        <v>130</v>
      </c>
      <c r="C76" s="244"/>
      <c r="D76" s="12"/>
      <c r="E76" s="12"/>
      <c r="G76" s="233"/>
    </row>
    <row r="77" spans="1:7">
      <c r="C77" s="244"/>
      <c r="D77" s="12"/>
      <c r="E77" s="12"/>
      <c r="G77" s="233"/>
    </row>
    <row r="78" spans="1:7">
      <c r="C78" s="244"/>
      <c r="D78" s="12"/>
      <c r="E78" s="12"/>
      <c r="G78" s="233"/>
    </row>
    <row r="79" spans="1:7">
      <c r="C79" s="244"/>
      <c r="D79" s="12"/>
      <c r="E79" s="12"/>
    </row>
    <row r="80" spans="1:7">
      <c r="C80" s="244"/>
      <c r="D80" s="12"/>
      <c r="E80" s="12"/>
    </row>
    <row r="81" spans="3:5">
      <c r="C81" s="244"/>
      <c r="D81" s="12"/>
      <c r="E81" s="12"/>
    </row>
    <row r="82" spans="3:5">
      <c r="C82" s="244"/>
      <c r="D82" s="12"/>
      <c r="E82" s="12"/>
    </row>
    <row r="83" spans="3:5">
      <c r="C83" s="244"/>
      <c r="D83" s="12"/>
      <c r="E83" s="12"/>
    </row>
    <row r="84" spans="3:5">
      <c r="C84" s="244"/>
      <c r="D84" s="12"/>
      <c r="E84" s="12"/>
    </row>
    <row r="85" spans="3:5">
      <c r="C85" s="244"/>
      <c r="D85" s="12"/>
      <c r="E85" s="12"/>
    </row>
    <row r="86" spans="3:5">
      <c r="C86" s="244"/>
      <c r="D86" s="12"/>
      <c r="E86" s="12"/>
    </row>
    <row r="87" spans="3:5">
      <c r="C87" s="244"/>
      <c r="D87" s="12"/>
      <c r="E87" s="12"/>
    </row>
    <row r="88" spans="3:5">
      <c r="C88" s="244"/>
      <c r="D88" s="12"/>
      <c r="E88" s="12"/>
    </row>
    <row r="89" spans="3:5">
      <c r="C89" s="244"/>
      <c r="D89" s="12"/>
      <c r="E89" s="12"/>
    </row>
    <row r="90" spans="3:5">
      <c r="C90" s="244"/>
      <c r="D90" s="12"/>
      <c r="E90" s="12"/>
    </row>
    <row r="91" spans="3:5">
      <c r="C91" s="244"/>
      <c r="D91" s="12"/>
      <c r="E91" s="12"/>
    </row>
    <row r="92" spans="3:5">
      <c r="C92" s="244"/>
      <c r="D92" s="12"/>
      <c r="E92" s="12"/>
    </row>
    <row r="93" spans="3:5">
      <c r="C93" s="244"/>
      <c r="D93" s="12"/>
      <c r="E93" s="12"/>
    </row>
    <row r="94" spans="3:5">
      <c r="C94" s="12"/>
      <c r="D94" s="12"/>
      <c r="E94" s="12"/>
    </row>
    <row r="95" spans="3:5">
      <c r="C95" s="12"/>
      <c r="D95" s="12"/>
      <c r="E95" s="12"/>
    </row>
    <row r="96" spans="3:5">
      <c r="C96" s="12"/>
      <c r="D96" s="12"/>
      <c r="E96" s="12"/>
    </row>
    <row r="97" spans="3:5">
      <c r="C97" s="12"/>
      <c r="D97" s="12"/>
      <c r="E97" s="12"/>
    </row>
    <row r="98" spans="3:5">
      <c r="C98" s="12"/>
      <c r="D98" s="12"/>
      <c r="E98" s="12"/>
    </row>
    <row r="99" spans="3:5">
      <c r="C99" s="12"/>
      <c r="D99" s="12"/>
      <c r="E99" s="12"/>
    </row>
    <row r="100" spans="3:5">
      <c r="C100" s="12"/>
      <c r="D100" s="12"/>
      <c r="E100" s="12"/>
    </row>
    <row r="101" spans="3:5">
      <c r="C101" s="12"/>
      <c r="D101" s="12"/>
      <c r="E101" s="12"/>
    </row>
    <row r="102" spans="3:5">
      <c r="C102" s="12"/>
      <c r="D102" s="12"/>
      <c r="E102" s="12"/>
    </row>
  </sheetData>
  <mergeCells count="1">
    <mergeCell ref="A2:E2"/>
  </mergeCells>
  <printOptions horizontalCentered="1"/>
  <pageMargins left="0.19685039370078741" right="0.19685039370078741" top="0.59055118110236227" bottom="0.39370078740157483" header="0.51181102362204722" footer="0.51181102362204722"/>
  <pageSetup paperSize="9" scale="72" orientation="portrait" horizontalDpi="300" verticalDpi="300"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pageSetUpPr fitToPage="1"/>
  </sheetPr>
  <dimension ref="A1:P103"/>
  <sheetViews>
    <sheetView zoomScaleNormal="100" workbookViewId="0">
      <selection activeCell="A79" sqref="A79"/>
    </sheetView>
  </sheetViews>
  <sheetFormatPr defaultColWidth="9.28515625" defaultRowHeight="12.75"/>
  <cols>
    <col min="1" max="1" width="31.28515625" style="4" customWidth="1"/>
    <col min="2" max="6" width="10.42578125" style="273" customWidth="1"/>
    <col min="7" max="10" width="10.42578125" style="4" customWidth="1"/>
    <col min="11" max="11" width="9.42578125" style="4" bestFit="1" customWidth="1"/>
    <col min="12" max="13" width="9.5703125" style="4" bestFit="1" customWidth="1"/>
    <col min="14" max="16" width="9.42578125" style="4" bestFit="1" customWidth="1"/>
    <col min="17" max="16384" width="9.28515625" style="4"/>
  </cols>
  <sheetData>
    <row r="1" spans="1:16">
      <c r="A1" s="1" t="s">
        <v>112</v>
      </c>
      <c r="B1" s="247" t="s">
        <v>0</v>
      </c>
      <c r="C1" s="247"/>
      <c r="D1" s="247"/>
      <c r="E1" s="247"/>
      <c r="F1" s="247"/>
      <c r="G1" s="2"/>
      <c r="H1" s="2"/>
      <c r="I1" s="2"/>
      <c r="J1" s="2"/>
    </row>
    <row r="2" spans="1:16">
      <c r="A2" s="321" t="s">
        <v>1</v>
      </c>
      <c r="B2" s="321"/>
      <c r="C2" s="321"/>
      <c r="D2" s="321"/>
      <c r="E2" s="321"/>
      <c r="F2" s="321"/>
      <c r="G2" s="321"/>
      <c r="H2" s="321"/>
      <c r="I2" s="321"/>
      <c r="J2" s="321"/>
    </row>
    <row r="3" spans="1:16">
      <c r="A3" s="5"/>
      <c r="B3" s="248"/>
      <c r="C3" s="248"/>
      <c r="D3" s="248"/>
      <c r="E3" s="249"/>
      <c r="F3" s="249"/>
      <c r="G3" s="6"/>
      <c r="H3" s="6"/>
      <c r="I3" s="6"/>
      <c r="J3" s="6"/>
    </row>
    <row r="4" spans="1:16">
      <c r="A4" s="5" t="s">
        <v>115</v>
      </c>
      <c r="B4" s="248"/>
      <c r="C4" s="248"/>
      <c r="D4" s="248"/>
      <c r="E4" s="249"/>
      <c r="F4" s="249"/>
      <c r="G4" s="6"/>
      <c r="H4" s="6"/>
      <c r="I4" s="6"/>
      <c r="J4" s="6"/>
    </row>
    <row r="5" spans="1:16" ht="13.5" thickBot="1">
      <c r="A5" s="2"/>
      <c r="B5" s="247"/>
      <c r="C5" s="247"/>
      <c r="D5" s="247"/>
      <c r="E5" s="247"/>
      <c r="F5" s="247"/>
      <c r="G5" s="2"/>
      <c r="H5" s="2"/>
      <c r="I5" s="2"/>
      <c r="J5" s="2"/>
    </row>
    <row r="6" spans="1:16">
      <c r="A6" s="8"/>
      <c r="B6" s="250" t="s">
        <v>2</v>
      </c>
      <c r="C6" s="251"/>
      <c r="D6" s="251"/>
      <c r="E6" s="250" t="s">
        <v>3</v>
      </c>
      <c r="F6" s="251"/>
      <c r="G6" s="10"/>
      <c r="H6" s="9" t="s">
        <v>4</v>
      </c>
      <c r="I6" s="10"/>
      <c r="J6" s="10"/>
    </row>
    <row r="7" spans="1:16" s="155" customFormat="1">
      <c r="A7" s="63"/>
      <c r="B7" s="252" t="s">
        <v>5</v>
      </c>
      <c r="C7" s="253" t="s">
        <v>6</v>
      </c>
      <c r="D7" s="253" t="s">
        <v>4</v>
      </c>
      <c r="E7" s="252" t="s">
        <v>5</v>
      </c>
      <c r="F7" s="253" t="s">
        <v>6</v>
      </c>
      <c r="G7" s="172" t="s">
        <v>4</v>
      </c>
      <c r="H7" s="171" t="s">
        <v>5</v>
      </c>
      <c r="I7" s="172" t="s">
        <v>6</v>
      </c>
      <c r="J7" s="172" t="s">
        <v>4</v>
      </c>
    </row>
    <row r="8" spans="1:16">
      <c r="A8" s="2"/>
      <c r="B8" s="254"/>
      <c r="C8" s="244"/>
      <c r="D8" s="244"/>
      <c r="E8" s="254"/>
      <c r="F8" s="244"/>
      <c r="G8" s="12"/>
      <c r="H8" s="11"/>
      <c r="I8" s="12"/>
      <c r="J8" s="12"/>
    </row>
    <row r="9" spans="1:16">
      <c r="A9" s="1" t="s">
        <v>7</v>
      </c>
      <c r="B9" s="254"/>
      <c r="C9" s="244"/>
      <c r="D9" s="244"/>
      <c r="E9" s="254"/>
      <c r="F9" s="244"/>
      <c r="G9" s="12"/>
      <c r="H9" s="11"/>
      <c r="I9" s="12"/>
      <c r="J9" s="12"/>
    </row>
    <row r="10" spans="1:16">
      <c r="A10" s="2" t="s">
        <v>41</v>
      </c>
      <c r="B10" s="255">
        <v>1134.0431500000002</v>
      </c>
      <c r="C10" s="256">
        <v>7907.8501075000013</v>
      </c>
      <c r="D10" s="257">
        <f>SUM(B10:C10)</f>
        <v>9041.8932575000017</v>
      </c>
      <c r="E10" s="258">
        <v>135.93129169999997</v>
      </c>
      <c r="F10" s="258">
        <v>816.03068289999931</v>
      </c>
      <c r="G10" s="12">
        <f>SUM(E10:F10)</f>
        <v>951.96197459999928</v>
      </c>
      <c r="H10" s="11">
        <f t="shared" ref="H10:I13" si="0">SUM(B10,E10)</f>
        <v>1269.9744417000002</v>
      </c>
      <c r="I10" s="12">
        <f t="shared" si="0"/>
        <v>8723.8807904000005</v>
      </c>
      <c r="J10" s="12">
        <f>SUM(H10:I10)</f>
        <v>9993.8552321000006</v>
      </c>
      <c r="K10" s="233"/>
      <c r="L10" s="233"/>
      <c r="M10" s="233"/>
      <c r="N10" s="233"/>
      <c r="O10" s="233"/>
      <c r="P10" s="233"/>
    </row>
    <row r="11" spans="1:16">
      <c r="A11" s="2" t="s">
        <v>8</v>
      </c>
      <c r="B11" s="255">
        <v>4261.0545445000007</v>
      </c>
      <c r="C11" s="256">
        <v>28004.721778599996</v>
      </c>
      <c r="D11" s="257">
        <f>SUM(B11:C11)</f>
        <v>32265.776323099999</v>
      </c>
      <c r="E11" s="258">
        <v>363.00694889999994</v>
      </c>
      <c r="F11" s="258">
        <v>2804.2606967000006</v>
      </c>
      <c r="G11" s="12">
        <f>SUM(E11:F11)</f>
        <v>3167.2676456000004</v>
      </c>
      <c r="H11" s="11">
        <f t="shared" si="0"/>
        <v>4624.0614934000005</v>
      </c>
      <c r="I11" s="12">
        <f t="shared" si="0"/>
        <v>30808.982475299996</v>
      </c>
      <c r="J11" s="12">
        <f>SUM(H11:I11)</f>
        <v>35433.043968699996</v>
      </c>
      <c r="K11" s="233"/>
      <c r="L11" s="233"/>
      <c r="M11" s="233"/>
      <c r="N11" s="233"/>
      <c r="O11" s="233"/>
      <c r="P11" s="233"/>
    </row>
    <row r="12" spans="1:16">
      <c r="A12" s="2" t="s">
        <v>9</v>
      </c>
      <c r="B12" s="255">
        <v>2.5</v>
      </c>
      <c r="C12" s="256">
        <v>23.420833199999997</v>
      </c>
      <c r="D12" s="257">
        <f>SUM(B12:C12)</f>
        <v>25.920833199999997</v>
      </c>
      <c r="E12" s="258">
        <v>0.38888889999999998</v>
      </c>
      <c r="F12" s="258">
        <v>2.7974537000000002</v>
      </c>
      <c r="G12" s="12">
        <f>SUM(E12:F12)</f>
        <v>3.1863426000000001</v>
      </c>
      <c r="H12" s="13">
        <f t="shared" si="0"/>
        <v>2.8888889</v>
      </c>
      <c r="I12" s="12">
        <f t="shared" si="0"/>
        <v>26.218286899999995</v>
      </c>
      <c r="J12" s="12">
        <f>SUM(H12:I12)</f>
        <v>29.107175799999997</v>
      </c>
      <c r="K12" s="233"/>
      <c r="L12" s="233"/>
      <c r="M12" s="233"/>
      <c r="N12" s="233"/>
      <c r="O12" s="233"/>
      <c r="P12" s="233"/>
    </row>
    <row r="13" spans="1:16">
      <c r="A13" s="3" t="s">
        <v>10</v>
      </c>
      <c r="B13" s="259">
        <v>1703.5023205000007</v>
      </c>
      <c r="C13" s="260">
        <v>10860.098129299993</v>
      </c>
      <c r="D13" s="261">
        <f>SUM(B13:C13)</f>
        <v>12563.600449799993</v>
      </c>
      <c r="E13" s="258">
        <v>145.0708612</v>
      </c>
      <c r="F13" s="258">
        <v>1076.8971555999999</v>
      </c>
      <c r="G13" s="12">
        <f>SUM(E13:F13)</f>
        <v>1221.9680168</v>
      </c>
      <c r="H13" s="11">
        <f t="shared" si="0"/>
        <v>1848.5731817000008</v>
      </c>
      <c r="I13" s="12">
        <f t="shared" si="0"/>
        <v>11936.995284899993</v>
      </c>
      <c r="J13" s="12">
        <f>SUM(H13:I13)</f>
        <v>13785.568466599994</v>
      </c>
      <c r="K13" s="233"/>
      <c r="L13" s="233"/>
      <c r="M13" s="233"/>
      <c r="N13" s="233"/>
      <c r="O13" s="233"/>
      <c r="P13" s="233"/>
    </row>
    <row r="14" spans="1:16" s="17" customFormat="1">
      <c r="A14" s="14" t="s">
        <v>4</v>
      </c>
      <c r="B14" s="262">
        <f>SUM(B10:B13)</f>
        <v>7101.1000150000018</v>
      </c>
      <c r="C14" s="263">
        <f t="shared" ref="C14:J14" si="1">SUM(C10:C13)</f>
        <v>46796.09084859999</v>
      </c>
      <c r="D14" s="263">
        <f t="shared" si="1"/>
        <v>53897.190863599986</v>
      </c>
      <c r="E14" s="262">
        <f t="shared" si="1"/>
        <v>644.39799069999992</v>
      </c>
      <c r="F14" s="263">
        <f t="shared" si="1"/>
        <v>4699.9859888999999</v>
      </c>
      <c r="G14" s="16">
        <f t="shared" si="1"/>
        <v>5344.3839795999993</v>
      </c>
      <c r="H14" s="15">
        <f t="shared" si="1"/>
        <v>7745.4980057000012</v>
      </c>
      <c r="I14" s="16">
        <f t="shared" si="1"/>
        <v>51496.07683749999</v>
      </c>
      <c r="J14" s="16">
        <f t="shared" si="1"/>
        <v>59241.574843199996</v>
      </c>
      <c r="K14" s="234"/>
      <c r="L14" s="234"/>
      <c r="M14" s="234"/>
      <c r="N14" s="234"/>
      <c r="O14" s="234"/>
      <c r="P14" s="234"/>
    </row>
    <row r="15" spans="1:16">
      <c r="A15" s="3"/>
      <c r="B15" s="254"/>
      <c r="C15" s="244"/>
      <c r="D15" s="244"/>
      <c r="E15" s="254"/>
      <c r="F15" s="244"/>
      <c r="G15" s="12"/>
      <c r="H15" s="11"/>
      <c r="I15" s="12"/>
      <c r="J15" s="12"/>
      <c r="K15" s="233"/>
      <c r="L15" s="233"/>
      <c r="M15" s="233"/>
      <c r="N15" s="233"/>
      <c r="O15" s="233"/>
      <c r="P15" s="233"/>
    </row>
    <row r="16" spans="1:16">
      <c r="A16" s="1" t="s">
        <v>11</v>
      </c>
      <c r="B16" s="254"/>
      <c r="C16" s="244"/>
      <c r="D16" s="244"/>
      <c r="E16" s="254"/>
      <c r="F16" s="244"/>
      <c r="G16" s="12"/>
      <c r="H16" s="11"/>
      <c r="I16" s="12"/>
      <c r="J16" s="12"/>
      <c r="K16" s="233"/>
      <c r="L16" s="233"/>
      <c r="M16" s="233"/>
      <c r="N16" s="233"/>
      <c r="O16" s="233"/>
      <c r="P16" s="233"/>
    </row>
    <row r="17" spans="1:16">
      <c r="A17" s="2" t="s">
        <v>41</v>
      </c>
      <c r="B17" s="255">
        <v>234.92727309999998</v>
      </c>
      <c r="C17" s="256">
        <v>1290.5012016999999</v>
      </c>
      <c r="D17" s="257">
        <f>SUM(B17:C17)</f>
        <v>1525.4284748</v>
      </c>
      <c r="E17" s="258">
        <v>52.539236400000007</v>
      </c>
      <c r="F17" s="258">
        <v>669.99196040000015</v>
      </c>
      <c r="G17" s="12">
        <f>SUM(E17:F17)</f>
        <v>722.5311968000002</v>
      </c>
      <c r="H17" s="11">
        <f t="shared" ref="H17:I20" si="2">SUM(B17,E17)</f>
        <v>287.46650949999997</v>
      </c>
      <c r="I17" s="12">
        <f t="shared" si="2"/>
        <v>1960.4931621000001</v>
      </c>
      <c r="J17" s="12">
        <f>SUM(H17:I17)</f>
        <v>2247.9596716000001</v>
      </c>
      <c r="K17" s="233"/>
      <c r="L17" s="233"/>
      <c r="M17" s="233"/>
      <c r="N17" s="233"/>
      <c r="O17" s="233"/>
      <c r="P17" s="233"/>
    </row>
    <row r="18" spans="1:16">
      <c r="A18" s="2" t="s">
        <v>8</v>
      </c>
      <c r="B18" s="255">
        <v>638.75530100000026</v>
      </c>
      <c r="C18" s="256">
        <v>3281.017456099999</v>
      </c>
      <c r="D18" s="257">
        <f>SUM(B18:C18)</f>
        <v>3919.7727570999991</v>
      </c>
      <c r="E18" s="258">
        <v>92.559051600000004</v>
      </c>
      <c r="F18" s="258">
        <v>1447.2606648000008</v>
      </c>
      <c r="G18" s="12">
        <f>SUM(E18:F18)</f>
        <v>1539.8197164000007</v>
      </c>
      <c r="H18" s="11">
        <f t="shared" si="2"/>
        <v>731.31435260000023</v>
      </c>
      <c r="I18" s="12">
        <f t="shared" si="2"/>
        <v>4728.2781208999995</v>
      </c>
      <c r="J18" s="12">
        <f>SUM(H18:I18)</f>
        <v>5459.5924734999999</v>
      </c>
      <c r="K18" s="233"/>
      <c r="L18" s="233"/>
      <c r="M18" s="233"/>
      <c r="N18" s="233"/>
      <c r="O18" s="233"/>
      <c r="P18" s="233"/>
    </row>
    <row r="19" spans="1:16">
      <c r="A19" s="2" t="s">
        <v>9</v>
      </c>
      <c r="B19" s="255">
        <v>19.056060600000002</v>
      </c>
      <c r="C19" s="256">
        <v>93.466666499999974</v>
      </c>
      <c r="D19" s="264">
        <f>SUM(B19:C19)</f>
        <v>112.52272709999997</v>
      </c>
      <c r="E19" s="258">
        <v>1.3666666999999999</v>
      </c>
      <c r="F19" s="258">
        <v>35.900555399999995</v>
      </c>
      <c r="G19" s="18">
        <f>SUM(E19:F19)</f>
        <v>37.267222099999998</v>
      </c>
      <c r="H19" s="13">
        <f t="shared" si="2"/>
        <v>20.422727300000002</v>
      </c>
      <c r="I19" s="18">
        <f t="shared" si="2"/>
        <v>129.36722189999998</v>
      </c>
      <c r="J19" s="18">
        <f>SUM(H19:I19)</f>
        <v>149.78994919999997</v>
      </c>
      <c r="K19" s="233"/>
      <c r="L19" s="233"/>
      <c r="M19" s="233"/>
      <c r="N19" s="233"/>
      <c r="O19" s="233"/>
      <c r="P19" s="233"/>
    </row>
    <row r="20" spans="1:16">
      <c r="A20" s="2" t="s">
        <v>10</v>
      </c>
      <c r="B20" s="259">
        <v>118.32272740000001</v>
      </c>
      <c r="C20" s="260">
        <v>720.8597298000002</v>
      </c>
      <c r="D20" s="261">
        <f>SUM(B20:C20)</f>
        <v>839.18245720000016</v>
      </c>
      <c r="E20" s="258">
        <v>16.903611900000001</v>
      </c>
      <c r="F20" s="258">
        <v>338.09695290000002</v>
      </c>
      <c r="G20" s="12">
        <f>SUM(E20:F20)</f>
        <v>355.00056480000001</v>
      </c>
      <c r="H20" s="11">
        <f t="shared" si="2"/>
        <v>135.22633930000001</v>
      </c>
      <c r="I20" s="12">
        <f t="shared" si="2"/>
        <v>1058.9566827000003</v>
      </c>
      <c r="J20" s="12">
        <f>SUM(H20:I20)</f>
        <v>1194.1830220000004</v>
      </c>
      <c r="K20" s="233"/>
      <c r="L20" s="233"/>
      <c r="M20" s="233"/>
      <c r="N20" s="233"/>
      <c r="O20" s="233"/>
      <c r="P20" s="233"/>
    </row>
    <row r="21" spans="1:16" s="17" customFormat="1">
      <c r="A21" s="19" t="s">
        <v>4</v>
      </c>
      <c r="B21" s="262">
        <f t="shared" ref="B21:J21" si="3">SUM(B17:B20)</f>
        <v>1011.0613621000002</v>
      </c>
      <c r="C21" s="263">
        <f t="shared" si="3"/>
        <v>5385.8450541000002</v>
      </c>
      <c r="D21" s="263">
        <f t="shared" si="3"/>
        <v>6396.9064161999995</v>
      </c>
      <c r="E21" s="262">
        <f t="shared" si="3"/>
        <v>163.36856660000001</v>
      </c>
      <c r="F21" s="263">
        <f t="shared" si="3"/>
        <v>2491.2501335000006</v>
      </c>
      <c r="G21" s="16">
        <f t="shared" si="3"/>
        <v>2654.6187001000008</v>
      </c>
      <c r="H21" s="15">
        <f t="shared" si="3"/>
        <v>1174.4299287000001</v>
      </c>
      <c r="I21" s="16">
        <f t="shared" si="3"/>
        <v>7877.0951875999999</v>
      </c>
      <c r="J21" s="16">
        <f t="shared" si="3"/>
        <v>9051.5251163000012</v>
      </c>
      <c r="K21" s="234"/>
      <c r="L21" s="234"/>
      <c r="M21" s="234"/>
      <c r="N21" s="234"/>
      <c r="O21" s="234"/>
      <c r="P21" s="234"/>
    </row>
    <row r="22" spans="1:16">
      <c r="A22" s="2"/>
      <c r="B22" s="254"/>
      <c r="C22" s="244"/>
      <c r="D22" s="244"/>
      <c r="E22" s="254"/>
      <c r="F22" s="244"/>
      <c r="G22" s="12"/>
      <c r="H22" s="11"/>
      <c r="I22" s="12"/>
      <c r="J22" s="12"/>
    </row>
    <row r="23" spans="1:16">
      <c r="A23" s="1" t="s">
        <v>12</v>
      </c>
      <c r="B23" s="254"/>
      <c r="C23" s="244"/>
      <c r="D23" s="244"/>
      <c r="E23" s="254"/>
      <c r="F23" s="244"/>
      <c r="G23" s="12"/>
      <c r="H23" s="11"/>
      <c r="I23" s="12"/>
      <c r="J23" s="12"/>
    </row>
    <row r="24" spans="1:16">
      <c r="A24" s="2" t="s">
        <v>41</v>
      </c>
      <c r="B24" s="255">
        <v>4627.8811162999982</v>
      </c>
      <c r="C24" s="256">
        <v>7484.8498222000035</v>
      </c>
      <c r="D24" s="257">
        <f>SUM(B24:C24)</f>
        <v>12112.730938500001</v>
      </c>
      <c r="E24" s="258">
        <v>326.37270710000001</v>
      </c>
      <c r="F24" s="258">
        <v>1045.3747534999998</v>
      </c>
      <c r="G24" s="12">
        <f>SUM(E24:F24)</f>
        <v>1371.7474605999998</v>
      </c>
      <c r="H24" s="11">
        <f t="shared" ref="H24:I27" si="4">SUM(B24,E24)</f>
        <v>4954.2538233999985</v>
      </c>
      <c r="I24" s="12">
        <f t="shared" si="4"/>
        <v>8530.2245757000037</v>
      </c>
      <c r="J24" s="12">
        <f>SUM(H24:I24)</f>
        <v>13484.478399100002</v>
      </c>
      <c r="K24" s="233"/>
      <c r="L24" s="233"/>
      <c r="M24" s="233"/>
      <c r="N24" s="233"/>
      <c r="O24" s="233"/>
      <c r="P24" s="233"/>
    </row>
    <row r="25" spans="1:16">
      <c r="A25" s="2" t="s">
        <v>8</v>
      </c>
      <c r="B25" s="255">
        <v>14211.162408499998</v>
      </c>
      <c r="C25" s="256">
        <v>23444.2185083</v>
      </c>
      <c r="D25" s="257">
        <f>SUM(B25:C25)</f>
        <v>37655.380916800001</v>
      </c>
      <c r="E25" s="258">
        <v>1100.3199449000001</v>
      </c>
      <c r="F25" s="258">
        <v>2752.8573535999999</v>
      </c>
      <c r="G25" s="12">
        <f>SUM(E25:F25)</f>
        <v>3853.1772984999998</v>
      </c>
      <c r="H25" s="11">
        <f t="shared" si="4"/>
        <v>15311.482353399999</v>
      </c>
      <c r="I25" s="12">
        <f t="shared" si="4"/>
        <v>26197.075861900001</v>
      </c>
      <c r="J25" s="12">
        <f>SUM(H25:I25)</f>
        <v>41508.5582153</v>
      </c>
      <c r="K25" s="233"/>
      <c r="L25" s="233"/>
      <c r="M25" s="233"/>
      <c r="N25" s="233"/>
      <c r="O25" s="233"/>
      <c r="P25" s="233"/>
    </row>
    <row r="26" spans="1:16">
      <c r="A26" s="2" t="s">
        <v>9</v>
      </c>
      <c r="B26" s="255">
        <v>1069.0031127000004</v>
      </c>
      <c r="C26" s="256">
        <v>1139.1613664000001</v>
      </c>
      <c r="D26" s="257">
        <f>SUM(B26:C26)</f>
        <v>2208.1644791000008</v>
      </c>
      <c r="E26" s="258">
        <v>58.312043200000012</v>
      </c>
      <c r="F26" s="258">
        <v>149.42918749999995</v>
      </c>
      <c r="G26" s="12">
        <f>SUM(E26:F26)</f>
        <v>207.74123069999996</v>
      </c>
      <c r="H26" s="11">
        <f t="shared" si="4"/>
        <v>1127.3151559000005</v>
      </c>
      <c r="I26" s="12">
        <f t="shared" si="4"/>
        <v>1288.5905539</v>
      </c>
      <c r="J26" s="12">
        <f>SUM(H26:I26)</f>
        <v>2415.9057098000003</v>
      </c>
      <c r="K26" s="233"/>
      <c r="L26" s="233"/>
      <c r="M26" s="233"/>
      <c r="N26" s="233"/>
      <c r="O26" s="233"/>
      <c r="P26" s="233"/>
    </row>
    <row r="27" spans="1:16">
      <c r="A27" s="3" t="s">
        <v>10</v>
      </c>
      <c r="B27" s="259">
        <v>1296.6826107999982</v>
      </c>
      <c r="C27" s="260">
        <v>1582.1936270000003</v>
      </c>
      <c r="D27" s="261">
        <f>SUM(B27:C27)</f>
        <v>2878.8762377999983</v>
      </c>
      <c r="E27" s="258">
        <v>74.16797729999999</v>
      </c>
      <c r="F27" s="258">
        <v>212.93755149999998</v>
      </c>
      <c r="G27" s="12">
        <f>SUM(E27:F27)</f>
        <v>287.1055288</v>
      </c>
      <c r="H27" s="11">
        <f t="shared" si="4"/>
        <v>1370.8505880999983</v>
      </c>
      <c r="I27" s="12">
        <f t="shared" si="4"/>
        <v>1795.1311785000003</v>
      </c>
      <c r="J27" s="12">
        <f>SUM(H27:I27)</f>
        <v>3165.9817665999985</v>
      </c>
      <c r="K27" s="233"/>
      <c r="L27" s="233"/>
      <c r="M27" s="233"/>
      <c r="N27" s="233"/>
      <c r="O27" s="233"/>
      <c r="P27" s="233"/>
    </row>
    <row r="28" spans="1:16" s="17" customFormat="1">
      <c r="A28" s="14" t="s">
        <v>4</v>
      </c>
      <c r="B28" s="262">
        <f t="shared" ref="B28:J28" si="5">SUM(B24:B27)</f>
        <v>21204.729248299995</v>
      </c>
      <c r="C28" s="263">
        <f t="shared" si="5"/>
        <v>33650.423323900002</v>
      </c>
      <c r="D28" s="263">
        <f t="shared" si="5"/>
        <v>54855.152572199993</v>
      </c>
      <c r="E28" s="262">
        <f t="shared" si="5"/>
        <v>1559.1726725000003</v>
      </c>
      <c r="F28" s="263">
        <f t="shared" si="5"/>
        <v>4160.5988460999997</v>
      </c>
      <c r="G28" s="16">
        <f t="shared" si="5"/>
        <v>5719.7715185999996</v>
      </c>
      <c r="H28" s="15">
        <f t="shared" si="5"/>
        <v>22763.901920799995</v>
      </c>
      <c r="I28" s="16">
        <f t="shared" si="5"/>
        <v>37811.022170000004</v>
      </c>
      <c r="J28" s="16">
        <f t="shared" si="5"/>
        <v>60574.924090799999</v>
      </c>
      <c r="K28" s="234"/>
      <c r="L28" s="234"/>
      <c r="M28" s="234"/>
      <c r="N28" s="234"/>
      <c r="O28" s="234"/>
      <c r="P28" s="234"/>
    </row>
    <row r="29" spans="1:16">
      <c r="A29" s="3"/>
      <c r="B29" s="254"/>
      <c r="C29" s="244"/>
      <c r="D29" s="244"/>
      <c r="E29" s="254"/>
      <c r="F29" s="244"/>
      <c r="G29" s="12"/>
      <c r="H29" s="11"/>
      <c r="I29" s="12"/>
      <c r="J29" s="12"/>
      <c r="K29" s="233"/>
      <c r="L29" s="233"/>
      <c r="M29" s="233"/>
      <c r="N29" s="233"/>
      <c r="O29" s="233"/>
      <c r="P29" s="233"/>
    </row>
    <row r="30" spans="1:16">
      <c r="A30" s="1" t="s">
        <v>13</v>
      </c>
      <c r="B30" s="254"/>
      <c r="C30" s="244"/>
      <c r="D30" s="244"/>
      <c r="E30" s="254"/>
      <c r="F30" s="244"/>
      <c r="G30" s="12"/>
      <c r="H30" s="11"/>
      <c r="I30" s="12"/>
      <c r="J30" s="12"/>
      <c r="K30" s="233"/>
      <c r="L30" s="233"/>
      <c r="M30" s="233"/>
      <c r="N30" s="233"/>
      <c r="O30" s="233"/>
      <c r="P30" s="233"/>
    </row>
    <row r="31" spans="1:16">
      <c r="A31" s="2" t="s">
        <v>41</v>
      </c>
      <c r="B31" s="255">
        <v>640.30000809999979</v>
      </c>
      <c r="C31" s="256">
        <v>1332.5581604999995</v>
      </c>
      <c r="D31" s="257">
        <f>SUM(B31:C31)</f>
        <v>1972.8581685999993</v>
      </c>
      <c r="E31" s="254">
        <v>49.660416600000005</v>
      </c>
      <c r="F31" s="244">
        <v>354.15326439999996</v>
      </c>
      <c r="G31" s="12">
        <f>SUM(E31:F31)</f>
        <v>403.81368099999997</v>
      </c>
      <c r="H31" s="11">
        <f t="shared" ref="H31:I34" si="6">SUM(B31,E31)</f>
        <v>689.96042469999975</v>
      </c>
      <c r="I31" s="12">
        <f t="shared" si="6"/>
        <v>1686.7114248999994</v>
      </c>
      <c r="J31" s="12">
        <f>SUM(H31:I31)</f>
        <v>2376.6718495999994</v>
      </c>
      <c r="K31" s="233"/>
      <c r="L31" s="233"/>
      <c r="M31" s="233"/>
      <c r="N31" s="233"/>
      <c r="O31" s="233"/>
      <c r="P31" s="233"/>
    </row>
    <row r="32" spans="1:16">
      <c r="A32" s="2" t="s">
        <v>8</v>
      </c>
      <c r="B32" s="255">
        <v>1496.2711903999996</v>
      </c>
      <c r="C32" s="256">
        <v>3129.1752742999993</v>
      </c>
      <c r="D32" s="257">
        <f>SUM(B32:C32)</f>
        <v>4625.4464646999986</v>
      </c>
      <c r="E32" s="254">
        <v>132.16111150000006</v>
      </c>
      <c r="F32" s="244">
        <v>718.50915180000027</v>
      </c>
      <c r="G32" s="12">
        <f>SUM(E32:F32)</f>
        <v>850.67026330000033</v>
      </c>
      <c r="H32" s="11">
        <f t="shared" si="6"/>
        <v>1628.4323018999996</v>
      </c>
      <c r="I32" s="12">
        <f t="shared" si="6"/>
        <v>3847.6844260999997</v>
      </c>
      <c r="J32" s="12">
        <f>SUM(H32:I32)</f>
        <v>5476.1167279999991</v>
      </c>
      <c r="K32" s="233"/>
      <c r="L32" s="233"/>
      <c r="M32" s="233"/>
      <c r="N32" s="233"/>
      <c r="O32" s="233"/>
      <c r="P32" s="233"/>
    </row>
    <row r="33" spans="1:16">
      <c r="A33" s="2" t="s">
        <v>9</v>
      </c>
      <c r="B33" s="255">
        <v>78.917908700000012</v>
      </c>
      <c r="C33" s="256">
        <v>118.299209</v>
      </c>
      <c r="D33" s="257">
        <f>SUM(B33:C33)</f>
        <v>197.21711770000002</v>
      </c>
      <c r="E33" s="265">
        <v>2.8208333000000003</v>
      </c>
      <c r="F33" s="244">
        <v>28.612847200000001</v>
      </c>
      <c r="G33" s="12">
        <f>SUM(E33:F33)</f>
        <v>31.433680500000001</v>
      </c>
      <c r="H33" s="13">
        <f t="shared" si="6"/>
        <v>81.738742000000016</v>
      </c>
      <c r="I33" s="12">
        <f t="shared" si="6"/>
        <v>146.91205619999999</v>
      </c>
      <c r="J33" s="12">
        <f>SUM(H33:I33)</f>
        <v>228.6507982</v>
      </c>
      <c r="K33" s="233"/>
      <c r="L33" s="233"/>
      <c r="M33" s="233"/>
      <c r="N33" s="233"/>
      <c r="O33" s="233"/>
      <c r="P33" s="233"/>
    </row>
    <row r="34" spans="1:16">
      <c r="A34" s="2" t="s">
        <v>10</v>
      </c>
      <c r="B34" s="259">
        <v>242.22826249999994</v>
      </c>
      <c r="C34" s="260">
        <v>489.34152410000007</v>
      </c>
      <c r="D34" s="261">
        <f>SUM(B34:C34)</f>
        <v>731.56978660000004</v>
      </c>
      <c r="E34" s="254">
        <v>18.3543983</v>
      </c>
      <c r="F34" s="244">
        <v>107.94692189999998</v>
      </c>
      <c r="G34" s="12">
        <f>SUM(E34:F34)</f>
        <v>126.30132019999998</v>
      </c>
      <c r="H34" s="11">
        <f t="shared" si="6"/>
        <v>260.58266079999993</v>
      </c>
      <c r="I34" s="12">
        <f t="shared" si="6"/>
        <v>597.28844600000002</v>
      </c>
      <c r="J34" s="12">
        <f>SUM(H34:I34)</f>
        <v>857.87110680000001</v>
      </c>
      <c r="K34" s="233"/>
      <c r="L34" s="233"/>
      <c r="M34" s="233"/>
      <c r="N34" s="233"/>
      <c r="O34" s="233"/>
      <c r="P34" s="233"/>
    </row>
    <row r="35" spans="1:16" s="17" customFormat="1">
      <c r="A35" s="19" t="s">
        <v>4</v>
      </c>
      <c r="B35" s="262">
        <f t="shared" ref="B35:J35" si="7">SUM(B31:B34)</f>
        <v>2457.7173696999994</v>
      </c>
      <c r="C35" s="263">
        <f t="shared" si="7"/>
        <v>5069.3741678999986</v>
      </c>
      <c r="D35" s="263">
        <f t="shared" si="7"/>
        <v>7527.0915375999984</v>
      </c>
      <c r="E35" s="262">
        <f t="shared" si="7"/>
        <v>202.9967597000001</v>
      </c>
      <c r="F35" s="263">
        <f t="shared" si="7"/>
        <v>1209.2221853000003</v>
      </c>
      <c r="G35" s="16">
        <f t="shared" si="7"/>
        <v>1412.2189450000003</v>
      </c>
      <c r="H35" s="15">
        <f t="shared" si="7"/>
        <v>2660.7141293999989</v>
      </c>
      <c r="I35" s="16">
        <f t="shared" si="7"/>
        <v>6278.5963531999987</v>
      </c>
      <c r="J35" s="16">
        <f t="shared" si="7"/>
        <v>8939.3104825999981</v>
      </c>
      <c r="K35" s="234"/>
      <c r="L35" s="234"/>
      <c r="M35" s="234"/>
      <c r="N35" s="234"/>
      <c r="O35" s="234"/>
      <c r="P35" s="234"/>
    </row>
    <row r="36" spans="1:16" s="17" customFormat="1">
      <c r="A36" s="19"/>
      <c r="B36" s="266"/>
      <c r="C36" s="267"/>
      <c r="D36" s="267"/>
      <c r="E36" s="266"/>
      <c r="F36" s="267"/>
      <c r="G36" s="21"/>
      <c r="H36" s="20"/>
      <c r="I36" s="21"/>
      <c r="J36" s="21"/>
    </row>
    <row r="37" spans="1:16" s="17" customFormat="1">
      <c r="A37" s="1" t="s">
        <v>67</v>
      </c>
      <c r="B37" s="266"/>
      <c r="C37" s="267"/>
      <c r="D37" s="267"/>
      <c r="E37" s="266"/>
      <c r="F37" s="267"/>
      <c r="G37" s="21"/>
      <c r="H37" s="20"/>
      <c r="I37" s="21"/>
      <c r="J37" s="21"/>
    </row>
    <row r="38" spans="1:16" s="17" customFormat="1">
      <c r="A38" s="2" t="s">
        <v>41</v>
      </c>
      <c r="B38" s="265">
        <v>35.766706800000001</v>
      </c>
      <c r="C38" s="268">
        <v>178.65993879999996</v>
      </c>
      <c r="D38" s="268">
        <f>SUM(B38:C38)</f>
        <v>214.42664559999997</v>
      </c>
      <c r="E38" s="265">
        <v>1.4575073000000001</v>
      </c>
      <c r="F38" s="268">
        <v>20.763779299999999</v>
      </c>
      <c r="G38" s="67">
        <f>SUM(E38:F38)</f>
        <v>22.221286599999999</v>
      </c>
      <c r="H38" s="13">
        <f t="shared" ref="H38:I41" si="8">SUM(B38,E38)</f>
        <v>37.224214100000005</v>
      </c>
      <c r="I38" s="67">
        <f t="shared" si="8"/>
        <v>199.42371809999997</v>
      </c>
      <c r="J38" s="67">
        <f>SUM(H38:I38)</f>
        <v>236.64793219999999</v>
      </c>
      <c r="K38" s="235"/>
      <c r="L38" s="235"/>
      <c r="M38" s="235"/>
      <c r="N38" s="235"/>
      <c r="O38" s="235"/>
      <c r="P38" s="235"/>
    </row>
    <row r="39" spans="1:16" s="17" customFormat="1">
      <c r="A39" s="2" t="s">
        <v>8</v>
      </c>
      <c r="B39" s="265">
        <v>131.55694169999998</v>
      </c>
      <c r="C39" s="268">
        <v>745.7660282999999</v>
      </c>
      <c r="D39" s="268">
        <f>SUM(B39:C39)</f>
        <v>877.32296999999994</v>
      </c>
      <c r="E39" s="265">
        <v>15.759023699999997</v>
      </c>
      <c r="F39" s="268">
        <v>61.499287700000018</v>
      </c>
      <c r="G39" s="67">
        <f>SUM(E39:F39)</f>
        <v>77.258311400000011</v>
      </c>
      <c r="H39" s="13">
        <f t="shared" si="8"/>
        <v>147.31596539999998</v>
      </c>
      <c r="I39" s="67">
        <f t="shared" si="8"/>
        <v>807.26531599999987</v>
      </c>
      <c r="J39" s="67">
        <f>SUM(H39:I39)</f>
        <v>954.58128139999985</v>
      </c>
      <c r="K39" s="235"/>
      <c r="L39" s="235"/>
      <c r="M39" s="235"/>
      <c r="N39" s="235"/>
      <c r="O39" s="235"/>
      <c r="P39" s="235"/>
    </row>
    <row r="40" spans="1:16" s="17" customFormat="1">
      <c r="A40" s="2" t="s">
        <v>9</v>
      </c>
      <c r="B40" s="265">
        <v>24.586233399999998</v>
      </c>
      <c r="C40" s="268">
        <v>61.096434299999999</v>
      </c>
      <c r="D40" s="268">
        <f>SUM(B40:C40)</f>
        <v>85.682667699999996</v>
      </c>
      <c r="E40" s="265">
        <v>2.2638818000000001</v>
      </c>
      <c r="F40" s="268">
        <v>3.6645157000000004</v>
      </c>
      <c r="G40" s="67">
        <f>SUM(E40:F40)</f>
        <v>5.9283975000000009</v>
      </c>
      <c r="H40" s="13">
        <f t="shared" si="8"/>
        <v>26.850115199999998</v>
      </c>
      <c r="I40" s="67">
        <f t="shared" si="8"/>
        <v>64.760949999999994</v>
      </c>
      <c r="J40" s="67">
        <f>SUM(H40:I40)</f>
        <v>91.611065199999985</v>
      </c>
      <c r="K40" s="235"/>
      <c r="L40" s="235"/>
      <c r="M40" s="235"/>
      <c r="N40" s="235"/>
      <c r="O40" s="235"/>
      <c r="P40" s="235"/>
    </row>
    <row r="41" spans="1:16" s="17" customFormat="1">
      <c r="A41" s="2" t="s">
        <v>10</v>
      </c>
      <c r="B41" s="265">
        <v>7.8055534</v>
      </c>
      <c r="C41" s="268">
        <v>15.536475899999999</v>
      </c>
      <c r="D41" s="268">
        <f>SUM(B41:C41)</f>
        <v>23.3420293</v>
      </c>
      <c r="E41" s="265">
        <v>0.44498510000000002</v>
      </c>
      <c r="F41" s="268">
        <v>2.6712452000000004</v>
      </c>
      <c r="G41" s="67">
        <f>SUM(E41:F41)</f>
        <v>3.1162303000000007</v>
      </c>
      <c r="H41" s="13">
        <f t="shared" si="8"/>
        <v>8.2505384999999993</v>
      </c>
      <c r="I41" s="67">
        <f t="shared" si="8"/>
        <v>18.207721100000001</v>
      </c>
      <c r="J41" s="67">
        <f>SUM(H41:I41)</f>
        <v>26.458259599999998</v>
      </c>
      <c r="K41" s="235"/>
      <c r="L41" s="235"/>
      <c r="M41" s="235"/>
      <c r="N41" s="235"/>
      <c r="O41" s="235"/>
      <c r="P41" s="235"/>
    </row>
    <row r="42" spans="1:16">
      <c r="A42" s="19" t="s">
        <v>4</v>
      </c>
      <c r="B42" s="269">
        <f t="shared" ref="B42:J42" si="9">SUM(B38:B41)</f>
        <v>199.7154353</v>
      </c>
      <c r="C42" s="270">
        <f t="shared" si="9"/>
        <v>1001.0588772999998</v>
      </c>
      <c r="D42" s="271">
        <f t="shared" si="9"/>
        <v>1200.7743125999998</v>
      </c>
      <c r="E42" s="269">
        <f t="shared" si="9"/>
        <v>19.925397899999997</v>
      </c>
      <c r="F42" s="270">
        <f t="shared" si="9"/>
        <v>88.598827900000018</v>
      </c>
      <c r="G42" s="194">
        <f t="shared" si="9"/>
        <v>108.52422580000001</v>
      </c>
      <c r="H42" s="69">
        <f t="shared" si="9"/>
        <v>219.6408332</v>
      </c>
      <c r="I42" s="70">
        <f t="shared" si="9"/>
        <v>1089.6577052</v>
      </c>
      <c r="J42" s="70">
        <f t="shared" si="9"/>
        <v>1309.2985383999999</v>
      </c>
      <c r="K42" s="233"/>
      <c r="L42" s="233"/>
      <c r="M42" s="233"/>
      <c r="N42" s="233"/>
      <c r="O42" s="233"/>
      <c r="P42" s="233"/>
    </row>
    <row r="43" spans="1:16">
      <c r="A43" s="19"/>
      <c r="B43" s="254"/>
      <c r="C43" s="244"/>
      <c r="D43" s="244"/>
      <c r="E43" s="254"/>
      <c r="F43" s="244"/>
      <c r="G43" s="12"/>
      <c r="H43" s="11"/>
      <c r="I43" s="12"/>
      <c r="J43" s="12"/>
    </row>
    <row r="44" spans="1:16">
      <c r="A44" s="1" t="s">
        <v>14</v>
      </c>
      <c r="B44" s="254"/>
      <c r="C44" s="244"/>
      <c r="D44" s="244"/>
      <c r="E44" s="254"/>
      <c r="F44" s="244"/>
      <c r="G44" s="12"/>
      <c r="H44" s="11"/>
      <c r="I44" s="12"/>
      <c r="J44" s="12"/>
    </row>
    <row r="45" spans="1:16" s="17" customFormat="1">
      <c r="A45" s="19" t="s">
        <v>4</v>
      </c>
      <c r="B45" s="266">
        <v>3043.4852586000006</v>
      </c>
      <c r="C45" s="267">
        <v>4052.4535699000007</v>
      </c>
      <c r="D45" s="267">
        <f>SUM(B45:C45)</f>
        <v>7095.9388285000014</v>
      </c>
      <c r="E45" s="266">
        <v>790.56643710000026</v>
      </c>
      <c r="F45" s="267">
        <v>1577.6396669000001</v>
      </c>
      <c r="G45" s="21">
        <f>SUM(E45:F45)</f>
        <v>2368.2061040000003</v>
      </c>
      <c r="H45" s="20">
        <f>SUM(B45,E45)</f>
        <v>3834.0516957000009</v>
      </c>
      <c r="I45" s="21">
        <f>SUM(C45,F45)</f>
        <v>5630.0932368000013</v>
      </c>
      <c r="J45" s="21">
        <f>SUM(H45:I45)</f>
        <v>9464.1449325000031</v>
      </c>
      <c r="K45" s="234"/>
      <c r="L45" s="234"/>
      <c r="M45" s="234"/>
      <c r="N45" s="234"/>
      <c r="O45" s="234"/>
      <c r="P45" s="234"/>
    </row>
    <row r="46" spans="1:16" s="17" customFormat="1">
      <c r="A46" s="19"/>
      <c r="B46" s="266"/>
      <c r="C46" s="267"/>
      <c r="D46" s="267"/>
      <c r="E46" s="266"/>
      <c r="F46" s="267"/>
      <c r="G46" s="21"/>
      <c r="H46" s="20"/>
      <c r="I46" s="21"/>
      <c r="J46" s="21"/>
    </row>
    <row r="47" spans="1:16" s="17" customFormat="1">
      <c r="A47" s="189" t="s">
        <v>47</v>
      </c>
      <c r="B47" s="266"/>
      <c r="C47" s="267"/>
      <c r="D47" s="267"/>
      <c r="E47" s="266"/>
      <c r="F47" s="267"/>
      <c r="G47" s="21"/>
      <c r="H47" s="20"/>
      <c r="I47" s="21"/>
      <c r="J47" s="21"/>
    </row>
    <row r="48" spans="1:16" s="17" customFormat="1">
      <c r="A48" s="19" t="s">
        <v>4</v>
      </c>
      <c r="B48" s="266">
        <v>157.26944669999995</v>
      </c>
      <c r="C48" s="267">
        <v>829.62482750000026</v>
      </c>
      <c r="D48" s="267">
        <f>SUM(B48:C48)</f>
        <v>986.89427420000015</v>
      </c>
      <c r="E48" s="266">
        <v>14.694444400000002</v>
      </c>
      <c r="F48" s="267">
        <v>97.994908099999989</v>
      </c>
      <c r="G48" s="21">
        <f>SUM(E48:F48)</f>
        <v>112.68935249999998</v>
      </c>
      <c r="H48" s="20">
        <f>B48+E48</f>
        <v>171.96389109999996</v>
      </c>
      <c r="I48" s="21">
        <f>C48+F48</f>
        <v>927.61973560000024</v>
      </c>
      <c r="J48" s="21">
        <f>H48+I48</f>
        <v>1099.5836267000002</v>
      </c>
      <c r="K48" s="234"/>
      <c r="L48" s="234"/>
      <c r="M48" s="234"/>
      <c r="N48" s="234"/>
      <c r="O48" s="234"/>
      <c r="P48" s="234"/>
    </row>
    <row r="49" spans="1:16">
      <c r="A49" s="22"/>
      <c r="B49" s="272"/>
      <c r="C49" s="212"/>
      <c r="D49" s="212"/>
      <c r="E49" s="272"/>
      <c r="F49" s="212"/>
      <c r="G49" s="24"/>
      <c r="H49" s="23"/>
      <c r="I49" s="24"/>
      <c r="J49" s="24"/>
    </row>
    <row r="50" spans="1:16">
      <c r="A50" s="1" t="s">
        <v>44</v>
      </c>
      <c r="B50" s="254"/>
      <c r="C50" s="244"/>
      <c r="D50" s="244"/>
      <c r="E50" s="254"/>
      <c r="F50" s="244"/>
      <c r="G50" s="12"/>
      <c r="H50" s="11"/>
      <c r="I50" s="12"/>
      <c r="J50" s="12"/>
    </row>
    <row r="51" spans="1:16">
      <c r="A51" s="2" t="s">
        <v>41</v>
      </c>
      <c r="B51" s="254">
        <v>563.61183729999982</v>
      </c>
      <c r="C51" s="244">
        <v>1143.1039837999997</v>
      </c>
      <c r="D51" s="244">
        <f>SUM(B51:C51)</f>
        <v>1706.7158210999996</v>
      </c>
      <c r="E51" s="254">
        <v>36.056843600000001</v>
      </c>
      <c r="F51" s="244">
        <v>199.00600700000001</v>
      </c>
      <c r="G51" s="12">
        <f>SUM(E51:F51)</f>
        <v>235.06285060000002</v>
      </c>
      <c r="H51" s="11">
        <f t="shared" ref="H51:I54" si="10">SUM(B51,E51)</f>
        <v>599.6686808999998</v>
      </c>
      <c r="I51" s="12">
        <f t="shared" si="10"/>
        <v>1342.1099907999997</v>
      </c>
      <c r="J51" s="12">
        <f>SUM(H51:I51)</f>
        <v>1941.7786716999994</v>
      </c>
      <c r="K51" s="233"/>
      <c r="L51" s="233"/>
      <c r="M51" s="233"/>
      <c r="N51" s="233"/>
      <c r="O51" s="233"/>
      <c r="P51" s="233"/>
    </row>
    <row r="52" spans="1:16">
      <c r="A52" s="2" t="s">
        <v>8</v>
      </c>
      <c r="B52" s="254">
        <v>527.97327359999986</v>
      </c>
      <c r="C52" s="244">
        <v>1226.3308414999997</v>
      </c>
      <c r="D52" s="244">
        <f>SUM(B52:C52)</f>
        <v>1754.3041150999995</v>
      </c>
      <c r="E52" s="254">
        <v>46.024305499999997</v>
      </c>
      <c r="F52" s="244">
        <v>185.15364550000001</v>
      </c>
      <c r="G52" s="12">
        <f>SUM(E52:F52)</f>
        <v>231.17795100000001</v>
      </c>
      <c r="H52" s="11">
        <f t="shared" si="10"/>
        <v>573.99757909999983</v>
      </c>
      <c r="I52" s="12">
        <f t="shared" si="10"/>
        <v>1411.4844869999997</v>
      </c>
      <c r="J52" s="12">
        <f>SUM(H52:I52)</f>
        <v>1985.4820660999994</v>
      </c>
      <c r="K52" s="233"/>
      <c r="L52" s="233"/>
      <c r="M52" s="233"/>
      <c r="N52" s="233"/>
      <c r="O52" s="233"/>
      <c r="P52" s="233"/>
    </row>
    <row r="53" spans="1:16">
      <c r="A53" s="2" t="s">
        <v>9</v>
      </c>
      <c r="B53" s="254">
        <v>226.93655380000007</v>
      </c>
      <c r="C53" s="244">
        <v>417.6541446</v>
      </c>
      <c r="D53" s="244">
        <f>SUM(B53:C53)</f>
        <v>644.59069840000006</v>
      </c>
      <c r="E53" s="254">
        <v>12.4427083</v>
      </c>
      <c r="F53" s="244">
        <v>64.305138999999997</v>
      </c>
      <c r="G53" s="12">
        <f>SUM(E53:F53)</f>
        <v>76.747847299999989</v>
      </c>
      <c r="H53" s="11">
        <f t="shared" si="10"/>
        <v>239.37926210000006</v>
      </c>
      <c r="I53" s="12">
        <f t="shared" si="10"/>
        <v>481.95928359999999</v>
      </c>
      <c r="J53" s="12">
        <f>SUM(H53:I53)</f>
        <v>721.33854570000005</v>
      </c>
      <c r="K53" s="233"/>
      <c r="L53" s="233"/>
      <c r="M53" s="233"/>
      <c r="N53" s="233"/>
      <c r="O53" s="233"/>
      <c r="P53" s="233"/>
    </row>
    <row r="54" spans="1:16">
      <c r="A54" s="2" t="s">
        <v>10</v>
      </c>
      <c r="B54" s="254">
        <v>205.28158739999998</v>
      </c>
      <c r="C54" s="244">
        <v>404.40146640000012</v>
      </c>
      <c r="D54" s="244">
        <f>SUM(B54:C54)</f>
        <v>609.68305380000015</v>
      </c>
      <c r="E54" s="254">
        <v>10.88125</v>
      </c>
      <c r="F54" s="244">
        <v>58.965881000000003</v>
      </c>
      <c r="G54" s="12">
        <f>SUM(E54:F54)</f>
        <v>69.847131000000005</v>
      </c>
      <c r="H54" s="11">
        <f t="shared" si="10"/>
        <v>216.16283739999997</v>
      </c>
      <c r="I54" s="12">
        <f t="shared" si="10"/>
        <v>463.36734740000014</v>
      </c>
      <c r="J54" s="12">
        <f>SUM(H54:I54)</f>
        <v>679.53018480000014</v>
      </c>
      <c r="K54" s="233"/>
      <c r="L54" s="233"/>
      <c r="M54" s="233"/>
      <c r="N54" s="233"/>
      <c r="O54" s="233"/>
      <c r="P54" s="233"/>
    </row>
    <row r="55" spans="1:16" s="17" customFormat="1">
      <c r="A55" s="19" t="s">
        <v>4</v>
      </c>
      <c r="B55" s="262">
        <f t="shared" ref="B55:J55" si="11">SUM(B51:B54)</f>
        <v>1523.8032520999998</v>
      </c>
      <c r="C55" s="263">
        <f t="shared" si="11"/>
        <v>3191.4904362999996</v>
      </c>
      <c r="D55" s="263">
        <f t="shared" si="11"/>
        <v>4715.2936884000001</v>
      </c>
      <c r="E55" s="262">
        <f t="shared" si="11"/>
        <v>105.40510739999999</v>
      </c>
      <c r="F55" s="263">
        <f t="shared" si="11"/>
        <v>507.43067250000001</v>
      </c>
      <c r="G55" s="16">
        <f t="shared" si="11"/>
        <v>612.83577990000003</v>
      </c>
      <c r="H55" s="15">
        <f t="shared" si="11"/>
        <v>1629.2083594999995</v>
      </c>
      <c r="I55" s="16">
        <f t="shared" si="11"/>
        <v>3698.9211087999997</v>
      </c>
      <c r="J55" s="16">
        <f t="shared" si="11"/>
        <v>5328.1294682999987</v>
      </c>
      <c r="K55" s="234"/>
      <c r="L55" s="234"/>
      <c r="M55" s="234"/>
      <c r="N55" s="234"/>
      <c r="O55" s="234"/>
      <c r="P55" s="234"/>
    </row>
    <row r="56" spans="1:16">
      <c r="A56" s="2"/>
      <c r="B56" s="254"/>
      <c r="C56" s="244"/>
      <c r="D56" s="244"/>
      <c r="E56" s="254"/>
      <c r="F56" s="244"/>
      <c r="G56" s="12"/>
      <c r="H56" s="11"/>
      <c r="I56" s="12"/>
      <c r="J56" s="12"/>
    </row>
    <row r="57" spans="1:16">
      <c r="A57" s="1" t="s">
        <v>15</v>
      </c>
      <c r="B57" s="254"/>
      <c r="C57" s="244"/>
      <c r="D57" s="244"/>
      <c r="E57" s="254"/>
      <c r="F57" s="244"/>
      <c r="G57" s="12"/>
      <c r="H57" s="11"/>
      <c r="I57" s="12"/>
      <c r="J57" s="12"/>
    </row>
    <row r="58" spans="1:16">
      <c r="A58" s="2" t="s">
        <v>41</v>
      </c>
      <c r="B58" s="254">
        <v>164.67529980000003</v>
      </c>
      <c r="C58" s="244">
        <v>206.59076729999992</v>
      </c>
      <c r="D58" s="244">
        <f>SUM(B58:C58)</f>
        <v>371.26606709999999</v>
      </c>
      <c r="E58" s="254">
        <v>7.9736842999999995</v>
      </c>
      <c r="F58" s="244">
        <v>13.5885964</v>
      </c>
      <c r="G58" s="12">
        <f>SUM(E58:F58)</f>
        <v>21.562280699999999</v>
      </c>
      <c r="H58" s="11">
        <f t="shared" ref="H58:I61" si="12">SUM(B58,E58)</f>
        <v>172.64898410000004</v>
      </c>
      <c r="I58" s="12">
        <f t="shared" si="12"/>
        <v>220.17936369999993</v>
      </c>
      <c r="J58" s="12">
        <f>SUM(H58:I58)</f>
        <v>392.82834779999996</v>
      </c>
      <c r="K58" s="233"/>
      <c r="L58" s="233"/>
      <c r="M58" s="233"/>
      <c r="N58" s="233"/>
      <c r="O58" s="233"/>
      <c r="P58" s="233"/>
    </row>
    <row r="59" spans="1:16">
      <c r="A59" s="2" t="s">
        <v>8</v>
      </c>
      <c r="B59" s="254">
        <v>36.368484899999999</v>
      </c>
      <c r="C59" s="244">
        <v>60.16803019999999</v>
      </c>
      <c r="D59" s="244">
        <f>SUM(B59:C59)</f>
        <v>96.536515099999988</v>
      </c>
      <c r="E59" s="254">
        <v>2.1282895000000002</v>
      </c>
      <c r="F59" s="244">
        <v>4.2368423000000002</v>
      </c>
      <c r="G59" s="12">
        <f>SUM(E59:F59)</f>
        <v>6.3651318000000003</v>
      </c>
      <c r="H59" s="11">
        <f t="shared" si="12"/>
        <v>38.4967744</v>
      </c>
      <c r="I59" s="12">
        <f t="shared" si="12"/>
        <v>64.404872499999996</v>
      </c>
      <c r="J59" s="12">
        <f>SUM(H59:I59)</f>
        <v>102.9016469</v>
      </c>
      <c r="K59" s="233"/>
      <c r="L59" s="233"/>
      <c r="M59" s="233"/>
      <c r="N59" s="233"/>
      <c r="O59" s="233"/>
      <c r="P59" s="233"/>
    </row>
    <row r="60" spans="1:16">
      <c r="A60" s="2" t="s">
        <v>9</v>
      </c>
      <c r="B60" s="254">
        <v>0</v>
      </c>
      <c r="C60" s="244">
        <v>0</v>
      </c>
      <c r="D60" s="244">
        <f>SUM(B60:C60)</f>
        <v>0</v>
      </c>
      <c r="E60" s="254">
        <v>0</v>
      </c>
      <c r="F60" s="244">
        <v>0</v>
      </c>
      <c r="G60" s="12">
        <f>SUM(E60:F60)</f>
        <v>0</v>
      </c>
      <c r="H60" s="11">
        <f t="shared" si="12"/>
        <v>0</v>
      </c>
      <c r="I60" s="12">
        <f t="shared" si="12"/>
        <v>0</v>
      </c>
      <c r="J60" s="12">
        <f>SUM(H60:I60)</f>
        <v>0</v>
      </c>
      <c r="K60" s="233"/>
      <c r="L60" s="233"/>
      <c r="M60" s="233"/>
      <c r="N60" s="233"/>
      <c r="O60" s="233"/>
      <c r="P60" s="233"/>
    </row>
    <row r="61" spans="1:16">
      <c r="A61" s="22" t="s">
        <v>10</v>
      </c>
      <c r="B61" s="254">
        <v>1567.0662863999996</v>
      </c>
      <c r="C61" s="243">
        <v>2214.1512874999989</v>
      </c>
      <c r="D61" s="243">
        <f>SUM(B61:C61)</f>
        <v>3781.2175738999986</v>
      </c>
      <c r="E61" s="254">
        <v>43.714290899999988</v>
      </c>
      <c r="F61" s="243">
        <v>154.81181300000006</v>
      </c>
      <c r="G61" s="25">
        <f>SUM(E61:F61)</f>
        <v>198.52610390000004</v>
      </c>
      <c r="H61" s="11">
        <f t="shared" si="12"/>
        <v>1610.7805772999995</v>
      </c>
      <c r="I61" s="25">
        <f t="shared" si="12"/>
        <v>2368.9631004999992</v>
      </c>
      <c r="J61" s="25">
        <f>SUM(H61:I61)</f>
        <v>3979.7436777999987</v>
      </c>
      <c r="K61" s="233"/>
      <c r="L61" s="233"/>
      <c r="M61" s="233"/>
      <c r="N61" s="233"/>
      <c r="O61" s="233"/>
      <c r="P61" s="233"/>
    </row>
    <row r="62" spans="1:16" s="17" customFormat="1">
      <c r="A62" s="19" t="s">
        <v>4</v>
      </c>
      <c r="B62" s="262">
        <f t="shared" ref="B62:J62" si="13">SUM(B58:B61)</f>
        <v>1768.1100710999997</v>
      </c>
      <c r="C62" s="263">
        <f t="shared" si="13"/>
        <v>2480.9100849999986</v>
      </c>
      <c r="D62" s="263">
        <f t="shared" si="13"/>
        <v>4249.0201560999985</v>
      </c>
      <c r="E62" s="262">
        <f t="shared" si="13"/>
        <v>53.816264699999991</v>
      </c>
      <c r="F62" s="263">
        <f t="shared" si="13"/>
        <v>172.63725170000006</v>
      </c>
      <c r="G62" s="16">
        <f t="shared" si="13"/>
        <v>226.45351640000004</v>
      </c>
      <c r="H62" s="15">
        <f t="shared" si="13"/>
        <v>1821.9263357999996</v>
      </c>
      <c r="I62" s="16">
        <f t="shared" si="13"/>
        <v>2653.5473366999991</v>
      </c>
      <c r="J62" s="16">
        <f t="shared" si="13"/>
        <v>4475.4736724999984</v>
      </c>
      <c r="K62" s="233"/>
      <c r="L62" s="233"/>
      <c r="M62" s="233"/>
      <c r="N62" s="233"/>
      <c r="O62" s="233"/>
      <c r="P62" s="233"/>
    </row>
    <row r="63" spans="1:16">
      <c r="A63" s="2"/>
      <c r="B63" s="254"/>
      <c r="C63" s="244"/>
      <c r="D63" s="244"/>
      <c r="E63" s="254"/>
      <c r="F63" s="244"/>
      <c r="G63" s="12"/>
      <c r="H63" s="11"/>
      <c r="I63" s="12"/>
      <c r="J63" s="12"/>
    </row>
    <row r="64" spans="1:16">
      <c r="A64" s="1" t="s">
        <v>40</v>
      </c>
      <c r="B64" s="254"/>
      <c r="C64" s="244"/>
      <c r="D64" s="244"/>
      <c r="E64" s="254"/>
      <c r="F64" s="244"/>
      <c r="G64" s="12"/>
      <c r="H64" s="11"/>
      <c r="I64" s="12"/>
      <c r="J64" s="12"/>
    </row>
    <row r="65" spans="1:16">
      <c r="A65" s="2" t="s">
        <v>41</v>
      </c>
      <c r="B65" s="254">
        <v>0</v>
      </c>
      <c r="C65" s="244">
        <v>0</v>
      </c>
      <c r="D65" s="244">
        <f>SUM(B65:C65)</f>
        <v>0</v>
      </c>
      <c r="E65" s="254">
        <v>400.916203</v>
      </c>
      <c r="F65" s="244">
        <v>1586.9498521000003</v>
      </c>
      <c r="G65" s="12">
        <f>SUM(E65:F65)</f>
        <v>1987.8660551000003</v>
      </c>
      <c r="H65" s="11">
        <f t="shared" ref="H65:I69" si="14">SUM(B65,E65)</f>
        <v>400.916203</v>
      </c>
      <c r="I65" s="12">
        <f t="shared" si="14"/>
        <v>1586.9498521000003</v>
      </c>
      <c r="J65" s="12">
        <f>SUM(H65:I65)</f>
        <v>1987.8660551000003</v>
      </c>
      <c r="K65" s="12"/>
      <c r="L65" s="12"/>
      <c r="N65" s="233"/>
      <c r="O65" s="233"/>
      <c r="P65" s="233"/>
    </row>
    <row r="66" spans="1:16">
      <c r="A66" s="2" t="s">
        <v>8</v>
      </c>
      <c r="B66" s="254">
        <v>0</v>
      </c>
      <c r="C66" s="244">
        <v>0</v>
      </c>
      <c r="D66" s="244">
        <f>SUM(B66:C66)</f>
        <v>0</v>
      </c>
      <c r="E66" s="254">
        <v>429.28329809999997</v>
      </c>
      <c r="F66" s="244">
        <v>2031.4342156</v>
      </c>
      <c r="G66" s="12">
        <f>SUM(E66:F66)</f>
        <v>2460.7175136999999</v>
      </c>
      <c r="H66" s="11">
        <f t="shared" si="14"/>
        <v>429.28329809999997</v>
      </c>
      <c r="I66" s="12">
        <f t="shared" si="14"/>
        <v>2031.4342156</v>
      </c>
      <c r="J66" s="12">
        <f>SUM(H66:I66)</f>
        <v>2460.7175136999999</v>
      </c>
      <c r="K66" s="12"/>
      <c r="L66" s="12"/>
      <c r="N66" s="233"/>
      <c r="O66" s="233"/>
      <c r="P66" s="233"/>
    </row>
    <row r="67" spans="1:16">
      <c r="A67" s="2" t="s">
        <v>9</v>
      </c>
      <c r="B67" s="254">
        <v>0</v>
      </c>
      <c r="C67" s="244">
        <v>0</v>
      </c>
      <c r="D67" s="244">
        <f>SUM(B67:C67)</f>
        <v>0</v>
      </c>
      <c r="E67" s="254">
        <v>10.3055556</v>
      </c>
      <c r="F67" s="244">
        <v>50.218254300000005</v>
      </c>
      <c r="G67" s="12">
        <f>SUM(E67:F67)</f>
        <v>60.523809900000003</v>
      </c>
      <c r="H67" s="11">
        <f t="shared" si="14"/>
        <v>10.3055556</v>
      </c>
      <c r="I67" s="12">
        <f t="shared" si="14"/>
        <v>50.218254300000005</v>
      </c>
      <c r="J67" s="12">
        <f>SUM(H67:I67)</f>
        <v>60.523809900000003</v>
      </c>
      <c r="K67" s="12"/>
      <c r="L67" s="12"/>
      <c r="N67" s="233"/>
      <c r="O67" s="233"/>
      <c r="P67" s="233"/>
    </row>
    <row r="68" spans="1:16">
      <c r="A68" s="22" t="s">
        <v>10</v>
      </c>
      <c r="B68" s="254">
        <v>0</v>
      </c>
      <c r="C68" s="243">
        <v>0</v>
      </c>
      <c r="D68" s="243">
        <f>SUM(B68:C68)</f>
        <v>0</v>
      </c>
      <c r="E68" s="254">
        <v>49.605555699999996</v>
      </c>
      <c r="F68" s="243">
        <v>201.89278100000007</v>
      </c>
      <c r="G68" s="25">
        <f>SUM(E68:F68)</f>
        <v>251.49833670000007</v>
      </c>
      <c r="H68" s="11">
        <f t="shared" si="14"/>
        <v>49.605555699999996</v>
      </c>
      <c r="I68" s="25">
        <f t="shared" si="14"/>
        <v>201.89278100000007</v>
      </c>
      <c r="J68" s="25">
        <f>SUM(H68:I68)</f>
        <v>251.49833670000007</v>
      </c>
      <c r="N68" s="233"/>
      <c r="O68" s="233"/>
      <c r="P68" s="233"/>
    </row>
    <row r="69" spans="1:16">
      <c r="A69" s="22" t="s">
        <v>16</v>
      </c>
      <c r="B69" s="254">
        <v>0</v>
      </c>
      <c r="C69" s="243">
        <v>0</v>
      </c>
      <c r="D69" s="243">
        <f>SUM(B69:C69)</f>
        <v>0</v>
      </c>
      <c r="E69" s="254">
        <v>120.60173159999999</v>
      </c>
      <c r="F69" s="243">
        <v>136.29471820000001</v>
      </c>
      <c r="G69" s="25">
        <f>SUM(E69:F69)</f>
        <v>256.89644980000003</v>
      </c>
      <c r="H69" s="11">
        <f t="shared" si="14"/>
        <v>120.60173159999999</v>
      </c>
      <c r="I69" s="25">
        <f t="shared" si="14"/>
        <v>136.29471820000001</v>
      </c>
      <c r="J69" s="25">
        <f>SUM(H69:I69)</f>
        <v>256.89644980000003</v>
      </c>
      <c r="N69" s="233"/>
      <c r="O69" s="233"/>
      <c r="P69" s="233"/>
    </row>
    <row r="70" spans="1:16" s="17" customFormat="1">
      <c r="A70" s="19" t="s">
        <v>4</v>
      </c>
      <c r="B70" s="262">
        <f>SUM(B65:B69)</f>
        <v>0</v>
      </c>
      <c r="C70" s="263">
        <f t="shared" ref="C70:J70" si="15">SUM(C65:C69)</f>
        <v>0</v>
      </c>
      <c r="D70" s="263">
        <f t="shared" si="15"/>
        <v>0</v>
      </c>
      <c r="E70" s="262">
        <f t="shared" si="15"/>
        <v>1010.7123439999999</v>
      </c>
      <c r="F70" s="263">
        <f t="shared" si="15"/>
        <v>4006.7898212</v>
      </c>
      <c r="G70" s="16">
        <f t="shared" si="15"/>
        <v>5017.5021652000014</v>
      </c>
      <c r="H70" s="15">
        <f t="shared" si="15"/>
        <v>1010.7123439999999</v>
      </c>
      <c r="I70" s="16">
        <f t="shared" si="15"/>
        <v>4006.7898212</v>
      </c>
      <c r="J70" s="16">
        <f t="shared" si="15"/>
        <v>5017.5021652000014</v>
      </c>
      <c r="N70" s="234"/>
      <c r="O70" s="234"/>
      <c r="P70" s="234"/>
    </row>
    <row r="71" spans="1:16" s="17" customFormat="1" ht="13.15" customHeight="1">
      <c r="A71" s="19"/>
      <c r="B71" s="266"/>
      <c r="C71" s="267"/>
      <c r="D71" s="267"/>
      <c r="E71" s="266"/>
      <c r="F71" s="267"/>
      <c r="G71" s="21"/>
      <c r="H71" s="20"/>
      <c r="I71" s="21"/>
      <c r="J71" s="21"/>
    </row>
    <row r="72" spans="1:16">
      <c r="A72" s="190" t="s">
        <v>77</v>
      </c>
      <c r="B72" s="272">
        <f>SUM(B70,B62,B55,B45,B42,B35,B28,B21,B14,B48)</f>
        <v>38466.991458899996</v>
      </c>
      <c r="C72" s="212">
        <f t="shared" ref="C72:J72" si="16">SUM(C70,C62,C55,C45,C42,C35,C28,C21,C14,C48)</f>
        <v>102457.27119049999</v>
      </c>
      <c r="D72" s="212">
        <f t="shared" si="16"/>
        <v>140924.26264939996</v>
      </c>
      <c r="E72" s="272">
        <f t="shared" si="16"/>
        <v>4565.0559850000009</v>
      </c>
      <c r="F72" s="212">
        <f t="shared" si="16"/>
        <v>19012.148302100002</v>
      </c>
      <c r="G72" s="212">
        <f t="shared" si="16"/>
        <v>23577.204287100001</v>
      </c>
      <c r="H72" s="272">
        <f t="shared" si="16"/>
        <v>43032.047443899995</v>
      </c>
      <c r="I72" s="212">
        <f t="shared" si="16"/>
        <v>121469.41949260001</v>
      </c>
      <c r="J72" s="212">
        <f t="shared" si="16"/>
        <v>164501.46693650002</v>
      </c>
      <c r="L72" s="12"/>
    </row>
    <row r="73" spans="1:16">
      <c r="A73" s="22"/>
      <c r="B73" s="243"/>
      <c r="C73" s="243"/>
      <c r="D73" s="243"/>
      <c r="E73" s="243"/>
      <c r="F73" s="243"/>
      <c r="G73" s="25"/>
      <c r="H73" s="25"/>
      <c r="I73" s="25"/>
      <c r="J73" s="25"/>
    </row>
    <row r="74" spans="1:16">
      <c r="A74" s="4" t="s">
        <v>59</v>
      </c>
      <c r="B74" s="244"/>
      <c r="C74" s="244"/>
      <c r="D74" s="244"/>
      <c r="E74" s="244"/>
      <c r="F74" s="244"/>
      <c r="G74" s="12"/>
      <c r="H74" s="12"/>
      <c r="I74" s="12"/>
      <c r="J74" s="12"/>
    </row>
    <row r="75" spans="1:16">
      <c r="A75" s="4" t="s">
        <v>21</v>
      </c>
      <c r="B75" s="244"/>
      <c r="C75" s="244"/>
      <c r="D75" s="244"/>
      <c r="E75" s="244"/>
      <c r="F75" s="244"/>
      <c r="G75" s="12"/>
      <c r="H75" s="12"/>
      <c r="I75" s="12"/>
      <c r="J75" s="12"/>
    </row>
    <row r="76" spans="1:16" s="203" customFormat="1" ht="8.25" customHeight="1">
      <c r="A76" s="204"/>
      <c r="B76" s="245"/>
      <c r="C76" s="245"/>
      <c r="D76" s="245"/>
      <c r="E76" s="245"/>
      <c r="F76" s="245"/>
      <c r="G76" s="202"/>
      <c r="H76" s="202"/>
      <c r="I76" s="202"/>
      <c r="J76" s="202"/>
    </row>
    <row r="77" spans="1:16">
      <c r="A77" s="4" t="s">
        <v>130</v>
      </c>
      <c r="B77" s="244"/>
      <c r="C77" s="244"/>
      <c r="D77" s="244"/>
      <c r="E77" s="244"/>
      <c r="F77" s="244"/>
      <c r="G77" s="12"/>
      <c r="H77" s="12"/>
      <c r="I77" s="12"/>
      <c r="J77" s="12"/>
    </row>
    <row r="78" spans="1:16">
      <c r="B78" s="244"/>
      <c r="C78" s="244"/>
      <c r="D78" s="244"/>
      <c r="E78" s="244"/>
      <c r="F78" s="244"/>
      <c r="G78" s="12"/>
      <c r="H78" s="12"/>
      <c r="I78" s="12"/>
      <c r="J78" s="12"/>
    </row>
    <row r="79" spans="1:16">
      <c r="B79" s="244"/>
      <c r="C79" s="244"/>
      <c r="D79" s="244"/>
      <c r="E79" s="244"/>
      <c r="F79" s="244"/>
      <c r="G79" s="12"/>
      <c r="H79" s="12"/>
      <c r="I79" s="12"/>
      <c r="J79" s="12"/>
    </row>
    <row r="80" spans="1:16">
      <c r="B80" s="244"/>
      <c r="C80" s="244"/>
      <c r="D80" s="244"/>
      <c r="E80" s="244"/>
      <c r="F80" s="244"/>
      <c r="G80" s="12"/>
      <c r="H80" s="12"/>
      <c r="I80" s="12"/>
      <c r="J80" s="12"/>
    </row>
    <row r="81" spans="2:10">
      <c r="B81" s="244"/>
      <c r="C81" s="244"/>
      <c r="D81" s="244"/>
      <c r="E81" s="244"/>
      <c r="F81" s="244"/>
      <c r="G81" s="12"/>
      <c r="H81" s="12"/>
      <c r="I81" s="12"/>
      <c r="J81" s="12"/>
    </row>
    <row r="82" spans="2:10">
      <c r="B82" s="244"/>
      <c r="C82" s="244"/>
      <c r="D82" s="244"/>
      <c r="E82" s="244"/>
      <c r="F82" s="244"/>
      <c r="G82" s="12"/>
      <c r="H82" s="12"/>
      <c r="I82" s="12"/>
      <c r="J82" s="12"/>
    </row>
    <row r="83" spans="2:10">
      <c r="B83" s="244"/>
      <c r="C83" s="244"/>
      <c r="D83" s="244"/>
      <c r="E83" s="244"/>
      <c r="F83" s="244"/>
      <c r="G83" s="12"/>
      <c r="H83" s="12"/>
      <c r="I83" s="12"/>
      <c r="J83" s="12"/>
    </row>
    <row r="84" spans="2:10">
      <c r="B84" s="244"/>
      <c r="C84" s="244"/>
      <c r="D84" s="244"/>
      <c r="E84" s="244"/>
      <c r="F84" s="244"/>
      <c r="G84" s="12"/>
      <c r="H84" s="12"/>
      <c r="I84" s="12"/>
      <c r="J84" s="12"/>
    </row>
    <row r="85" spans="2:10">
      <c r="B85" s="244"/>
      <c r="C85" s="244"/>
      <c r="D85" s="244"/>
      <c r="E85" s="244"/>
      <c r="F85" s="244"/>
      <c r="G85" s="12"/>
      <c r="H85" s="12"/>
      <c r="I85" s="12"/>
      <c r="J85" s="12"/>
    </row>
    <row r="86" spans="2:10">
      <c r="B86" s="244"/>
      <c r="C86" s="244"/>
      <c r="D86" s="244"/>
      <c r="E86" s="244"/>
      <c r="F86" s="244"/>
      <c r="G86" s="12"/>
      <c r="H86" s="12"/>
      <c r="I86" s="12"/>
      <c r="J86" s="12"/>
    </row>
    <row r="87" spans="2:10">
      <c r="B87" s="244"/>
      <c r="C87" s="244"/>
      <c r="D87" s="244"/>
      <c r="E87" s="244"/>
      <c r="F87" s="244"/>
      <c r="G87" s="12"/>
      <c r="H87" s="12"/>
      <c r="I87" s="12"/>
      <c r="J87" s="12"/>
    </row>
    <row r="88" spans="2:10">
      <c r="B88" s="244"/>
      <c r="C88" s="244"/>
      <c r="D88" s="244"/>
      <c r="E88" s="244"/>
      <c r="F88" s="244"/>
      <c r="G88" s="12"/>
      <c r="H88" s="12"/>
      <c r="I88" s="12"/>
      <c r="J88" s="12"/>
    </row>
    <row r="89" spans="2:10">
      <c r="B89" s="244"/>
      <c r="C89" s="244"/>
      <c r="D89" s="244"/>
      <c r="E89" s="244"/>
      <c r="F89" s="244"/>
      <c r="G89" s="12"/>
      <c r="H89" s="12"/>
      <c r="I89" s="12"/>
      <c r="J89" s="12"/>
    </row>
    <row r="90" spans="2:10">
      <c r="B90" s="244"/>
      <c r="C90" s="244"/>
      <c r="D90" s="244"/>
      <c r="E90" s="244"/>
      <c r="F90" s="244"/>
      <c r="G90" s="12"/>
      <c r="H90" s="12"/>
      <c r="I90" s="12"/>
      <c r="J90" s="12"/>
    </row>
    <row r="91" spans="2:10">
      <c r="B91" s="244"/>
      <c r="C91" s="244"/>
      <c r="D91" s="244"/>
      <c r="E91" s="244"/>
      <c r="F91" s="244"/>
      <c r="G91" s="12"/>
      <c r="H91" s="12"/>
      <c r="I91" s="12"/>
      <c r="J91" s="12"/>
    </row>
    <row r="92" spans="2:10">
      <c r="B92" s="244"/>
      <c r="C92" s="244"/>
      <c r="D92" s="244"/>
      <c r="E92" s="244"/>
      <c r="F92" s="244"/>
      <c r="G92" s="12"/>
      <c r="H92" s="12"/>
      <c r="I92" s="12"/>
      <c r="J92" s="12"/>
    </row>
    <row r="93" spans="2:10">
      <c r="B93" s="244"/>
      <c r="C93" s="244"/>
      <c r="D93" s="244"/>
      <c r="E93" s="244"/>
      <c r="F93" s="244"/>
      <c r="G93" s="12"/>
      <c r="H93" s="12"/>
      <c r="I93" s="12"/>
      <c r="J93" s="12"/>
    </row>
    <row r="94" spans="2:10">
      <c r="B94" s="244"/>
      <c r="C94" s="244"/>
      <c r="D94" s="244"/>
      <c r="E94" s="244"/>
      <c r="F94" s="244"/>
      <c r="G94" s="12"/>
      <c r="H94" s="12"/>
      <c r="I94" s="12"/>
      <c r="J94" s="12"/>
    </row>
    <row r="95" spans="2:10">
      <c r="B95" s="244"/>
      <c r="C95" s="244"/>
      <c r="D95" s="244"/>
      <c r="E95" s="244"/>
      <c r="F95" s="244"/>
      <c r="G95" s="12"/>
      <c r="H95" s="12"/>
      <c r="I95" s="12"/>
      <c r="J95" s="12"/>
    </row>
    <row r="96" spans="2:10">
      <c r="B96" s="244"/>
      <c r="C96" s="244"/>
      <c r="D96" s="244"/>
      <c r="E96" s="244"/>
      <c r="F96" s="244"/>
      <c r="G96" s="12"/>
      <c r="H96" s="12"/>
      <c r="I96" s="12"/>
      <c r="J96" s="12"/>
    </row>
    <row r="97" spans="2:10">
      <c r="B97" s="244"/>
      <c r="C97" s="244"/>
      <c r="D97" s="244"/>
      <c r="E97" s="244"/>
      <c r="F97" s="244"/>
      <c r="G97" s="12"/>
      <c r="H97" s="12"/>
      <c r="I97" s="12"/>
      <c r="J97" s="12"/>
    </row>
    <row r="98" spans="2:10">
      <c r="B98" s="244"/>
      <c r="C98" s="244"/>
      <c r="D98" s="244"/>
      <c r="E98" s="244"/>
      <c r="F98" s="244"/>
      <c r="G98" s="12"/>
      <c r="H98" s="12"/>
      <c r="I98" s="12"/>
      <c r="J98" s="12"/>
    </row>
    <row r="99" spans="2:10">
      <c r="B99" s="244"/>
      <c r="C99" s="244"/>
      <c r="D99" s="244"/>
      <c r="E99" s="244"/>
      <c r="F99" s="244"/>
      <c r="G99" s="12"/>
      <c r="H99" s="12"/>
      <c r="I99" s="12"/>
      <c r="J99" s="12"/>
    </row>
    <row r="100" spans="2:10">
      <c r="B100" s="244"/>
      <c r="C100" s="244"/>
      <c r="D100" s="244"/>
      <c r="E100" s="244"/>
      <c r="F100" s="244"/>
      <c r="G100" s="12"/>
      <c r="H100" s="12"/>
      <c r="I100" s="12"/>
      <c r="J100" s="12"/>
    </row>
    <row r="101" spans="2:10">
      <c r="B101" s="244"/>
      <c r="C101" s="244"/>
      <c r="D101" s="244"/>
      <c r="E101" s="244"/>
      <c r="F101" s="244"/>
      <c r="G101" s="12"/>
      <c r="H101" s="12"/>
      <c r="I101" s="12"/>
      <c r="J101" s="12"/>
    </row>
    <row r="102" spans="2:10">
      <c r="B102" s="244"/>
      <c r="C102" s="244"/>
      <c r="D102" s="244"/>
      <c r="E102" s="244"/>
      <c r="F102" s="244"/>
      <c r="G102" s="12"/>
      <c r="H102" s="12"/>
      <c r="I102" s="12"/>
      <c r="J102" s="12"/>
    </row>
    <row r="103" spans="2:10">
      <c r="B103" s="244"/>
      <c r="C103" s="244"/>
      <c r="D103" s="244"/>
      <c r="E103" s="244"/>
      <c r="F103" s="244"/>
      <c r="G103" s="12"/>
      <c r="H103" s="12"/>
      <c r="I103" s="12"/>
      <c r="J103" s="12"/>
    </row>
  </sheetData>
  <mergeCells count="1">
    <mergeCell ref="A2:J2"/>
  </mergeCells>
  <phoneticPr fontId="0" type="noConversion"/>
  <printOptions horizontalCentered="1"/>
  <pageMargins left="0.19685039370078741" right="0.19685039370078741" top="0.59055118110236227" bottom="0.39370078740157483" header="0.51181102362204722" footer="0.51181102362204722"/>
  <pageSetup paperSize="9" scale="72" orientation="portrait" horizontalDpi="300" verticalDpi="30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pageSetUpPr fitToPage="1"/>
  </sheetPr>
  <dimension ref="A1:I68"/>
  <sheetViews>
    <sheetView zoomScaleNormal="100" workbookViewId="0">
      <selection activeCell="A70" sqref="A70"/>
    </sheetView>
  </sheetViews>
  <sheetFormatPr defaultColWidth="9.28515625" defaultRowHeight="12.75"/>
  <cols>
    <col min="1" max="1" width="32.28515625" style="27" customWidth="1"/>
    <col min="2" max="8" width="9.7109375" style="27" customWidth="1"/>
    <col min="9" max="9" width="9.7109375" style="274" customWidth="1"/>
    <col min="10" max="16384" width="9.28515625" style="27"/>
  </cols>
  <sheetData>
    <row r="1" spans="1:9">
      <c r="A1" s="1" t="s">
        <v>112</v>
      </c>
    </row>
    <row r="2" spans="1:9">
      <c r="A2" s="323" t="s">
        <v>17</v>
      </c>
      <c r="B2" s="323"/>
      <c r="C2" s="323"/>
      <c r="D2" s="323"/>
      <c r="E2" s="323"/>
      <c r="F2" s="323"/>
      <c r="G2" s="323"/>
      <c r="H2" s="323"/>
      <c r="I2" s="323"/>
    </row>
    <row r="3" spans="1:9">
      <c r="A3" s="29"/>
      <c r="B3" s="30"/>
      <c r="C3" s="30"/>
      <c r="D3" s="30"/>
    </row>
    <row r="4" spans="1:9">
      <c r="A4" s="322" t="s">
        <v>62</v>
      </c>
      <c r="B4" s="322"/>
      <c r="C4" s="322"/>
      <c r="D4" s="322"/>
      <c r="E4" s="322"/>
      <c r="F4" s="322"/>
      <c r="G4" s="322"/>
      <c r="H4" s="322"/>
      <c r="I4" s="322"/>
    </row>
    <row r="5" spans="1:9" ht="13.5" thickBot="1">
      <c r="A5" s="28"/>
    </row>
    <row r="6" spans="1:9">
      <c r="A6" s="31"/>
      <c r="B6" s="32"/>
      <c r="C6" s="32"/>
      <c r="D6" s="32"/>
      <c r="E6" s="32"/>
      <c r="F6" s="32"/>
      <c r="G6" s="32"/>
      <c r="H6" s="32"/>
      <c r="I6" s="275"/>
    </row>
    <row r="7" spans="1:9" s="137" customFormat="1">
      <c r="A7" s="135"/>
      <c r="B7" s="200" t="s">
        <v>61</v>
      </c>
      <c r="C7" s="200" t="s">
        <v>72</v>
      </c>
      <c r="D7" s="200" t="s">
        <v>73</v>
      </c>
      <c r="E7" s="200" t="s">
        <v>74</v>
      </c>
      <c r="F7" s="200" t="s">
        <v>83</v>
      </c>
      <c r="G7" s="200" t="s">
        <v>84</v>
      </c>
      <c r="H7" s="200" t="s">
        <v>85</v>
      </c>
      <c r="I7" s="276" t="s">
        <v>116</v>
      </c>
    </row>
    <row r="8" spans="1:9">
      <c r="A8" s="33"/>
      <c r="B8" s="34"/>
      <c r="C8" s="34"/>
      <c r="D8" s="34"/>
      <c r="E8" s="34"/>
      <c r="F8" s="34"/>
      <c r="G8" s="34"/>
      <c r="H8" s="34"/>
      <c r="I8" s="277"/>
    </row>
    <row r="9" spans="1:9">
      <c r="A9" s="26"/>
      <c r="B9" s="35"/>
      <c r="C9" s="35"/>
      <c r="D9" s="35"/>
      <c r="E9" s="35"/>
      <c r="F9" s="35"/>
      <c r="G9" s="35"/>
      <c r="H9" s="35"/>
      <c r="I9" s="278"/>
    </row>
    <row r="10" spans="1:9">
      <c r="A10" s="26" t="s">
        <v>7</v>
      </c>
      <c r="B10" s="34"/>
      <c r="C10" s="34"/>
      <c r="D10" s="34"/>
      <c r="E10" s="34"/>
      <c r="F10" s="34"/>
      <c r="G10" s="34"/>
      <c r="H10" s="34"/>
      <c r="I10" s="277"/>
    </row>
    <row r="11" spans="1:9">
      <c r="A11" s="28" t="s">
        <v>18</v>
      </c>
      <c r="B11" s="36">
        <v>35704</v>
      </c>
      <c r="C11" s="36">
        <v>36951</v>
      </c>
      <c r="D11" s="36">
        <v>37339</v>
      </c>
      <c r="E11" s="36">
        <v>37835</v>
      </c>
      <c r="F11" s="36">
        <v>38122</v>
      </c>
      <c r="G11" s="36">
        <v>38853</v>
      </c>
      <c r="H11" s="36">
        <v>41232</v>
      </c>
      <c r="I11" s="279">
        <v>41641.05643959999</v>
      </c>
    </row>
    <row r="12" spans="1:9">
      <c r="A12" s="28" t="s">
        <v>19</v>
      </c>
      <c r="B12" s="36">
        <v>13429</v>
      </c>
      <c r="C12" s="36">
        <v>12800</v>
      </c>
      <c r="D12" s="36">
        <v>13111</v>
      </c>
      <c r="E12" s="36">
        <v>13411</v>
      </c>
      <c r="F12" s="36">
        <v>13679</v>
      </c>
      <c r="G12" s="36">
        <v>13280</v>
      </c>
      <c r="H12" s="36">
        <v>12236</v>
      </c>
      <c r="I12" s="279">
        <v>12256.134423999994</v>
      </c>
    </row>
    <row r="13" spans="1:9" s="39" customFormat="1">
      <c r="A13" s="37" t="s">
        <v>4</v>
      </c>
      <c r="B13" s="38">
        <f t="shared" ref="B13:H13" si="0">SUM(B11:B12)</f>
        <v>49133</v>
      </c>
      <c r="C13" s="38">
        <f t="shared" si="0"/>
        <v>49751</v>
      </c>
      <c r="D13" s="38">
        <f t="shared" si="0"/>
        <v>50450</v>
      </c>
      <c r="E13" s="38">
        <f t="shared" si="0"/>
        <v>51246</v>
      </c>
      <c r="F13" s="38">
        <f t="shared" si="0"/>
        <v>51801</v>
      </c>
      <c r="G13" s="38">
        <f t="shared" si="0"/>
        <v>52133</v>
      </c>
      <c r="H13" s="38">
        <f t="shared" si="0"/>
        <v>53468</v>
      </c>
      <c r="I13" s="280">
        <f>SUM(I11:I12)</f>
        <v>53897.190863599986</v>
      </c>
    </row>
    <row r="14" spans="1:9">
      <c r="A14" s="40"/>
      <c r="B14" s="36"/>
      <c r="C14" s="36"/>
      <c r="D14" s="36"/>
      <c r="E14" s="36"/>
      <c r="F14" s="36"/>
      <c r="G14" s="36"/>
      <c r="H14" s="36"/>
      <c r="I14" s="279"/>
    </row>
    <row r="15" spans="1:9">
      <c r="A15" s="26" t="s">
        <v>11</v>
      </c>
      <c r="B15" s="36"/>
      <c r="C15" s="36"/>
      <c r="D15" s="36"/>
      <c r="E15" s="36"/>
      <c r="F15" s="36"/>
      <c r="G15" s="36"/>
      <c r="H15" s="36"/>
      <c r="I15" s="279"/>
    </row>
    <row r="16" spans="1:9">
      <c r="A16" s="28" t="s">
        <v>18</v>
      </c>
      <c r="B16" s="36">
        <v>4711</v>
      </c>
      <c r="C16" s="36">
        <v>4724</v>
      </c>
      <c r="D16" s="36">
        <v>4711</v>
      </c>
      <c r="E16" s="36">
        <v>4693</v>
      </c>
      <c r="F16" s="36">
        <v>4613</v>
      </c>
      <c r="G16" s="36">
        <v>4598</v>
      </c>
      <c r="H16" s="36">
        <v>4569</v>
      </c>
      <c r="I16" s="279">
        <v>4509.5052888999962</v>
      </c>
    </row>
    <row r="17" spans="1:9">
      <c r="A17" s="28" t="s">
        <v>19</v>
      </c>
      <c r="B17" s="36">
        <v>1514</v>
      </c>
      <c r="C17" s="36">
        <v>1525</v>
      </c>
      <c r="D17" s="36">
        <v>1538</v>
      </c>
      <c r="E17" s="36">
        <v>1534</v>
      </c>
      <c r="F17" s="36">
        <v>1534</v>
      </c>
      <c r="G17" s="36">
        <v>1568</v>
      </c>
      <c r="H17" s="36">
        <v>1721</v>
      </c>
      <c r="I17" s="279">
        <v>1887.4011273000006</v>
      </c>
    </row>
    <row r="18" spans="1:9" s="39" customFormat="1">
      <c r="A18" s="37" t="s">
        <v>4</v>
      </c>
      <c r="B18" s="38">
        <f t="shared" ref="B18:H18" si="1">SUM(B16:B17)</f>
        <v>6225</v>
      </c>
      <c r="C18" s="38">
        <f t="shared" si="1"/>
        <v>6249</v>
      </c>
      <c r="D18" s="38">
        <f t="shared" si="1"/>
        <v>6249</v>
      </c>
      <c r="E18" s="38">
        <f t="shared" si="1"/>
        <v>6227</v>
      </c>
      <c r="F18" s="38">
        <f t="shared" si="1"/>
        <v>6147</v>
      </c>
      <c r="G18" s="38">
        <f t="shared" si="1"/>
        <v>6166</v>
      </c>
      <c r="H18" s="38">
        <f t="shared" si="1"/>
        <v>6290</v>
      </c>
      <c r="I18" s="280">
        <f>SUM(I16:I17)</f>
        <v>6396.9064161999968</v>
      </c>
    </row>
    <row r="19" spans="1:9">
      <c r="A19" s="28"/>
      <c r="B19" s="36"/>
      <c r="C19" s="36"/>
      <c r="D19" s="36"/>
      <c r="E19" s="36"/>
      <c r="F19" s="36"/>
      <c r="G19" s="36"/>
      <c r="H19" s="36"/>
      <c r="I19" s="279"/>
    </row>
    <row r="20" spans="1:9">
      <c r="A20" s="26" t="s">
        <v>12</v>
      </c>
      <c r="B20" s="36"/>
      <c r="C20" s="36"/>
      <c r="D20" s="36"/>
      <c r="E20" s="36"/>
      <c r="F20" s="36"/>
      <c r="G20" s="36"/>
      <c r="H20" s="36"/>
      <c r="I20" s="279"/>
    </row>
    <row r="21" spans="1:9">
      <c r="A21" s="28" t="s">
        <v>18</v>
      </c>
      <c r="B21" s="36">
        <v>42150</v>
      </c>
      <c r="C21" s="36">
        <v>41545</v>
      </c>
      <c r="D21" s="36">
        <v>40983</v>
      </c>
      <c r="E21" s="36">
        <v>41092</v>
      </c>
      <c r="F21" s="36">
        <v>40453</v>
      </c>
      <c r="G21" s="36">
        <f>41653-G31</f>
        <v>40640</v>
      </c>
      <c r="H21" s="36">
        <v>42214</v>
      </c>
      <c r="I21" s="279">
        <v>42313.709319900008</v>
      </c>
    </row>
    <row r="22" spans="1:9">
      <c r="A22" s="28" t="s">
        <v>19</v>
      </c>
      <c r="B22" s="36">
        <v>12410</v>
      </c>
      <c r="C22" s="36">
        <v>12546</v>
      </c>
      <c r="D22" s="36">
        <v>12716</v>
      </c>
      <c r="E22" s="36">
        <v>12549</v>
      </c>
      <c r="F22" s="36">
        <v>13102</v>
      </c>
      <c r="G22" s="36">
        <f>13305-G32</f>
        <v>13009</v>
      </c>
      <c r="H22" s="36">
        <v>11819</v>
      </c>
      <c r="I22" s="279">
        <v>12541.443252300009</v>
      </c>
    </row>
    <row r="23" spans="1:9" s="39" customFormat="1">
      <c r="A23" s="37" t="s">
        <v>4</v>
      </c>
      <c r="B23" s="38">
        <f t="shared" ref="B23:H23" si="2">SUM(B21:B22)</f>
        <v>54560</v>
      </c>
      <c r="C23" s="38">
        <f t="shared" si="2"/>
        <v>54091</v>
      </c>
      <c r="D23" s="38">
        <f t="shared" si="2"/>
        <v>53699</v>
      </c>
      <c r="E23" s="38">
        <f t="shared" si="2"/>
        <v>53641</v>
      </c>
      <c r="F23" s="38">
        <f t="shared" si="2"/>
        <v>53555</v>
      </c>
      <c r="G23" s="38">
        <f t="shared" si="2"/>
        <v>53649</v>
      </c>
      <c r="H23" s="38">
        <f t="shared" si="2"/>
        <v>54033</v>
      </c>
      <c r="I23" s="280">
        <f>SUM(I21:I22)</f>
        <v>54855.152572200015</v>
      </c>
    </row>
    <row r="24" spans="1:9">
      <c r="A24" s="40"/>
      <c r="B24" s="36"/>
      <c r="C24" s="36"/>
      <c r="D24" s="36"/>
      <c r="E24" s="36"/>
      <c r="F24" s="36"/>
      <c r="G24" s="36"/>
      <c r="H24" s="36"/>
      <c r="I24" s="279"/>
    </row>
    <row r="25" spans="1:9">
      <c r="A25" s="26" t="s">
        <v>13</v>
      </c>
      <c r="B25" s="36"/>
      <c r="C25" s="36"/>
      <c r="D25" s="36"/>
      <c r="E25" s="36"/>
      <c r="F25" s="36"/>
      <c r="G25" s="36"/>
      <c r="H25" s="36"/>
      <c r="I25" s="279"/>
    </row>
    <row r="26" spans="1:9">
      <c r="A26" s="28" t="s">
        <v>18</v>
      </c>
      <c r="B26" s="36">
        <v>4656</v>
      </c>
      <c r="C26" s="36">
        <v>4815</v>
      </c>
      <c r="D26" s="36">
        <v>4903</v>
      </c>
      <c r="E26" s="36">
        <v>5018</v>
      </c>
      <c r="F26" s="36">
        <v>5062</v>
      </c>
      <c r="G26" s="36">
        <v>5138</v>
      </c>
      <c r="H26" s="36">
        <v>5283</v>
      </c>
      <c r="I26" s="279">
        <v>5298.2077077000013</v>
      </c>
    </row>
    <row r="27" spans="1:9">
      <c r="A27" s="28" t="s">
        <v>19</v>
      </c>
      <c r="B27" s="36">
        <v>1850</v>
      </c>
      <c r="C27" s="36">
        <v>1902</v>
      </c>
      <c r="D27" s="36">
        <v>1920</v>
      </c>
      <c r="E27" s="36">
        <v>1912</v>
      </c>
      <c r="F27" s="36">
        <v>1898</v>
      </c>
      <c r="G27" s="36">
        <v>1958</v>
      </c>
      <c r="H27" s="36">
        <v>2009</v>
      </c>
      <c r="I27" s="279">
        <v>2228.8838299000013</v>
      </c>
    </row>
    <row r="28" spans="1:9" s="39" customFormat="1">
      <c r="A28" s="37" t="s">
        <v>4</v>
      </c>
      <c r="B28" s="38">
        <f t="shared" ref="B28:H28" si="3">SUM(B26:B27)</f>
        <v>6506</v>
      </c>
      <c r="C28" s="38">
        <f t="shared" si="3"/>
        <v>6717</v>
      </c>
      <c r="D28" s="38">
        <f t="shared" si="3"/>
        <v>6823</v>
      </c>
      <c r="E28" s="38">
        <f t="shared" si="3"/>
        <v>6930</v>
      </c>
      <c r="F28" s="38">
        <f t="shared" si="3"/>
        <v>6960</v>
      </c>
      <c r="G28" s="38">
        <f t="shared" si="3"/>
        <v>7096</v>
      </c>
      <c r="H28" s="38">
        <f t="shared" si="3"/>
        <v>7292</v>
      </c>
      <c r="I28" s="280">
        <f>SUM(I26:I27)</f>
        <v>7527.091537600003</v>
      </c>
    </row>
    <row r="29" spans="1:9" s="39" customFormat="1">
      <c r="A29" s="37"/>
      <c r="B29" s="41"/>
      <c r="C29" s="41"/>
      <c r="D29" s="41"/>
      <c r="E29" s="41"/>
      <c r="F29" s="41"/>
      <c r="G29" s="41"/>
      <c r="H29" s="41"/>
      <c r="I29" s="281"/>
    </row>
    <row r="30" spans="1:9" s="39" customFormat="1">
      <c r="A30" s="26" t="s">
        <v>67</v>
      </c>
      <c r="B30" s="41"/>
      <c r="C30" s="41"/>
      <c r="D30" s="41"/>
      <c r="E30" s="41"/>
      <c r="F30" s="41"/>
      <c r="G30" s="41"/>
      <c r="H30" s="41"/>
      <c r="I30" s="281"/>
    </row>
    <row r="31" spans="1:9" s="39" customFormat="1">
      <c r="A31" s="28" t="s">
        <v>18</v>
      </c>
      <c r="B31" s="36">
        <v>694</v>
      </c>
      <c r="C31" s="36">
        <v>767</v>
      </c>
      <c r="D31" s="36">
        <v>855</v>
      </c>
      <c r="E31" s="36">
        <v>903</v>
      </c>
      <c r="F31" s="36">
        <v>943</v>
      </c>
      <c r="G31" s="36">
        <v>1013</v>
      </c>
      <c r="H31" s="36">
        <v>1009</v>
      </c>
      <c r="I31" s="279">
        <v>980.76644779999992</v>
      </c>
    </row>
    <row r="32" spans="1:9" s="39" customFormat="1">
      <c r="A32" s="28" t="s">
        <v>19</v>
      </c>
      <c r="B32" s="36">
        <v>335</v>
      </c>
      <c r="C32" s="36">
        <v>356</v>
      </c>
      <c r="D32" s="36">
        <v>357</v>
      </c>
      <c r="E32" s="36">
        <v>339</v>
      </c>
      <c r="F32" s="36">
        <v>315</v>
      </c>
      <c r="G32" s="36">
        <v>296</v>
      </c>
      <c r="H32" s="36">
        <v>242</v>
      </c>
      <c r="I32" s="279">
        <v>220.00786479999999</v>
      </c>
    </row>
    <row r="33" spans="1:9" s="39" customFormat="1">
      <c r="A33" s="37" t="s">
        <v>4</v>
      </c>
      <c r="B33" s="38">
        <f t="shared" ref="B33:H33" si="4">SUM(B31:B32)</f>
        <v>1029</v>
      </c>
      <c r="C33" s="38">
        <f t="shared" si="4"/>
        <v>1123</v>
      </c>
      <c r="D33" s="38">
        <f t="shared" si="4"/>
        <v>1212</v>
      </c>
      <c r="E33" s="38">
        <f t="shared" si="4"/>
        <v>1242</v>
      </c>
      <c r="F33" s="38">
        <f t="shared" si="4"/>
        <v>1258</v>
      </c>
      <c r="G33" s="38">
        <f t="shared" si="4"/>
        <v>1309</v>
      </c>
      <c r="H33" s="38">
        <f t="shared" si="4"/>
        <v>1251</v>
      </c>
      <c r="I33" s="280">
        <f>SUM(I31:I32)</f>
        <v>1200.7743126</v>
      </c>
    </row>
    <row r="34" spans="1:9">
      <c r="A34" s="28"/>
      <c r="B34" s="36"/>
      <c r="C34" s="36"/>
      <c r="D34" s="36"/>
      <c r="E34" s="36"/>
      <c r="F34" s="36"/>
      <c r="G34" s="36"/>
      <c r="H34" s="36"/>
      <c r="I34" s="279"/>
    </row>
    <row r="35" spans="1:9">
      <c r="A35" s="26" t="s">
        <v>14</v>
      </c>
      <c r="B35" s="36"/>
      <c r="C35" s="36"/>
      <c r="D35" s="36"/>
      <c r="E35" s="36"/>
      <c r="F35" s="36"/>
      <c r="G35" s="36"/>
      <c r="H35" s="36"/>
      <c r="I35" s="279"/>
    </row>
    <row r="36" spans="1:9">
      <c r="A36" s="28" t="s">
        <v>18</v>
      </c>
      <c r="B36" s="36">
        <v>4662</v>
      </c>
      <c r="C36" s="36">
        <v>4069</v>
      </c>
      <c r="D36" s="36">
        <v>3838</v>
      </c>
      <c r="E36" s="36">
        <v>3884</v>
      </c>
      <c r="F36" s="36">
        <v>3757</v>
      </c>
      <c r="G36" s="36">
        <v>3805</v>
      </c>
      <c r="H36" s="36">
        <v>3825</v>
      </c>
      <c r="I36" s="279">
        <v>4114.174308200003</v>
      </c>
    </row>
    <row r="37" spans="1:9">
      <c r="A37" s="28" t="s">
        <v>19</v>
      </c>
      <c r="B37" s="36">
        <v>3026</v>
      </c>
      <c r="C37" s="36">
        <v>2527</v>
      </c>
      <c r="D37" s="36">
        <v>2479</v>
      </c>
      <c r="E37" s="36">
        <v>2418</v>
      </c>
      <c r="F37" s="36">
        <v>2525</v>
      </c>
      <c r="G37" s="36">
        <v>2605</v>
      </c>
      <c r="H37" s="36">
        <v>2593</v>
      </c>
      <c r="I37" s="279">
        <v>2981.7645202999997</v>
      </c>
    </row>
    <row r="38" spans="1:9" s="39" customFormat="1">
      <c r="A38" s="37" t="s">
        <v>4</v>
      </c>
      <c r="B38" s="38">
        <f t="shared" ref="B38:H38" si="5">SUM(B36:B37)</f>
        <v>7688</v>
      </c>
      <c r="C38" s="38">
        <f t="shared" si="5"/>
        <v>6596</v>
      </c>
      <c r="D38" s="38">
        <f t="shared" si="5"/>
        <v>6317</v>
      </c>
      <c r="E38" s="38">
        <f t="shared" si="5"/>
        <v>6302</v>
      </c>
      <c r="F38" s="38">
        <f t="shared" si="5"/>
        <v>6282</v>
      </c>
      <c r="G38" s="38">
        <f t="shared" si="5"/>
        <v>6410</v>
      </c>
      <c r="H38" s="38">
        <f t="shared" si="5"/>
        <v>6418</v>
      </c>
      <c r="I38" s="280">
        <f>SUM(I36:I37)</f>
        <v>7095.9388285000023</v>
      </c>
    </row>
    <row r="39" spans="1:9" s="39" customFormat="1">
      <c r="A39" s="37"/>
      <c r="B39" s="41"/>
      <c r="C39" s="41"/>
      <c r="D39" s="41"/>
      <c r="E39" s="41"/>
      <c r="F39" s="41"/>
      <c r="G39" s="41"/>
      <c r="H39" s="41"/>
      <c r="I39" s="281"/>
    </row>
    <row r="40" spans="1:9" s="39" customFormat="1">
      <c r="A40" s="191" t="s">
        <v>47</v>
      </c>
      <c r="B40" s="41"/>
      <c r="C40" s="41"/>
      <c r="D40" s="41"/>
      <c r="E40" s="41"/>
      <c r="F40" s="41"/>
      <c r="G40" s="41"/>
      <c r="H40" s="41"/>
      <c r="I40" s="281"/>
    </row>
    <row r="41" spans="1:9" s="39" customFormat="1">
      <c r="A41" s="28" t="s">
        <v>18</v>
      </c>
      <c r="B41" s="41">
        <v>0</v>
      </c>
      <c r="C41" s="41">
        <v>0</v>
      </c>
      <c r="D41" s="41">
        <v>0</v>
      </c>
      <c r="E41" s="41">
        <v>0</v>
      </c>
      <c r="F41" s="41">
        <v>0</v>
      </c>
      <c r="G41" s="41">
        <v>527</v>
      </c>
      <c r="H41" s="41">
        <v>535</v>
      </c>
      <c r="I41" s="279">
        <v>542.44102889999999</v>
      </c>
    </row>
    <row r="42" spans="1:9" s="39" customFormat="1">
      <c r="A42" s="28" t="s">
        <v>19</v>
      </c>
      <c r="B42" s="36">
        <v>632</v>
      </c>
      <c r="C42" s="36">
        <v>644</v>
      </c>
      <c r="D42" s="36">
        <v>742</v>
      </c>
      <c r="E42" s="36">
        <v>816</v>
      </c>
      <c r="F42" s="36">
        <v>894</v>
      </c>
      <c r="G42" s="36">
        <v>439</v>
      </c>
      <c r="H42" s="36">
        <v>422</v>
      </c>
      <c r="I42" s="279">
        <v>444.45324530000005</v>
      </c>
    </row>
    <row r="43" spans="1:9" s="39" customFormat="1">
      <c r="A43" s="37" t="s">
        <v>4</v>
      </c>
      <c r="B43" s="38">
        <f t="shared" ref="B43:H43" si="6">B41+B42</f>
        <v>632</v>
      </c>
      <c r="C43" s="38">
        <f t="shared" si="6"/>
        <v>644</v>
      </c>
      <c r="D43" s="38">
        <f t="shared" si="6"/>
        <v>742</v>
      </c>
      <c r="E43" s="38">
        <f t="shared" si="6"/>
        <v>816</v>
      </c>
      <c r="F43" s="38">
        <f t="shared" si="6"/>
        <v>894</v>
      </c>
      <c r="G43" s="38">
        <f t="shared" si="6"/>
        <v>966</v>
      </c>
      <c r="H43" s="38">
        <f t="shared" si="6"/>
        <v>957</v>
      </c>
      <c r="I43" s="280">
        <f>I41+I42</f>
        <v>986.89427420000004</v>
      </c>
    </row>
    <row r="44" spans="1:9">
      <c r="A44" s="28"/>
      <c r="B44" s="36"/>
      <c r="C44" s="36"/>
      <c r="D44" s="36"/>
      <c r="E44" s="36"/>
      <c r="F44" s="36"/>
      <c r="G44" s="36"/>
      <c r="H44" s="36"/>
      <c r="I44" s="279"/>
    </row>
    <row r="45" spans="1:9">
      <c r="A45" s="1" t="s">
        <v>44</v>
      </c>
      <c r="B45" s="36"/>
      <c r="C45" s="36"/>
      <c r="D45" s="36"/>
      <c r="E45" s="36"/>
      <c r="F45" s="36"/>
      <c r="G45" s="36"/>
      <c r="H45" s="36"/>
      <c r="I45" s="279"/>
    </row>
    <row r="46" spans="1:9">
      <c r="A46" s="28" t="s">
        <v>18</v>
      </c>
      <c r="B46" s="36">
        <v>2848</v>
      </c>
      <c r="C46" s="36">
        <v>2840</v>
      </c>
      <c r="D46" s="36">
        <v>2827</v>
      </c>
      <c r="E46" s="36">
        <v>2810</v>
      </c>
      <c r="F46" s="36">
        <v>2797</v>
      </c>
      <c r="G46" s="36">
        <v>2842</v>
      </c>
      <c r="H46" s="36">
        <v>3080</v>
      </c>
      <c r="I46" s="279">
        <v>3139.7942940000021</v>
      </c>
    </row>
    <row r="47" spans="1:9">
      <c r="A47" s="28" t="s">
        <v>19</v>
      </c>
      <c r="B47" s="36">
        <v>1495</v>
      </c>
      <c r="C47" s="36">
        <v>1549</v>
      </c>
      <c r="D47" s="36">
        <v>1628</v>
      </c>
      <c r="E47" s="36">
        <v>1685</v>
      </c>
      <c r="F47" s="36">
        <v>1750</v>
      </c>
      <c r="G47" s="36">
        <v>1759</v>
      </c>
      <c r="H47" s="36">
        <v>1530</v>
      </c>
      <c r="I47" s="279">
        <v>1575.4993944000005</v>
      </c>
    </row>
    <row r="48" spans="1:9" s="39" customFormat="1">
      <c r="A48" s="37" t="s">
        <v>4</v>
      </c>
      <c r="B48" s="38">
        <f t="shared" ref="B48:H48" si="7">SUM(B46:B47)</f>
        <v>4343</v>
      </c>
      <c r="C48" s="38">
        <f t="shared" si="7"/>
        <v>4389</v>
      </c>
      <c r="D48" s="38">
        <f t="shared" si="7"/>
        <v>4455</v>
      </c>
      <c r="E48" s="38">
        <f t="shared" si="7"/>
        <v>4495</v>
      </c>
      <c r="F48" s="38">
        <f t="shared" si="7"/>
        <v>4547</v>
      </c>
      <c r="G48" s="38">
        <f t="shared" si="7"/>
        <v>4601</v>
      </c>
      <c r="H48" s="38">
        <f t="shared" si="7"/>
        <v>4610</v>
      </c>
      <c r="I48" s="280">
        <f>SUM(I46:I47)</f>
        <v>4715.2936884000028</v>
      </c>
    </row>
    <row r="49" spans="1:9">
      <c r="A49" s="28"/>
      <c r="B49" s="36"/>
      <c r="C49" s="36"/>
      <c r="D49" s="36"/>
      <c r="E49" s="36"/>
      <c r="F49" s="36"/>
      <c r="G49" s="36"/>
      <c r="H49" s="36"/>
      <c r="I49" s="279"/>
    </row>
    <row r="50" spans="1:9">
      <c r="A50" s="1" t="s">
        <v>45</v>
      </c>
      <c r="B50" s="36"/>
      <c r="C50" s="36"/>
      <c r="D50" s="36"/>
      <c r="E50" s="36"/>
      <c r="F50" s="36"/>
      <c r="G50" s="36"/>
      <c r="H50" s="36"/>
      <c r="I50" s="279"/>
    </row>
    <row r="51" spans="1:9">
      <c r="A51" s="28" t="s">
        <v>18</v>
      </c>
      <c r="B51" s="36">
        <v>464</v>
      </c>
      <c r="C51" s="36">
        <v>460</v>
      </c>
      <c r="D51" s="36">
        <v>451</v>
      </c>
      <c r="E51" s="36">
        <v>441</v>
      </c>
      <c r="F51" s="36">
        <v>407</v>
      </c>
      <c r="G51" s="36">
        <v>395</v>
      </c>
      <c r="H51" s="36">
        <v>381</v>
      </c>
      <c r="I51" s="283" t="str">
        <f>"(2)"</f>
        <v>(2)</v>
      </c>
    </row>
    <row r="52" spans="1:9">
      <c r="A52" s="28" t="s">
        <v>19</v>
      </c>
      <c r="B52" s="36">
        <v>279</v>
      </c>
      <c r="C52" s="36">
        <v>285</v>
      </c>
      <c r="D52" s="36">
        <v>318</v>
      </c>
      <c r="E52" s="36">
        <v>337</v>
      </c>
      <c r="F52" s="36">
        <v>357</v>
      </c>
      <c r="G52" s="36">
        <v>342</v>
      </c>
      <c r="H52" s="36">
        <v>345</v>
      </c>
      <c r="I52" s="283" t="str">
        <f>"(2)"</f>
        <v>(2)</v>
      </c>
    </row>
    <row r="53" spans="1:9" s="39" customFormat="1">
      <c r="A53" s="37" t="s">
        <v>4</v>
      </c>
      <c r="B53" s="38">
        <f t="shared" ref="B53:H53" si="8">SUM(B51:B52)</f>
        <v>743</v>
      </c>
      <c r="C53" s="38">
        <f t="shared" si="8"/>
        <v>745</v>
      </c>
      <c r="D53" s="38">
        <f t="shared" si="8"/>
        <v>769</v>
      </c>
      <c r="E53" s="38">
        <f t="shared" si="8"/>
        <v>778</v>
      </c>
      <c r="F53" s="38">
        <f t="shared" si="8"/>
        <v>764</v>
      </c>
      <c r="G53" s="38">
        <f t="shared" si="8"/>
        <v>737</v>
      </c>
      <c r="H53" s="38">
        <f t="shared" si="8"/>
        <v>726</v>
      </c>
      <c r="I53" s="316" t="str">
        <f>"(2)"</f>
        <v>(2)</v>
      </c>
    </row>
    <row r="54" spans="1:9" s="39" customFormat="1">
      <c r="A54" s="37"/>
      <c r="B54" s="41"/>
      <c r="C54" s="41"/>
      <c r="D54" s="41"/>
      <c r="E54" s="41"/>
      <c r="F54" s="41"/>
      <c r="G54" s="41"/>
      <c r="H54" s="41"/>
      <c r="I54" s="281"/>
    </row>
    <row r="55" spans="1:9">
      <c r="A55" s="26" t="s">
        <v>15</v>
      </c>
      <c r="B55" s="36"/>
      <c r="C55" s="36"/>
      <c r="D55" s="36"/>
      <c r="E55" s="36"/>
      <c r="F55" s="36"/>
      <c r="G55" s="36"/>
      <c r="H55" s="36"/>
      <c r="I55" s="279"/>
    </row>
    <row r="56" spans="1:9">
      <c r="A56" s="28" t="s">
        <v>18</v>
      </c>
      <c r="B56" s="36">
        <v>3120</v>
      </c>
      <c r="C56" s="36">
        <v>3146</v>
      </c>
      <c r="D56" s="36">
        <v>3149</v>
      </c>
      <c r="E56" s="36">
        <v>3152</v>
      </c>
      <c r="F56" s="36">
        <v>3139</v>
      </c>
      <c r="G56" s="36">
        <v>3182</v>
      </c>
      <c r="H56" s="36">
        <v>3257</v>
      </c>
      <c r="I56" s="279">
        <v>3285.4342959000005</v>
      </c>
    </row>
    <row r="57" spans="1:9">
      <c r="A57" s="28" t="s">
        <v>19</v>
      </c>
      <c r="B57" s="36">
        <v>936</v>
      </c>
      <c r="C57" s="36">
        <v>920</v>
      </c>
      <c r="D57" s="36">
        <v>953</v>
      </c>
      <c r="E57" s="36">
        <v>933</v>
      </c>
      <c r="F57" s="36">
        <v>922</v>
      </c>
      <c r="G57" s="36">
        <v>897</v>
      </c>
      <c r="H57" s="36">
        <v>867</v>
      </c>
      <c r="I57" s="279">
        <v>963.58586019999927</v>
      </c>
    </row>
    <row r="58" spans="1:9" s="39" customFormat="1">
      <c r="A58" s="37" t="s">
        <v>4</v>
      </c>
      <c r="B58" s="38">
        <f t="shared" ref="B58:H58" si="9">SUM(B56:B57)</f>
        <v>4056</v>
      </c>
      <c r="C58" s="38">
        <f t="shared" si="9"/>
        <v>4066</v>
      </c>
      <c r="D58" s="38">
        <f t="shared" si="9"/>
        <v>4102</v>
      </c>
      <c r="E58" s="38">
        <f t="shared" si="9"/>
        <v>4085</v>
      </c>
      <c r="F58" s="38">
        <f t="shared" si="9"/>
        <v>4061</v>
      </c>
      <c r="G58" s="38">
        <f t="shared" si="9"/>
        <v>4079</v>
      </c>
      <c r="H58" s="38">
        <f t="shared" si="9"/>
        <v>4124</v>
      </c>
      <c r="I58" s="280">
        <f>SUM(I56:I57)</f>
        <v>4249.0201560999994</v>
      </c>
    </row>
    <row r="59" spans="1:9">
      <c r="A59" s="166"/>
      <c r="B59" s="167"/>
      <c r="C59" s="167"/>
      <c r="D59" s="167"/>
      <c r="E59" s="167"/>
      <c r="F59" s="167"/>
      <c r="G59" s="167"/>
      <c r="H59" s="167"/>
      <c r="I59" s="282"/>
    </row>
    <row r="60" spans="1:9">
      <c r="A60" s="42" t="s">
        <v>75</v>
      </c>
      <c r="B60" s="36"/>
      <c r="C60" s="36"/>
      <c r="D60" s="36"/>
      <c r="E60" s="36"/>
      <c r="F60" s="36"/>
      <c r="G60" s="36"/>
      <c r="H60" s="36"/>
      <c r="I60" s="279"/>
    </row>
    <row r="61" spans="1:9">
      <c r="A61" s="28" t="s">
        <v>18</v>
      </c>
      <c r="B61" s="36">
        <f t="shared" ref="B61:E62" si="10">SUM(B11,B16,B21,B26,B31,B36,B46,B51,B56,B41)</f>
        <v>99009</v>
      </c>
      <c r="C61" s="36">
        <f t="shared" si="10"/>
        <v>99317</v>
      </c>
      <c r="D61" s="36">
        <f t="shared" si="10"/>
        <v>99056</v>
      </c>
      <c r="E61" s="36">
        <f t="shared" si="10"/>
        <v>99828</v>
      </c>
      <c r="F61" s="36">
        <f t="shared" ref="F61:H62" si="11">SUM(F11,F16,F21,F26,F31,F36,F46,F51,F56,F41)</f>
        <v>99293</v>
      </c>
      <c r="G61" s="36">
        <f t="shared" si="11"/>
        <v>100993</v>
      </c>
      <c r="H61" s="36">
        <f t="shared" si="11"/>
        <v>105385</v>
      </c>
      <c r="I61" s="279">
        <f>SUM(I11,I16,I21,I26,I31,I36,I46,I51,I56,I41)</f>
        <v>105825.0891309</v>
      </c>
    </row>
    <row r="62" spans="1:9">
      <c r="A62" s="28" t="s">
        <v>19</v>
      </c>
      <c r="B62" s="36">
        <f t="shared" si="10"/>
        <v>35906</v>
      </c>
      <c r="C62" s="36">
        <f t="shared" si="10"/>
        <v>35054</v>
      </c>
      <c r="D62" s="36">
        <f t="shared" si="10"/>
        <v>35762</v>
      </c>
      <c r="E62" s="36">
        <f t="shared" si="10"/>
        <v>35934</v>
      </c>
      <c r="F62" s="36">
        <f t="shared" si="11"/>
        <v>36976</v>
      </c>
      <c r="G62" s="36">
        <f t="shared" si="11"/>
        <v>36153</v>
      </c>
      <c r="H62" s="36">
        <f t="shared" si="11"/>
        <v>33784</v>
      </c>
      <c r="I62" s="279">
        <f>SUM(I12,I17,I22,I27,I32,I37,I47,I52,I57,I42)</f>
        <v>35099.173518500007</v>
      </c>
    </row>
    <row r="63" spans="1:9" s="39" customFormat="1">
      <c r="A63" s="37" t="s">
        <v>4</v>
      </c>
      <c r="B63" s="38">
        <f t="shared" ref="B63:H63" si="12">SUM(B61:B62)</f>
        <v>134915</v>
      </c>
      <c r="C63" s="38">
        <f t="shared" si="12"/>
        <v>134371</v>
      </c>
      <c r="D63" s="38">
        <f t="shared" si="12"/>
        <v>134818</v>
      </c>
      <c r="E63" s="38">
        <f t="shared" si="12"/>
        <v>135762</v>
      </c>
      <c r="F63" s="38">
        <f t="shared" si="12"/>
        <v>136269</v>
      </c>
      <c r="G63" s="38">
        <f t="shared" si="12"/>
        <v>137146</v>
      </c>
      <c r="H63" s="38">
        <f t="shared" si="12"/>
        <v>139169</v>
      </c>
      <c r="I63" s="280">
        <f>SUM(I61:I62)</f>
        <v>140924.26264940001</v>
      </c>
    </row>
    <row r="65" spans="1:1">
      <c r="A65" s="27" t="s">
        <v>59</v>
      </c>
    </row>
    <row r="66" spans="1:1">
      <c r="A66" s="27" t="s">
        <v>128</v>
      </c>
    </row>
    <row r="67" spans="1:1" ht="8.25" customHeight="1"/>
    <row r="68" spans="1:1">
      <c r="A68" s="4" t="s">
        <v>130</v>
      </c>
    </row>
  </sheetData>
  <mergeCells count="2">
    <mergeCell ref="A4:I4"/>
    <mergeCell ref="A2:I2"/>
  </mergeCells>
  <phoneticPr fontId="0" type="noConversion"/>
  <printOptions horizontalCentered="1"/>
  <pageMargins left="0.19685039370078741" right="0.19685039370078741" top="0.59055118110236227" bottom="0.39370078740157483" header="0.51181102362204722" footer="0.51181102362204722"/>
  <pageSetup paperSize="9" scale="92" orientation="portrait" horizontalDpi="1200" verticalDpi="1200"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pageSetUpPr fitToPage="1"/>
  </sheetPr>
  <dimension ref="A1:I75"/>
  <sheetViews>
    <sheetView zoomScaleNormal="100" workbookViewId="0">
      <selection activeCell="A77" sqref="A77"/>
    </sheetView>
  </sheetViews>
  <sheetFormatPr defaultColWidth="9.28515625" defaultRowHeight="12.75"/>
  <cols>
    <col min="1" max="1" width="30.28515625" style="44" customWidth="1"/>
    <col min="2" max="8" width="9.7109375" style="44" bestFit="1" customWidth="1"/>
    <col min="9" max="9" width="9.7109375" style="284" bestFit="1" customWidth="1"/>
    <col min="10" max="16384" width="9.28515625" style="44"/>
  </cols>
  <sheetData>
    <row r="1" spans="1:9">
      <c r="A1" s="1" t="s">
        <v>112</v>
      </c>
    </row>
    <row r="2" spans="1:9">
      <c r="A2" s="325" t="s">
        <v>20</v>
      </c>
      <c r="B2" s="325"/>
      <c r="C2" s="325"/>
      <c r="D2" s="325"/>
      <c r="E2" s="325"/>
      <c r="F2" s="325"/>
      <c r="G2" s="325"/>
      <c r="H2" s="325"/>
      <c r="I2" s="325"/>
    </row>
    <row r="3" spans="1:9">
      <c r="A3" s="46"/>
      <c r="B3" s="47"/>
      <c r="C3" s="47"/>
      <c r="D3" s="47"/>
    </row>
    <row r="4" spans="1:9">
      <c r="A4" s="324" t="s">
        <v>62</v>
      </c>
      <c r="B4" s="324"/>
      <c r="C4" s="324"/>
      <c r="D4" s="324"/>
      <c r="E4" s="324"/>
      <c r="F4" s="324"/>
      <c r="G4" s="324"/>
      <c r="H4" s="324"/>
      <c r="I4" s="324"/>
    </row>
    <row r="5" spans="1:9" ht="13.5" thickBot="1">
      <c r="A5" s="45"/>
    </row>
    <row r="6" spans="1:9">
      <c r="A6" s="48"/>
      <c r="B6" s="49"/>
      <c r="C6" s="49"/>
      <c r="D6" s="49"/>
      <c r="E6" s="49"/>
      <c r="F6" s="49"/>
      <c r="G6" s="49"/>
      <c r="H6" s="49"/>
      <c r="I6" s="285"/>
    </row>
    <row r="7" spans="1:9" s="137" customFormat="1">
      <c r="A7" s="135"/>
      <c r="B7" s="200" t="s">
        <v>61</v>
      </c>
      <c r="C7" s="200" t="s">
        <v>72</v>
      </c>
      <c r="D7" s="200" t="s">
        <v>73</v>
      </c>
      <c r="E7" s="200" t="s">
        <v>74</v>
      </c>
      <c r="F7" s="200" t="s">
        <v>83</v>
      </c>
      <c r="G7" s="200" t="s">
        <v>84</v>
      </c>
      <c r="H7" s="200" t="s">
        <v>85</v>
      </c>
      <c r="I7" s="276" t="s">
        <v>116</v>
      </c>
    </row>
    <row r="8" spans="1:9">
      <c r="A8" s="50"/>
      <c r="B8" s="51"/>
      <c r="C8" s="51"/>
      <c r="D8" s="51"/>
      <c r="E8" s="51"/>
      <c r="F8" s="51"/>
      <c r="G8" s="51"/>
      <c r="H8" s="51"/>
      <c r="I8" s="286"/>
    </row>
    <row r="9" spans="1:9">
      <c r="A9" s="43"/>
      <c r="B9" s="52"/>
      <c r="C9" s="52"/>
      <c r="D9" s="52"/>
      <c r="E9" s="52"/>
      <c r="F9" s="52"/>
      <c r="G9" s="52"/>
      <c r="H9" s="52"/>
      <c r="I9" s="287"/>
    </row>
    <row r="10" spans="1:9">
      <c r="A10" s="43" t="s">
        <v>7</v>
      </c>
      <c r="B10" s="51"/>
      <c r="C10" s="51"/>
      <c r="D10" s="51"/>
      <c r="E10" s="51"/>
      <c r="F10" s="51"/>
      <c r="G10" s="51"/>
      <c r="H10" s="51"/>
      <c r="I10" s="286"/>
    </row>
    <row r="11" spans="1:9">
      <c r="A11" s="45" t="s">
        <v>18</v>
      </c>
      <c r="B11" s="53">
        <v>3169</v>
      </c>
      <c r="C11" s="53">
        <v>3220</v>
      </c>
      <c r="D11" s="53">
        <v>3230</v>
      </c>
      <c r="E11" s="53">
        <v>3290</v>
      </c>
      <c r="F11" s="53">
        <v>3319</v>
      </c>
      <c r="G11" s="53">
        <v>3367</v>
      </c>
      <c r="H11" s="53">
        <v>3497</v>
      </c>
      <c r="I11" s="288">
        <v>3711.3669029999978</v>
      </c>
    </row>
    <row r="12" spans="1:9">
      <c r="A12" s="45" t="s">
        <v>19</v>
      </c>
      <c r="B12" s="53">
        <v>1566</v>
      </c>
      <c r="C12" s="53">
        <v>1575</v>
      </c>
      <c r="D12" s="53">
        <v>1654</v>
      </c>
      <c r="E12" s="53">
        <v>1706</v>
      </c>
      <c r="F12" s="53">
        <v>1743</v>
      </c>
      <c r="G12" s="53">
        <v>1607</v>
      </c>
      <c r="H12" s="53">
        <v>1737</v>
      </c>
      <c r="I12" s="288">
        <v>1633.0170766000006</v>
      </c>
    </row>
    <row r="13" spans="1:9" s="56" customFormat="1">
      <c r="A13" s="54" t="s">
        <v>4</v>
      </c>
      <c r="B13" s="55">
        <f t="shared" ref="B13:H13" si="0">SUM(B11:B12)</f>
        <v>4735</v>
      </c>
      <c r="C13" s="55">
        <f t="shared" si="0"/>
        <v>4795</v>
      </c>
      <c r="D13" s="55">
        <f t="shared" si="0"/>
        <v>4884</v>
      </c>
      <c r="E13" s="55">
        <f t="shared" si="0"/>
        <v>4996</v>
      </c>
      <c r="F13" s="55">
        <f t="shared" si="0"/>
        <v>5062</v>
      </c>
      <c r="G13" s="55">
        <f t="shared" si="0"/>
        <v>4974</v>
      </c>
      <c r="H13" s="55">
        <f t="shared" si="0"/>
        <v>5234</v>
      </c>
      <c r="I13" s="289">
        <f>SUM(I11:I12)</f>
        <v>5344.3839795999984</v>
      </c>
    </row>
    <row r="14" spans="1:9">
      <c r="A14" s="57"/>
      <c r="B14" s="53"/>
      <c r="C14" s="53"/>
      <c r="D14" s="53"/>
      <c r="E14" s="53"/>
      <c r="F14" s="53"/>
      <c r="G14" s="53"/>
      <c r="H14" s="53"/>
      <c r="I14" s="288"/>
    </row>
    <row r="15" spans="1:9">
      <c r="A15" s="43" t="s">
        <v>11</v>
      </c>
      <c r="B15" s="53"/>
      <c r="C15" s="53"/>
      <c r="D15" s="53"/>
      <c r="E15" s="53"/>
      <c r="F15" s="53"/>
      <c r="G15" s="53"/>
      <c r="H15" s="53"/>
      <c r="I15" s="288"/>
    </row>
    <row r="16" spans="1:9">
      <c r="A16" s="45" t="s">
        <v>18</v>
      </c>
      <c r="B16" s="53">
        <v>1570</v>
      </c>
      <c r="C16" s="53">
        <v>1589</v>
      </c>
      <c r="D16" s="53">
        <v>1610</v>
      </c>
      <c r="E16" s="53">
        <v>1642</v>
      </c>
      <c r="F16" s="53">
        <v>1642</v>
      </c>
      <c r="G16" s="53">
        <v>1703</v>
      </c>
      <c r="H16" s="53">
        <v>1726</v>
      </c>
      <c r="I16" s="288">
        <v>1720.3482947999994</v>
      </c>
    </row>
    <row r="17" spans="1:9">
      <c r="A17" s="45" t="s">
        <v>19</v>
      </c>
      <c r="B17" s="53">
        <v>673</v>
      </c>
      <c r="C17" s="53">
        <v>682</v>
      </c>
      <c r="D17" s="53">
        <v>737</v>
      </c>
      <c r="E17" s="53">
        <v>754</v>
      </c>
      <c r="F17" s="53">
        <v>759</v>
      </c>
      <c r="G17" s="53">
        <v>789</v>
      </c>
      <c r="H17" s="53">
        <v>859</v>
      </c>
      <c r="I17" s="288">
        <v>934.27040530000068</v>
      </c>
    </row>
    <row r="18" spans="1:9" s="56" customFormat="1">
      <c r="A18" s="54" t="s">
        <v>4</v>
      </c>
      <c r="B18" s="55">
        <f t="shared" ref="B18:H18" si="1">SUM(B16:B17)</f>
        <v>2243</v>
      </c>
      <c r="C18" s="55">
        <f t="shared" si="1"/>
        <v>2271</v>
      </c>
      <c r="D18" s="55">
        <f t="shared" si="1"/>
        <v>2347</v>
      </c>
      <c r="E18" s="55">
        <f t="shared" si="1"/>
        <v>2396</v>
      </c>
      <c r="F18" s="55">
        <f t="shared" si="1"/>
        <v>2401</v>
      </c>
      <c r="G18" s="55">
        <f t="shared" si="1"/>
        <v>2492</v>
      </c>
      <c r="H18" s="55">
        <f t="shared" si="1"/>
        <v>2585</v>
      </c>
      <c r="I18" s="289">
        <f>SUM(I16:I17)</f>
        <v>2654.6187000999998</v>
      </c>
    </row>
    <row r="19" spans="1:9">
      <c r="A19" s="45"/>
      <c r="B19" s="53"/>
      <c r="C19" s="53"/>
      <c r="D19" s="53"/>
      <c r="E19" s="53"/>
      <c r="F19" s="53"/>
      <c r="G19" s="53"/>
      <c r="H19" s="53"/>
      <c r="I19" s="288"/>
    </row>
    <row r="20" spans="1:9">
      <c r="A20" s="43" t="s">
        <v>12</v>
      </c>
      <c r="B20" s="53"/>
      <c r="C20" s="53"/>
      <c r="D20" s="53"/>
      <c r="E20" s="53"/>
      <c r="F20" s="53"/>
      <c r="G20" s="53"/>
      <c r="H20" s="53"/>
      <c r="I20" s="288"/>
    </row>
    <row r="21" spans="1:9">
      <c r="A21" s="45" t="s">
        <v>18</v>
      </c>
      <c r="B21" s="53">
        <v>4902</v>
      </c>
      <c r="C21" s="53">
        <v>4805</v>
      </c>
      <c r="D21" s="53">
        <v>4728</v>
      </c>
      <c r="E21" s="53">
        <v>4577</v>
      </c>
      <c r="F21" s="53">
        <v>4410</v>
      </c>
      <c r="G21" s="53">
        <f>4392-G31</f>
        <v>4299</v>
      </c>
      <c r="H21" s="53">
        <v>4309</v>
      </c>
      <c r="I21" s="288">
        <v>4300.7237438999964</v>
      </c>
    </row>
    <row r="22" spans="1:9">
      <c r="A22" s="45" t="s">
        <v>19</v>
      </c>
      <c r="B22" s="53">
        <v>1617</v>
      </c>
      <c r="C22" s="53">
        <v>1617</v>
      </c>
      <c r="D22" s="53">
        <v>1651</v>
      </c>
      <c r="E22" s="53">
        <v>1575</v>
      </c>
      <c r="F22" s="53">
        <v>1615</v>
      </c>
      <c r="G22" s="53">
        <f>1534-G32</f>
        <v>1504</v>
      </c>
      <c r="H22" s="53">
        <v>1400</v>
      </c>
      <c r="I22" s="288">
        <v>1419.0477747000007</v>
      </c>
    </row>
    <row r="23" spans="1:9" s="56" customFormat="1">
      <c r="A23" s="54" t="s">
        <v>4</v>
      </c>
      <c r="B23" s="55">
        <f t="shared" ref="B23:H23" si="2">SUM(B21:B22)</f>
        <v>6519</v>
      </c>
      <c r="C23" s="55">
        <f t="shared" si="2"/>
        <v>6422</v>
      </c>
      <c r="D23" s="55">
        <f t="shared" si="2"/>
        <v>6379</v>
      </c>
      <c r="E23" s="55">
        <f t="shared" si="2"/>
        <v>6152</v>
      </c>
      <c r="F23" s="55">
        <f t="shared" si="2"/>
        <v>6025</v>
      </c>
      <c r="G23" s="55">
        <f t="shared" si="2"/>
        <v>5803</v>
      </c>
      <c r="H23" s="55">
        <f t="shared" si="2"/>
        <v>5709</v>
      </c>
      <c r="I23" s="289">
        <f>SUM(I21:I22)</f>
        <v>5719.7715185999969</v>
      </c>
    </row>
    <row r="24" spans="1:9">
      <c r="A24" s="57"/>
      <c r="B24" s="53"/>
      <c r="C24" s="53"/>
      <c r="D24" s="53"/>
      <c r="E24" s="53"/>
      <c r="F24" s="53"/>
      <c r="G24" s="53"/>
      <c r="H24" s="53"/>
      <c r="I24" s="288"/>
    </row>
    <row r="25" spans="1:9">
      <c r="A25" s="43" t="s">
        <v>13</v>
      </c>
      <c r="B25" s="53"/>
      <c r="C25" s="53"/>
      <c r="D25" s="53"/>
      <c r="E25" s="53"/>
      <c r="F25" s="53"/>
      <c r="G25" s="53"/>
      <c r="H25" s="53"/>
      <c r="I25" s="288"/>
    </row>
    <row r="26" spans="1:9">
      <c r="A26" s="45" t="s">
        <v>18</v>
      </c>
      <c r="B26" s="53">
        <v>785</v>
      </c>
      <c r="C26" s="53">
        <v>811</v>
      </c>
      <c r="D26" s="53">
        <v>840</v>
      </c>
      <c r="E26" s="53">
        <v>847</v>
      </c>
      <c r="F26" s="53">
        <v>873</v>
      </c>
      <c r="G26" s="53">
        <v>914</v>
      </c>
      <c r="H26" s="53">
        <v>945</v>
      </c>
      <c r="I26" s="288">
        <v>948.1238536000003</v>
      </c>
    </row>
    <row r="27" spans="1:9">
      <c r="A27" s="45" t="s">
        <v>19</v>
      </c>
      <c r="B27" s="53">
        <v>370</v>
      </c>
      <c r="C27" s="53">
        <v>416</v>
      </c>
      <c r="D27" s="53">
        <v>447</v>
      </c>
      <c r="E27" s="53">
        <v>468</v>
      </c>
      <c r="F27" s="53">
        <v>429</v>
      </c>
      <c r="G27" s="53">
        <v>430</v>
      </c>
      <c r="H27" s="53">
        <v>425</v>
      </c>
      <c r="I27" s="288">
        <v>464.09509139999989</v>
      </c>
    </row>
    <row r="28" spans="1:9" s="56" customFormat="1">
      <c r="A28" s="54" t="s">
        <v>4</v>
      </c>
      <c r="B28" s="55">
        <f t="shared" ref="B28:H28" si="3">SUM(B26:B27)</f>
        <v>1155</v>
      </c>
      <c r="C28" s="55">
        <f t="shared" si="3"/>
        <v>1227</v>
      </c>
      <c r="D28" s="55">
        <f t="shared" si="3"/>
        <v>1287</v>
      </c>
      <c r="E28" s="55">
        <f t="shared" si="3"/>
        <v>1315</v>
      </c>
      <c r="F28" s="55">
        <f t="shared" si="3"/>
        <v>1302</v>
      </c>
      <c r="G28" s="55">
        <f t="shared" si="3"/>
        <v>1344</v>
      </c>
      <c r="H28" s="55">
        <f t="shared" si="3"/>
        <v>1370</v>
      </c>
      <c r="I28" s="289">
        <f>SUM(I26:I27)</f>
        <v>1412.2189450000001</v>
      </c>
    </row>
    <row r="29" spans="1:9" s="56" customFormat="1">
      <c r="A29" s="54"/>
      <c r="B29" s="192"/>
      <c r="C29" s="192"/>
      <c r="D29" s="192"/>
      <c r="E29" s="192"/>
      <c r="F29" s="192"/>
      <c r="G29" s="192"/>
      <c r="H29" s="192"/>
      <c r="I29" s="290"/>
    </row>
    <row r="30" spans="1:9" s="56" customFormat="1">
      <c r="A30" s="43" t="s">
        <v>67</v>
      </c>
      <c r="B30" s="192"/>
      <c r="C30" s="192"/>
      <c r="D30" s="192"/>
      <c r="E30" s="192"/>
      <c r="F30" s="192"/>
      <c r="G30" s="192"/>
      <c r="H30" s="192"/>
      <c r="I30" s="290"/>
    </row>
    <row r="31" spans="1:9" s="56" customFormat="1">
      <c r="A31" s="45" t="s">
        <v>18</v>
      </c>
      <c r="B31" s="192">
        <v>16</v>
      </c>
      <c r="C31" s="192">
        <v>16</v>
      </c>
      <c r="D31" s="192">
        <v>16</v>
      </c>
      <c r="E31" s="192">
        <v>14</v>
      </c>
      <c r="F31" s="192">
        <v>16</v>
      </c>
      <c r="G31" s="192">
        <v>93</v>
      </c>
      <c r="H31" s="192">
        <v>90</v>
      </c>
      <c r="I31" s="290">
        <v>85.351423499999996</v>
      </c>
    </row>
    <row r="32" spans="1:9" s="56" customFormat="1">
      <c r="A32" s="45" t="s">
        <v>19</v>
      </c>
      <c r="B32" s="192">
        <v>2</v>
      </c>
      <c r="C32" s="192">
        <v>4</v>
      </c>
      <c r="D32" s="192">
        <v>5</v>
      </c>
      <c r="E32" s="192">
        <v>6</v>
      </c>
      <c r="F32" s="192">
        <v>3</v>
      </c>
      <c r="G32" s="192">
        <v>30</v>
      </c>
      <c r="H32" s="192">
        <v>27</v>
      </c>
      <c r="I32" s="290">
        <v>23.172802300000001</v>
      </c>
    </row>
    <row r="33" spans="1:9" s="56" customFormat="1">
      <c r="A33" s="54" t="s">
        <v>4</v>
      </c>
      <c r="B33" s="55">
        <f t="shared" ref="B33:H33" si="4">SUM(B31:B32)</f>
        <v>18</v>
      </c>
      <c r="C33" s="55">
        <f t="shared" si="4"/>
        <v>20</v>
      </c>
      <c r="D33" s="55">
        <f t="shared" si="4"/>
        <v>21</v>
      </c>
      <c r="E33" s="55">
        <f t="shared" si="4"/>
        <v>20</v>
      </c>
      <c r="F33" s="55">
        <f t="shared" si="4"/>
        <v>19</v>
      </c>
      <c r="G33" s="55">
        <f t="shared" si="4"/>
        <v>123</v>
      </c>
      <c r="H33" s="55">
        <f t="shared" si="4"/>
        <v>117</v>
      </c>
      <c r="I33" s="289">
        <f>SUM(I31:I32)</f>
        <v>108.5242258</v>
      </c>
    </row>
    <row r="34" spans="1:9">
      <c r="A34" s="45"/>
      <c r="B34" s="53"/>
      <c r="C34" s="53"/>
      <c r="D34" s="53"/>
      <c r="E34" s="53"/>
      <c r="F34" s="53"/>
      <c r="G34" s="53"/>
      <c r="H34" s="53"/>
      <c r="I34" s="288"/>
    </row>
    <row r="35" spans="1:9">
      <c r="A35" s="43" t="s">
        <v>14</v>
      </c>
      <c r="B35" s="53"/>
      <c r="C35" s="53"/>
      <c r="D35" s="53"/>
      <c r="E35" s="53"/>
      <c r="F35" s="53"/>
      <c r="G35" s="53"/>
      <c r="H35" s="53"/>
      <c r="I35" s="288"/>
    </row>
    <row r="36" spans="1:9">
      <c r="A36" s="45" t="s">
        <v>18</v>
      </c>
      <c r="B36" s="53">
        <v>1542</v>
      </c>
      <c r="C36" s="53">
        <v>1460</v>
      </c>
      <c r="D36" s="53">
        <v>1399</v>
      </c>
      <c r="E36" s="53">
        <v>1391</v>
      </c>
      <c r="F36" s="53">
        <v>1427</v>
      </c>
      <c r="G36" s="53">
        <v>1472</v>
      </c>
      <c r="H36" s="53">
        <v>1525</v>
      </c>
      <c r="I36" s="288">
        <v>1615.5477704999987</v>
      </c>
    </row>
    <row r="37" spans="1:9">
      <c r="A37" s="45" t="s">
        <v>19</v>
      </c>
      <c r="B37" s="53">
        <v>693</v>
      </c>
      <c r="C37" s="53">
        <v>587</v>
      </c>
      <c r="D37" s="53">
        <v>566</v>
      </c>
      <c r="E37" s="53">
        <v>587</v>
      </c>
      <c r="F37" s="53">
        <v>605</v>
      </c>
      <c r="G37" s="53">
        <v>627</v>
      </c>
      <c r="H37" s="53">
        <v>683</v>
      </c>
      <c r="I37" s="288">
        <v>752.65833350000003</v>
      </c>
    </row>
    <row r="38" spans="1:9" s="56" customFormat="1">
      <c r="A38" s="54" t="s">
        <v>4</v>
      </c>
      <c r="B38" s="55">
        <f t="shared" ref="B38:H38" si="5">SUM(B36:B37)</f>
        <v>2235</v>
      </c>
      <c r="C38" s="55">
        <f t="shared" si="5"/>
        <v>2047</v>
      </c>
      <c r="D38" s="55">
        <f t="shared" si="5"/>
        <v>1965</v>
      </c>
      <c r="E38" s="55">
        <f t="shared" si="5"/>
        <v>1978</v>
      </c>
      <c r="F38" s="55">
        <f t="shared" si="5"/>
        <v>2032</v>
      </c>
      <c r="G38" s="55">
        <f t="shared" si="5"/>
        <v>2099</v>
      </c>
      <c r="H38" s="55">
        <f t="shared" si="5"/>
        <v>2208</v>
      </c>
      <c r="I38" s="289">
        <f>SUM(I36:I37)</f>
        <v>2368.206103999999</v>
      </c>
    </row>
    <row r="39" spans="1:9">
      <c r="A39" s="45"/>
      <c r="B39" s="53"/>
      <c r="C39" s="53"/>
      <c r="D39" s="53"/>
      <c r="E39" s="53"/>
      <c r="F39" s="53"/>
      <c r="G39" s="53"/>
      <c r="H39" s="53"/>
      <c r="I39" s="288"/>
    </row>
    <row r="40" spans="1:9">
      <c r="A40" s="1" t="s">
        <v>47</v>
      </c>
      <c r="B40" s="53"/>
      <c r="C40" s="53"/>
      <c r="D40" s="53"/>
      <c r="E40" s="53"/>
      <c r="F40" s="53"/>
      <c r="G40" s="53"/>
      <c r="H40" s="53"/>
      <c r="I40" s="288"/>
    </row>
    <row r="41" spans="1:9">
      <c r="A41" s="45" t="s">
        <v>18</v>
      </c>
      <c r="B41" s="53">
        <v>0</v>
      </c>
      <c r="C41" s="53">
        <v>0</v>
      </c>
      <c r="D41" s="53">
        <v>0</v>
      </c>
      <c r="E41" s="53">
        <v>0</v>
      </c>
      <c r="F41" s="53">
        <v>0</v>
      </c>
      <c r="G41" s="53">
        <v>56</v>
      </c>
      <c r="H41" s="53">
        <v>57</v>
      </c>
      <c r="I41" s="288">
        <v>61.995834500000001</v>
      </c>
    </row>
    <row r="42" spans="1:9">
      <c r="A42" s="45" t="s">
        <v>19</v>
      </c>
      <c r="B42" s="53">
        <v>60</v>
      </c>
      <c r="C42" s="53">
        <v>63</v>
      </c>
      <c r="D42" s="53">
        <v>70</v>
      </c>
      <c r="E42" s="53">
        <v>83</v>
      </c>
      <c r="F42" s="53">
        <v>86</v>
      </c>
      <c r="G42" s="53">
        <v>46</v>
      </c>
      <c r="H42" s="53">
        <v>50</v>
      </c>
      <c r="I42" s="288">
        <v>50.693518000000005</v>
      </c>
    </row>
    <row r="43" spans="1:9">
      <c r="A43" s="54" t="s">
        <v>4</v>
      </c>
      <c r="B43" s="55">
        <f t="shared" ref="B43:H43" si="6">B41+B42</f>
        <v>60</v>
      </c>
      <c r="C43" s="55">
        <f t="shared" si="6"/>
        <v>63</v>
      </c>
      <c r="D43" s="55">
        <f t="shared" si="6"/>
        <v>70</v>
      </c>
      <c r="E43" s="55">
        <f t="shared" si="6"/>
        <v>83</v>
      </c>
      <c r="F43" s="55">
        <f t="shared" si="6"/>
        <v>86</v>
      </c>
      <c r="G43" s="55">
        <f t="shared" si="6"/>
        <v>102</v>
      </c>
      <c r="H43" s="55">
        <f t="shared" si="6"/>
        <v>107</v>
      </c>
      <c r="I43" s="289">
        <f>I41+I42</f>
        <v>112.68935250000001</v>
      </c>
    </row>
    <row r="44" spans="1:9">
      <c r="A44" s="45"/>
      <c r="B44" s="53"/>
      <c r="C44" s="53"/>
      <c r="D44" s="53"/>
      <c r="E44" s="53"/>
      <c r="F44" s="53"/>
      <c r="G44" s="53"/>
      <c r="H44" s="53"/>
      <c r="I44" s="288"/>
    </row>
    <row r="45" spans="1:9">
      <c r="A45" s="1" t="s">
        <v>44</v>
      </c>
      <c r="B45" s="53"/>
      <c r="C45" s="53"/>
      <c r="D45" s="53"/>
      <c r="E45" s="53"/>
      <c r="F45" s="53"/>
      <c r="G45" s="53"/>
      <c r="H45" s="53"/>
      <c r="I45" s="288"/>
    </row>
    <row r="46" spans="1:9">
      <c r="A46" s="45" t="s">
        <v>18</v>
      </c>
      <c r="B46" s="53">
        <v>386</v>
      </c>
      <c r="C46" s="53">
        <v>395</v>
      </c>
      <c r="D46" s="53">
        <v>405</v>
      </c>
      <c r="E46" s="53">
        <v>409</v>
      </c>
      <c r="F46" s="53">
        <v>410</v>
      </c>
      <c r="G46" s="53">
        <v>422</v>
      </c>
      <c r="H46" s="53">
        <v>449</v>
      </c>
      <c r="I46" s="288">
        <v>454.51494689999998</v>
      </c>
    </row>
    <row r="47" spans="1:9">
      <c r="A47" s="45" t="s">
        <v>19</v>
      </c>
      <c r="B47" s="53">
        <v>189</v>
      </c>
      <c r="C47" s="53">
        <v>199</v>
      </c>
      <c r="D47" s="53">
        <v>211</v>
      </c>
      <c r="E47" s="53">
        <v>213</v>
      </c>
      <c r="F47" s="53">
        <v>210</v>
      </c>
      <c r="G47" s="53">
        <v>188</v>
      </c>
      <c r="H47" s="53">
        <v>169</v>
      </c>
      <c r="I47" s="288">
        <v>158.32083300000005</v>
      </c>
    </row>
    <row r="48" spans="1:9" s="56" customFormat="1">
      <c r="A48" s="54" t="s">
        <v>4</v>
      </c>
      <c r="B48" s="55">
        <f t="shared" ref="B48:H48" si="7">SUM(B46:B47)</f>
        <v>575</v>
      </c>
      <c r="C48" s="55">
        <f t="shared" si="7"/>
        <v>594</v>
      </c>
      <c r="D48" s="55">
        <f t="shared" si="7"/>
        <v>616</v>
      </c>
      <c r="E48" s="55">
        <f t="shared" si="7"/>
        <v>622</v>
      </c>
      <c r="F48" s="55">
        <f t="shared" si="7"/>
        <v>620</v>
      </c>
      <c r="G48" s="55">
        <f t="shared" si="7"/>
        <v>610</v>
      </c>
      <c r="H48" s="55">
        <f t="shared" si="7"/>
        <v>618</v>
      </c>
      <c r="I48" s="289">
        <f>SUM(I46:I47)</f>
        <v>612.83577990000003</v>
      </c>
    </row>
    <row r="49" spans="1:9">
      <c r="A49" s="45"/>
      <c r="B49" s="53"/>
      <c r="C49" s="53"/>
      <c r="D49" s="53"/>
      <c r="E49" s="53"/>
      <c r="F49" s="53"/>
      <c r="G49" s="53"/>
      <c r="H49" s="53"/>
      <c r="I49" s="288"/>
    </row>
    <row r="50" spans="1:9">
      <c r="A50" s="1" t="s">
        <v>45</v>
      </c>
      <c r="B50" s="53"/>
      <c r="C50" s="53"/>
      <c r="D50" s="53"/>
      <c r="E50" s="53"/>
      <c r="F50" s="53"/>
      <c r="G50" s="53"/>
      <c r="H50" s="53"/>
      <c r="I50" s="288"/>
    </row>
    <row r="51" spans="1:9">
      <c r="A51" s="45" t="s">
        <v>18</v>
      </c>
      <c r="B51" s="53">
        <v>34</v>
      </c>
      <c r="C51" s="53">
        <v>31</v>
      </c>
      <c r="D51" s="53">
        <v>28</v>
      </c>
      <c r="E51" s="53">
        <v>26</v>
      </c>
      <c r="F51" s="53">
        <v>27</v>
      </c>
      <c r="G51" s="53">
        <v>29</v>
      </c>
      <c r="H51" s="53">
        <v>34</v>
      </c>
      <c r="I51" s="283" t="str">
        <f>"(3)"</f>
        <v>(3)</v>
      </c>
    </row>
    <row r="52" spans="1:9">
      <c r="A52" s="45" t="s">
        <v>19</v>
      </c>
      <c r="B52" s="53">
        <v>9</v>
      </c>
      <c r="C52" s="53">
        <v>15</v>
      </c>
      <c r="D52" s="53">
        <v>14</v>
      </c>
      <c r="E52" s="53">
        <v>17</v>
      </c>
      <c r="F52" s="53">
        <v>15</v>
      </c>
      <c r="G52" s="53">
        <v>24</v>
      </c>
      <c r="H52" s="53">
        <v>19</v>
      </c>
      <c r="I52" s="283" t="str">
        <f>"(3)"</f>
        <v>(3)</v>
      </c>
    </row>
    <row r="53" spans="1:9" s="56" customFormat="1">
      <c r="A53" s="54" t="s">
        <v>4</v>
      </c>
      <c r="B53" s="55">
        <f t="shared" ref="B53:H53" si="8">SUM(B51:B52)</f>
        <v>43</v>
      </c>
      <c r="C53" s="55">
        <f t="shared" si="8"/>
        <v>46</v>
      </c>
      <c r="D53" s="55">
        <f t="shared" si="8"/>
        <v>42</v>
      </c>
      <c r="E53" s="55">
        <f t="shared" si="8"/>
        <v>43</v>
      </c>
      <c r="F53" s="55">
        <f t="shared" si="8"/>
        <v>42</v>
      </c>
      <c r="G53" s="55">
        <f t="shared" si="8"/>
        <v>53</v>
      </c>
      <c r="H53" s="55">
        <f t="shared" si="8"/>
        <v>53</v>
      </c>
      <c r="I53" s="316" t="str">
        <f>"(3)"</f>
        <v>(3)</v>
      </c>
    </row>
    <row r="54" spans="1:9">
      <c r="A54" s="45"/>
      <c r="B54" s="53"/>
      <c r="C54" s="53"/>
      <c r="D54" s="53"/>
      <c r="E54" s="53"/>
      <c r="F54" s="53"/>
      <c r="G54" s="53"/>
      <c r="H54" s="53"/>
      <c r="I54" s="288"/>
    </row>
    <row r="55" spans="1:9">
      <c r="A55" s="43" t="s">
        <v>15</v>
      </c>
      <c r="B55" s="53"/>
      <c r="C55" s="53"/>
      <c r="D55" s="53"/>
      <c r="E55" s="53"/>
      <c r="F55" s="53"/>
      <c r="G55" s="53"/>
      <c r="H55" s="53"/>
      <c r="I55" s="288"/>
    </row>
    <row r="56" spans="1:9">
      <c r="A56" s="45" t="s">
        <v>18</v>
      </c>
      <c r="B56" s="53">
        <v>152</v>
      </c>
      <c r="C56" s="53">
        <v>153</v>
      </c>
      <c r="D56" s="53">
        <v>150</v>
      </c>
      <c r="E56" s="53">
        <v>155</v>
      </c>
      <c r="F56" s="53">
        <v>152</v>
      </c>
      <c r="G56" s="53">
        <v>153</v>
      </c>
      <c r="H56" s="53">
        <v>159</v>
      </c>
      <c r="I56" s="288">
        <v>159.56426099999999</v>
      </c>
    </row>
    <row r="57" spans="1:9">
      <c r="A57" s="45" t="s">
        <v>19</v>
      </c>
      <c r="B57" s="53">
        <v>51</v>
      </c>
      <c r="C57" s="53">
        <v>51</v>
      </c>
      <c r="D57" s="53">
        <v>62</v>
      </c>
      <c r="E57" s="53">
        <v>65</v>
      </c>
      <c r="F57" s="53">
        <v>71</v>
      </c>
      <c r="G57" s="53">
        <v>52</v>
      </c>
      <c r="H57" s="53">
        <v>58</v>
      </c>
      <c r="I57" s="288">
        <v>66.889255399999982</v>
      </c>
    </row>
    <row r="58" spans="1:9" s="56" customFormat="1">
      <c r="A58" s="54" t="s">
        <v>4</v>
      </c>
      <c r="B58" s="55">
        <f t="shared" ref="B58:H58" si="9">SUM(B56:B57)</f>
        <v>203</v>
      </c>
      <c r="C58" s="55">
        <f t="shared" si="9"/>
        <v>204</v>
      </c>
      <c r="D58" s="55">
        <f t="shared" si="9"/>
        <v>212</v>
      </c>
      <c r="E58" s="55">
        <f t="shared" si="9"/>
        <v>220</v>
      </c>
      <c r="F58" s="55">
        <f t="shared" si="9"/>
        <v>223</v>
      </c>
      <c r="G58" s="55">
        <f t="shared" si="9"/>
        <v>205</v>
      </c>
      <c r="H58" s="55">
        <f t="shared" si="9"/>
        <v>217</v>
      </c>
      <c r="I58" s="289">
        <f>SUM(I56:I57)</f>
        <v>226.45351639999996</v>
      </c>
    </row>
    <row r="59" spans="1:9">
      <c r="A59" s="54"/>
      <c r="B59" s="53"/>
      <c r="C59" s="53"/>
      <c r="D59" s="53"/>
      <c r="E59" s="53"/>
      <c r="F59" s="53"/>
      <c r="G59" s="53"/>
      <c r="H59" s="53"/>
      <c r="I59" s="288"/>
    </row>
    <row r="60" spans="1:9">
      <c r="A60" s="43" t="s">
        <v>40</v>
      </c>
      <c r="B60" s="53"/>
      <c r="C60" s="53"/>
      <c r="D60" s="53"/>
      <c r="E60" s="53"/>
      <c r="F60" s="53"/>
      <c r="G60" s="53"/>
      <c r="H60" s="53"/>
      <c r="I60" s="288"/>
    </row>
    <row r="61" spans="1:9">
      <c r="A61" s="45" t="s">
        <v>18</v>
      </c>
      <c r="B61" s="53">
        <v>3570</v>
      </c>
      <c r="C61" s="53">
        <v>3594</v>
      </c>
      <c r="D61" s="53">
        <v>3548</v>
      </c>
      <c r="E61" s="53">
        <v>3546</v>
      </c>
      <c r="F61" s="53">
        <v>3493</v>
      </c>
      <c r="G61" s="53">
        <v>3474</v>
      </c>
      <c r="H61" s="53">
        <v>3592</v>
      </c>
      <c r="I61" s="288">
        <v>3568.1023156999954</v>
      </c>
    </row>
    <row r="62" spans="1:9">
      <c r="A62" s="45" t="s">
        <v>19</v>
      </c>
      <c r="B62" s="53">
        <v>1579</v>
      </c>
      <c r="C62" s="53">
        <v>1558</v>
      </c>
      <c r="D62" s="53">
        <v>1599</v>
      </c>
      <c r="E62" s="53">
        <v>1607</v>
      </c>
      <c r="F62" s="53">
        <v>1636</v>
      </c>
      <c r="G62" s="53">
        <v>1542</v>
      </c>
      <c r="H62" s="53">
        <v>1410</v>
      </c>
      <c r="I62" s="288">
        <v>1449.3998495000005</v>
      </c>
    </row>
    <row r="63" spans="1:9" s="56" customFormat="1">
      <c r="A63" s="169" t="s">
        <v>4</v>
      </c>
      <c r="B63" s="170">
        <f t="shared" ref="B63:H63" si="10">SUM(B61:B62)</f>
        <v>5149</v>
      </c>
      <c r="C63" s="170">
        <f t="shared" si="10"/>
        <v>5152</v>
      </c>
      <c r="D63" s="170">
        <f t="shared" si="10"/>
        <v>5147</v>
      </c>
      <c r="E63" s="170">
        <f t="shared" si="10"/>
        <v>5153</v>
      </c>
      <c r="F63" s="170">
        <f t="shared" si="10"/>
        <v>5129</v>
      </c>
      <c r="G63" s="170">
        <f t="shared" si="10"/>
        <v>5016</v>
      </c>
      <c r="H63" s="170">
        <f t="shared" si="10"/>
        <v>5002</v>
      </c>
      <c r="I63" s="291">
        <f>SUM(I61:I62)</f>
        <v>5017.5021651999959</v>
      </c>
    </row>
    <row r="64" spans="1:9">
      <c r="A64" s="168"/>
      <c r="B64" s="53"/>
      <c r="C64" s="53"/>
      <c r="D64" s="53"/>
      <c r="E64" s="53"/>
      <c r="F64" s="53"/>
      <c r="G64" s="53"/>
      <c r="H64" s="53"/>
      <c r="I64" s="288"/>
    </row>
    <row r="65" spans="1:9" s="27" customFormat="1" ht="7.5" customHeight="1">
      <c r="A65" s="196"/>
      <c r="B65" s="36"/>
      <c r="C65" s="36"/>
      <c r="D65" s="36"/>
      <c r="E65" s="36"/>
      <c r="F65" s="36"/>
      <c r="G65" s="36"/>
      <c r="H65" s="36"/>
      <c r="I65" s="279"/>
    </row>
    <row r="66" spans="1:9" s="27" customFormat="1">
      <c r="A66" s="42" t="s">
        <v>76</v>
      </c>
      <c r="B66" s="36"/>
      <c r="C66" s="36"/>
      <c r="D66" s="36"/>
      <c r="E66" s="36"/>
      <c r="F66" s="36"/>
      <c r="G66" s="36"/>
      <c r="H66" s="36"/>
      <c r="I66" s="279"/>
    </row>
    <row r="67" spans="1:9" s="27" customFormat="1">
      <c r="A67" s="28" t="s">
        <v>18</v>
      </c>
      <c r="B67" s="36">
        <f t="shared" ref="B67:E68" si="11">SUM(B11,B16,B21,B26,B31,B36,B51,B56,B61,B46,B41)</f>
        <v>16126</v>
      </c>
      <c r="C67" s="36">
        <f t="shared" si="11"/>
        <v>16074</v>
      </c>
      <c r="D67" s="36">
        <f t="shared" si="11"/>
        <v>15954</v>
      </c>
      <c r="E67" s="36">
        <f t="shared" si="11"/>
        <v>15897</v>
      </c>
      <c r="F67" s="36">
        <f t="shared" ref="F67:H68" si="12">SUM(F11,F16,F21,F26,F31,F36,F51,F56,F61,F46,F41)</f>
        <v>15769</v>
      </c>
      <c r="G67" s="36">
        <f t="shared" si="12"/>
        <v>15982</v>
      </c>
      <c r="H67" s="36">
        <f t="shared" si="12"/>
        <v>16383</v>
      </c>
      <c r="I67" s="279">
        <f>SUM(I11,I16,I21,I26,I31,I36,I51,I56,I61,I46,I41)</f>
        <v>16625.639347399989</v>
      </c>
    </row>
    <row r="68" spans="1:9" s="27" customFormat="1">
      <c r="A68" s="28" t="s">
        <v>19</v>
      </c>
      <c r="B68" s="36">
        <f t="shared" si="11"/>
        <v>6809</v>
      </c>
      <c r="C68" s="36">
        <f t="shared" si="11"/>
        <v>6767</v>
      </c>
      <c r="D68" s="36">
        <f t="shared" si="11"/>
        <v>7016</v>
      </c>
      <c r="E68" s="36">
        <f t="shared" si="11"/>
        <v>7081</v>
      </c>
      <c r="F68" s="36">
        <f t="shared" si="12"/>
        <v>7172</v>
      </c>
      <c r="G68" s="36">
        <f t="shared" si="12"/>
        <v>6839</v>
      </c>
      <c r="H68" s="36">
        <f t="shared" si="12"/>
        <v>6837</v>
      </c>
      <c r="I68" s="279">
        <f>SUM(I12,I17,I22,I27,I32,I37,I52,I57,I62,I47,I42)</f>
        <v>6951.5649397000016</v>
      </c>
    </row>
    <row r="69" spans="1:9" s="39" customFormat="1">
      <c r="A69" s="37" t="s">
        <v>4</v>
      </c>
      <c r="B69" s="38">
        <f t="shared" ref="B69:H69" si="13">SUM(B67:B68)</f>
        <v>22935</v>
      </c>
      <c r="C69" s="38">
        <f t="shared" si="13"/>
        <v>22841</v>
      </c>
      <c r="D69" s="38">
        <f t="shared" si="13"/>
        <v>22970</v>
      </c>
      <c r="E69" s="38">
        <f t="shared" si="13"/>
        <v>22978</v>
      </c>
      <c r="F69" s="38">
        <f t="shared" si="13"/>
        <v>22941</v>
      </c>
      <c r="G69" s="38">
        <f t="shared" si="13"/>
        <v>22821</v>
      </c>
      <c r="H69" s="38">
        <f t="shared" si="13"/>
        <v>23220</v>
      </c>
      <c r="I69" s="280">
        <f>SUM(I67:I68)</f>
        <v>23577.20428709999</v>
      </c>
    </row>
    <row r="71" spans="1:9">
      <c r="A71" s="44" t="s">
        <v>59</v>
      </c>
    </row>
    <row r="72" spans="1:9">
      <c r="A72" s="44" t="s">
        <v>21</v>
      </c>
    </row>
    <row r="73" spans="1:9">
      <c r="A73" s="27" t="s">
        <v>129</v>
      </c>
    </row>
    <row r="74" spans="1:9" ht="8.25" customHeight="1"/>
    <row r="75" spans="1:9">
      <c r="A75" s="4" t="s">
        <v>130</v>
      </c>
    </row>
  </sheetData>
  <mergeCells count="2">
    <mergeCell ref="A4:I4"/>
    <mergeCell ref="A2:I2"/>
  </mergeCells>
  <phoneticPr fontId="0" type="noConversion"/>
  <printOptions horizontalCentered="1"/>
  <pageMargins left="0.19685039370078741" right="0.19685039370078741" top="0.59055118110236227" bottom="0.39370078740157483" header="0.31496062992125984" footer="0.31496062992125984"/>
  <pageSetup paperSize="9" scale="84" orientation="portrait" horizontalDpi="1200" verticalDpi="1200"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5"/>
  <dimension ref="A1:L104"/>
  <sheetViews>
    <sheetView zoomScaleNormal="100" workbookViewId="0">
      <selection activeCell="A78" sqref="A78"/>
    </sheetView>
  </sheetViews>
  <sheetFormatPr defaultColWidth="9.28515625" defaultRowHeight="12.75"/>
  <cols>
    <col min="1" max="1" width="32.7109375" style="4" customWidth="1"/>
    <col min="2" max="10" width="10.42578125" style="4" customWidth="1"/>
    <col min="11" max="16384" width="9.28515625" style="4"/>
  </cols>
  <sheetData>
    <row r="1" spans="1:10">
      <c r="A1" s="1" t="s">
        <v>112</v>
      </c>
      <c r="B1" s="2"/>
      <c r="C1" s="2"/>
      <c r="D1" s="2"/>
      <c r="E1" s="2"/>
      <c r="F1" s="2"/>
      <c r="G1" s="2"/>
      <c r="H1" s="2"/>
      <c r="I1" s="2"/>
      <c r="J1" s="2"/>
    </row>
    <row r="2" spans="1:10">
      <c r="A2" s="5" t="s">
        <v>22</v>
      </c>
      <c r="B2" s="7"/>
      <c r="C2" s="7"/>
      <c r="D2" s="7"/>
      <c r="E2" s="6"/>
      <c r="F2" s="6"/>
      <c r="G2" s="6"/>
      <c r="H2" s="6"/>
      <c r="I2" s="6"/>
      <c r="J2" s="6"/>
    </row>
    <row r="3" spans="1:10">
      <c r="A3" s="5"/>
      <c r="B3" s="7"/>
      <c r="C3" s="7"/>
      <c r="D3" s="7"/>
      <c r="E3" s="6"/>
      <c r="F3" s="6"/>
      <c r="G3" s="6"/>
      <c r="H3" s="6"/>
      <c r="I3" s="6"/>
      <c r="J3" s="6"/>
    </row>
    <row r="4" spans="1:10">
      <c r="A4" s="5" t="s">
        <v>113</v>
      </c>
      <c r="B4" s="7"/>
      <c r="C4" s="7"/>
      <c r="D4" s="7"/>
      <c r="E4" s="6"/>
      <c r="F4" s="6"/>
      <c r="G4" s="6"/>
      <c r="H4" s="6"/>
      <c r="I4" s="6"/>
      <c r="J4" s="6"/>
    </row>
    <row r="5" spans="1:10" ht="13.5" thickBot="1">
      <c r="A5" s="2"/>
      <c r="B5" s="2"/>
      <c r="C5" s="2"/>
      <c r="D5" s="2"/>
      <c r="E5" s="2"/>
      <c r="F5" s="2"/>
      <c r="G5" s="2"/>
      <c r="H5" s="2"/>
      <c r="I5" s="2"/>
      <c r="J5" s="2"/>
    </row>
    <row r="6" spans="1:10">
      <c r="A6" s="8"/>
      <c r="B6" s="9" t="s">
        <v>2</v>
      </c>
      <c r="C6" s="10"/>
      <c r="D6" s="10"/>
      <c r="E6" s="9" t="s">
        <v>3</v>
      </c>
      <c r="F6" s="10"/>
      <c r="G6" s="10"/>
      <c r="H6" s="9" t="s">
        <v>4</v>
      </c>
      <c r="I6" s="10"/>
      <c r="J6" s="10"/>
    </row>
    <row r="7" spans="1:10" s="155" customFormat="1">
      <c r="A7" s="63"/>
      <c r="B7" s="171" t="s">
        <v>5</v>
      </c>
      <c r="C7" s="172" t="s">
        <v>6</v>
      </c>
      <c r="D7" s="172" t="s">
        <v>4</v>
      </c>
      <c r="E7" s="171" t="s">
        <v>5</v>
      </c>
      <c r="F7" s="172" t="s">
        <v>6</v>
      </c>
      <c r="G7" s="172" t="s">
        <v>4</v>
      </c>
      <c r="H7" s="171" t="s">
        <v>5</v>
      </c>
      <c r="I7" s="172" t="s">
        <v>6</v>
      </c>
      <c r="J7" s="172" t="s">
        <v>4</v>
      </c>
    </row>
    <row r="8" spans="1:10">
      <c r="A8" s="2"/>
      <c r="B8" s="11"/>
      <c r="C8" s="12"/>
      <c r="D8" s="12"/>
      <c r="E8" s="11"/>
      <c r="F8" s="12"/>
      <c r="G8" s="12"/>
      <c r="H8" s="11"/>
      <c r="I8" s="12"/>
      <c r="J8" s="12"/>
    </row>
    <row r="9" spans="1:10">
      <c r="A9" s="1" t="s">
        <v>7</v>
      </c>
      <c r="B9" s="11"/>
      <c r="C9" s="12"/>
      <c r="D9" s="12"/>
      <c r="E9" s="11"/>
      <c r="F9" s="12"/>
      <c r="G9" s="12"/>
      <c r="H9" s="11"/>
      <c r="I9" s="12"/>
      <c r="J9" s="12"/>
    </row>
    <row r="10" spans="1:10">
      <c r="A10" s="2" t="s">
        <v>41</v>
      </c>
      <c r="B10" s="11">
        <f>SUM('19PALG06'!N11,'19PALG06'!Q11)</f>
        <v>1224</v>
      </c>
      <c r="C10" s="25">
        <f>SUM('19PALG06'!O11,'19PALG06'!R11)</f>
        <v>8799</v>
      </c>
      <c r="D10" s="183">
        <f>SUM('19PALG06'!P11,'19PALG06'!S11)</f>
        <v>10023</v>
      </c>
      <c r="E10" s="11">
        <f>SUM('19PALG10'!N11,'19PALG10'!Q11)</f>
        <v>145</v>
      </c>
      <c r="F10" s="25">
        <f>SUM('19PALG10'!O11,'19PALG10'!R11)</f>
        <v>1072</v>
      </c>
      <c r="G10" s="183">
        <f>SUM('19PALG10'!P11,'19PALG10'!S11)</f>
        <v>1217</v>
      </c>
      <c r="H10" s="11">
        <f>SUM(B10,E10)</f>
        <v>1369</v>
      </c>
      <c r="I10" s="12">
        <f>SUM(C10,F10)</f>
        <v>9871</v>
      </c>
      <c r="J10" s="12">
        <f>SUM(H10:I10)</f>
        <v>11240</v>
      </c>
    </row>
    <row r="11" spans="1:10">
      <c r="A11" s="2" t="s">
        <v>8</v>
      </c>
      <c r="B11" s="11">
        <f>SUM('19PALG06'!N12,'19PALG06'!Q12)</f>
        <v>4666</v>
      </c>
      <c r="C11" s="12">
        <f>SUM('19PALG06'!O12,'19PALG06'!R12)</f>
        <v>32278</v>
      </c>
      <c r="D11" s="12">
        <f>SUM('19PALG06'!P12,'19PALG06'!S12)</f>
        <v>36944</v>
      </c>
      <c r="E11" s="11">
        <f>SUM('19PALG10'!N12,'19PALG10'!Q12)</f>
        <v>397</v>
      </c>
      <c r="F11" s="12">
        <f>SUM('19PALG10'!O12,'19PALG10'!R12)</f>
        <v>3784</v>
      </c>
      <c r="G11" s="12">
        <f>SUM('19PALG10'!P12,'19PALG10'!S12)</f>
        <v>4181</v>
      </c>
      <c r="H11" s="11">
        <f t="shared" ref="H11:I13" si="0">SUM(B11,E11)</f>
        <v>5063</v>
      </c>
      <c r="I11" s="12">
        <f t="shared" si="0"/>
        <v>36062</v>
      </c>
      <c r="J11" s="12">
        <f>SUM(H11:I11)</f>
        <v>41125</v>
      </c>
    </row>
    <row r="12" spans="1:10">
      <c r="A12" s="2" t="s">
        <v>9</v>
      </c>
      <c r="B12" s="11">
        <f>SUM('19PALG06'!N13,'19PALG06'!Q13)</f>
        <v>3</v>
      </c>
      <c r="C12" s="12">
        <f>SUM('19PALG06'!O13,'19PALG06'!R13)</f>
        <v>29</v>
      </c>
      <c r="D12" s="12">
        <f>SUM('19PALG06'!P13,'19PALG06'!S13)</f>
        <v>32</v>
      </c>
      <c r="E12" s="13">
        <f>SUM('19PALG10'!N13,'19PALG10'!Q13)</f>
        <v>0</v>
      </c>
      <c r="F12" s="12">
        <f>SUM('19PALG10'!O13,'19PALG10'!R13)</f>
        <v>4</v>
      </c>
      <c r="G12" s="12">
        <f>SUM('19PALG10'!P13,'19PALG10'!S13)</f>
        <v>4</v>
      </c>
      <c r="H12" s="13">
        <f t="shared" si="0"/>
        <v>3</v>
      </c>
      <c r="I12" s="12">
        <f t="shared" si="0"/>
        <v>33</v>
      </c>
      <c r="J12" s="12">
        <f>SUM(H12:I12)</f>
        <v>36</v>
      </c>
    </row>
    <row r="13" spans="1:10">
      <c r="A13" s="3" t="s">
        <v>10</v>
      </c>
      <c r="B13" s="11">
        <f>SUM('19PALG06'!N14,'19PALG06'!Q14)</f>
        <v>1910</v>
      </c>
      <c r="C13" s="12">
        <f>SUM('19PALG06'!O14,'19PALG06'!R14)</f>
        <v>12475</v>
      </c>
      <c r="D13" s="12">
        <f>SUM('19PALG06'!P14,'19PALG06'!S14)</f>
        <v>14385</v>
      </c>
      <c r="E13" s="11">
        <f>SUM('19PALG10'!N14,'19PALG10'!Q14)</f>
        <v>167</v>
      </c>
      <c r="F13" s="12">
        <f>SUM('19PALG10'!O14,'19PALG10'!R14)</f>
        <v>1450</v>
      </c>
      <c r="G13" s="12">
        <f>SUM('19PALG10'!P14,'19PALG10'!S14)</f>
        <v>1617</v>
      </c>
      <c r="H13" s="11">
        <f t="shared" si="0"/>
        <v>2077</v>
      </c>
      <c r="I13" s="12">
        <f t="shared" si="0"/>
        <v>13925</v>
      </c>
      <c r="J13" s="12">
        <f>SUM(H13:I13)</f>
        <v>16002</v>
      </c>
    </row>
    <row r="14" spans="1:10" s="17" customFormat="1">
      <c r="A14" s="14" t="s">
        <v>4</v>
      </c>
      <c r="B14" s="15">
        <f>SUM(B10:B13)</f>
        <v>7803</v>
      </c>
      <c r="C14" s="16">
        <f t="shared" ref="C14:J14" si="1">SUM(C10:C13)</f>
        <v>53581</v>
      </c>
      <c r="D14" s="16">
        <f t="shared" si="1"/>
        <v>61384</v>
      </c>
      <c r="E14" s="15">
        <f t="shared" si="1"/>
        <v>709</v>
      </c>
      <c r="F14" s="16">
        <f t="shared" si="1"/>
        <v>6310</v>
      </c>
      <c r="G14" s="16">
        <f t="shared" si="1"/>
        <v>7019</v>
      </c>
      <c r="H14" s="15">
        <f t="shared" si="1"/>
        <v>8512</v>
      </c>
      <c r="I14" s="16">
        <f t="shared" si="1"/>
        <v>59891</v>
      </c>
      <c r="J14" s="16">
        <f t="shared" si="1"/>
        <v>68403</v>
      </c>
    </row>
    <row r="15" spans="1:10">
      <c r="A15" s="3"/>
      <c r="B15" s="11"/>
      <c r="C15" s="12"/>
      <c r="D15" s="12"/>
      <c r="E15" s="11"/>
      <c r="F15" s="12"/>
      <c r="G15" s="12"/>
      <c r="H15" s="11"/>
      <c r="I15" s="12"/>
      <c r="J15" s="12"/>
    </row>
    <row r="16" spans="1:10">
      <c r="A16" s="1" t="s">
        <v>11</v>
      </c>
      <c r="B16" s="11"/>
      <c r="C16" s="12"/>
      <c r="D16" s="12"/>
      <c r="E16" s="11"/>
      <c r="F16" s="12"/>
      <c r="G16" s="12"/>
      <c r="H16" s="11"/>
      <c r="I16" s="12"/>
      <c r="J16" s="12"/>
    </row>
    <row r="17" spans="1:10">
      <c r="A17" s="2" t="s">
        <v>41</v>
      </c>
      <c r="B17" s="11">
        <f>SUM('19PALG06'!N18,'19PALG06'!Q18)</f>
        <v>252</v>
      </c>
      <c r="C17" s="12">
        <f>SUM('19PALG06'!O18,'19PALG06'!R18)</f>
        <v>1458</v>
      </c>
      <c r="D17" s="12">
        <f>SUM('19PALG06'!P18,'19PALG06'!S18)</f>
        <v>1710</v>
      </c>
      <c r="E17" s="11">
        <f>SUM('19PALG10'!N18,'19PALG10'!Q18)</f>
        <v>58</v>
      </c>
      <c r="F17" s="12">
        <f>SUM('19PALG10'!O18,'19PALG10'!R18)</f>
        <v>810</v>
      </c>
      <c r="G17" s="12">
        <f>SUM('19PALG10'!P18,'19PALG10'!S18)</f>
        <v>868</v>
      </c>
      <c r="H17" s="11">
        <f t="shared" ref="H17:I20" si="2">SUM(B17,E17)</f>
        <v>310</v>
      </c>
      <c r="I17" s="12">
        <f t="shared" si="2"/>
        <v>2268</v>
      </c>
      <c r="J17" s="12">
        <f>SUM(H17:I17)</f>
        <v>2578</v>
      </c>
    </row>
    <row r="18" spans="1:10">
      <c r="A18" s="2" t="s">
        <v>8</v>
      </c>
      <c r="B18" s="11">
        <f>SUM('19PALG06'!N19,'19PALG06'!Q19)</f>
        <v>694</v>
      </c>
      <c r="C18" s="12">
        <f>SUM('19PALG06'!O19,'19PALG06'!R19)</f>
        <v>3773</v>
      </c>
      <c r="D18" s="12">
        <f>SUM('19PALG06'!P19,'19PALG06'!S19)</f>
        <v>4467</v>
      </c>
      <c r="E18" s="11">
        <f>SUM('19PALG10'!N19,'19PALG10'!Q19)</f>
        <v>105</v>
      </c>
      <c r="F18" s="12">
        <f>SUM('19PALG10'!O19,'19PALG10'!R19)</f>
        <v>1799</v>
      </c>
      <c r="G18" s="12">
        <f>SUM('19PALG10'!P19,'19PALG10'!S19)</f>
        <v>1904</v>
      </c>
      <c r="H18" s="11">
        <f t="shared" si="2"/>
        <v>799</v>
      </c>
      <c r="I18" s="12">
        <f t="shared" si="2"/>
        <v>5572</v>
      </c>
      <c r="J18" s="12">
        <f>SUM(H18:I18)</f>
        <v>6371</v>
      </c>
    </row>
    <row r="19" spans="1:10">
      <c r="A19" s="2" t="s">
        <v>9</v>
      </c>
      <c r="B19" s="13">
        <f>SUM('19PALG06'!N20,'19PALG06'!Q20)</f>
        <v>21</v>
      </c>
      <c r="C19" s="18">
        <f>SUM('19PALG06'!O20,'19PALG06'!R20)</f>
        <v>98</v>
      </c>
      <c r="D19" s="18">
        <f>SUM('19PALG06'!P20,'19PALG06'!S20)</f>
        <v>119</v>
      </c>
      <c r="E19" s="13">
        <f>SUM('19PALG10'!N20,'19PALG10'!Q20)</f>
        <v>1</v>
      </c>
      <c r="F19" s="18">
        <f>SUM('19PALG10'!O20,'19PALG10'!R20)</f>
        <v>44</v>
      </c>
      <c r="G19" s="18">
        <f>SUM('19PALG10'!P20,'19PALG10'!S20)</f>
        <v>45</v>
      </c>
      <c r="H19" s="13">
        <f t="shared" si="2"/>
        <v>22</v>
      </c>
      <c r="I19" s="18">
        <f t="shared" si="2"/>
        <v>142</v>
      </c>
      <c r="J19" s="18">
        <f>SUM(H19:I19)</f>
        <v>164</v>
      </c>
    </row>
    <row r="20" spans="1:10">
      <c r="A20" s="2" t="s">
        <v>10</v>
      </c>
      <c r="B20" s="11">
        <f>SUM('19PALG06'!N21,'19PALG06'!Q21)</f>
        <v>124</v>
      </c>
      <c r="C20" s="12">
        <f>SUM('19PALG06'!O21,'19PALG06'!R21)</f>
        <v>821</v>
      </c>
      <c r="D20" s="12">
        <f>SUM('19PALG06'!P21,'19PALG06'!S21)</f>
        <v>945</v>
      </c>
      <c r="E20" s="11">
        <f>SUM('19PALG10'!N21,'19PALG10'!Q21)</f>
        <v>18</v>
      </c>
      <c r="F20" s="12">
        <f>SUM('19PALG10'!O21,'19PALG10'!R21)</f>
        <v>406</v>
      </c>
      <c r="G20" s="12">
        <f>SUM('19PALG10'!P21,'19PALG10'!S21)</f>
        <v>424</v>
      </c>
      <c r="H20" s="11">
        <f t="shared" si="2"/>
        <v>142</v>
      </c>
      <c r="I20" s="12">
        <f t="shared" si="2"/>
        <v>1227</v>
      </c>
      <c r="J20" s="12">
        <f>SUM(H20:I20)</f>
        <v>1369</v>
      </c>
    </row>
    <row r="21" spans="1:10" s="17" customFormat="1">
      <c r="A21" s="19" t="s">
        <v>4</v>
      </c>
      <c r="B21" s="15">
        <f t="shared" ref="B21:J21" si="3">SUM(B17:B20)</f>
        <v>1091</v>
      </c>
      <c r="C21" s="16">
        <f t="shared" si="3"/>
        <v>6150</v>
      </c>
      <c r="D21" s="16">
        <f t="shared" si="3"/>
        <v>7241</v>
      </c>
      <c r="E21" s="15">
        <f t="shared" si="3"/>
        <v>182</v>
      </c>
      <c r="F21" s="16">
        <f t="shared" si="3"/>
        <v>3059</v>
      </c>
      <c r="G21" s="16">
        <f t="shared" si="3"/>
        <v>3241</v>
      </c>
      <c r="H21" s="15">
        <f t="shared" si="3"/>
        <v>1273</v>
      </c>
      <c r="I21" s="16">
        <f t="shared" si="3"/>
        <v>9209</v>
      </c>
      <c r="J21" s="16">
        <f t="shared" si="3"/>
        <v>10482</v>
      </c>
    </row>
    <row r="22" spans="1:10">
      <c r="A22" s="2"/>
      <c r="B22" s="11"/>
      <c r="C22" s="12"/>
      <c r="D22" s="12"/>
      <c r="E22" s="11"/>
      <c r="F22" s="12"/>
      <c r="G22" s="12"/>
      <c r="H22" s="11"/>
      <c r="I22" s="12"/>
      <c r="J22" s="12"/>
    </row>
    <row r="23" spans="1:10">
      <c r="A23" s="1" t="s">
        <v>12</v>
      </c>
      <c r="B23" s="11"/>
      <c r="C23" s="12"/>
      <c r="D23" s="12"/>
      <c r="E23" s="11"/>
      <c r="F23" s="12"/>
      <c r="G23" s="12"/>
      <c r="H23" s="11"/>
      <c r="I23" s="12"/>
      <c r="J23" s="12"/>
    </row>
    <row r="24" spans="1:10">
      <c r="A24" s="2" t="s">
        <v>41</v>
      </c>
      <c r="B24" s="11">
        <v>4992</v>
      </c>
      <c r="C24" s="12">
        <v>8287</v>
      </c>
      <c r="D24" s="12">
        <v>13279</v>
      </c>
      <c r="E24" s="11">
        <v>364</v>
      </c>
      <c r="F24" s="12">
        <v>1204</v>
      </c>
      <c r="G24" s="12">
        <v>1568</v>
      </c>
      <c r="H24" s="11">
        <f t="shared" ref="H24:I27" si="4">SUM(B24,E24)</f>
        <v>5356</v>
      </c>
      <c r="I24" s="12">
        <f t="shared" si="4"/>
        <v>9491</v>
      </c>
      <c r="J24" s="12">
        <f>SUM(H24:I24)</f>
        <v>14847</v>
      </c>
    </row>
    <row r="25" spans="1:10">
      <c r="A25" s="2" t="s">
        <v>8</v>
      </c>
      <c r="B25" s="11">
        <v>15216</v>
      </c>
      <c r="C25" s="12">
        <v>27093</v>
      </c>
      <c r="D25" s="12">
        <v>42309</v>
      </c>
      <c r="E25" s="11">
        <v>1198</v>
      </c>
      <c r="F25" s="12">
        <v>3331</v>
      </c>
      <c r="G25" s="12">
        <v>4529</v>
      </c>
      <c r="H25" s="11">
        <f t="shared" si="4"/>
        <v>16414</v>
      </c>
      <c r="I25" s="12">
        <f t="shared" si="4"/>
        <v>30424</v>
      </c>
      <c r="J25" s="12">
        <f>SUM(H25:I25)</f>
        <v>46838</v>
      </c>
    </row>
    <row r="26" spans="1:10">
      <c r="A26" s="2" t="s">
        <v>9</v>
      </c>
      <c r="B26" s="11">
        <v>1132</v>
      </c>
      <c r="C26" s="12">
        <v>1278</v>
      </c>
      <c r="D26" s="12">
        <v>2410</v>
      </c>
      <c r="E26" s="11">
        <v>65</v>
      </c>
      <c r="F26" s="12">
        <v>178</v>
      </c>
      <c r="G26" s="12">
        <v>243</v>
      </c>
      <c r="H26" s="11">
        <f t="shared" si="4"/>
        <v>1197</v>
      </c>
      <c r="I26" s="12">
        <f t="shared" si="4"/>
        <v>1456</v>
      </c>
      <c r="J26" s="12">
        <f>SUM(H26:I26)</f>
        <v>2653</v>
      </c>
    </row>
    <row r="27" spans="1:10">
      <c r="A27" s="3" t="s">
        <v>10</v>
      </c>
      <c r="B27" s="11">
        <v>1401</v>
      </c>
      <c r="C27" s="12">
        <v>1788</v>
      </c>
      <c r="D27" s="12">
        <v>3189</v>
      </c>
      <c r="E27" s="11">
        <v>82</v>
      </c>
      <c r="F27" s="12">
        <v>253</v>
      </c>
      <c r="G27" s="12">
        <v>335</v>
      </c>
      <c r="H27" s="11">
        <f t="shared" si="4"/>
        <v>1483</v>
      </c>
      <c r="I27" s="12">
        <f t="shared" si="4"/>
        <v>2041</v>
      </c>
      <c r="J27" s="12">
        <f>SUM(H27:I27)</f>
        <v>3524</v>
      </c>
    </row>
    <row r="28" spans="1:10" s="17" customFormat="1">
      <c r="A28" s="14" t="s">
        <v>4</v>
      </c>
      <c r="B28" s="15">
        <f t="shared" ref="B28:J28" si="5">SUM(B24:B27)</f>
        <v>22741</v>
      </c>
      <c r="C28" s="16">
        <f t="shared" si="5"/>
        <v>38446</v>
      </c>
      <c r="D28" s="16">
        <f t="shared" si="5"/>
        <v>61187</v>
      </c>
      <c r="E28" s="15">
        <f t="shared" si="5"/>
        <v>1709</v>
      </c>
      <c r="F28" s="16">
        <f t="shared" si="5"/>
        <v>4966</v>
      </c>
      <c r="G28" s="16">
        <f t="shared" si="5"/>
        <v>6675</v>
      </c>
      <c r="H28" s="15">
        <f t="shared" si="5"/>
        <v>24450</v>
      </c>
      <c r="I28" s="16">
        <f t="shared" si="5"/>
        <v>43412</v>
      </c>
      <c r="J28" s="16">
        <f t="shared" si="5"/>
        <v>67862</v>
      </c>
    </row>
    <row r="29" spans="1:10">
      <c r="A29" s="3"/>
      <c r="B29" s="11"/>
      <c r="C29" s="12"/>
      <c r="D29" s="12"/>
      <c r="E29" s="11"/>
      <c r="F29" s="12"/>
      <c r="G29" s="12"/>
      <c r="H29" s="11"/>
      <c r="I29" s="12"/>
      <c r="J29" s="12"/>
    </row>
    <row r="30" spans="1:10">
      <c r="A30" s="1" t="s">
        <v>13</v>
      </c>
      <c r="B30" s="11"/>
      <c r="C30" s="12"/>
      <c r="D30" s="12"/>
      <c r="E30" s="11"/>
      <c r="F30" s="12"/>
      <c r="G30" s="12"/>
      <c r="H30" s="11"/>
      <c r="I30" s="12"/>
      <c r="J30" s="12"/>
    </row>
    <row r="31" spans="1:10">
      <c r="A31" s="2" t="s">
        <v>41</v>
      </c>
      <c r="B31" s="11">
        <f>SUM('19PALG06'!N32,'19PALG06'!Q32)</f>
        <v>687</v>
      </c>
      <c r="C31" s="12">
        <f>SUM('19PALG06'!O32,'19PALG06'!R32)</f>
        <v>1462</v>
      </c>
      <c r="D31" s="12">
        <f>SUM('19PALG06'!P32,'19PALG06'!S32)</f>
        <v>2149</v>
      </c>
      <c r="E31" s="11">
        <f>SUM('19PALG10'!N32,'19PALG10'!Q32)</f>
        <v>54</v>
      </c>
      <c r="F31" s="12">
        <f>SUM('19PALG10'!O32,'19PALG10'!R32)</f>
        <v>421</v>
      </c>
      <c r="G31" s="12">
        <f>SUM('19PALG10'!P32,'19PALG10'!S32)</f>
        <v>475</v>
      </c>
      <c r="H31" s="11">
        <f t="shared" ref="H31:I34" si="6">SUM(B31,E31)</f>
        <v>741</v>
      </c>
      <c r="I31" s="12">
        <f t="shared" si="6"/>
        <v>1883</v>
      </c>
      <c r="J31" s="12">
        <f>SUM(H31:I31)</f>
        <v>2624</v>
      </c>
    </row>
    <row r="32" spans="1:10">
      <c r="A32" s="2" t="s">
        <v>8</v>
      </c>
      <c r="B32" s="11">
        <f>SUM('19PALG06'!N33,'19PALG06'!Q33)</f>
        <v>1595</v>
      </c>
      <c r="C32" s="12">
        <f>SUM('19PALG06'!O33,'19PALG06'!R33)</f>
        <v>3487</v>
      </c>
      <c r="D32" s="12">
        <f>SUM('19PALG06'!P33,'19PALG06'!S33)</f>
        <v>5082</v>
      </c>
      <c r="E32" s="11">
        <f>SUM('19PALG10'!N33,'19PALG10'!Q33)</f>
        <v>145</v>
      </c>
      <c r="F32" s="12">
        <f>SUM('19PALG10'!O33,'19PALG10'!R33)</f>
        <v>872</v>
      </c>
      <c r="G32" s="12">
        <f>SUM('19PALG10'!P33,'19PALG10'!S33)</f>
        <v>1017</v>
      </c>
      <c r="H32" s="11">
        <f t="shared" si="6"/>
        <v>1740</v>
      </c>
      <c r="I32" s="12">
        <f t="shared" si="6"/>
        <v>4359</v>
      </c>
      <c r="J32" s="12">
        <f>SUM(H32:I32)</f>
        <v>6099</v>
      </c>
    </row>
    <row r="33" spans="1:10">
      <c r="A33" s="2" t="s">
        <v>9</v>
      </c>
      <c r="B33" s="11">
        <f>SUM('19PALG06'!N34,'19PALG06'!Q34)</f>
        <v>80</v>
      </c>
      <c r="C33" s="12">
        <f>SUM('19PALG06'!O34,'19PALG06'!R34)</f>
        <v>132</v>
      </c>
      <c r="D33" s="12">
        <f>SUM('19PALG06'!P34,'19PALG06'!S34)</f>
        <v>212</v>
      </c>
      <c r="E33" s="13">
        <f>SUM('19PALG10'!N34,'19PALG10'!Q34)</f>
        <v>4</v>
      </c>
      <c r="F33" s="12">
        <f>SUM('19PALG10'!O34,'19PALG10'!R34)</f>
        <v>36</v>
      </c>
      <c r="G33" s="12">
        <f>SUM('19PALG10'!P34,'19PALG10'!S34)</f>
        <v>40</v>
      </c>
      <c r="H33" s="13">
        <f t="shared" si="6"/>
        <v>84</v>
      </c>
      <c r="I33" s="12">
        <f t="shared" si="6"/>
        <v>168</v>
      </c>
      <c r="J33" s="12">
        <f>SUM(H33:I33)</f>
        <v>252</v>
      </c>
    </row>
    <row r="34" spans="1:10">
      <c r="A34" s="2" t="s">
        <v>10</v>
      </c>
      <c r="B34" s="11">
        <f>SUM('19PALG06'!N35,'19PALG06'!Q35)</f>
        <v>266</v>
      </c>
      <c r="C34" s="12">
        <f>SUM('19PALG06'!O35,'19PALG06'!R35)</f>
        <v>554</v>
      </c>
      <c r="D34" s="12">
        <f>SUM('19PALG06'!P35,'19PALG06'!S35)</f>
        <v>820</v>
      </c>
      <c r="E34" s="11">
        <f>SUM('19PALG10'!N35,'19PALG10'!Q35)</f>
        <v>19</v>
      </c>
      <c r="F34" s="12">
        <f>SUM('19PALG10'!O35,'19PALG10'!R35)</f>
        <v>126</v>
      </c>
      <c r="G34" s="12">
        <f>SUM('19PALG10'!P35,'19PALG10'!S35)</f>
        <v>145</v>
      </c>
      <c r="H34" s="11">
        <f t="shared" si="6"/>
        <v>285</v>
      </c>
      <c r="I34" s="12">
        <f t="shared" si="6"/>
        <v>680</v>
      </c>
      <c r="J34" s="12">
        <f>SUM(H34:I34)</f>
        <v>965</v>
      </c>
    </row>
    <row r="35" spans="1:10" s="17" customFormat="1">
      <c r="A35" s="19" t="s">
        <v>4</v>
      </c>
      <c r="B35" s="15">
        <f t="shared" ref="B35:J35" si="7">SUM(B31:B34)</f>
        <v>2628</v>
      </c>
      <c r="C35" s="16">
        <f t="shared" si="7"/>
        <v>5635</v>
      </c>
      <c r="D35" s="16">
        <f t="shared" si="7"/>
        <v>8263</v>
      </c>
      <c r="E35" s="15">
        <f t="shared" si="7"/>
        <v>222</v>
      </c>
      <c r="F35" s="16">
        <f t="shared" si="7"/>
        <v>1455</v>
      </c>
      <c r="G35" s="16">
        <f t="shared" si="7"/>
        <v>1677</v>
      </c>
      <c r="H35" s="15">
        <f t="shared" si="7"/>
        <v>2850</v>
      </c>
      <c r="I35" s="16">
        <f t="shared" si="7"/>
        <v>7090</v>
      </c>
      <c r="J35" s="16">
        <f t="shared" si="7"/>
        <v>9940</v>
      </c>
    </row>
    <row r="36" spans="1:10" s="17" customFormat="1">
      <c r="A36" s="19"/>
      <c r="B36" s="20"/>
      <c r="C36" s="21"/>
      <c r="D36" s="21"/>
      <c r="E36" s="20"/>
      <c r="F36" s="21"/>
      <c r="G36" s="21"/>
      <c r="H36" s="20"/>
      <c r="I36" s="21"/>
      <c r="J36" s="21"/>
    </row>
    <row r="37" spans="1:10" s="17" customFormat="1">
      <c r="A37" s="1" t="s">
        <v>67</v>
      </c>
      <c r="B37" s="20"/>
      <c r="C37" s="21"/>
      <c r="D37" s="21"/>
      <c r="E37" s="20"/>
      <c r="F37" s="21"/>
      <c r="G37" s="21"/>
      <c r="H37" s="20"/>
      <c r="I37" s="21"/>
      <c r="J37" s="21"/>
    </row>
    <row r="38" spans="1:10" s="17" customFormat="1">
      <c r="A38" s="2" t="s">
        <v>41</v>
      </c>
      <c r="B38" s="13">
        <v>38</v>
      </c>
      <c r="C38" s="67">
        <v>200</v>
      </c>
      <c r="D38" s="67">
        <v>238</v>
      </c>
      <c r="E38" s="13">
        <v>3</v>
      </c>
      <c r="F38" s="67">
        <v>24</v>
      </c>
      <c r="G38" s="67">
        <v>27</v>
      </c>
      <c r="H38" s="13">
        <f t="shared" ref="H38:I41" si="8">SUM(B38,E38)</f>
        <v>41</v>
      </c>
      <c r="I38" s="67">
        <f t="shared" si="8"/>
        <v>224</v>
      </c>
      <c r="J38" s="67">
        <f>SUM(H38:I38)</f>
        <v>265</v>
      </c>
    </row>
    <row r="39" spans="1:10" s="17" customFormat="1">
      <c r="A39" s="2" t="s">
        <v>8</v>
      </c>
      <c r="B39" s="13">
        <v>149</v>
      </c>
      <c r="C39" s="67">
        <v>858</v>
      </c>
      <c r="D39" s="67">
        <v>1007</v>
      </c>
      <c r="E39" s="13">
        <v>17</v>
      </c>
      <c r="F39" s="67">
        <v>76</v>
      </c>
      <c r="G39" s="67">
        <v>93</v>
      </c>
      <c r="H39" s="13">
        <f t="shared" si="8"/>
        <v>166</v>
      </c>
      <c r="I39" s="67">
        <f t="shared" si="8"/>
        <v>934</v>
      </c>
      <c r="J39" s="67">
        <f>SUM(H39:I39)</f>
        <v>1100</v>
      </c>
    </row>
    <row r="40" spans="1:10" s="17" customFormat="1">
      <c r="A40" s="2" t="s">
        <v>9</v>
      </c>
      <c r="B40" s="13">
        <v>28</v>
      </c>
      <c r="C40" s="67">
        <v>70</v>
      </c>
      <c r="D40" s="67">
        <v>98</v>
      </c>
      <c r="E40" s="13">
        <v>2</v>
      </c>
      <c r="F40" s="67">
        <v>4</v>
      </c>
      <c r="G40" s="67">
        <v>6</v>
      </c>
      <c r="H40" s="13">
        <f t="shared" si="8"/>
        <v>30</v>
      </c>
      <c r="I40" s="67">
        <f t="shared" si="8"/>
        <v>74</v>
      </c>
      <c r="J40" s="67">
        <f>SUM(H40:I40)</f>
        <v>104</v>
      </c>
    </row>
    <row r="41" spans="1:10" s="17" customFormat="1">
      <c r="A41" s="2" t="s">
        <v>10</v>
      </c>
      <c r="B41" s="13">
        <v>7</v>
      </c>
      <c r="C41" s="67">
        <v>17</v>
      </c>
      <c r="D41" s="67">
        <v>24</v>
      </c>
      <c r="E41" s="13">
        <v>0</v>
      </c>
      <c r="F41" s="67">
        <v>4</v>
      </c>
      <c r="G41" s="67">
        <v>4</v>
      </c>
      <c r="H41" s="13">
        <f t="shared" si="8"/>
        <v>7</v>
      </c>
      <c r="I41" s="67">
        <f t="shared" si="8"/>
        <v>21</v>
      </c>
      <c r="J41" s="67">
        <f>SUM(H41:I41)</f>
        <v>28</v>
      </c>
    </row>
    <row r="42" spans="1:10" s="17" customFormat="1">
      <c r="A42" s="19" t="s">
        <v>4</v>
      </c>
      <c r="B42" s="15">
        <f t="shared" ref="B42:J42" si="9">SUM(B38:B41)</f>
        <v>222</v>
      </c>
      <c r="C42" s="16">
        <f t="shared" si="9"/>
        <v>1145</v>
      </c>
      <c r="D42" s="195">
        <f t="shared" si="9"/>
        <v>1367</v>
      </c>
      <c r="E42" s="15">
        <f t="shared" si="9"/>
        <v>22</v>
      </c>
      <c r="F42" s="16">
        <f t="shared" si="9"/>
        <v>108</v>
      </c>
      <c r="G42" s="195">
        <f t="shared" si="9"/>
        <v>130</v>
      </c>
      <c r="H42" s="15">
        <f t="shared" si="9"/>
        <v>244</v>
      </c>
      <c r="I42" s="16">
        <f t="shared" si="9"/>
        <v>1253</v>
      </c>
      <c r="J42" s="16">
        <f t="shared" si="9"/>
        <v>1497</v>
      </c>
    </row>
    <row r="43" spans="1:10">
      <c r="A43" s="2"/>
      <c r="B43" s="11"/>
      <c r="C43" s="12"/>
      <c r="D43" s="12"/>
      <c r="E43" s="11"/>
      <c r="F43" s="12"/>
      <c r="G43" s="12"/>
      <c r="H43" s="11"/>
      <c r="I43" s="12"/>
      <c r="J43" s="12"/>
    </row>
    <row r="44" spans="1:10">
      <c r="A44" s="1" t="s">
        <v>14</v>
      </c>
      <c r="B44" s="162"/>
      <c r="C44" s="163"/>
      <c r="D44" s="164"/>
      <c r="E44" s="162"/>
      <c r="F44" s="163"/>
      <c r="G44" s="164"/>
      <c r="H44" s="11"/>
      <c r="I44" s="12"/>
      <c r="J44" s="12"/>
    </row>
    <row r="45" spans="1:10" s="17" customFormat="1">
      <c r="A45" s="19" t="s">
        <v>4</v>
      </c>
      <c r="B45" s="162">
        <f>SUM('19PALG06'!N46,'19PALG06'!Q46)</f>
        <v>4183</v>
      </c>
      <c r="C45" s="163">
        <f>SUM('19PALG06'!O46,'19PALG06'!R46)</f>
        <v>5444</v>
      </c>
      <c r="D45" s="164">
        <f>SUM('19PALG06'!P46,'19PALG06'!S46)</f>
        <v>9627</v>
      </c>
      <c r="E45" s="165">
        <f>SUM('19PALG10'!N46,'19PALG10'!Q46)</f>
        <v>854</v>
      </c>
      <c r="F45" s="164">
        <f>SUM('19PALG10'!O46,'19PALG10'!R46)</f>
        <v>1879</v>
      </c>
      <c r="G45" s="164">
        <f>SUM('19PALG10'!P46,'19PALG10'!S46)</f>
        <v>2733</v>
      </c>
      <c r="H45" s="20">
        <f>SUM(B45,E45)</f>
        <v>5037</v>
      </c>
      <c r="I45" s="21">
        <f>SUM(C45,F45)</f>
        <v>7323</v>
      </c>
      <c r="J45" s="21">
        <f>SUM(H45:I45)</f>
        <v>12360</v>
      </c>
    </row>
    <row r="46" spans="1:10">
      <c r="A46" s="2"/>
      <c r="B46" s="11"/>
      <c r="C46" s="12"/>
      <c r="D46" s="12"/>
      <c r="E46" s="11"/>
      <c r="F46" s="12"/>
      <c r="G46" s="12"/>
      <c r="H46" s="11"/>
      <c r="I46" s="12"/>
      <c r="J46" s="12"/>
    </row>
    <row r="47" spans="1:10" s="17" customFormat="1">
      <c r="A47" s="189" t="s">
        <v>47</v>
      </c>
      <c r="B47" s="20"/>
      <c r="C47" s="21"/>
      <c r="D47" s="21"/>
      <c r="E47" s="20"/>
      <c r="F47" s="21"/>
      <c r="G47" s="21"/>
      <c r="H47" s="20"/>
      <c r="I47" s="21"/>
      <c r="J47" s="21"/>
    </row>
    <row r="48" spans="1:10" s="17" customFormat="1">
      <c r="A48" s="19" t="s">
        <v>4</v>
      </c>
      <c r="B48" s="20">
        <f>SUM('19PALG06'!N49,'19PALG06'!Q49)</f>
        <v>181</v>
      </c>
      <c r="C48" s="21">
        <f>SUM('19PALG06'!O49,'19PALG06'!R49)</f>
        <v>1083</v>
      </c>
      <c r="D48" s="21">
        <f>SUM('19PALG06'!P49,'19PALG06'!S49)</f>
        <v>1264</v>
      </c>
      <c r="E48" s="20">
        <f>SUM('19PALG10'!N49,'19PALG10'!Q49)</f>
        <v>18</v>
      </c>
      <c r="F48" s="21">
        <f>SUM('19PALG10'!O49,'19PALG10'!R49)</f>
        <v>121</v>
      </c>
      <c r="G48" s="21">
        <f>SUM('19PALG10'!P49,'19PALG10'!S49)</f>
        <v>139</v>
      </c>
      <c r="H48" s="20">
        <f>B48+E48</f>
        <v>199</v>
      </c>
      <c r="I48" s="21">
        <f>C48+F48</f>
        <v>1204</v>
      </c>
      <c r="J48" s="21">
        <f>H48+I48</f>
        <v>1403</v>
      </c>
    </row>
    <row r="49" spans="1:10">
      <c r="A49" s="2"/>
      <c r="B49" s="11"/>
      <c r="C49" s="12"/>
      <c r="D49" s="12"/>
      <c r="E49" s="11"/>
      <c r="F49" s="12"/>
      <c r="G49" s="12"/>
      <c r="H49" s="11"/>
      <c r="I49" s="12"/>
      <c r="J49" s="12"/>
    </row>
    <row r="50" spans="1:10">
      <c r="A50" s="1" t="s">
        <v>44</v>
      </c>
      <c r="B50" s="11"/>
      <c r="C50" s="12"/>
      <c r="D50" s="12"/>
      <c r="E50" s="11"/>
      <c r="F50" s="12"/>
      <c r="G50" s="12"/>
      <c r="H50" s="11"/>
      <c r="I50" s="12"/>
      <c r="J50" s="12"/>
    </row>
    <row r="51" spans="1:10">
      <c r="A51" s="2" t="s">
        <v>41</v>
      </c>
      <c r="B51" s="11">
        <f>SUM('19PALG06'!N52,'19PALG06'!Q52)</f>
        <v>752</v>
      </c>
      <c r="C51" s="12">
        <f>SUM('19PALG06'!O52,'19PALG06'!R52)</f>
        <v>1483</v>
      </c>
      <c r="D51" s="12">
        <f>SUM('19PALG06'!P52,'19PALG06'!S52)</f>
        <v>2235</v>
      </c>
      <c r="E51" s="11">
        <f>SUM('19PALG10'!N52,'19PALG10'!Q52)</f>
        <v>38</v>
      </c>
      <c r="F51" s="12">
        <f>SUM('19PALG10'!O52,'19PALG10'!R52)</f>
        <v>226</v>
      </c>
      <c r="G51" s="12">
        <f>SUM('19PALG10'!P52,'19PALG10'!S52)</f>
        <v>264</v>
      </c>
      <c r="H51" s="11">
        <f t="shared" ref="H51:I54" si="10">SUM(B51,E51)</f>
        <v>790</v>
      </c>
      <c r="I51" s="12">
        <f t="shared" si="10"/>
        <v>1709</v>
      </c>
      <c r="J51" s="12">
        <f>SUM(H51:I51)</f>
        <v>2499</v>
      </c>
    </row>
    <row r="52" spans="1:10">
      <c r="A52" s="2" t="s">
        <v>8</v>
      </c>
      <c r="B52" s="11">
        <f>SUM('19PALG06'!N53,'19PALG06'!Q53)</f>
        <v>728</v>
      </c>
      <c r="C52" s="12">
        <f>SUM('19PALG06'!O53,'19PALG06'!R53)</f>
        <v>1661</v>
      </c>
      <c r="D52" s="12">
        <f>SUM('19PALG06'!P53,'19PALG06'!S53)</f>
        <v>2389</v>
      </c>
      <c r="E52" s="11">
        <f>SUM('19PALG10'!N53,'19PALG10'!Q53)</f>
        <v>51</v>
      </c>
      <c r="F52" s="12">
        <f>SUM('19PALG10'!O53,'19PALG10'!R53)</f>
        <v>209</v>
      </c>
      <c r="G52" s="12">
        <f>SUM('19PALG10'!P53,'19PALG10'!S53)</f>
        <v>260</v>
      </c>
      <c r="H52" s="11">
        <f t="shared" si="10"/>
        <v>779</v>
      </c>
      <c r="I52" s="12">
        <f t="shared" si="10"/>
        <v>1870</v>
      </c>
      <c r="J52" s="12">
        <f>SUM(H52:I52)</f>
        <v>2649</v>
      </c>
    </row>
    <row r="53" spans="1:10">
      <c r="A53" s="2" t="s">
        <v>9</v>
      </c>
      <c r="B53" s="11">
        <f>SUM('19PALG06'!N54,'19PALG06'!Q54)</f>
        <v>309</v>
      </c>
      <c r="C53" s="12">
        <f>SUM('19PALG06'!O54,'19PALG06'!R54)</f>
        <v>543</v>
      </c>
      <c r="D53" s="12">
        <f>SUM('19PALG06'!P54,'19PALG06'!S54)</f>
        <v>852</v>
      </c>
      <c r="E53" s="11">
        <f>SUM('19PALG10'!N54,'19PALG10'!Q54)</f>
        <v>15</v>
      </c>
      <c r="F53" s="12">
        <f>SUM('19PALG10'!O54,'19PALG10'!R54)</f>
        <v>78</v>
      </c>
      <c r="G53" s="12">
        <f>SUM('19PALG10'!P54,'19PALG10'!S54)</f>
        <v>93</v>
      </c>
      <c r="H53" s="11">
        <f t="shared" si="10"/>
        <v>324</v>
      </c>
      <c r="I53" s="12">
        <f t="shared" si="10"/>
        <v>621</v>
      </c>
      <c r="J53" s="12">
        <f>SUM(H53:I53)</f>
        <v>945</v>
      </c>
    </row>
    <row r="54" spans="1:10">
      <c r="A54" s="2" t="s">
        <v>10</v>
      </c>
      <c r="B54" s="11">
        <f>SUM('19PALG06'!N55,'19PALG06'!Q55)</f>
        <v>248</v>
      </c>
      <c r="C54" s="12">
        <f>SUM('19PALG06'!O55,'19PALG06'!R55)</f>
        <v>502</v>
      </c>
      <c r="D54" s="12">
        <f>SUM('19PALG06'!P55,'19PALG06'!S55)</f>
        <v>750</v>
      </c>
      <c r="E54" s="11">
        <f>SUM('19PALG10'!N55,'19PALG10'!Q55)</f>
        <v>13</v>
      </c>
      <c r="F54" s="12">
        <f>SUM('19PALG10'!O55,'19PALG10'!R55)</f>
        <v>71</v>
      </c>
      <c r="G54" s="12">
        <f>SUM('19PALG10'!P55,'19PALG10'!S55)</f>
        <v>84</v>
      </c>
      <c r="H54" s="11">
        <f t="shared" si="10"/>
        <v>261</v>
      </c>
      <c r="I54" s="12">
        <f t="shared" si="10"/>
        <v>573</v>
      </c>
      <c r="J54" s="12">
        <f>SUM(H54:I54)</f>
        <v>834</v>
      </c>
    </row>
    <row r="55" spans="1:10" s="17" customFormat="1">
      <c r="A55" s="19" t="s">
        <v>4</v>
      </c>
      <c r="B55" s="15">
        <f t="shared" ref="B55:J55" si="11">SUM(B51:B54)</f>
        <v>2037</v>
      </c>
      <c r="C55" s="16">
        <f t="shared" si="11"/>
        <v>4189</v>
      </c>
      <c r="D55" s="16">
        <f t="shared" si="11"/>
        <v>6226</v>
      </c>
      <c r="E55" s="15">
        <f t="shared" si="11"/>
        <v>117</v>
      </c>
      <c r="F55" s="16">
        <f t="shared" si="11"/>
        <v>584</v>
      </c>
      <c r="G55" s="16">
        <f t="shared" si="11"/>
        <v>701</v>
      </c>
      <c r="H55" s="15">
        <f t="shared" si="11"/>
        <v>2154</v>
      </c>
      <c r="I55" s="16">
        <f t="shared" si="11"/>
        <v>4773</v>
      </c>
      <c r="J55" s="16">
        <f t="shared" si="11"/>
        <v>6927</v>
      </c>
    </row>
    <row r="56" spans="1:10">
      <c r="A56" s="2"/>
      <c r="B56" s="11"/>
      <c r="C56" s="12"/>
      <c r="D56" s="12"/>
      <c r="E56" s="11"/>
      <c r="F56" s="12"/>
      <c r="G56" s="12"/>
      <c r="H56" s="11"/>
      <c r="I56" s="12"/>
      <c r="J56" s="12"/>
    </row>
    <row r="57" spans="1:10">
      <c r="A57" s="1" t="s">
        <v>15</v>
      </c>
      <c r="B57" s="11"/>
      <c r="C57" s="12"/>
      <c r="D57" s="12"/>
      <c r="E57" s="11"/>
      <c r="F57" s="12"/>
      <c r="G57" s="12"/>
      <c r="H57" s="11"/>
      <c r="I57" s="12"/>
      <c r="J57" s="12"/>
    </row>
    <row r="58" spans="1:10">
      <c r="A58" s="2" t="s">
        <v>41</v>
      </c>
      <c r="B58" s="11">
        <f>SUM('19PALG06'!N59,'19PALG06'!Q59)</f>
        <v>236</v>
      </c>
      <c r="C58" s="12">
        <f>SUM('19PALG06'!O59,'19PALG06'!R59)</f>
        <v>304</v>
      </c>
      <c r="D58" s="12">
        <f>SUM('19PALG06'!P59,'19PALG06'!S59)</f>
        <v>540</v>
      </c>
      <c r="E58" s="11">
        <f>SUM('19PALG10'!N59,'19PALG10'!Q59)</f>
        <v>11</v>
      </c>
      <c r="F58" s="12">
        <f>SUM('19PALG10'!O59,'19PALG10'!R59)</f>
        <v>21</v>
      </c>
      <c r="G58" s="12">
        <f>SUM('19PALG10'!P59,'19PALG10'!S59)</f>
        <v>32</v>
      </c>
      <c r="H58" s="11">
        <f t="shared" ref="H58:I61" si="12">SUM(B58,E58)</f>
        <v>247</v>
      </c>
      <c r="I58" s="12">
        <f t="shared" si="12"/>
        <v>325</v>
      </c>
      <c r="J58" s="12">
        <f>SUM(H58:I58)</f>
        <v>572</v>
      </c>
    </row>
    <row r="59" spans="1:10">
      <c r="A59" s="2" t="s">
        <v>8</v>
      </c>
      <c r="B59" s="11">
        <f>SUM('19PALG06'!N60,'19PALG06'!Q60)</f>
        <v>43</v>
      </c>
      <c r="C59" s="12">
        <f>SUM('19PALG06'!O60,'19PALG06'!R60)</f>
        <v>82</v>
      </c>
      <c r="D59" s="12">
        <f>SUM('19PALG06'!P60,'19PALG06'!S60)</f>
        <v>125</v>
      </c>
      <c r="E59" s="11">
        <f>SUM('19PALG10'!N60,'19PALG10'!Q60)</f>
        <v>3</v>
      </c>
      <c r="F59" s="12">
        <f>SUM('19PALG10'!O60,'19PALG10'!R60)</f>
        <v>7</v>
      </c>
      <c r="G59" s="12">
        <f>SUM('19PALG10'!P60,'19PALG10'!S60)</f>
        <v>10</v>
      </c>
      <c r="H59" s="11">
        <f t="shared" si="12"/>
        <v>46</v>
      </c>
      <c r="I59" s="12">
        <f t="shared" si="12"/>
        <v>89</v>
      </c>
      <c r="J59" s="12">
        <f>SUM(H59:I59)</f>
        <v>135</v>
      </c>
    </row>
    <row r="60" spans="1:10">
      <c r="A60" s="2" t="s">
        <v>9</v>
      </c>
      <c r="B60" s="11">
        <f>SUM('19PALG06'!N61,'19PALG06'!Q61)</f>
        <v>0</v>
      </c>
      <c r="C60" s="12">
        <f>SUM('19PALG06'!O61,'19PALG06'!R61)</f>
        <v>0</v>
      </c>
      <c r="D60" s="12">
        <f>SUM('19PALG06'!P61,'19PALG06'!S61)</f>
        <v>0</v>
      </c>
      <c r="E60" s="11">
        <f>SUM('19PALG10'!N61,'19PALG10'!Q61)</f>
        <v>0</v>
      </c>
      <c r="F60" s="12">
        <f>SUM('19PALG10'!O61,'19PALG10'!R61)</f>
        <v>0</v>
      </c>
      <c r="G60" s="12">
        <f>SUM('19PALG10'!P61,'19PALG10'!S61)</f>
        <v>0</v>
      </c>
      <c r="H60" s="11">
        <f t="shared" si="12"/>
        <v>0</v>
      </c>
      <c r="I60" s="12">
        <f t="shared" si="12"/>
        <v>0</v>
      </c>
      <c r="J60" s="12">
        <f>SUM(H60:I60)</f>
        <v>0</v>
      </c>
    </row>
    <row r="61" spans="1:10">
      <c r="A61" s="22" t="s">
        <v>10</v>
      </c>
      <c r="B61" s="11">
        <f>SUM('19PALG06'!N62,'19PALG06'!Q62)</f>
        <v>2022</v>
      </c>
      <c r="C61" s="25">
        <f>SUM('19PALG06'!O62,'19PALG06'!R62)</f>
        <v>3001</v>
      </c>
      <c r="D61" s="25">
        <f>SUM('19PALG06'!P62,'19PALG06'!S62)</f>
        <v>5023</v>
      </c>
      <c r="E61" s="11">
        <f>SUM('19PALG10'!N62,'19PALG10'!Q62)</f>
        <v>61</v>
      </c>
      <c r="F61" s="25">
        <f>SUM('19PALG10'!O62,'19PALG10'!R62)</f>
        <v>250</v>
      </c>
      <c r="G61" s="25">
        <f>SUM('19PALG10'!P62,'19PALG10'!S62)</f>
        <v>311</v>
      </c>
      <c r="H61" s="11">
        <f t="shared" si="12"/>
        <v>2083</v>
      </c>
      <c r="I61" s="25">
        <f t="shared" si="12"/>
        <v>3251</v>
      </c>
      <c r="J61" s="25">
        <f>SUM(H61:I61)</f>
        <v>5334</v>
      </c>
    </row>
    <row r="62" spans="1:10" s="17" customFormat="1">
      <c r="A62" s="19" t="s">
        <v>4</v>
      </c>
      <c r="B62" s="15">
        <f>SUM(B58:B61)</f>
        <v>2301</v>
      </c>
      <c r="C62" s="16">
        <f>SUM(C58:C61)</f>
        <v>3387</v>
      </c>
      <c r="D62" s="16">
        <f t="shared" ref="D62:J62" si="13">SUM(D58:D61)</f>
        <v>5688</v>
      </c>
      <c r="E62" s="15">
        <f>SUM(E58:E61)</f>
        <v>75</v>
      </c>
      <c r="F62" s="16">
        <f>SUM(F58:F61)</f>
        <v>278</v>
      </c>
      <c r="G62" s="16">
        <f t="shared" si="13"/>
        <v>353</v>
      </c>
      <c r="H62" s="15">
        <f t="shared" si="13"/>
        <v>2376</v>
      </c>
      <c r="I62" s="16">
        <f t="shared" si="13"/>
        <v>3665</v>
      </c>
      <c r="J62" s="16">
        <f t="shared" si="13"/>
        <v>6041</v>
      </c>
    </row>
    <row r="63" spans="1:10">
      <c r="A63" s="2"/>
      <c r="B63" s="11"/>
      <c r="C63" s="12"/>
      <c r="D63" s="12"/>
      <c r="E63" s="11"/>
      <c r="F63" s="12"/>
      <c r="G63" s="12"/>
      <c r="H63" s="11"/>
      <c r="I63" s="12"/>
      <c r="J63" s="12"/>
    </row>
    <row r="64" spans="1:10">
      <c r="A64" s="1" t="s">
        <v>40</v>
      </c>
      <c r="B64" s="11"/>
      <c r="C64" s="12"/>
      <c r="D64" s="12"/>
      <c r="E64" s="11"/>
      <c r="F64" s="12"/>
      <c r="G64" s="12"/>
      <c r="H64" s="11"/>
      <c r="I64" s="12"/>
      <c r="J64" s="12"/>
    </row>
    <row r="65" spans="1:12">
      <c r="A65" s="2" t="s">
        <v>41</v>
      </c>
      <c r="B65" s="11">
        <v>0</v>
      </c>
      <c r="C65" s="12">
        <v>0</v>
      </c>
      <c r="D65" s="12">
        <v>0</v>
      </c>
      <c r="E65" s="11">
        <f>SUM('19PALG10'!N66,'19PALG10'!Q66)</f>
        <v>448</v>
      </c>
      <c r="F65" s="12">
        <f>SUM('19PALG10'!O66,'19PALG10'!R66)</f>
        <v>1940</v>
      </c>
      <c r="G65" s="12">
        <f>SUM('19PALG10'!P66,'19PALG10'!S66)</f>
        <v>2388</v>
      </c>
      <c r="H65" s="11">
        <f t="shared" ref="H65:I69" si="14">SUM(B65,E65)</f>
        <v>448</v>
      </c>
      <c r="I65" s="12">
        <f t="shared" si="14"/>
        <v>1940</v>
      </c>
      <c r="J65" s="12">
        <f>SUM(H65:I65)</f>
        <v>2388</v>
      </c>
      <c r="K65" s="12"/>
      <c r="L65" s="12"/>
    </row>
    <row r="66" spans="1:12">
      <c r="A66" s="2" t="s">
        <v>8</v>
      </c>
      <c r="B66" s="11">
        <v>0</v>
      </c>
      <c r="C66" s="12">
        <v>0</v>
      </c>
      <c r="D66" s="12">
        <v>0</v>
      </c>
      <c r="E66" s="11">
        <f>SUM('19PALG10'!N67,'19PALG10'!Q67)</f>
        <v>504</v>
      </c>
      <c r="F66" s="12">
        <f>SUM('19PALG10'!O67,'19PALG10'!R67)</f>
        <v>2596</v>
      </c>
      <c r="G66" s="12">
        <f>SUM('19PALG10'!P67,'19PALG10'!S67)</f>
        <v>3100</v>
      </c>
      <c r="H66" s="11">
        <f t="shared" si="14"/>
        <v>504</v>
      </c>
      <c r="I66" s="12">
        <f t="shared" si="14"/>
        <v>2596</v>
      </c>
      <c r="J66" s="12">
        <f>SUM(H66:I66)</f>
        <v>3100</v>
      </c>
      <c r="K66" s="12"/>
      <c r="L66" s="12"/>
    </row>
    <row r="67" spans="1:12">
      <c r="A67" s="2" t="s">
        <v>9</v>
      </c>
      <c r="B67" s="11">
        <v>0</v>
      </c>
      <c r="C67" s="12">
        <v>0</v>
      </c>
      <c r="D67" s="12">
        <v>0</v>
      </c>
      <c r="E67" s="11">
        <f>SUM('19PALG10'!N68,'19PALG10'!Q68)</f>
        <v>12</v>
      </c>
      <c r="F67" s="12">
        <f>SUM('19PALG10'!O68,'19PALG10'!R68)</f>
        <v>66</v>
      </c>
      <c r="G67" s="12">
        <f>SUM('19PALG10'!P68,'19PALG10'!S68)</f>
        <v>78</v>
      </c>
      <c r="H67" s="11">
        <f t="shared" si="14"/>
        <v>12</v>
      </c>
      <c r="I67" s="12">
        <f t="shared" si="14"/>
        <v>66</v>
      </c>
      <c r="J67" s="12">
        <f>SUM(H67:I67)</f>
        <v>78</v>
      </c>
      <c r="K67" s="12"/>
      <c r="L67" s="12"/>
    </row>
    <row r="68" spans="1:12">
      <c r="A68" s="22" t="s">
        <v>10</v>
      </c>
      <c r="B68" s="11">
        <v>0</v>
      </c>
      <c r="C68" s="12">
        <v>0</v>
      </c>
      <c r="D68" s="12">
        <v>0</v>
      </c>
      <c r="E68" s="11">
        <f>SUM('19PALG10'!N69,'19PALG10'!Q69)</f>
        <v>53</v>
      </c>
      <c r="F68" s="25">
        <f>SUM('19PALG10'!O69,'19PALG10'!R69)</f>
        <v>264</v>
      </c>
      <c r="G68" s="25">
        <f>SUM('19PALG10'!P69,'19PALG10'!S69)</f>
        <v>317</v>
      </c>
      <c r="H68" s="11">
        <f t="shared" si="14"/>
        <v>53</v>
      </c>
      <c r="I68" s="25">
        <f t="shared" si="14"/>
        <v>264</v>
      </c>
      <c r="J68" s="25">
        <f>SUM(H68:I68)</f>
        <v>317</v>
      </c>
    </row>
    <row r="69" spans="1:12">
      <c r="A69" s="22" t="s">
        <v>16</v>
      </c>
      <c r="B69" s="11">
        <v>0</v>
      </c>
      <c r="C69" s="12">
        <v>0</v>
      </c>
      <c r="D69" s="12">
        <v>0</v>
      </c>
      <c r="E69" s="11">
        <f>SUM('19PALG10'!N70,'19PALG10'!Q70)</f>
        <v>123</v>
      </c>
      <c r="F69" s="25">
        <f>SUM('19PALG10'!O70,'19PALG10'!R70)</f>
        <v>143</v>
      </c>
      <c r="G69" s="25">
        <f>SUM('19PALG10'!P70,'19PALG10'!S70)</f>
        <v>266</v>
      </c>
      <c r="H69" s="11">
        <f t="shared" si="14"/>
        <v>123</v>
      </c>
      <c r="I69" s="25">
        <f t="shared" si="14"/>
        <v>143</v>
      </c>
      <c r="J69" s="25">
        <f>SUM(H69:I69)</f>
        <v>266</v>
      </c>
    </row>
    <row r="70" spans="1:12" s="17" customFormat="1">
      <c r="A70" s="19" t="s">
        <v>4</v>
      </c>
      <c r="B70" s="15">
        <f>SUM(B65:B69)</f>
        <v>0</v>
      </c>
      <c r="C70" s="16">
        <f t="shared" ref="C70:J70" si="15">SUM(C65:C69)</f>
        <v>0</v>
      </c>
      <c r="D70" s="16">
        <f t="shared" si="15"/>
        <v>0</v>
      </c>
      <c r="E70" s="15">
        <f t="shared" si="15"/>
        <v>1140</v>
      </c>
      <c r="F70" s="16">
        <f t="shared" si="15"/>
        <v>5009</v>
      </c>
      <c r="G70" s="16">
        <f t="shared" si="15"/>
        <v>6149</v>
      </c>
      <c r="H70" s="15">
        <f t="shared" si="15"/>
        <v>1140</v>
      </c>
      <c r="I70" s="16">
        <f t="shared" si="15"/>
        <v>5009</v>
      </c>
      <c r="J70" s="16">
        <f t="shared" si="15"/>
        <v>6149</v>
      </c>
    </row>
    <row r="71" spans="1:12" s="17" customFormat="1">
      <c r="A71" s="19"/>
      <c r="B71" s="20"/>
      <c r="C71" s="21"/>
      <c r="D71" s="21"/>
      <c r="E71" s="20"/>
      <c r="F71" s="21"/>
      <c r="G71" s="21"/>
      <c r="H71" s="20"/>
      <c r="I71" s="21"/>
      <c r="J71" s="21"/>
    </row>
    <row r="72" spans="1:12">
      <c r="A72" s="190" t="s">
        <v>77</v>
      </c>
      <c r="B72" s="23">
        <f>SUM(B70,B62,B55,B45,B42,B35,B28,B21,B14,B48)</f>
        <v>43187</v>
      </c>
      <c r="C72" s="24">
        <f t="shared" ref="C72:J72" si="16">SUM(C70,C62,C55,C45,C42,C35,C28,C21,C14,C48)</f>
        <v>119060</v>
      </c>
      <c r="D72" s="24">
        <f t="shared" si="16"/>
        <v>162247</v>
      </c>
      <c r="E72" s="23">
        <f t="shared" si="16"/>
        <v>5048</v>
      </c>
      <c r="F72" s="24">
        <f t="shared" si="16"/>
        <v>23769</v>
      </c>
      <c r="G72" s="24">
        <f t="shared" si="16"/>
        <v>28817</v>
      </c>
      <c r="H72" s="23">
        <f t="shared" si="16"/>
        <v>48235</v>
      </c>
      <c r="I72" s="24">
        <f t="shared" si="16"/>
        <v>142829</v>
      </c>
      <c r="J72" s="24">
        <f t="shared" si="16"/>
        <v>191064</v>
      </c>
      <c r="L72" s="12"/>
    </row>
    <row r="73" spans="1:12" ht="10.15" customHeight="1">
      <c r="A73" s="22"/>
      <c r="B73" s="25"/>
      <c r="C73" s="25"/>
      <c r="D73" s="25"/>
      <c r="E73" s="25"/>
      <c r="F73" s="25"/>
      <c r="G73" s="25"/>
      <c r="H73" s="25"/>
      <c r="I73" s="25"/>
      <c r="J73" s="25"/>
    </row>
    <row r="74" spans="1:12">
      <c r="A74" s="4" t="s">
        <v>59</v>
      </c>
      <c r="B74" s="12"/>
      <c r="C74" s="12"/>
      <c r="D74" s="12"/>
      <c r="E74" s="12"/>
      <c r="F74" s="12"/>
      <c r="G74" s="12"/>
      <c r="H74" s="12"/>
      <c r="I74" s="12"/>
      <c r="J74" s="12"/>
    </row>
    <row r="75" spans="1:12">
      <c r="A75" s="4" t="s">
        <v>21</v>
      </c>
      <c r="B75" s="12"/>
      <c r="C75" s="12"/>
      <c r="D75" s="12"/>
      <c r="E75" s="12"/>
      <c r="F75" s="12"/>
      <c r="G75" s="12"/>
      <c r="H75" s="12"/>
      <c r="I75" s="12"/>
      <c r="J75" s="12"/>
    </row>
    <row r="76" spans="1:12">
      <c r="B76" s="12"/>
      <c r="C76" s="12"/>
      <c r="D76" s="12"/>
      <c r="E76" s="12"/>
      <c r="F76" s="12"/>
      <c r="G76" s="12"/>
      <c r="H76" s="12"/>
      <c r="I76" s="12"/>
      <c r="J76" s="12"/>
    </row>
    <row r="77" spans="1:12">
      <c r="B77" s="12"/>
      <c r="C77" s="12"/>
      <c r="D77" s="12"/>
      <c r="E77" s="12"/>
      <c r="F77" s="12"/>
      <c r="G77" s="12"/>
      <c r="H77" s="12"/>
      <c r="I77" s="12"/>
      <c r="J77" s="12"/>
    </row>
    <row r="78" spans="1:12">
      <c r="B78" s="12"/>
      <c r="C78" s="12"/>
      <c r="D78" s="12"/>
      <c r="E78" s="12"/>
      <c r="F78" s="12"/>
      <c r="G78" s="12"/>
      <c r="H78" s="12"/>
      <c r="I78" s="12"/>
      <c r="J78" s="12"/>
    </row>
    <row r="79" spans="1:12">
      <c r="B79" s="12"/>
      <c r="C79" s="12"/>
      <c r="D79" s="12"/>
      <c r="E79" s="12"/>
      <c r="F79" s="12"/>
      <c r="G79" s="12"/>
      <c r="H79" s="12"/>
      <c r="I79" s="12"/>
      <c r="J79" s="12"/>
    </row>
    <row r="80" spans="1:12">
      <c r="B80" s="12"/>
      <c r="C80" s="12"/>
      <c r="D80" s="12"/>
      <c r="E80" s="12"/>
      <c r="F80" s="12"/>
      <c r="G80" s="12"/>
      <c r="H80" s="12"/>
      <c r="I80" s="12"/>
      <c r="J80" s="12"/>
    </row>
    <row r="81" spans="2:10">
      <c r="B81" s="12"/>
      <c r="C81" s="12"/>
      <c r="D81" s="12"/>
      <c r="E81" s="12"/>
      <c r="F81" s="12"/>
      <c r="G81" s="12"/>
      <c r="H81" s="12"/>
      <c r="I81" s="12"/>
      <c r="J81" s="12"/>
    </row>
    <row r="82" spans="2:10">
      <c r="B82" s="12"/>
      <c r="C82" s="12"/>
      <c r="D82" s="12"/>
      <c r="E82" s="12"/>
      <c r="F82" s="12"/>
      <c r="G82" s="12"/>
      <c r="H82" s="12"/>
      <c r="I82" s="12"/>
      <c r="J82" s="12"/>
    </row>
    <row r="83" spans="2:10">
      <c r="B83" s="12"/>
      <c r="C83" s="12"/>
      <c r="D83" s="12"/>
      <c r="E83" s="12"/>
      <c r="F83" s="12"/>
      <c r="G83" s="12"/>
      <c r="H83" s="12"/>
      <c r="I83" s="12"/>
      <c r="J83" s="12"/>
    </row>
    <row r="84" spans="2:10">
      <c r="B84" s="12"/>
      <c r="C84" s="12"/>
      <c r="D84" s="12"/>
      <c r="E84" s="12"/>
      <c r="F84" s="12"/>
      <c r="G84" s="12"/>
      <c r="H84" s="12"/>
      <c r="I84" s="12"/>
      <c r="J84" s="12"/>
    </row>
    <row r="85" spans="2:10">
      <c r="B85" s="12"/>
      <c r="C85" s="12"/>
      <c r="D85" s="12"/>
      <c r="E85" s="12"/>
      <c r="F85" s="12"/>
      <c r="G85" s="12"/>
      <c r="H85" s="12"/>
      <c r="I85" s="12"/>
      <c r="J85" s="12"/>
    </row>
    <row r="86" spans="2:10">
      <c r="B86" s="12"/>
      <c r="C86" s="12"/>
      <c r="D86" s="12"/>
      <c r="E86" s="12"/>
      <c r="F86" s="12"/>
      <c r="G86" s="12"/>
      <c r="H86" s="12"/>
      <c r="I86" s="12"/>
      <c r="J86" s="12"/>
    </row>
    <row r="87" spans="2:10">
      <c r="B87" s="12"/>
      <c r="C87" s="12"/>
      <c r="D87" s="12"/>
      <c r="E87" s="12"/>
      <c r="F87" s="12"/>
      <c r="G87" s="12"/>
      <c r="H87" s="12"/>
      <c r="I87" s="12"/>
      <c r="J87" s="12"/>
    </row>
    <row r="88" spans="2:10">
      <c r="B88" s="12"/>
      <c r="C88" s="12"/>
      <c r="D88" s="12"/>
      <c r="E88" s="12"/>
      <c r="F88" s="12"/>
      <c r="G88" s="12"/>
      <c r="H88" s="12"/>
      <c r="I88" s="12"/>
      <c r="J88" s="12"/>
    </row>
    <row r="89" spans="2:10">
      <c r="B89" s="12"/>
      <c r="C89" s="12"/>
      <c r="D89" s="12"/>
      <c r="E89" s="12"/>
      <c r="F89" s="12"/>
      <c r="G89" s="12"/>
      <c r="H89" s="12"/>
      <c r="I89" s="12"/>
      <c r="J89" s="12"/>
    </row>
    <row r="90" spans="2:10">
      <c r="B90" s="12"/>
      <c r="C90" s="12"/>
      <c r="D90" s="12"/>
      <c r="E90" s="12"/>
      <c r="F90" s="12"/>
      <c r="G90" s="12"/>
      <c r="H90" s="12"/>
      <c r="I90" s="12"/>
      <c r="J90" s="12"/>
    </row>
    <row r="91" spans="2:10">
      <c r="B91" s="12"/>
      <c r="C91" s="12"/>
      <c r="D91" s="12"/>
      <c r="E91" s="12"/>
      <c r="F91" s="12"/>
      <c r="G91" s="12"/>
      <c r="H91" s="12"/>
      <c r="I91" s="12"/>
      <c r="J91" s="12"/>
    </row>
    <row r="92" spans="2:10">
      <c r="B92" s="12"/>
      <c r="C92" s="12"/>
      <c r="D92" s="12"/>
      <c r="E92" s="12"/>
      <c r="F92" s="12"/>
      <c r="G92" s="12"/>
      <c r="H92" s="12"/>
      <c r="I92" s="12"/>
      <c r="J92" s="12"/>
    </row>
    <row r="93" spans="2:10">
      <c r="B93" s="12"/>
      <c r="C93" s="12"/>
      <c r="D93" s="12"/>
      <c r="E93" s="12"/>
      <c r="F93" s="12"/>
      <c r="G93" s="12"/>
      <c r="H93" s="12"/>
      <c r="I93" s="12"/>
      <c r="J93" s="12"/>
    </row>
    <row r="94" spans="2:10">
      <c r="B94" s="12"/>
      <c r="C94" s="12"/>
      <c r="D94" s="12"/>
      <c r="E94" s="12"/>
      <c r="F94" s="12"/>
      <c r="G94" s="12"/>
      <c r="H94" s="12"/>
      <c r="I94" s="12"/>
      <c r="J94" s="12"/>
    </row>
    <row r="95" spans="2:10">
      <c r="B95" s="12"/>
      <c r="C95" s="12"/>
      <c r="D95" s="12"/>
      <c r="E95" s="12"/>
      <c r="F95" s="12"/>
      <c r="G95" s="12"/>
      <c r="H95" s="12"/>
      <c r="I95" s="12"/>
      <c r="J95" s="12"/>
    </row>
    <row r="96" spans="2:10">
      <c r="B96" s="12"/>
      <c r="C96" s="12"/>
      <c r="D96" s="12"/>
      <c r="E96" s="12"/>
      <c r="F96" s="12"/>
      <c r="G96" s="12"/>
      <c r="H96" s="12"/>
      <c r="I96" s="12"/>
      <c r="J96" s="12"/>
    </row>
    <row r="97" spans="2:10">
      <c r="B97" s="12"/>
      <c r="C97" s="12"/>
      <c r="D97" s="12"/>
      <c r="E97" s="12"/>
      <c r="F97" s="12"/>
      <c r="G97" s="12"/>
      <c r="H97" s="12"/>
      <c r="I97" s="12"/>
      <c r="J97" s="12"/>
    </row>
    <row r="98" spans="2:10">
      <c r="B98" s="12"/>
      <c r="C98" s="12"/>
      <c r="D98" s="12"/>
      <c r="E98" s="12"/>
      <c r="F98" s="12"/>
      <c r="G98" s="12"/>
      <c r="H98" s="12"/>
      <c r="I98" s="12"/>
      <c r="J98" s="12"/>
    </row>
    <row r="99" spans="2:10">
      <c r="B99" s="12"/>
      <c r="C99" s="12"/>
      <c r="D99" s="12"/>
      <c r="E99" s="12"/>
      <c r="F99" s="12"/>
      <c r="G99" s="12"/>
      <c r="H99" s="12"/>
      <c r="I99" s="12"/>
      <c r="J99" s="12"/>
    </row>
    <row r="100" spans="2:10">
      <c r="B100" s="12"/>
      <c r="C100" s="12"/>
      <c r="D100" s="12"/>
      <c r="E100" s="12"/>
      <c r="F100" s="12"/>
      <c r="G100" s="12"/>
      <c r="H100" s="12"/>
      <c r="I100" s="12"/>
      <c r="J100" s="12"/>
    </row>
    <row r="101" spans="2:10">
      <c r="B101" s="12"/>
      <c r="C101" s="12"/>
      <c r="D101" s="12"/>
      <c r="E101" s="12"/>
      <c r="F101" s="12"/>
      <c r="G101" s="12"/>
      <c r="H101" s="12"/>
      <c r="I101" s="12"/>
      <c r="J101" s="12"/>
    </row>
    <row r="102" spans="2:10">
      <c r="B102" s="12"/>
      <c r="C102" s="12"/>
      <c r="D102" s="12"/>
      <c r="E102" s="12"/>
      <c r="F102" s="12"/>
      <c r="G102" s="12"/>
      <c r="H102" s="12"/>
      <c r="I102" s="12"/>
      <c r="J102" s="12"/>
    </row>
    <row r="103" spans="2:10">
      <c r="B103" s="12"/>
      <c r="C103" s="12"/>
      <c r="D103" s="12"/>
      <c r="E103" s="12"/>
      <c r="F103" s="12"/>
      <c r="G103" s="12"/>
      <c r="H103" s="12"/>
      <c r="I103" s="12"/>
      <c r="J103" s="12"/>
    </row>
    <row r="104" spans="2:10">
      <c r="B104" s="12"/>
      <c r="C104" s="12"/>
      <c r="D104" s="12"/>
      <c r="E104" s="12"/>
      <c r="F104" s="12"/>
      <c r="G104" s="12"/>
      <c r="H104" s="12"/>
      <c r="I104" s="12"/>
      <c r="J104" s="12"/>
    </row>
  </sheetData>
  <phoneticPr fontId="0" type="noConversion"/>
  <printOptions horizontalCentered="1"/>
  <pageMargins left="0.19685039370078741" right="0.19685039370078741" top="0.59055118110236227" bottom="0.39370078740157483" header="0.51181102362204722" footer="0.51181102362204722"/>
  <pageSetup paperSize="9" scale="72" orientation="portrait"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4"/>
  <sheetViews>
    <sheetView workbookViewId="0">
      <selection activeCell="A53" sqref="A53"/>
    </sheetView>
  </sheetViews>
  <sheetFormatPr defaultRowHeight="12.75"/>
  <cols>
    <col min="1" max="1" width="24.85546875" customWidth="1"/>
    <col min="2" max="2" width="10.28515625" customWidth="1"/>
    <col min="3" max="3" width="13" customWidth="1"/>
    <col min="4" max="4" width="10.7109375" customWidth="1"/>
    <col min="5" max="5" width="9.28515625" bestFit="1" customWidth="1"/>
    <col min="6" max="6" width="10.7109375" customWidth="1"/>
    <col min="7" max="7" width="11" customWidth="1"/>
    <col min="8" max="8" width="9.7109375" bestFit="1" customWidth="1"/>
    <col min="9" max="9" width="10.28515625" customWidth="1"/>
    <col min="10" max="10" width="12" customWidth="1"/>
  </cols>
  <sheetData>
    <row r="1" spans="1:10">
      <c r="A1" s="1" t="s">
        <v>112</v>
      </c>
      <c r="B1" s="2"/>
      <c r="C1" s="2"/>
      <c r="D1" s="2"/>
      <c r="E1" s="2"/>
      <c r="F1" s="2"/>
      <c r="G1" s="2"/>
      <c r="H1" s="2"/>
      <c r="I1" s="2"/>
      <c r="J1" s="2"/>
    </row>
    <row r="2" spans="1:10">
      <c r="A2" s="5" t="s">
        <v>23</v>
      </c>
      <c r="B2" s="6"/>
      <c r="C2" s="6"/>
      <c r="D2" s="6"/>
      <c r="E2" s="7"/>
      <c r="F2" s="7"/>
      <c r="G2" s="6"/>
      <c r="H2" s="6"/>
      <c r="I2" s="6"/>
      <c r="J2" s="6"/>
    </row>
    <row r="3" spans="1:10">
      <c r="A3" s="6"/>
      <c r="B3" s="6"/>
      <c r="C3" s="6"/>
      <c r="D3" s="6"/>
      <c r="E3" s="7"/>
      <c r="F3" s="5"/>
      <c r="G3" s="6"/>
      <c r="H3" s="6"/>
      <c r="I3" s="6"/>
      <c r="J3" s="6"/>
    </row>
    <row r="4" spans="1:10">
      <c r="A4" s="5" t="s">
        <v>114</v>
      </c>
      <c r="B4" s="6"/>
      <c r="C4" s="6"/>
      <c r="D4" s="6"/>
      <c r="E4" s="7"/>
      <c r="F4" s="7"/>
      <c r="G4" s="6"/>
      <c r="H4" s="6"/>
      <c r="I4" s="6"/>
      <c r="J4" s="6"/>
    </row>
    <row r="5" spans="1:10">
      <c r="A5" s="4"/>
      <c r="B5" s="4"/>
      <c r="C5" s="4"/>
      <c r="D5" s="4"/>
      <c r="E5" s="4"/>
      <c r="F5" s="4"/>
      <c r="G5" s="4"/>
      <c r="H5" s="4"/>
      <c r="I5" s="4"/>
      <c r="J5" s="4"/>
    </row>
    <row r="6" spans="1:10">
      <c r="A6" s="5" t="s">
        <v>78</v>
      </c>
      <c r="B6" s="58"/>
      <c r="C6" s="58"/>
      <c r="D6" s="58"/>
      <c r="E6" s="58"/>
      <c r="F6" s="59"/>
      <c r="G6" s="58"/>
      <c r="H6" s="58"/>
      <c r="I6" s="58"/>
      <c r="J6" s="58"/>
    </row>
    <row r="7" spans="1:10" ht="13.5" thickBot="1">
      <c r="A7" s="2"/>
      <c r="B7" s="12"/>
      <c r="C7" s="12"/>
      <c r="D7" s="12"/>
      <c r="E7" s="12"/>
      <c r="F7" s="12"/>
      <c r="G7" s="12"/>
      <c r="H7" s="12"/>
      <c r="I7" s="12"/>
      <c r="J7" s="12"/>
    </row>
    <row r="8" spans="1:10">
      <c r="A8" s="60"/>
      <c r="B8" s="61" t="s">
        <v>24</v>
      </c>
      <c r="C8" s="62"/>
      <c r="D8" s="62"/>
      <c r="E8" s="61" t="s">
        <v>25</v>
      </c>
      <c r="F8" s="62"/>
      <c r="G8" s="62"/>
      <c r="H8" s="61" t="s">
        <v>4</v>
      </c>
      <c r="I8" s="62"/>
      <c r="J8" s="62"/>
    </row>
    <row r="9" spans="1:10">
      <c r="A9" s="185" t="s">
        <v>26</v>
      </c>
      <c r="B9" s="156" t="s">
        <v>5</v>
      </c>
      <c r="C9" s="157" t="s">
        <v>6</v>
      </c>
      <c r="D9" s="157" t="s">
        <v>4</v>
      </c>
      <c r="E9" s="156" t="s">
        <v>5</v>
      </c>
      <c r="F9" s="157" t="s">
        <v>6</v>
      </c>
      <c r="G9" s="157" t="s">
        <v>4</v>
      </c>
      <c r="H9" s="156" t="s">
        <v>5</v>
      </c>
      <c r="I9" s="157" t="s">
        <v>6</v>
      </c>
      <c r="J9" s="157" t="s">
        <v>4</v>
      </c>
    </row>
    <row r="10" spans="1:10">
      <c r="A10" s="66"/>
      <c r="B10" s="13"/>
      <c r="C10" s="67"/>
      <c r="D10" s="67"/>
      <c r="E10" s="13"/>
      <c r="F10" s="67"/>
      <c r="G10" s="67"/>
      <c r="H10" s="13"/>
      <c r="I10" s="67"/>
      <c r="J10" s="67"/>
    </row>
    <row r="11" spans="1:10">
      <c r="A11" s="2" t="s">
        <v>27</v>
      </c>
      <c r="B11" s="254">
        <v>17</v>
      </c>
      <c r="C11" s="243">
        <v>115</v>
      </c>
      <c r="D11" s="244">
        <f>SUM(B11:C11)</f>
        <v>132</v>
      </c>
      <c r="E11" s="254">
        <v>1423</v>
      </c>
      <c r="F11" s="243">
        <v>5783</v>
      </c>
      <c r="G11" s="12">
        <f t="shared" ref="G11:G20" si="0">SUM(E11:F11)</f>
        <v>7206</v>
      </c>
      <c r="H11" s="11">
        <f>SUM(B11,E11)</f>
        <v>1440</v>
      </c>
      <c r="I11" s="25">
        <f t="shared" ref="I11:I20" si="1">SUM(C11,F11)</f>
        <v>5898</v>
      </c>
      <c r="J11" s="12">
        <f t="shared" ref="J11:J20" si="2">SUM(H11:I11)</f>
        <v>7338</v>
      </c>
    </row>
    <row r="12" spans="1:10">
      <c r="A12" s="2" t="s">
        <v>28</v>
      </c>
      <c r="B12" s="254">
        <v>1159</v>
      </c>
      <c r="C12" s="243">
        <v>5134</v>
      </c>
      <c r="D12" s="244">
        <f t="shared" ref="D12:D20" si="3">SUM(B12:C12)</f>
        <v>6293</v>
      </c>
      <c r="E12" s="254">
        <v>3162</v>
      </c>
      <c r="F12" s="243">
        <v>9858</v>
      </c>
      <c r="G12" s="12">
        <f t="shared" si="0"/>
        <v>13020</v>
      </c>
      <c r="H12" s="11">
        <f t="shared" ref="H12:H20" si="4">SUM(B12,E12)</f>
        <v>4321</v>
      </c>
      <c r="I12" s="25">
        <f t="shared" si="1"/>
        <v>14992</v>
      </c>
      <c r="J12" s="12">
        <f t="shared" si="2"/>
        <v>19313</v>
      </c>
    </row>
    <row r="13" spans="1:10">
      <c r="A13" s="2" t="s">
        <v>29</v>
      </c>
      <c r="B13" s="254">
        <v>2990</v>
      </c>
      <c r="C13" s="243">
        <v>11136</v>
      </c>
      <c r="D13" s="244">
        <f t="shared" si="3"/>
        <v>14126</v>
      </c>
      <c r="E13" s="254">
        <v>1944</v>
      </c>
      <c r="F13" s="243">
        <v>5197</v>
      </c>
      <c r="G13" s="12">
        <f t="shared" si="0"/>
        <v>7141</v>
      </c>
      <c r="H13" s="11">
        <f t="shared" si="4"/>
        <v>4934</v>
      </c>
      <c r="I13" s="25">
        <f t="shared" si="1"/>
        <v>16333</v>
      </c>
      <c r="J13" s="12">
        <f t="shared" si="2"/>
        <v>21267</v>
      </c>
    </row>
    <row r="14" spans="1:10">
      <c r="A14" s="2" t="s">
        <v>30</v>
      </c>
      <c r="B14" s="254">
        <v>4656</v>
      </c>
      <c r="C14" s="243">
        <v>15572</v>
      </c>
      <c r="D14" s="244">
        <f t="shared" si="3"/>
        <v>20228</v>
      </c>
      <c r="E14" s="254">
        <v>1463</v>
      </c>
      <c r="F14" s="243">
        <v>3604</v>
      </c>
      <c r="G14" s="12">
        <f t="shared" si="0"/>
        <v>5067</v>
      </c>
      <c r="H14" s="11">
        <f t="shared" si="4"/>
        <v>6119</v>
      </c>
      <c r="I14" s="25">
        <f t="shared" si="1"/>
        <v>19176</v>
      </c>
      <c r="J14" s="12">
        <f t="shared" si="2"/>
        <v>25295</v>
      </c>
    </row>
    <row r="15" spans="1:10">
      <c r="A15" s="2" t="s">
        <v>31</v>
      </c>
      <c r="B15" s="254">
        <v>4830</v>
      </c>
      <c r="C15" s="243">
        <v>14324</v>
      </c>
      <c r="D15" s="244">
        <f t="shared" si="3"/>
        <v>19154</v>
      </c>
      <c r="E15" s="254">
        <v>1255</v>
      </c>
      <c r="F15" s="243">
        <v>2376</v>
      </c>
      <c r="G15" s="12">
        <f t="shared" si="0"/>
        <v>3631</v>
      </c>
      <c r="H15" s="11">
        <f t="shared" si="4"/>
        <v>6085</v>
      </c>
      <c r="I15" s="25">
        <f t="shared" si="1"/>
        <v>16700</v>
      </c>
      <c r="J15" s="12">
        <f t="shared" si="2"/>
        <v>22785</v>
      </c>
    </row>
    <row r="16" spans="1:10">
      <c r="A16" s="2" t="s">
        <v>32</v>
      </c>
      <c r="B16" s="254">
        <v>4333</v>
      </c>
      <c r="C16" s="243">
        <v>12948</v>
      </c>
      <c r="D16" s="244">
        <f t="shared" si="3"/>
        <v>17281</v>
      </c>
      <c r="E16" s="254">
        <v>901</v>
      </c>
      <c r="F16" s="243">
        <v>1469</v>
      </c>
      <c r="G16" s="12">
        <f t="shared" si="0"/>
        <v>2370</v>
      </c>
      <c r="H16" s="11">
        <f t="shared" si="4"/>
        <v>5234</v>
      </c>
      <c r="I16" s="25">
        <f t="shared" si="1"/>
        <v>14417</v>
      </c>
      <c r="J16" s="12">
        <f t="shared" si="2"/>
        <v>19651</v>
      </c>
    </row>
    <row r="17" spans="1:13">
      <c r="A17" s="2" t="s">
        <v>33</v>
      </c>
      <c r="B17" s="254">
        <v>4604</v>
      </c>
      <c r="C17" s="243">
        <v>12239</v>
      </c>
      <c r="D17" s="244">
        <f t="shared" si="3"/>
        <v>16843</v>
      </c>
      <c r="E17" s="254">
        <v>732</v>
      </c>
      <c r="F17" s="243">
        <v>955</v>
      </c>
      <c r="G17" s="12">
        <f t="shared" si="0"/>
        <v>1687</v>
      </c>
      <c r="H17" s="11">
        <f t="shared" si="4"/>
        <v>5336</v>
      </c>
      <c r="I17" s="25">
        <f t="shared" si="1"/>
        <v>13194</v>
      </c>
      <c r="J17" s="12">
        <f t="shared" si="2"/>
        <v>18530</v>
      </c>
    </row>
    <row r="18" spans="1:13">
      <c r="A18" s="2" t="s">
        <v>34</v>
      </c>
      <c r="B18" s="254">
        <v>5705</v>
      </c>
      <c r="C18" s="243">
        <v>13037</v>
      </c>
      <c r="D18" s="244">
        <f t="shared" si="3"/>
        <v>18742</v>
      </c>
      <c r="E18" s="254">
        <v>593</v>
      </c>
      <c r="F18" s="243">
        <v>539</v>
      </c>
      <c r="G18" s="12">
        <f t="shared" si="0"/>
        <v>1132</v>
      </c>
      <c r="H18" s="11">
        <f t="shared" si="4"/>
        <v>6298</v>
      </c>
      <c r="I18" s="25">
        <f t="shared" si="1"/>
        <v>13576</v>
      </c>
      <c r="J18" s="12">
        <f t="shared" si="2"/>
        <v>19874</v>
      </c>
    </row>
    <row r="19" spans="1:13">
      <c r="A19" s="2" t="s">
        <v>119</v>
      </c>
      <c r="B19" s="254">
        <v>2776</v>
      </c>
      <c r="C19" s="243">
        <v>4314</v>
      </c>
      <c r="D19" s="244">
        <f>SUM(B19:C19)</f>
        <v>7090</v>
      </c>
      <c r="E19" s="254">
        <v>379</v>
      </c>
      <c r="F19" s="243">
        <v>291</v>
      </c>
      <c r="G19" s="12">
        <f>SUM(E19:F19)</f>
        <v>670</v>
      </c>
      <c r="H19" s="11">
        <f>SUM(B19,E19)</f>
        <v>3155</v>
      </c>
      <c r="I19" s="25">
        <f>SUM(C19,F19)</f>
        <v>4605</v>
      </c>
      <c r="J19" s="12">
        <f>SUM(H19:I19)</f>
        <v>7760</v>
      </c>
    </row>
    <row r="20" spans="1:13">
      <c r="A20" s="2" t="s">
        <v>118</v>
      </c>
      <c r="B20" s="292">
        <v>40</v>
      </c>
      <c r="C20" s="243">
        <v>18</v>
      </c>
      <c r="D20" s="293">
        <f t="shared" si="3"/>
        <v>58</v>
      </c>
      <c r="E20" s="292">
        <v>225</v>
      </c>
      <c r="F20" s="243">
        <v>151</v>
      </c>
      <c r="G20" s="68">
        <f t="shared" si="0"/>
        <v>376</v>
      </c>
      <c r="H20" s="11">
        <f t="shared" si="4"/>
        <v>265</v>
      </c>
      <c r="I20" s="68">
        <f t="shared" si="1"/>
        <v>169</v>
      </c>
      <c r="J20" s="68">
        <f t="shared" si="2"/>
        <v>434</v>
      </c>
      <c r="L20" s="184"/>
      <c r="M20" s="184"/>
    </row>
    <row r="21" spans="1:13">
      <c r="A21" s="19" t="s">
        <v>4</v>
      </c>
      <c r="B21" s="69">
        <f t="shared" ref="B21:J21" si="5">SUM(B11:B20)</f>
        <v>31110</v>
      </c>
      <c r="C21" s="70">
        <f t="shared" si="5"/>
        <v>88837</v>
      </c>
      <c r="D21" s="70">
        <f t="shared" si="5"/>
        <v>119947</v>
      </c>
      <c r="E21" s="69">
        <f t="shared" si="5"/>
        <v>12077</v>
      </c>
      <c r="F21" s="70">
        <f t="shared" si="5"/>
        <v>30223</v>
      </c>
      <c r="G21" s="70">
        <f t="shared" si="5"/>
        <v>42300</v>
      </c>
      <c r="H21" s="69">
        <f t="shared" si="5"/>
        <v>43187</v>
      </c>
      <c r="I21" s="70">
        <f t="shared" si="5"/>
        <v>119060</v>
      </c>
      <c r="J21" s="70">
        <f t="shared" si="5"/>
        <v>162247</v>
      </c>
      <c r="L21" s="212"/>
    </row>
    <row r="23" spans="1:13" ht="26.45" customHeight="1">
      <c r="A23" s="326" t="s">
        <v>90</v>
      </c>
      <c r="B23" s="327"/>
      <c r="C23" s="327"/>
      <c r="D23" s="327"/>
      <c r="E23" s="327"/>
      <c r="F23" s="327"/>
      <c r="G23" s="327"/>
      <c r="H23" s="327"/>
      <c r="I23" s="327"/>
      <c r="J23" s="327"/>
    </row>
    <row r="25" spans="1:13">
      <c r="A25" s="1"/>
      <c r="B25" s="2"/>
      <c r="C25" s="2"/>
      <c r="D25" s="2"/>
      <c r="E25" s="2"/>
      <c r="F25" s="2"/>
      <c r="G25" s="2"/>
      <c r="H25" s="2"/>
      <c r="I25" s="2"/>
      <c r="J25" s="2"/>
    </row>
    <row r="26" spans="1:13">
      <c r="A26" s="5" t="s">
        <v>89</v>
      </c>
      <c r="B26" s="6"/>
      <c r="C26" s="6"/>
      <c r="D26" s="6"/>
      <c r="E26" s="7"/>
      <c r="F26" s="7"/>
      <c r="G26" s="6"/>
      <c r="H26" s="6"/>
      <c r="I26" s="6"/>
      <c r="J26" s="6"/>
    </row>
    <row r="27" spans="1:13">
      <c r="A27" s="6"/>
      <c r="B27" s="6"/>
      <c r="C27" s="6"/>
      <c r="D27" s="6"/>
      <c r="E27" s="7"/>
      <c r="F27" s="5"/>
      <c r="G27" s="6"/>
      <c r="H27" s="6"/>
      <c r="I27" s="6"/>
      <c r="J27" s="6"/>
    </row>
    <row r="28" spans="1:13">
      <c r="A28" s="5" t="s">
        <v>114</v>
      </c>
      <c r="B28" s="6"/>
      <c r="C28" s="6"/>
      <c r="D28" s="6"/>
      <c r="E28" s="7"/>
      <c r="F28" s="7"/>
      <c r="G28" s="6"/>
      <c r="H28" s="6"/>
      <c r="I28" s="6"/>
      <c r="J28" s="6"/>
    </row>
    <row r="29" spans="1:13">
      <c r="A29" s="4"/>
      <c r="B29" s="4"/>
      <c r="C29" s="4"/>
      <c r="D29" s="4"/>
      <c r="E29" s="4"/>
      <c r="F29" s="4"/>
      <c r="G29" s="4"/>
      <c r="H29" s="4"/>
      <c r="I29" s="4"/>
      <c r="J29" s="4"/>
    </row>
    <row r="30" spans="1:13">
      <c r="A30" s="5" t="s">
        <v>78</v>
      </c>
      <c r="B30" s="58"/>
      <c r="C30" s="58"/>
      <c r="D30" s="58"/>
      <c r="E30" s="58"/>
      <c r="F30" s="59"/>
      <c r="G30" s="58"/>
      <c r="H30" s="58"/>
      <c r="I30" s="58"/>
      <c r="J30" s="58"/>
    </row>
    <row r="31" spans="1:13" ht="13.5" thickBot="1">
      <c r="A31" s="2"/>
      <c r="B31" s="12"/>
      <c r="C31" s="12"/>
      <c r="D31" s="12"/>
      <c r="E31" s="12"/>
      <c r="F31" s="12"/>
      <c r="G31" s="12"/>
      <c r="H31" s="12"/>
      <c r="I31" s="12"/>
      <c r="J31" s="12"/>
    </row>
    <row r="32" spans="1:13">
      <c r="A32" s="60"/>
      <c r="B32" s="61" t="s">
        <v>24</v>
      </c>
      <c r="C32" s="62"/>
      <c r="D32" s="62"/>
      <c r="E32" s="61" t="s">
        <v>25</v>
      </c>
      <c r="F32" s="62"/>
      <c r="G32" s="62"/>
      <c r="H32" s="61" t="s">
        <v>4</v>
      </c>
      <c r="I32" s="62"/>
      <c r="J32" s="62"/>
    </row>
    <row r="33" spans="1:12">
      <c r="A33" s="185" t="s">
        <v>26</v>
      </c>
      <c r="B33" s="156" t="s">
        <v>5</v>
      </c>
      <c r="C33" s="157" t="s">
        <v>6</v>
      </c>
      <c r="D33" s="157" t="s">
        <v>4</v>
      </c>
      <c r="E33" s="156" t="s">
        <v>5</v>
      </c>
      <c r="F33" s="157" t="s">
        <v>6</v>
      </c>
      <c r="G33" s="157" t="s">
        <v>4</v>
      </c>
      <c r="H33" s="156" t="s">
        <v>5</v>
      </c>
      <c r="I33" s="157" t="s">
        <v>6</v>
      </c>
      <c r="J33" s="157" t="s">
        <v>4</v>
      </c>
    </row>
    <row r="34" spans="1:12">
      <c r="A34" s="66"/>
      <c r="B34" s="13"/>
      <c r="C34" s="67"/>
      <c r="D34" s="67"/>
      <c r="E34" s="13"/>
      <c r="F34" s="67"/>
      <c r="G34" s="67"/>
      <c r="H34" s="13"/>
      <c r="I34" s="67"/>
      <c r="J34" s="67"/>
    </row>
    <row r="35" spans="1:12">
      <c r="A35" s="22">
        <v>60</v>
      </c>
      <c r="B35" s="254">
        <v>1232</v>
      </c>
      <c r="C35" s="244">
        <v>2236</v>
      </c>
      <c r="D35" s="244">
        <f>SUM(B35:C35)</f>
        <v>3468</v>
      </c>
      <c r="E35" s="254">
        <v>79</v>
      </c>
      <c r="F35" s="244">
        <v>52</v>
      </c>
      <c r="G35" s="12">
        <f t="shared" ref="G35:G43" si="6">SUM(E35:F35)</f>
        <v>131</v>
      </c>
      <c r="H35" s="11">
        <f>SUM(B35,E35)</f>
        <v>1311</v>
      </c>
      <c r="I35" s="25">
        <f t="shared" ref="I35:I43" si="7">SUM(C35,F35)</f>
        <v>2288</v>
      </c>
      <c r="J35" s="12">
        <f t="shared" ref="J35:J43" si="8">SUM(H35:I35)</f>
        <v>3599</v>
      </c>
    </row>
    <row r="36" spans="1:12">
      <c r="A36" s="22">
        <v>61</v>
      </c>
      <c r="B36" s="254">
        <v>926</v>
      </c>
      <c r="C36" s="244">
        <v>1366</v>
      </c>
      <c r="D36" s="244">
        <f t="shared" ref="D36:D43" si="9">SUM(B36:C36)</f>
        <v>2292</v>
      </c>
      <c r="E36" s="254">
        <v>87</v>
      </c>
      <c r="F36" s="244">
        <v>61</v>
      </c>
      <c r="G36" s="12">
        <f t="shared" si="6"/>
        <v>148</v>
      </c>
      <c r="H36" s="11">
        <f t="shared" ref="H36:H43" si="10">SUM(B36,E36)</f>
        <v>1013</v>
      </c>
      <c r="I36" s="25">
        <f t="shared" si="7"/>
        <v>1427</v>
      </c>
      <c r="J36" s="12">
        <f t="shared" si="8"/>
        <v>2440</v>
      </c>
    </row>
    <row r="37" spans="1:12">
      <c r="A37" s="22">
        <v>62</v>
      </c>
      <c r="B37" s="254">
        <v>331</v>
      </c>
      <c r="C37" s="244">
        <v>353</v>
      </c>
      <c r="D37" s="244">
        <f t="shared" si="9"/>
        <v>684</v>
      </c>
      <c r="E37" s="254">
        <v>76</v>
      </c>
      <c r="F37" s="244">
        <v>68</v>
      </c>
      <c r="G37" s="12">
        <f t="shared" si="6"/>
        <v>144</v>
      </c>
      <c r="H37" s="11">
        <f t="shared" si="10"/>
        <v>407</v>
      </c>
      <c r="I37" s="25">
        <f t="shared" si="7"/>
        <v>421</v>
      </c>
      <c r="J37" s="12">
        <f t="shared" si="8"/>
        <v>828</v>
      </c>
    </row>
    <row r="38" spans="1:12">
      <c r="A38" s="22">
        <v>63</v>
      </c>
      <c r="B38" s="265">
        <v>169</v>
      </c>
      <c r="C38" s="244">
        <v>206</v>
      </c>
      <c r="D38" s="244">
        <f t="shared" si="9"/>
        <v>375</v>
      </c>
      <c r="E38" s="254">
        <v>68</v>
      </c>
      <c r="F38" s="244">
        <v>62</v>
      </c>
      <c r="G38" s="12">
        <f t="shared" si="6"/>
        <v>130</v>
      </c>
      <c r="H38" s="11">
        <f t="shared" si="10"/>
        <v>237</v>
      </c>
      <c r="I38" s="25">
        <f t="shared" si="7"/>
        <v>268</v>
      </c>
      <c r="J38" s="12">
        <f t="shared" si="8"/>
        <v>505</v>
      </c>
    </row>
    <row r="39" spans="1:12">
      <c r="A39" s="22">
        <v>64</v>
      </c>
      <c r="B39" s="265">
        <v>118</v>
      </c>
      <c r="C39" s="244">
        <v>153</v>
      </c>
      <c r="D39" s="244">
        <f t="shared" si="9"/>
        <v>271</v>
      </c>
      <c r="E39" s="254">
        <v>69</v>
      </c>
      <c r="F39" s="244">
        <v>48</v>
      </c>
      <c r="G39" s="12">
        <f t="shared" si="6"/>
        <v>117</v>
      </c>
      <c r="H39" s="11">
        <f t="shared" si="10"/>
        <v>187</v>
      </c>
      <c r="I39" s="25">
        <f t="shared" si="7"/>
        <v>201</v>
      </c>
      <c r="J39" s="12">
        <f t="shared" si="8"/>
        <v>388</v>
      </c>
    </row>
    <row r="40" spans="1:12">
      <c r="A40" s="22">
        <v>65</v>
      </c>
      <c r="B40" s="265">
        <v>22</v>
      </c>
      <c r="C40" s="244">
        <v>14</v>
      </c>
      <c r="D40" s="244">
        <f t="shared" si="9"/>
        <v>36</v>
      </c>
      <c r="E40" s="254">
        <v>46</v>
      </c>
      <c r="F40" s="244">
        <v>44</v>
      </c>
      <c r="G40" s="12">
        <f t="shared" si="6"/>
        <v>90</v>
      </c>
      <c r="H40" s="11">
        <f t="shared" si="10"/>
        <v>68</v>
      </c>
      <c r="I40" s="25">
        <f t="shared" si="7"/>
        <v>58</v>
      </c>
      <c r="J40" s="12">
        <f t="shared" si="8"/>
        <v>126</v>
      </c>
    </row>
    <row r="41" spans="1:12">
      <c r="A41" s="22">
        <v>66</v>
      </c>
      <c r="B41" s="265">
        <v>10</v>
      </c>
      <c r="C41" s="244">
        <v>2</v>
      </c>
      <c r="D41" s="244">
        <f t="shared" si="9"/>
        <v>12</v>
      </c>
      <c r="E41" s="254">
        <v>47</v>
      </c>
      <c r="F41" s="244">
        <v>34</v>
      </c>
      <c r="G41" s="12">
        <f t="shared" si="6"/>
        <v>81</v>
      </c>
      <c r="H41" s="11">
        <f t="shared" si="10"/>
        <v>57</v>
      </c>
      <c r="I41" s="25">
        <f t="shared" si="7"/>
        <v>36</v>
      </c>
      <c r="J41" s="12">
        <f t="shared" si="8"/>
        <v>93</v>
      </c>
    </row>
    <row r="42" spans="1:12">
      <c r="A42" s="22">
        <v>67</v>
      </c>
      <c r="B42" s="265">
        <v>3</v>
      </c>
      <c r="C42" s="244">
        <v>0</v>
      </c>
      <c r="D42" s="244">
        <f t="shared" si="9"/>
        <v>3</v>
      </c>
      <c r="E42" s="254">
        <v>39</v>
      </c>
      <c r="F42" s="244">
        <v>17</v>
      </c>
      <c r="G42" s="12">
        <f t="shared" si="6"/>
        <v>56</v>
      </c>
      <c r="H42" s="11">
        <f t="shared" si="10"/>
        <v>42</v>
      </c>
      <c r="I42" s="25">
        <f t="shared" si="7"/>
        <v>17</v>
      </c>
      <c r="J42" s="12">
        <f t="shared" si="8"/>
        <v>59</v>
      </c>
    </row>
    <row r="43" spans="1:12">
      <c r="A43" s="2" t="s">
        <v>87</v>
      </c>
      <c r="B43" s="265">
        <v>5</v>
      </c>
      <c r="C43" s="244">
        <v>2</v>
      </c>
      <c r="D43" s="243">
        <f t="shared" si="9"/>
        <v>7</v>
      </c>
      <c r="E43" s="254">
        <v>93</v>
      </c>
      <c r="F43" s="244">
        <v>56</v>
      </c>
      <c r="G43" s="25">
        <f t="shared" si="6"/>
        <v>149</v>
      </c>
      <c r="H43" s="11">
        <f t="shared" si="10"/>
        <v>98</v>
      </c>
      <c r="I43" s="25">
        <f t="shared" si="7"/>
        <v>58</v>
      </c>
      <c r="J43" s="25">
        <f t="shared" si="8"/>
        <v>156</v>
      </c>
    </row>
    <row r="44" spans="1:12">
      <c r="A44" s="19" t="s">
        <v>4</v>
      </c>
      <c r="B44" s="69">
        <f t="shared" ref="B44:J44" si="11">SUM(B35:B43)</f>
        <v>2816</v>
      </c>
      <c r="C44" s="70">
        <f t="shared" si="11"/>
        <v>4332</v>
      </c>
      <c r="D44" s="70">
        <f t="shared" si="11"/>
        <v>7148</v>
      </c>
      <c r="E44" s="69">
        <f t="shared" si="11"/>
        <v>604</v>
      </c>
      <c r="F44" s="70">
        <f t="shared" si="11"/>
        <v>442</v>
      </c>
      <c r="G44" s="70">
        <f t="shared" si="11"/>
        <v>1046</v>
      </c>
      <c r="H44" s="69">
        <f t="shared" si="11"/>
        <v>3420</v>
      </c>
      <c r="I44" s="70">
        <f t="shared" si="11"/>
        <v>4774</v>
      </c>
      <c r="J44" s="70">
        <f t="shared" si="11"/>
        <v>8194</v>
      </c>
      <c r="L44" s="184"/>
    </row>
  </sheetData>
  <mergeCells count="1">
    <mergeCell ref="A23:J23"/>
  </mergeCells>
  <phoneticPr fontId="18" type="noConversion"/>
  <pageMargins left="0.7" right="0.7" top="0.75" bottom="0.75" header="0.3" footer="0.3"/>
  <pageSetup orientation="portrait" r:id="rId1"/>
  <ignoredErrors>
    <ignoredError sqref="D35:D43" formulaRange="1"/>
    <ignoredError sqref="D19 G1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V69"/>
  <sheetViews>
    <sheetView zoomScaleNormal="100" workbookViewId="0">
      <selection activeCell="A71" sqref="A71"/>
    </sheetView>
  </sheetViews>
  <sheetFormatPr defaultColWidth="9.28515625" defaultRowHeight="12.75"/>
  <cols>
    <col min="1" max="1" width="33.28515625" style="74" customWidth="1"/>
    <col min="2" max="19" width="9.28515625" style="74" customWidth="1"/>
    <col min="20" max="20" width="3.5703125" style="74" customWidth="1"/>
    <col min="21" max="16384" width="9.28515625" style="74"/>
  </cols>
  <sheetData>
    <row r="1" spans="1:22">
      <c r="A1" s="1" t="s">
        <v>112</v>
      </c>
      <c r="B1" s="72"/>
      <c r="C1" s="72"/>
      <c r="D1" s="72"/>
      <c r="E1" s="73"/>
      <c r="F1" s="72"/>
      <c r="G1" s="72"/>
      <c r="H1" s="72"/>
      <c r="I1" s="72"/>
      <c r="J1" s="72"/>
      <c r="K1" s="72"/>
      <c r="L1" s="72"/>
      <c r="M1" s="72"/>
      <c r="N1" s="72"/>
      <c r="O1" s="72"/>
      <c r="P1" s="72"/>
      <c r="Q1" s="72"/>
      <c r="R1" s="72"/>
      <c r="S1" s="72"/>
    </row>
    <row r="2" spans="1:22">
      <c r="A2" s="75" t="s">
        <v>68</v>
      </c>
      <c r="B2" s="76"/>
      <c r="C2" s="76"/>
      <c r="D2" s="75"/>
      <c r="E2" s="77"/>
      <c r="F2" s="76"/>
      <c r="G2" s="78"/>
      <c r="H2" s="76"/>
      <c r="I2" s="78"/>
      <c r="J2" s="76"/>
      <c r="K2" s="76"/>
      <c r="L2" s="76"/>
      <c r="M2" s="76"/>
      <c r="N2" s="76"/>
      <c r="O2" s="76"/>
      <c r="P2" s="76"/>
      <c r="Q2" s="76"/>
      <c r="R2" s="76"/>
      <c r="S2" s="76"/>
    </row>
    <row r="3" spans="1:22">
      <c r="A3" s="75"/>
      <c r="B3" s="76"/>
      <c r="C3" s="76"/>
      <c r="D3" s="76"/>
      <c r="E3" s="77"/>
      <c r="F3" s="75"/>
      <c r="G3" s="78"/>
      <c r="H3" s="76"/>
      <c r="I3" s="78"/>
      <c r="J3" s="76"/>
      <c r="K3" s="76"/>
      <c r="L3" s="76"/>
      <c r="M3" s="76"/>
      <c r="N3" s="76"/>
      <c r="O3" s="76"/>
      <c r="P3" s="76"/>
      <c r="Q3" s="76"/>
      <c r="R3" s="76"/>
      <c r="S3" s="76"/>
    </row>
    <row r="4" spans="1:22">
      <c r="A4" s="75" t="s">
        <v>113</v>
      </c>
      <c r="B4" s="76"/>
      <c r="C4" s="76"/>
      <c r="D4" s="76"/>
      <c r="E4" s="77"/>
      <c r="F4" s="75"/>
      <c r="G4" s="78"/>
      <c r="H4" s="76"/>
      <c r="I4" s="78"/>
      <c r="J4" s="76"/>
      <c r="K4" s="76"/>
      <c r="L4" s="76"/>
      <c r="M4" s="76"/>
      <c r="N4" s="76"/>
      <c r="O4" s="76"/>
      <c r="P4" s="76"/>
      <c r="Q4" s="76"/>
      <c r="R4" s="76"/>
      <c r="S4" s="76"/>
    </row>
    <row r="5" spans="1:22" ht="13.5" thickBot="1">
      <c r="A5" s="72"/>
      <c r="B5" s="72"/>
      <c r="C5" s="72"/>
      <c r="D5" s="72"/>
      <c r="E5" s="73"/>
      <c r="F5" s="72"/>
      <c r="G5" s="72"/>
      <c r="H5" s="72"/>
      <c r="I5" s="72"/>
      <c r="J5" s="72"/>
      <c r="K5" s="72"/>
      <c r="L5" s="72"/>
      <c r="M5" s="72"/>
      <c r="N5" s="72"/>
      <c r="O5" s="72"/>
      <c r="P5" s="72"/>
      <c r="Q5" s="72"/>
      <c r="R5" s="72"/>
      <c r="S5" s="72"/>
    </row>
    <row r="6" spans="1:22">
      <c r="A6" s="79"/>
      <c r="B6" s="205" t="s">
        <v>64</v>
      </c>
      <c r="C6" s="148"/>
      <c r="D6" s="148"/>
      <c r="E6" s="148"/>
      <c r="F6" s="148"/>
      <c r="G6" s="148"/>
      <c r="H6" s="205" t="s">
        <v>63</v>
      </c>
      <c r="I6" s="148"/>
      <c r="J6" s="148"/>
      <c r="K6" s="148"/>
      <c r="L6" s="148"/>
      <c r="M6" s="148"/>
      <c r="N6" s="147" t="s">
        <v>4</v>
      </c>
      <c r="O6" s="148"/>
      <c r="P6" s="148"/>
      <c r="Q6" s="148"/>
      <c r="R6" s="148"/>
      <c r="S6" s="148"/>
    </row>
    <row r="7" spans="1:22">
      <c r="A7" s="73"/>
      <c r="B7" s="149" t="s">
        <v>24</v>
      </c>
      <c r="C7" s="150"/>
      <c r="D7" s="150"/>
      <c r="E7" s="149" t="s">
        <v>25</v>
      </c>
      <c r="F7" s="150"/>
      <c r="G7" s="150"/>
      <c r="H7" s="149" t="s">
        <v>24</v>
      </c>
      <c r="I7" s="150"/>
      <c r="J7" s="150"/>
      <c r="K7" s="149" t="s">
        <v>25</v>
      </c>
      <c r="L7" s="150"/>
      <c r="M7" s="150"/>
      <c r="N7" s="149" t="s">
        <v>24</v>
      </c>
      <c r="O7" s="150"/>
      <c r="P7" s="150"/>
      <c r="Q7" s="149" t="s">
        <v>25</v>
      </c>
      <c r="R7" s="150"/>
      <c r="S7" s="150"/>
    </row>
    <row r="8" spans="1:22">
      <c r="A8" s="80"/>
      <c r="B8" s="173" t="s">
        <v>5</v>
      </c>
      <c r="C8" s="174" t="s">
        <v>6</v>
      </c>
      <c r="D8" s="174" t="s">
        <v>4</v>
      </c>
      <c r="E8" s="173" t="s">
        <v>5</v>
      </c>
      <c r="F8" s="174" t="s">
        <v>6</v>
      </c>
      <c r="G8" s="174" t="s">
        <v>4</v>
      </c>
      <c r="H8" s="173" t="s">
        <v>5</v>
      </c>
      <c r="I8" s="174" t="s">
        <v>6</v>
      </c>
      <c r="J8" s="174" t="s">
        <v>4</v>
      </c>
      <c r="K8" s="173" t="s">
        <v>5</v>
      </c>
      <c r="L8" s="174" t="s">
        <v>6</v>
      </c>
      <c r="M8" s="174" t="s">
        <v>4</v>
      </c>
      <c r="N8" s="173" t="s">
        <v>5</v>
      </c>
      <c r="O8" s="174" t="s">
        <v>6</v>
      </c>
      <c r="P8" s="174" t="s">
        <v>4</v>
      </c>
      <c r="Q8" s="173" t="s">
        <v>5</v>
      </c>
      <c r="R8" s="174" t="s">
        <v>6</v>
      </c>
      <c r="S8" s="174" t="s">
        <v>4</v>
      </c>
    </row>
    <row r="9" spans="1:22">
      <c r="A9" s="71"/>
      <c r="B9" s="81"/>
      <c r="C9" s="71"/>
      <c r="D9" s="71"/>
      <c r="E9" s="82"/>
      <c r="F9" s="72"/>
      <c r="G9" s="72"/>
      <c r="H9" s="82"/>
      <c r="I9" s="72"/>
      <c r="J9" s="72"/>
      <c r="K9" s="82"/>
      <c r="L9" s="72"/>
      <c r="M9" s="72"/>
      <c r="N9" s="82"/>
      <c r="O9" s="72"/>
      <c r="P9" s="72"/>
      <c r="Q9" s="82"/>
      <c r="R9" s="72"/>
      <c r="S9" s="72"/>
    </row>
    <row r="10" spans="1:22">
      <c r="A10" s="71" t="s">
        <v>7</v>
      </c>
      <c r="B10" s="83"/>
      <c r="C10" s="84"/>
      <c r="D10" s="84"/>
      <c r="E10" s="83"/>
      <c r="F10" s="84"/>
      <c r="G10" s="84"/>
      <c r="H10" s="83"/>
      <c r="I10" s="84"/>
      <c r="J10" s="84"/>
      <c r="K10" s="83"/>
      <c r="L10" s="84"/>
      <c r="M10" s="84"/>
      <c r="N10" s="83"/>
      <c r="O10" s="84"/>
      <c r="P10" s="84"/>
      <c r="Q10" s="83"/>
      <c r="R10" s="84"/>
      <c r="S10" s="84"/>
    </row>
    <row r="11" spans="1:22">
      <c r="A11" s="72" t="s">
        <v>41</v>
      </c>
      <c r="B11" s="294">
        <v>670</v>
      </c>
      <c r="C11" s="295">
        <v>4110</v>
      </c>
      <c r="D11" s="295">
        <f>SUM(B11:C11)</f>
        <v>4780</v>
      </c>
      <c r="E11" s="294">
        <v>198</v>
      </c>
      <c r="F11" s="295">
        <v>1324</v>
      </c>
      <c r="G11" s="295">
        <f>SUM(E11:F11)</f>
        <v>1522</v>
      </c>
      <c r="H11" s="294">
        <v>207</v>
      </c>
      <c r="I11" s="295">
        <v>2529</v>
      </c>
      <c r="J11" s="295">
        <f>SUM(H11:I11)</f>
        <v>2736</v>
      </c>
      <c r="K11" s="294">
        <v>149</v>
      </c>
      <c r="L11" s="295">
        <v>836</v>
      </c>
      <c r="M11" s="84">
        <f>SUM(K11:L11)</f>
        <v>985</v>
      </c>
      <c r="N11" s="83">
        <f t="shared" ref="N11:O14" si="0">SUM(B11,H11)</f>
        <v>877</v>
      </c>
      <c r="O11" s="84">
        <f t="shared" si="0"/>
        <v>6639</v>
      </c>
      <c r="P11" s="84">
        <f>SUM(N11:O11)</f>
        <v>7516</v>
      </c>
      <c r="Q11" s="83">
        <f t="shared" ref="Q11:R14" si="1">SUM(E11,K11)</f>
        <v>347</v>
      </c>
      <c r="R11" s="84">
        <f t="shared" si="1"/>
        <v>2160</v>
      </c>
      <c r="S11" s="84">
        <f>SUM(Q11:R11)</f>
        <v>2507</v>
      </c>
      <c r="U11"/>
      <c r="V11"/>
    </row>
    <row r="12" spans="1:22">
      <c r="A12" s="72" t="s">
        <v>8</v>
      </c>
      <c r="B12" s="294">
        <v>2775</v>
      </c>
      <c r="C12" s="295">
        <v>14100</v>
      </c>
      <c r="D12" s="295">
        <f>SUM(B12:C12)</f>
        <v>16875</v>
      </c>
      <c r="E12" s="294">
        <v>591</v>
      </c>
      <c r="F12" s="295">
        <v>4678</v>
      </c>
      <c r="G12" s="295">
        <f>SUM(E12:F12)</f>
        <v>5269</v>
      </c>
      <c r="H12" s="294">
        <v>942</v>
      </c>
      <c r="I12" s="295">
        <v>10770</v>
      </c>
      <c r="J12" s="295">
        <f>SUM(H12:I12)</f>
        <v>11712</v>
      </c>
      <c r="K12" s="294">
        <v>358</v>
      </c>
      <c r="L12" s="295">
        <v>2730</v>
      </c>
      <c r="M12" s="84">
        <f>SUM(K12:L12)</f>
        <v>3088</v>
      </c>
      <c r="N12" s="83">
        <f t="shared" si="0"/>
        <v>3717</v>
      </c>
      <c r="O12" s="84">
        <f t="shared" si="0"/>
        <v>24870</v>
      </c>
      <c r="P12" s="84">
        <f>SUM(N12:O12)</f>
        <v>28587</v>
      </c>
      <c r="Q12" s="83">
        <f t="shared" si="1"/>
        <v>949</v>
      </c>
      <c r="R12" s="84">
        <f t="shared" si="1"/>
        <v>7408</v>
      </c>
      <c r="S12" s="84">
        <f>SUM(Q12:R12)</f>
        <v>8357</v>
      </c>
      <c r="U12"/>
      <c r="V12"/>
    </row>
    <row r="13" spans="1:22">
      <c r="A13" s="72" t="s">
        <v>9</v>
      </c>
      <c r="B13" s="294">
        <v>2</v>
      </c>
      <c r="C13" s="295">
        <v>17</v>
      </c>
      <c r="D13" s="295">
        <f>SUM(B13:C13)</f>
        <v>19</v>
      </c>
      <c r="E13" s="294">
        <v>0</v>
      </c>
      <c r="F13" s="295">
        <v>3</v>
      </c>
      <c r="G13" s="295">
        <f>SUM(E13:F13)</f>
        <v>3</v>
      </c>
      <c r="H13" s="294">
        <v>1</v>
      </c>
      <c r="I13" s="295">
        <v>6</v>
      </c>
      <c r="J13" s="295">
        <f>SUM(H13:I13)</f>
        <v>7</v>
      </c>
      <c r="K13" s="296">
        <v>0</v>
      </c>
      <c r="L13" s="295">
        <v>3</v>
      </c>
      <c r="M13" s="84">
        <f>SUM(K13:L13)</f>
        <v>3</v>
      </c>
      <c r="N13" s="83">
        <f t="shared" si="0"/>
        <v>3</v>
      </c>
      <c r="O13" s="84">
        <f t="shared" si="0"/>
        <v>23</v>
      </c>
      <c r="P13" s="84">
        <f>SUM(N13:O13)</f>
        <v>26</v>
      </c>
      <c r="Q13" s="83">
        <f t="shared" si="1"/>
        <v>0</v>
      </c>
      <c r="R13" s="84">
        <f t="shared" si="1"/>
        <v>6</v>
      </c>
      <c r="S13" s="84">
        <f>SUM(Q13:R13)</f>
        <v>6</v>
      </c>
      <c r="U13"/>
      <c r="V13"/>
    </row>
    <row r="14" spans="1:22">
      <c r="A14" s="72" t="s">
        <v>10</v>
      </c>
      <c r="B14" s="294">
        <v>1046</v>
      </c>
      <c r="C14" s="295">
        <v>5417</v>
      </c>
      <c r="D14" s="295">
        <f>SUM(B14:C14)</f>
        <v>6463</v>
      </c>
      <c r="E14" s="294">
        <v>241</v>
      </c>
      <c r="F14" s="295">
        <v>1663</v>
      </c>
      <c r="G14" s="295">
        <f>SUM(E14:F14)</f>
        <v>1904</v>
      </c>
      <c r="H14" s="294">
        <v>401</v>
      </c>
      <c r="I14" s="295">
        <v>4217</v>
      </c>
      <c r="J14" s="295">
        <f>SUM(H14:I14)</f>
        <v>4618</v>
      </c>
      <c r="K14" s="294">
        <v>222</v>
      </c>
      <c r="L14" s="295">
        <v>1178</v>
      </c>
      <c r="M14" s="84">
        <f>SUM(K14:L14)</f>
        <v>1400</v>
      </c>
      <c r="N14" s="83">
        <f t="shared" si="0"/>
        <v>1447</v>
      </c>
      <c r="O14" s="84">
        <f t="shared" si="0"/>
        <v>9634</v>
      </c>
      <c r="P14" s="84">
        <f>SUM(N14:O14)</f>
        <v>11081</v>
      </c>
      <c r="Q14" s="83">
        <f t="shared" si="1"/>
        <v>463</v>
      </c>
      <c r="R14" s="84">
        <f t="shared" si="1"/>
        <v>2841</v>
      </c>
      <c r="S14" s="84">
        <f>SUM(Q14:R14)</f>
        <v>3304</v>
      </c>
      <c r="U14"/>
      <c r="V14"/>
    </row>
    <row r="15" spans="1:22">
      <c r="A15" s="86" t="s">
        <v>4</v>
      </c>
      <c r="B15" s="297">
        <f>SUM(B11:B14)</f>
        <v>4493</v>
      </c>
      <c r="C15" s="298">
        <f t="shared" ref="C15:S15" si="2">SUM(C11:C14)</f>
        <v>23644</v>
      </c>
      <c r="D15" s="298">
        <f t="shared" si="2"/>
        <v>28137</v>
      </c>
      <c r="E15" s="297">
        <f t="shared" si="2"/>
        <v>1030</v>
      </c>
      <c r="F15" s="298">
        <f t="shared" si="2"/>
        <v>7668</v>
      </c>
      <c r="G15" s="298">
        <f t="shared" si="2"/>
        <v>8698</v>
      </c>
      <c r="H15" s="297">
        <f t="shared" si="2"/>
        <v>1551</v>
      </c>
      <c r="I15" s="298">
        <f t="shared" si="2"/>
        <v>17522</v>
      </c>
      <c r="J15" s="298">
        <f t="shared" si="2"/>
        <v>19073</v>
      </c>
      <c r="K15" s="297">
        <f t="shared" si="2"/>
        <v>729</v>
      </c>
      <c r="L15" s="298">
        <f t="shared" si="2"/>
        <v>4747</v>
      </c>
      <c r="M15" s="88">
        <f t="shared" si="2"/>
        <v>5476</v>
      </c>
      <c r="N15" s="87">
        <f t="shared" si="2"/>
        <v>6044</v>
      </c>
      <c r="O15" s="88">
        <f t="shared" si="2"/>
        <v>41166</v>
      </c>
      <c r="P15" s="88">
        <f t="shared" si="2"/>
        <v>47210</v>
      </c>
      <c r="Q15" s="87">
        <f t="shared" si="2"/>
        <v>1759</v>
      </c>
      <c r="R15" s="88">
        <f t="shared" si="2"/>
        <v>12415</v>
      </c>
      <c r="S15" s="88">
        <f t="shared" si="2"/>
        <v>14174</v>
      </c>
      <c r="U15"/>
      <c r="V15"/>
    </row>
    <row r="16" spans="1:22">
      <c r="A16" s="73"/>
      <c r="B16" s="294"/>
      <c r="C16" s="295"/>
      <c r="D16" s="295"/>
      <c r="E16" s="294"/>
      <c r="F16" s="295"/>
      <c r="G16" s="295"/>
      <c r="H16" s="294"/>
      <c r="I16" s="295"/>
      <c r="J16" s="295"/>
      <c r="K16" s="294"/>
      <c r="L16" s="295"/>
      <c r="M16" s="84"/>
      <c r="N16" s="83"/>
      <c r="O16" s="84"/>
      <c r="P16" s="84"/>
      <c r="Q16" s="83"/>
      <c r="R16" s="84"/>
      <c r="S16" s="84"/>
      <c r="U16"/>
      <c r="V16"/>
    </row>
    <row r="17" spans="1:22">
      <c r="A17" s="71" t="s">
        <v>11</v>
      </c>
      <c r="B17" s="294"/>
      <c r="C17" s="295"/>
      <c r="D17" s="295"/>
      <c r="E17" s="294"/>
      <c r="F17" s="295"/>
      <c r="G17" s="295"/>
      <c r="H17" s="294"/>
      <c r="I17" s="295"/>
      <c r="J17" s="295"/>
      <c r="K17" s="294"/>
      <c r="L17" s="295"/>
      <c r="M17" s="84"/>
      <c r="N17" s="83"/>
      <c r="O17" s="84"/>
      <c r="P17" s="84"/>
      <c r="Q17" s="83"/>
      <c r="R17" s="84"/>
      <c r="S17" s="84"/>
      <c r="U17"/>
      <c r="V17"/>
    </row>
    <row r="18" spans="1:22">
      <c r="A18" s="72" t="s">
        <v>41</v>
      </c>
      <c r="B18" s="294">
        <v>150</v>
      </c>
      <c r="C18" s="299">
        <v>578</v>
      </c>
      <c r="D18" s="295">
        <f>SUM(B18:C18)</f>
        <v>728</v>
      </c>
      <c r="E18" s="294">
        <v>34</v>
      </c>
      <c r="F18" s="295">
        <v>256</v>
      </c>
      <c r="G18" s="295">
        <f>SUM(E18:F18)</f>
        <v>290</v>
      </c>
      <c r="H18" s="294">
        <v>50</v>
      </c>
      <c r="I18" s="295">
        <v>474</v>
      </c>
      <c r="J18" s="295">
        <f>SUM(H18:I18)</f>
        <v>524</v>
      </c>
      <c r="K18" s="294">
        <v>18</v>
      </c>
      <c r="L18" s="295">
        <v>150</v>
      </c>
      <c r="M18" s="84">
        <f>SUM(K18:L18)</f>
        <v>168</v>
      </c>
      <c r="N18" s="83">
        <f t="shared" ref="N18:O21" si="3">SUM(B18,H18)</f>
        <v>200</v>
      </c>
      <c r="O18" s="84">
        <f t="shared" si="3"/>
        <v>1052</v>
      </c>
      <c r="P18" s="84">
        <f>SUM(N18:O18)</f>
        <v>1252</v>
      </c>
      <c r="Q18" s="83">
        <f t="shared" ref="Q18:R21" si="4">SUM(E18,K18)</f>
        <v>52</v>
      </c>
      <c r="R18" s="84">
        <f t="shared" si="4"/>
        <v>406</v>
      </c>
      <c r="S18" s="84">
        <f>SUM(Q18:R18)</f>
        <v>458</v>
      </c>
      <c r="U18"/>
      <c r="V18"/>
    </row>
    <row r="19" spans="1:22">
      <c r="A19" s="72" t="s">
        <v>8</v>
      </c>
      <c r="B19" s="294">
        <v>395</v>
      </c>
      <c r="C19" s="295">
        <v>1375</v>
      </c>
      <c r="D19" s="295">
        <f>SUM(B19:C19)</f>
        <v>1770</v>
      </c>
      <c r="E19" s="294">
        <v>123</v>
      </c>
      <c r="F19" s="295">
        <v>769</v>
      </c>
      <c r="G19" s="295">
        <f>SUM(E19:F19)</f>
        <v>892</v>
      </c>
      <c r="H19" s="294">
        <v>125</v>
      </c>
      <c r="I19" s="295">
        <v>1222</v>
      </c>
      <c r="J19" s="295">
        <f>SUM(H19:I19)</f>
        <v>1347</v>
      </c>
      <c r="K19" s="294">
        <v>51</v>
      </c>
      <c r="L19" s="295">
        <v>407</v>
      </c>
      <c r="M19" s="84">
        <f>SUM(K19:L19)</f>
        <v>458</v>
      </c>
      <c r="N19" s="83">
        <f t="shared" si="3"/>
        <v>520</v>
      </c>
      <c r="O19" s="84">
        <f t="shared" si="3"/>
        <v>2597</v>
      </c>
      <c r="P19" s="84">
        <f>SUM(N19:O19)</f>
        <v>3117</v>
      </c>
      <c r="Q19" s="83">
        <f t="shared" si="4"/>
        <v>174</v>
      </c>
      <c r="R19" s="84">
        <f t="shared" si="4"/>
        <v>1176</v>
      </c>
      <c r="S19" s="84">
        <f>SUM(Q19:R19)</f>
        <v>1350</v>
      </c>
      <c r="U19"/>
      <c r="V19"/>
    </row>
    <row r="20" spans="1:22">
      <c r="A20" s="72" t="s">
        <v>9</v>
      </c>
      <c r="B20" s="294">
        <v>12</v>
      </c>
      <c r="C20" s="295">
        <v>54</v>
      </c>
      <c r="D20" s="295">
        <f>SUM(B20:C20)</f>
        <v>66</v>
      </c>
      <c r="E20" s="296">
        <v>4</v>
      </c>
      <c r="F20" s="300">
        <v>12</v>
      </c>
      <c r="G20" s="300">
        <f>SUM(E20:F20)</f>
        <v>16</v>
      </c>
      <c r="H20" s="296">
        <v>3</v>
      </c>
      <c r="I20" s="295">
        <v>27</v>
      </c>
      <c r="J20" s="295">
        <f>SUM(H20:I20)</f>
        <v>30</v>
      </c>
      <c r="K20" s="296">
        <v>2</v>
      </c>
      <c r="L20" s="300">
        <v>5</v>
      </c>
      <c r="M20" s="89">
        <f>SUM(K20:L20)</f>
        <v>7</v>
      </c>
      <c r="N20" s="83">
        <f t="shared" si="3"/>
        <v>15</v>
      </c>
      <c r="O20" s="84">
        <f t="shared" si="3"/>
        <v>81</v>
      </c>
      <c r="P20" s="84">
        <f>SUM(N20:O20)</f>
        <v>96</v>
      </c>
      <c r="Q20" s="85">
        <f t="shared" si="4"/>
        <v>6</v>
      </c>
      <c r="R20" s="84">
        <f t="shared" si="4"/>
        <v>17</v>
      </c>
      <c r="S20" s="84">
        <f>SUM(Q20:R20)</f>
        <v>23</v>
      </c>
      <c r="U20"/>
      <c r="V20"/>
    </row>
    <row r="21" spans="1:22">
      <c r="A21" s="72" t="s">
        <v>10</v>
      </c>
      <c r="B21" s="294">
        <v>68</v>
      </c>
      <c r="C21" s="295">
        <v>274</v>
      </c>
      <c r="D21" s="295">
        <f>SUM(B21:C21)</f>
        <v>342</v>
      </c>
      <c r="E21" s="294">
        <v>21</v>
      </c>
      <c r="F21" s="295">
        <v>162</v>
      </c>
      <c r="G21" s="295">
        <f>SUM(E21:F21)</f>
        <v>183</v>
      </c>
      <c r="H21" s="294">
        <v>28</v>
      </c>
      <c r="I21" s="295">
        <v>276</v>
      </c>
      <c r="J21" s="295">
        <f>SUM(H21:I21)</f>
        <v>304</v>
      </c>
      <c r="K21" s="294">
        <v>7</v>
      </c>
      <c r="L21" s="295">
        <v>109</v>
      </c>
      <c r="M21" s="84">
        <f>SUM(K21:L21)</f>
        <v>116</v>
      </c>
      <c r="N21" s="83">
        <f t="shared" si="3"/>
        <v>96</v>
      </c>
      <c r="O21" s="84">
        <f t="shared" si="3"/>
        <v>550</v>
      </c>
      <c r="P21" s="84">
        <f>SUM(N21:O21)</f>
        <v>646</v>
      </c>
      <c r="Q21" s="83">
        <f t="shared" si="4"/>
        <v>28</v>
      </c>
      <c r="R21" s="84">
        <f t="shared" si="4"/>
        <v>271</v>
      </c>
      <c r="S21" s="84">
        <f>SUM(Q21:R21)</f>
        <v>299</v>
      </c>
      <c r="U21"/>
      <c r="V21"/>
    </row>
    <row r="22" spans="1:22">
      <c r="A22" s="86" t="s">
        <v>4</v>
      </c>
      <c r="B22" s="297">
        <f t="shared" ref="B22:S22" si="5">SUM(B18:B21)</f>
        <v>625</v>
      </c>
      <c r="C22" s="298">
        <f t="shared" si="5"/>
        <v>2281</v>
      </c>
      <c r="D22" s="298">
        <f t="shared" si="5"/>
        <v>2906</v>
      </c>
      <c r="E22" s="297">
        <f t="shared" si="5"/>
        <v>182</v>
      </c>
      <c r="F22" s="298">
        <f t="shared" si="5"/>
        <v>1199</v>
      </c>
      <c r="G22" s="298">
        <f t="shared" si="5"/>
        <v>1381</v>
      </c>
      <c r="H22" s="297">
        <f t="shared" si="5"/>
        <v>206</v>
      </c>
      <c r="I22" s="298">
        <f t="shared" si="5"/>
        <v>1999</v>
      </c>
      <c r="J22" s="298">
        <f t="shared" si="5"/>
        <v>2205</v>
      </c>
      <c r="K22" s="297">
        <f t="shared" si="5"/>
        <v>78</v>
      </c>
      <c r="L22" s="298">
        <f t="shared" si="5"/>
        <v>671</v>
      </c>
      <c r="M22" s="88">
        <f t="shared" si="5"/>
        <v>749</v>
      </c>
      <c r="N22" s="87">
        <f t="shared" si="5"/>
        <v>831</v>
      </c>
      <c r="O22" s="88">
        <f t="shared" si="5"/>
        <v>4280</v>
      </c>
      <c r="P22" s="88">
        <f t="shared" si="5"/>
        <v>5111</v>
      </c>
      <c r="Q22" s="87">
        <f t="shared" si="5"/>
        <v>260</v>
      </c>
      <c r="R22" s="88">
        <f t="shared" si="5"/>
        <v>1870</v>
      </c>
      <c r="S22" s="88">
        <f t="shared" si="5"/>
        <v>2130</v>
      </c>
    </row>
    <row r="23" spans="1:22">
      <c r="A23" s="72"/>
      <c r="B23" s="294"/>
      <c r="C23" s="295"/>
      <c r="D23" s="295"/>
      <c r="E23" s="294"/>
      <c r="F23" s="295"/>
      <c r="G23" s="295"/>
      <c r="H23" s="294"/>
      <c r="I23" s="295"/>
      <c r="J23" s="295"/>
      <c r="K23" s="294"/>
      <c r="L23" s="295"/>
      <c r="M23" s="84"/>
      <c r="N23" s="83"/>
      <c r="O23" s="84"/>
      <c r="P23" s="84"/>
      <c r="Q23" s="83"/>
      <c r="R23" s="84"/>
      <c r="S23" s="84"/>
    </row>
    <row r="24" spans="1:22">
      <c r="A24" s="186" t="s">
        <v>12</v>
      </c>
      <c r="B24" s="301"/>
      <c r="C24" s="301"/>
      <c r="D24" s="302"/>
      <c r="E24" s="301"/>
      <c r="F24" s="301"/>
      <c r="G24" s="302"/>
      <c r="H24" s="301"/>
      <c r="I24" s="301"/>
      <c r="J24" s="302"/>
      <c r="K24" s="301"/>
      <c r="L24" s="301"/>
      <c r="M24" s="84"/>
      <c r="N24" s="83"/>
      <c r="O24" s="84"/>
      <c r="P24" s="84"/>
      <c r="Q24" s="83"/>
      <c r="R24" s="84"/>
      <c r="S24" s="84"/>
    </row>
    <row r="25" spans="1:22">
      <c r="A25" s="72" t="s">
        <v>41</v>
      </c>
      <c r="B25" s="294">
        <v>2638</v>
      </c>
      <c r="C25" s="295">
        <v>3885</v>
      </c>
      <c r="D25" s="295">
        <f>SUM(B25:C25)</f>
        <v>6523</v>
      </c>
      <c r="E25" s="294">
        <v>871</v>
      </c>
      <c r="F25" s="295">
        <v>1251</v>
      </c>
      <c r="G25" s="295">
        <f>SUM(E25:F25)</f>
        <v>2122</v>
      </c>
      <c r="H25" s="294">
        <v>810</v>
      </c>
      <c r="I25" s="295">
        <v>2102</v>
      </c>
      <c r="J25" s="295">
        <f>SUM(H25:I25)</f>
        <v>2912</v>
      </c>
      <c r="K25" s="294">
        <v>673</v>
      </c>
      <c r="L25" s="295">
        <v>1049</v>
      </c>
      <c r="M25" s="84">
        <f>SUM(K25:L25)</f>
        <v>1722</v>
      </c>
      <c r="N25" s="83">
        <f>SUM(B25,H25)</f>
        <v>3448</v>
      </c>
      <c r="O25" s="84">
        <f>SUM(C25,I25)</f>
        <v>5987</v>
      </c>
      <c r="P25" s="84">
        <f>SUM(N25:O25)</f>
        <v>9435</v>
      </c>
      <c r="Q25" s="83">
        <f>SUM(E25,K25)</f>
        <v>1544</v>
      </c>
      <c r="R25" s="84">
        <f>SUM(F25,L25)</f>
        <v>2300</v>
      </c>
      <c r="S25" s="84">
        <f>SUM(Q25:R25)</f>
        <v>3844</v>
      </c>
    </row>
    <row r="26" spans="1:22">
      <c r="A26" s="72" t="s">
        <v>8</v>
      </c>
      <c r="B26" s="294">
        <v>9264</v>
      </c>
      <c r="C26" s="295">
        <v>11348</v>
      </c>
      <c r="D26" s="295">
        <f>SUM(B26:C26)</f>
        <v>20612</v>
      </c>
      <c r="E26" s="294">
        <v>1988</v>
      </c>
      <c r="F26" s="295">
        <v>2821</v>
      </c>
      <c r="G26" s="295">
        <f>SUM(E26:F26)</f>
        <v>4809</v>
      </c>
      <c r="H26" s="294">
        <v>2526</v>
      </c>
      <c r="I26" s="295">
        <v>10253</v>
      </c>
      <c r="J26" s="295">
        <f>SUM(H26:I26)</f>
        <v>12779</v>
      </c>
      <c r="K26" s="294">
        <v>1438</v>
      </c>
      <c r="L26" s="295">
        <v>2671</v>
      </c>
      <c r="M26" s="84">
        <f>SUM(K26:L26)</f>
        <v>4109</v>
      </c>
      <c r="N26" s="83">
        <f t="shared" ref="N26:O28" si="6">SUM(B26,H26)</f>
        <v>11790</v>
      </c>
      <c r="O26" s="84">
        <f t="shared" si="6"/>
        <v>21601</v>
      </c>
      <c r="P26" s="84">
        <f>SUM(N26:O26)</f>
        <v>33391</v>
      </c>
      <c r="Q26" s="83">
        <f t="shared" ref="Q26:R28" si="7">SUM(E26,K26)</f>
        <v>3426</v>
      </c>
      <c r="R26" s="84">
        <f t="shared" si="7"/>
        <v>5492</v>
      </c>
      <c r="S26" s="84">
        <f>SUM(Q26:R26)</f>
        <v>8918</v>
      </c>
    </row>
    <row r="27" spans="1:22">
      <c r="A27" s="72" t="s">
        <v>9</v>
      </c>
      <c r="B27" s="294">
        <v>709</v>
      </c>
      <c r="C27" s="295">
        <v>591</v>
      </c>
      <c r="D27" s="295">
        <f>SUM(B27:C27)</f>
        <v>1300</v>
      </c>
      <c r="E27" s="294">
        <v>143</v>
      </c>
      <c r="F27" s="295">
        <v>177</v>
      </c>
      <c r="G27" s="295">
        <f>SUM(E27:F27)</f>
        <v>320</v>
      </c>
      <c r="H27" s="294">
        <v>165</v>
      </c>
      <c r="I27" s="295">
        <v>384</v>
      </c>
      <c r="J27" s="295">
        <f>SUM(H27:I27)</f>
        <v>549</v>
      </c>
      <c r="K27" s="294">
        <v>115</v>
      </c>
      <c r="L27" s="295">
        <v>126</v>
      </c>
      <c r="M27" s="84">
        <f>SUM(K27:L27)</f>
        <v>241</v>
      </c>
      <c r="N27" s="83">
        <f t="shared" si="6"/>
        <v>874</v>
      </c>
      <c r="O27" s="84">
        <f t="shared" si="6"/>
        <v>975</v>
      </c>
      <c r="P27" s="84">
        <f>SUM(N27:O27)</f>
        <v>1849</v>
      </c>
      <c r="Q27" s="83">
        <f t="shared" si="7"/>
        <v>258</v>
      </c>
      <c r="R27" s="84">
        <f t="shared" si="7"/>
        <v>303</v>
      </c>
      <c r="S27" s="84">
        <f>SUM(Q27:R27)</f>
        <v>561</v>
      </c>
    </row>
    <row r="28" spans="1:22">
      <c r="A28" s="72" t="s">
        <v>10</v>
      </c>
      <c r="B28" s="294">
        <v>815</v>
      </c>
      <c r="C28" s="295">
        <v>799</v>
      </c>
      <c r="D28" s="295">
        <f>SUM(B28:C28)</f>
        <v>1614</v>
      </c>
      <c r="E28" s="294">
        <v>192</v>
      </c>
      <c r="F28" s="295">
        <v>207</v>
      </c>
      <c r="G28" s="295">
        <f>SUM(E28:F28)</f>
        <v>399</v>
      </c>
      <c r="H28" s="294">
        <v>237</v>
      </c>
      <c r="I28" s="295">
        <v>556</v>
      </c>
      <c r="J28" s="295">
        <f>SUM(H28:I28)</f>
        <v>793</v>
      </c>
      <c r="K28" s="294">
        <v>157</v>
      </c>
      <c r="L28" s="295">
        <v>226</v>
      </c>
      <c r="M28" s="84">
        <f>SUM(K28:L28)</f>
        <v>383</v>
      </c>
      <c r="N28" s="83">
        <f t="shared" si="6"/>
        <v>1052</v>
      </c>
      <c r="O28" s="84">
        <f t="shared" si="6"/>
        <v>1355</v>
      </c>
      <c r="P28" s="84">
        <f>SUM(N28:O28)</f>
        <v>2407</v>
      </c>
      <c r="Q28" s="83">
        <f t="shared" si="7"/>
        <v>349</v>
      </c>
      <c r="R28" s="84">
        <f t="shared" si="7"/>
        <v>433</v>
      </c>
      <c r="S28" s="84">
        <f>SUM(Q28:R28)</f>
        <v>782</v>
      </c>
    </row>
    <row r="29" spans="1:22">
      <c r="A29" s="86" t="s">
        <v>4</v>
      </c>
      <c r="B29" s="297">
        <f>SUM(B25:B28)</f>
        <v>13426</v>
      </c>
      <c r="C29" s="298">
        <f>SUM(C25:C28)</f>
        <v>16623</v>
      </c>
      <c r="D29" s="298">
        <f t="shared" ref="D29:S29" si="8">SUM(D25:D28)</f>
        <v>30049</v>
      </c>
      <c r="E29" s="297">
        <f>SUM(E25:E28)</f>
        <v>3194</v>
      </c>
      <c r="F29" s="298">
        <f>SUM(F25:F28)</f>
        <v>4456</v>
      </c>
      <c r="G29" s="298">
        <f t="shared" si="8"/>
        <v>7650</v>
      </c>
      <c r="H29" s="297">
        <f>SUM(H25:H28)</f>
        <v>3738</v>
      </c>
      <c r="I29" s="298">
        <f>SUM(I25:I28)</f>
        <v>13295</v>
      </c>
      <c r="J29" s="298">
        <f t="shared" si="8"/>
        <v>17033</v>
      </c>
      <c r="K29" s="297">
        <f>SUM(K25:K28)</f>
        <v>2383</v>
      </c>
      <c r="L29" s="298">
        <f>SUM(L25:L28)</f>
        <v>4072</v>
      </c>
      <c r="M29" s="88">
        <f t="shared" si="8"/>
        <v>6455</v>
      </c>
      <c r="N29" s="87">
        <f t="shared" si="8"/>
        <v>17164</v>
      </c>
      <c r="O29" s="88">
        <f t="shared" si="8"/>
        <v>29918</v>
      </c>
      <c r="P29" s="88">
        <f t="shared" si="8"/>
        <v>47082</v>
      </c>
      <c r="Q29" s="87">
        <f t="shared" si="8"/>
        <v>5577</v>
      </c>
      <c r="R29" s="88">
        <f t="shared" si="8"/>
        <v>8528</v>
      </c>
      <c r="S29" s="88">
        <f t="shared" si="8"/>
        <v>14105</v>
      </c>
    </row>
    <row r="30" spans="1:22">
      <c r="A30" s="73"/>
      <c r="B30" s="294"/>
      <c r="C30" s="295"/>
      <c r="D30" s="295"/>
      <c r="E30" s="294"/>
      <c r="F30" s="295"/>
      <c r="G30" s="295"/>
      <c r="H30" s="294"/>
      <c r="I30" s="295"/>
      <c r="J30" s="295"/>
      <c r="K30" s="294"/>
      <c r="L30" s="295"/>
      <c r="M30" s="84"/>
      <c r="N30" s="83"/>
      <c r="O30" s="84"/>
      <c r="P30" s="84"/>
      <c r="Q30" s="83"/>
      <c r="R30" s="84"/>
      <c r="S30" s="84"/>
      <c r="U30"/>
      <c r="V30"/>
    </row>
    <row r="31" spans="1:22">
      <c r="A31" s="71" t="s">
        <v>13</v>
      </c>
      <c r="B31" s="294"/>
      <c r="C31" s="295"/>
      <c r="D31" s="295"/>
      <c r="E31" s="294"/>
      <c r="F31" s="295"/>
      <c r="G31" s="295"/>
      <c r="H31" s="294"/>
      <c r="I31" s="295"/>
      <c r="J31" s="295"/>
      <c r="K31" s="294"/>
      <c r="L31" s="295"/>
      <c r="M31" s="84"/>
      <c r="N31" s="83"/>
      <c r="O31" s="84"/>
      <c r="P31" s="84"/>
      <c r="Q31" s="83"/>
      <c r="R31" s="84"/>
      <c r="S31" s="84"/>
      <c r="U31"/>
      <c r="V31"/>
    </row>
    <row r="32" spans="1:22">
      <c r="A32" s="72" t="s">
        <v>41</v>
      </c>
      <c r="B32" s="294">
        <v>342</v>
      </c>
      <c r="C32" s="295">
        <v>631</v>
      </c>
      <c r="D32" s="295">
        <f>SUM(B32:C32)</f>
        <v>973</v>
      </c>
      <c r="E32" s="294">
        <v>141</v>
      </c>
      <c r="F32" s="295">
        <v>339</v>
      </c>
      <c r="G32" s="295">
        <f>SUM(E32:F32)</f>
        <v>480</v>
      </c>
      <c r="H32" s="294">
        <v>132</v>
      </c>
      <c r="I32" s="295">
        <v>331</v>
      </c>
      <c r="J32" s="295">
        <f>SUM(H32:I32)</f>
        <v>463</v>
      </c>
      <c r="K32" s="294">
        <v>72</v>
      </c>
      <c r="L32" s="295">
        <v>161</v>
      </c>
      <c r="M32" s="84">
        <f>SUM(K32:L32)</f>
        <v>233</v>
      </c>
      <c r="N32" s="83">
        <f t="shared" ref="N32:O35" si="9">SUM(B32,H32)</f>
        <v>474</v>
      </c>
      <c r="O32" s="84">
        <f t="shared" si="9"/>
        <v>962</v>
      </c>
      <c r="P32" s="84">
        <f>SUM(N32:O32)</f>
        <v>1436</v>
      </c>
      <c r="Q32" s="83">
        <f t="shared" ref="Q32:R35" si="10">SUM(E32,K32)</f>
        <v>213</v>
      </c>
      <c r="R32" s="84">
        <f t="shared" si="10"/>
        <v>500</v>
      </c>
      <c r="S32" s="84">
        <f>SUM(Q32:R32)</f>
        <v>713</v>
      </c>
      <c r="U32"/>
      <c r="V32"/>
    </row>
    <row r="33" spans="1:22">
      <c r="A33" s="72" t="s">
        <v>8</v>
      </c>
      <c r="B33" s="294">
        <v>982</v>
      </c>
      <c r="C33" s="295">
        <v>1605</v>
      </c>
      <c r="D33" s="295">
        <f>SUM(B33:C33)</f>
        <v>2587</v>
      </c>
      <c r="E33" s="294">
        <v>274</v>
      </c>
      <c r="F33" s="295">
        <v>643</v>
      </c>
      <c r="G33" s="295">
        <f>SUM(E33:F33)</f>
        <v>917</v>
      </c>
      <c r="H33" s="294">
        <v>214</v>
      </c>
      <c r="I33" s="295">
        <v>839</v>
      </c>
      <c r="J33" s="295">
        <f>SUM(H33:I33)</f>
        <v>1053</v>
      </c>
      <c r="K33" s="294">
        <v>125</v>
      </c>
      <c r="L33" s="295">
        <v>400</v>
      </c>
      <c r="M33" s="84">
        <f>SUM(K33:L33)</f>
        <v>525</v>
      </c>
      <c r="N33" s="83">
        <f t="shared" si="9"/>
        <v>1196</v>
      </c>
      <c r="O33" s="84">
        <f t="shared" si="9"/>
        <v>2444</v>
      </c>
      <c r="P33" s="84">
        <f>SUM(N33:O33)</f>
        <v>3640</v>
      </c>
      <c r="Q33" s="83">
        <f t="shared" si="10"/>
        <v>399</v>
      </c>
      <c r="R33" s="84">
        <f t="shared" si="10"/>
        <v>1043</v>
      </c>
      <c r="S33" s="84">
        <f>SUM(Q33:R33)</f>
        <v>1442</v>
      </c>
      <c r="U33"/>
      <c r="V33"/>
    </row>
    <row r="34" spans="1:22">
      <c r="A34" s="72" t="s">
        <v>9</v>
      </c>
      <c r="B34" s="294">
        <v>51</v>
      </c>
      <c r="C34" s="295">
        <v>52</v>
      </c>
      <c r="D34" s="295">
        <f>SUM(B34:C34)</f>
        <v>103</v>
      </c>
      <c r="E34" s="294">
        <v>15</v>
      </c>
      <c r="F34" s="295">
        <v>26</v>
      </c>
      <c r="G34" s="295">
        <f>SUM(E34:F34)</f>
        <v>41</v>
      </c>
      <c r="H34" s="294">
        <v>10</v>
      </c>
      <c r="I34" s="295">
        <v>35</v>
      </c>
      <c r="J34" s="295">
        <f>SUM(H34:I34)</f>
        <v>45</v>
      </c>
      <c r="K34" s="296">
        <v>4</v>
      </c>
      <c r="L34" s="295">
        <v>19</v>
      </c>
      <c r="M34" s="84">
        <f>SUM(K34:L34)</f>
        <v>23</v>
      </c>
      <c r="N34" s="83">
        <f t="shared" si="9"/>
        <v>61</v>
      </c>
      <c r="O34" s="84">
        <f t="shared" si="9"/>
        <v>87</v>
      </c>
      <c r="P34" s="84">
        <f>SUM(N34:O34)</f>
        <v>148</v>
      </c>
      <c r="Q34" s="83">
        <f t="shared" si="10"/>
        <v>19</v>
      </c>
      <c r="R34" s="84">
        <f t="shared" si="10"/>
        <v>45</v>
      </c>
      <c r="S34" s="84">
        <f>SUM(Q34:R34)</f>
        <v>64</v>
      </c>
      <c r="U34"/>
      <c r="V34"/>
    </row>
    <row r="35" spans="1:22">
      <c r="A35" s="72" t="s">
        <v>10</v>
      </c>
      <c r="B35" s="294">
        <v>133</v>
      </c>
      <c r="C35" s="295">
        <v>221</v>
      </c>
      <c r="D35" s="295">
        <f>SUM(B35:C35)</f>
        <v>354</v>
      </c>
      <c r="E35" s="294">
        <v>33</v>
      </c>
      <c r="F35" s="295">
        <v>106</v>
      </c>
      <c r="G35" s="295">
        <f>SUM(E35:F35)</f>
        <v>139</v>
      </c>
      <c r="H35" s="294">
        <v>73</v>
      </c>
      <c r="I35" s="295">
        <v>151</v>
      </c>
      <c r="J35" s="295">
        <f>SUM(H35:I35)</f>
        <v>224</v>
      </c>
      <c r="K35" s="294">
        <v>27</v>
      </c>
      <c r="L35" s="295">
        <v>76</v>
      </c>
      <c r="M35" s="84">
        <f>SUM(K35:L35)</f>
        <v>103</v>
      </c>
      <c r="N35" s="83">
        <f t="shared" si="9"/>
        <v>206</v>
      </c>
      <c r="O35" s="84">
        <f t="shared" si="9"/>
        <v>372</v>
      </c>
      <c r="P35" s="84">
        <f>SUM(N35:O35)</f>
        <v>578</v>
      </c>
      <c r="Q35" s="83">
        <f t="shared" si="10"/>
        <v>60</v>
      </c>
      <c r="R35" s="84">
        <f t="shared" si="10"/>
        <v>182</v>
      </c>
      <c r="S35" s="84">
        <f>SUM(Q35:R35)</f>
        <v>242</v>
      </c>
    </row>
    <row r="36" spans="1:22">
      <c r="A36" s="86" t="s">
        <v>4</v>
      </c>
      <c r="B36" s="297">
        <f t="shared" ref="B36:S36" si="11">SUM(B32:B35)</f>
        <v>1508</v>
      </c>
      <c r="C36" s="298">
        <f t="shared" si="11"/>
        <v>2509</v>
      </c>
      <c r="D36" s="298">
        <f t="shared" si="11"/>
        <v>4017</v>
      </c>
      <c r="E36" s="297">
        <f t="shared" si="11"/>
        <v>463</v>
      </c>
      <c r="F36" s="298">
        <f t="shared" si="11"/>
        <v>1114</v>
      </c>
      <c r="G36" s="298">
        <f t="shared" si="11"/>
        <v>1577</v>
      </c>
      <c r="H36" s="297">
        <f t="shared" si="11"/>
        <v>429</v>
      </c>
      <c r="I36" s="298">
        <f t="shared" si="11"/>
        <v>1356</v>
      </c>
      <c r="J36" s="298">
        <f t="shared" si="11"/>
        <v>1785</v>
      </c>
      <c r="K36" s="297">
        <f t="shared" si="11"/>
        <v>228</v>
      </c>
      <c r="L36" s="298">
        <f t="shared" si="11"/>
        <v>656</v>
      </c>
      <c r="M36" s="88">
        <f t="shared" si="11"/>
        <v>884</v>
      </c>
      <c r="N36" s="87">
        <f t="shared" si="11"/>
        <v>1937</v>
      </c>
      <c r="O36" s="88">
        <f t="shared" si="11"/>
        <v>3865</v>
      </c>
      <c r="P36" s="88">
        <f t="shared" si="11"/>
        <v>5802</v>
      </c>
      <c r="Q36" s="87">
        <f t="shared" si="11"/>
        <v>691</v>
      </c>
      <c r="R36" s="88">
        <f t="shared" si="11"/>
        <v>1770</v>
      </c>
      <c r="S36" s="88">
        <f t="shared" si="11"/>
        <v>2461</v>
      </c>
    </row>
    <row r="37" spans="1:22">
      <c r="A37" s="86"/>
      <c r="B37" s="303"/>
      <c r="C37" s="304"/>
      <c r="D37" s="304"/>
      <c r="E37" s="303"/>
      <c r="F37" s="304"/>
      <c r="G37" s="304"/>
      <c r="H37" s="303"/>
      <c r="I37" s="304"/>
      <c r="J37" s="304"/>
      <c r="K37" s="303"/>
      <c r="L37" s="304"/>
      <c r="M37" s="91"/>
      <c r="N37" s="90"/>
      <c r="O37" s="91"/>
      <c r="P37" s="91"/>
      <c r="Q37" s="90"/>
      <c r="R37" s="91"/>
      <c r="S37" s="91"/>
    </row>
    <row r="38" spans="1:22">
      <c r="A38" s="71" t="s">
        <v>67</v>
      </c>
      <c r="B38" s="294"/>
      <c r="C38" s="295"/>
      <c r="D38" s="295"/>
      <c r="E38" s="294"/>
      <c r="F38" s="295"/>
      <c r="G38" s="295"/>
      <c r="H38" s="294"/>
      <c r="I38" s="295"/>
      <c r="J38" s="295"/>
      <c r="K38" s="294"/>
      <c r="L38" s="295"/>
      <c r="M38" s="84"/>
      <c r="N38" s="83"/>
      <c r="O38" s="84"/>
      <c r="P38" s="84"/>
      <c r="Q38" s="83"/>
      <c r="R38" s="84"/>
      <c r="S38" s="84"/>
    </row>
    <row r="39" spans="1:22">
      <c r="A39" s="72" t="s">
        <v>41</v>
      </c>
      <c r="B39" s="294">
        <v>26</v>
      </c>
      <c r="C39" s="295">
        <v>99</v>
      </c>
      <c r="D39" s="295">
        <f>SUM(B39:C39)</f>
        <v>125</v>
      </c>
      <c r="E39" s="294">
        <v>5</v>
      </c>
      <c r="F39" s="295">
        <v>33</v>
      </c>
      <c r="G39" s="295">
        <f>SUM(E39:F39)</f>
        <v>38</v>
      </c>
      <c r="H39" s="294">
        <v>3</v>
      </c>
      <c r="I39" s="295">
        <v>43</v>
      </c>
      <c r="J39" s="295">
        <f>SUM(H39:I39)</f>
        <v>46</v>
      </c>
      <c r="K39" s="294">
        <v>4</v>
      </c>
      <c r="L39" s="295">
        <v>25</v>
      </c>
      <c r="M39" s="84">
        <f>SUM(K39:L39)</f>
        <v>29</v>
      </c>
      <c r="N39" s="83">
        <f t="shared" ref="N39:O42" si="12">SUM(B39,H39)</f>
        <v>29</v>
      </c>
      <c r="O39" s="84">
        <f t="shared" si="12"/>
        <v>142</v>
      </c>
      <c r="P39" s="84">
        <f>SUM(N39:O39)</f>
        <v>171</v>
      </c>
      <c r="Q39" s="83">
        <f t="shared" ref="Q39:R42" si="13">SUM(E39,K39)</f>
        <v>9</v>
      </c>
      <c r="R39" s="84">
        <f t="shared" si="13"/>
        <v>58</v>
      </c>
      <c r="S39" s="84">
        <f>SUM(Q39:R39)</f>
        <v>67</v>
      </c>
    </row>
    <row r="40" spans="1:22">
      <c r="A40" s="72" t="s">
        <v>8</v>
      </c>
      <c r="B40" s="294">
        <v>92</v>
      </c>
      <c r="C40" s="295">
        <v>422</v>
      </c>
      <c r="D40" s="295">
        <f>SUM(B40:C40)</f>
        <v>514</v>
      </c>
      <c r="E40" s="294">
        <v>15</v>
      </c>
      <c r="F40" s="295">
        <v>70</v>
      </c>
      <c r="G40" s="295">
        <f>SUM(E40:F40)</f>
        <v>85</v>
      </c>
      <c r="H40" s="294">
        <v>19</v>
      </c>
      <c r="I40" s="295">
        <v>297</v>
      </c>
      <c r="J40" s="295">
        <f>SUM(H40:I40)</f>
        <v>316</v>
      </c>
      <c r="K40" s="294">
        <v>23</v>
      </c>
      <c r="L40" s="295">
        <v>69</v>
      </c>
      <c r="M40" s="84">
        <f>SUM(K40:L40)</f>
        <v>92</v>
      </c>
      <c r="N40" s="83">
        <f t="shared" si="12"/>
        <v>111</v>
      </c>
      <c r="O40" s="84">
        <f t="shared" si="12"/>
        <v>719</v>
      </c>
      <c r="P40" s="84">
        <f>SUM(N40:O40)</f>
        <v>830</v>
      </c>
      <c r="Q40" s="83">
        <f t="shared" si="13"/>
        <v>38</v>
      </c>
      <c r="R40" s="84">
        <f t="shared" si="13"/>
        <v>139</v>
      </c>
      <c r="S40" s="84">
        <f>SUM(Q40:R40)</f>
        <v>177</v>
      </c>
    </row>
    <row r="41" spans="1:22">
      <c r="A41" s="72" t="s">
        <v>9</v>
      </c>
      <c r="B41" s="294">
        <v>18</v>
      </c>
      <c r="C41" s="295">
        <v>35</v>
      </c>
      <c r="D41" s="295">
        <f>SUM(B41:C41)</f>
        <v>53</v>
      </c>
      <c r="E41" s="294">
        <v>2</v>
      </c>
      <c r="F41" s="295">
        <v>6</v>
      </c>
      <c r="G41" s="295">
        <f>SUM(E41:F41)</f>
        <v>8</v>
      </c>
      <c r="H41" s="294">
        <v>4</v>
      </c>
      <c r="I41" s="295">
        <v>25</v>
      </c>
      <c r="J41" s="295">
        <f>SUM(H41:I41)</f>
        <v>29</v>
      </c>
      <c r="K41" s="296">
        <v>4</v>
      </c>
      <c r="L41" s="295">
        <v>4</v>
      </c>
      <c r="M41" s="84">
        <f>SUM(K41:L41)</f>
        <v>8</v>
      </c>
      <c r="N41" s="83">
        <f t="shared" si="12"/>
        <v>22</v>
      </c>
      <c r="O41" s="84">
        <f t="shared" si="12"/>
        <v>60</v>
      </c>
      <c r="P41" s="84">
        <f>SUM(N41:O41)</f>
        <v>82</v>
      </c>
      <c r="Q41" s="83">
        <f t="shared" si="13"/>
        <v>6</v>
      </c>
      <c r="R41" s="84">
        <f t="shared" si="13"/>
        <v>10</v>
      </c>
      <c r="S41" s="84">
        <f>SUM(Q41:R41)</f>
        <v>16</v>
      </c>
    </row>
    <row r="42" spans="1:22">
      <c r="A42" s="72" t="s">
        <v>10</v>
      </c>
      <c r="B42" s="294">
        <v>5</v>
      </c>
      <c r="C42" s="295">
        <v>8</v>
      </c>
      <c r="D42" s="295">
        <f>SUM(B42:C42)</f>
        <v>13</v>
      </c>
      <c r="E42" s="294">
        <v>1</v>
      </c>
      <c r="F42" s="295">
        <v>2</v>
      </c>
      <c r="G42" s="295">
        <f>SUM(E42:F42)</f>
        <v>3</v>
      </c>
      <c r="H42" s="294">
        <v>1</v>
      </c>
      <c r="I42" s="295">
        <v>4</v>
      </c>
      <c r="J42" s="295">
        <f>SUM(H42:I42)</f>
        <v>5</v>
      </c>
      <c r="K42" s="294">
        <v>0</v>
      </c>
      <c r="L42" s="295">
        <v>3</v>
      </c>
      <c r="M42" s="84">
        <f>SUM(K42:L42)</f>
        <v>3</v>
      </c>
      <c r="N42" s="83">
        <f t="shared" si="12"/>
        <v>6</v>
      </c>
      <c r="O42" s="84">
        <f t="shared" si="12"/>
        <v>12</v>
      </c>
      <c r="P42" s="84">
        <f>SUM(N42:O42)</f>
        <v>18</v>
      </c>
      <c r="Q42" s="83">
        <f t="shared" si="13"/>
        <v>1</v>
      </c>
      <c r="R42" s="84">
        <f t="shared" si="13"/>
        <v>5</v>
      </c>
      <c r="S42" s="84">
        <f>SUM(Q42:R42)</f>
        <v>6</v>
      </c>
    </row>
    <row r="43" spans="1:22">
      <c r="A43" s="86" t="s">
        <v>4</v>
      </c>
      <c r="B43" s="297">
        <f t="shared" ref="B43:S43" si="14">SUM(B39:B42)</f>
        <v>141</v>
      </c>
      <c r="C43" s="298">
        <f t="shared" si="14"/>
        <v>564</v>
      </c>
      <c r="D43" s="298">
        <f t="shared" si="14"/>
        <v>705</v>
      </c>
      <c r="E43" s="297">
        <f t="shared" si="14"/>
        <v>23</v>
      </c>
      <c r="F43" s="298">
        <f t="shared" si="14"/>
        <v>111</v>
      </c>
      <c r="G43" s="298">
        <f t="shared" si="14"/>
        <v>134</v>
      </c>
      <c r="H43" s="297">
        <f t="shared" si="14"/>
        <v>27</v>
      </c>
      <c r="I43" s="298">
        <f t="shared" si="14"/>
        <v>369</v>
      </c>
      <c r="J43" s="298">
        <f t="shared" si="14"/>
        <v>396</v>
      </c>
      <c r="K43" s="297">
        <f t="shared" si="14"/>
        <v>31</v>
      </c>
      <c r="L43" s="298">
        <f t="shared" si="14"/>
        <v>101</v>
      </c>
      <c r="M43" s="88">
        <f t="shared" si="14"/>
        <v>132</v>
      </c>
      <c r="N43" s="87">
        <f t="shared" si="14"/>
        <v>168</v>
      </c>
      <c r="O43" s="88">
        <f t="shared" si="14"/>
        <v>933</v>
      </c>
      <c r="P43" s="88">
        <f t="shared" si="14"/>
        <v>1101</v>
      </c>
      <c r="Q43" s="87">
        <f t="shared" si="14"/>
        <v>54</v>
      </c>
      <c r="R43" s="88">
        <f t="shared" si="14"/>
        <v>212</v>
      </c>
      <c r="S43" s="88">
        <f t="shared" si="14"/>
        <v>266</v>
      </c>
    </row>
    <row r="44" spans="1:22">
      <c r="A44" s="72"/>
      <c r="B44" s="294"/>
      <c r="C44" s="295"/>
      <c r="D44" s="305"/>
      <c r="E44" s="294"/>
      <c r="F44" s="295"/>
      <c r="G44" s="295"/>
      <c r="H44" s="294"/>
      <c r="I44" s="295"/>
      <c r="J44" s="295"/>
      <c r="K44" s="294"/>
      <c r="L44" s="295"/>
      <c r="M44" s="84"/>
      <c r="N44" s="83"/>
      <c r="O44" s="84"/>
      <c r="P44" s="84"/>
      <c r="Q44" s="83"/>
      <c r="R44" s="84"/>
      <c r="S44" s="84"/>
    </row>
    <row r="45" spans="1:22">
      <c r="A45" s="71" t="s">
        <v>14</v>
      </c>
      <c r="B45" s="294"/>
      <c r="C45" s="295"/>
      <c r="D45" s="305"/>
      <c r="E45" s="294"/>
      <c r="F45" s="295"/>
      <c r="G45" s="295"/>
      <c r="H45" s="294"/>
      <c r="I45" s="295"/>
      <c r="J45" s="295"/>
      <c r="K45" s="294"/>
      <c r="L45" s="295"/>
      <c r="M45" s="84"/>
      <c r="N45" s="83"/>
      <c r="O45" s="84"/>
      <c r="P45" s="84"/>
      <c r="Q45" s="83"/>
      <c r="R45" s="84"/>
      <c r="S45" s="84"/>
      <c r="U45"/>
      <c r="V45"/>
    </row>
    <row r="46" spans="1:22">
      <c r="A46" s="86" t="s">
        <v>4</v>
      </c>
      <c r="B46" s="303">
        <v>1359</v>
      </c>
      <c r="C46" s="304">
        <v>1370</v>
      </c>
      <c r="D46" s="304">
        <f>SUM(B46,C46)</f>
        <v>2729</v>
      </c>
      <c r="E46" s="303">
        <v>640</v>
      </c>
      <c r="F46" s="304">
        <v>721</v>
      </c>
      <c r="G46" s="304">
        <f>SUM(E46:F46)</f>
        <v>1361</v>
      </c>
      <c r="H46" s="303">
        <v>732</v>
      </c>
      <c r="I46" s="304">
        <v>1568</v>
      </c>
      <c r="J46" s="304">
        <f>SUM(H46:I46)</f>
        <v>2300</v>
      </c>
      <c r="K46" s="303">
        <v>1452</v>
      </c>
      <c r="L46" s="304">
        <v>1785</v>
      </c>
      <c r="M46" s="91">
        <f>SUM(K46:L46)</f>
        <v>3237</v>
      </c>
      <c r="N46" s="90">
        <f>SUM(B46,H46)</f>
        <v>2091</v>
      </c>
      <c r="O46" s="91">
        <f>SUM(C46,I46)</f>
        <v>2938</v>
      </c>
      <c r="P46" s="91">
        <f>SUM(N46:O46)</f>
        <v>5029</v>
      </c>
      <c r="Q46" s="90">
        <f>SUM(E46,K46)</f>
        <v>2092</v>
      </c>
      <c r="R46" s="91">
        <f>SUM(F46,L46)</f>
        <v>2506</v>
      </c>
      <c r="S46" s="91">
        <f>SUM(Q46:R46)</f>
        <v>4598</v>
      </c>
      <c r="U46"/>
      <c r="V46"/>
    </row>
    <row r="47" spans="1:22">
      <c r="A47" s="72"/>
      <c r="B47" s="294"/>
      <c r="C47" s="295"/>
      <c r="D47" s="295"/>
      <c r="E47" s="294"/>
      <c r="F47" s="295"/>
      <c r="G47" s="295"/>
      <c r="H47" s="294"/>
      <c r="I47" s="295"/>
      <c r="J47" s="295"/>
      <c r="K47" s="294"/>
      <c r="L47" s="295"/>
      <c r="M47" s="84"/>
      <c r="N47" s="83"/>
      <c r="O47" s="84"/>
      <c r="P47" s="84"/>
      <c r="Q47" s="83"/>
      <c r="R47" s="84"/>
      <c r="S47" s="84"/>
      <c r="U47"/>
      <c r="V47"/>
    </row>
    <row r="48" spans="1:22">
      <c r="A48" s="71" t="s">
        <v>47</v>
      </c>
      <c r="B48" s="294"/>
      <c r="C48" s="295"/>
      <c r="D48" s="305"/>
      <c r="E48" s="294"/>
      <c r="F48" s="295"/>
      <c r="G48" s="295"/>
      <c r="H48" s="294"/>
      <c r="I48" s="295"/>
      <c r="J48" s="295"/>
      <c r="K48" s="294"/>
      <c r="L48" s="295"/>
      <c r="M48" s="84"/>
      <c r="N48" s="83"/>
      <c r="O48" s="84"/>
      <c r="P48" s="84"/>
      <c r="Q48" s="83"/>
      <c r="R48" s="84"/>
      <c r="S48" s="84"/>
      <c r="U48"/>
      <c r="V48"/>
    </row>
    <row r="49" spans="1:22">
      <c r="A49" s="86" t="s">
        <v>4</v>
      </c>
      <c r="B49" s="303">
        <v>55</v>
      </c>
      <c r="C49" s="304">
        <v>154</v>
      </c>
      <c r="D49" s="304">
        <f>SUM(B49,C49)</f>
        <v>209</v>
      </c>
      <c r="E49" s="303">
        <v>40</v>
      </c>
      <c r="F49" s="304">
        <v>162</v>
      </c>
      <c r="G49" s="304">
        <f>SUM(E49:F49)</f>
        <v>202</v>
      </c>
      <c r="H49" s="303">
        <v>56</v>
      </c>
      <c r="I49" s="304">
        <v>447</v>
      </c>
      <c r="J49" s="304">
        <f>SUM(H49:I49)</f>
        <v>503</v>
      </c>
      <c r="K49" s="303">
        <v>30</v>
      </c>
      <c r="L49" s="304">
        <v>320</v>
      </c>
      <c r="M49" s="91">
        <f>SUM(K49:L49)</f>
        <v>350</v>
      </c>
      <c r="N49" s="90">
        <f>SUM(B49,H49)</f>
        <v>111</v>
      </c>
      <c r="O49" s="91">
        <f>SUM(C49,I49)</f>
        <v>601</v>
      </c>
      <c r="P49" s="91">
        <f>SUM(N49:O49)</f>
        <v>712</v>
      </c>
      <c r="Q49" s="90">
        <f>SUM(E49,K49)</f>
        <v>70</v>
      </c>
      <c r="R49" s="91">
        <f>SUM(F49,L49)</f>
        <v>482</v>
      </c>
      <c r="S49" s="91">
        <f>SUM(Q49:R49)</f>
        <v>552</v>
      </c>
      <c r="U49"/>
      <c r="V49"/>
    </row>
    <row r="50" spans="1:22">
      <c r="A50" s="72"/>
      <c r="B50" s="294"/>
      <c r="C50" s="295"/>
      <c r="D50" s="295"/>
      <c r="E50" s="294"/>
      <c r="F50" s="295"/>
      <c r="G50" s="295"/>
      <c r="H50" s="294"/>
      <c r="I50" s="295"/>
      <c r="J50" s="295"/>
      <c r="K50" s="294"/>
      <c r="L50" s="295"/>
      <c r="M50" s="84"/>
      <c r="N50" s="83"/>
      <c r="O50" s="84"/>
      <c r="P50" s="84"/>
      <c r="Q50" s="83"/>
      <c r="R50" s="84"/>
      <c r="S50" s="84"/>
      <c r="U50"/>
      <c r="V50"/>
    </row>
    <row r="51" spans="1:22">
      <c r="A51" s="1" t="s">
        <v>44</v>
      </c>
      <c r="B51" s="294"/>
      <c r="C51" s="295"/>
      <c r="D51" s="295"/>
      <c r="E51" s="294"/>
      <c r="F51" s="295"/>
      <c r="G51" s="295"/>
      <c r="H51" s="294"/>
      <c r="I51" s="295"/>
      <c r="J51" s="295"/>
      <c r="K51" s="294"/>
      <c r="L51" s="295"/>
      <c r="M51" s="84"/>
      <c r="N51" s="83"/>
      <c r="O51" s="84"/>
      <c r="P51" s="84"/>
      <c r="Q51" s="83"/>
      <c r="R51" s="84"/>
      <c r="S51" s="84"/>
      <c r="U51"/>
      <c r="V51"/>
    </row>
    <row r="52" spans="1:22">
      <c r="A52" s="72" t="s">
        <v>41</v>
      </c>
      <c r="B52" s="294">
        <v>251</v>
      </c>
      <c r="C52" s="300">
        <v>417</v>
      </c>
      <c r="D52" s="295">
        <f>SUM(B52:C52)</f>
        <v>668</v>
      </c>
      <c r="E52" s="294">
        <v>66</v>
      </c>
      <c r="F52" s="295">
        <v>86</v>
      </c>
      <c r="G52" s="295">
        <f>SUM(E52:F52)</f>
        <v>152</v>
      </c>
      <c r="H52" s="294">
        <v>178</v>
      </c>
      <c r="I52" s="295">
        <v>564</v>
      </c>
      <c r="J52" s="295">
        <f>SUM(H52:I52)</f>
        <v>742</v>
      </c>
      <c r="K52" s="294">
        <v>257</v>
      </c>
      <c r="L52" s="295">
        <v>416</v>
      </c>
      <c r="M52" s="84">
        <f>SUM(K52:L52)</f>
        <v>673</v>
      </c>
      <c r="N52" s="83">
        <f t="shared" ref="N52:O55" si="15">SUM(B52,H52)</f>
        <v>429</v>
      </c>
      <c r="O52" s="84">
        <f t="shared" si="15"/>
        <v>981</v>
      </c>
      <c r="P52" s="84">
        <f>SUM(N52:O52)</f>
        <v>1410</v>
      </c>
      <c r="Q52" s="83">
        <f t="shared" ref="Q52:R55" si="16">SUM(E52,K52)</f>
        <v>323</v>
      </c>
      <c r="R52" s="84">
        <f t="shared" si="16"/>
        <v>502</v>
      </c>
      <c r="S52" s="84">
        <f>SUM(Q52:R52)</f>
        <v>825</v>
      </c>
      <c r="U52"/>
      <c r="V52"/>
    </row>
    <row r="53" spans="1:22">
      <c r="A53" s="72" t="s">
        <v>8</v>
      </c>
      <c r="B53" s="294">
        <v>203</v>
      </c>
      <c r="C53" s="295">
        <v>379</v>
      </c>
      <c r="D53" s="295">
        <f>SUM(B53:C53)</f>
        <v>582</v>
      </c>
      <c r="E53" s="294">
        <v>51</v>
      </c>
      <c r="F53" s="295">
        <v>114</v>
      </c>
      <c r="G53" s="295">
        <f>SUM(E53:F53)</f>
        <v>165</v>
      </c>
      <c r="H53" s="294">
        <v>191</v>
      </c>
      <c r="I53" s="295">
        <v>642</v>
      </c>
      <c r="J53" s="295">
        <f>SUM(H53:I53)</f>
        <v>833</v>
      </c>
      <c r="K53" s="294">
        <v>283</v>
      </c>
      <c r="L53" s="295">
        <v>526</v>
      </c>
      <c r="M53" s="84">
        <f>SUM(K53:L53)</f>
        <v>809</v>
      </c>
      <c r="N53" s="83">
        <f t="shared" si="15"/>
        <v>394</v>
      </c>
      <c r="O53" s="84">
        <f t="shared" si="15"/>
        <v>1021</v>
      </c>
      <c r="P53" s="84">
        <f>SUM(N53:O53)</f>
        <v>1415</v>
      </c>
      <c r="Q53" s="83">
        <f t="shared" si="16"/>
        <v>334</v>
      </c>
      <c r="R53" s="84">
        <f t="shared" si="16"/>
        <v>640</v>
      </c>
      <c r="S53" s="84">
        <f>SUM(Q53:R53)</f>
        <v>974</v>
      </c>
      <c r="U53"/>
      <c r="V53"/>
    </row>
    <row r="54" spans="1:22">
      <c r="A54" s="72" t="s">
        <v>9</v>
      </c>
      <c r="B54" s="294">
        <v>106</v>
      </c>
      <c r="C54" s="295">
        <v>161</v>
      </c>
      <c r="D54" s="295">
        <f>SUM(B54:C54)</f>
        <v>267</v>
      </c>
      <c r="E54" s="296">
        <v>20</v>
      </c>
      <c r="F54" s="295">
        <v>36</v>
      </c>
      <c r="G54" s="295">
        <f>SUM(E54:F54)</f>
        <v>56</v>
      </c>
      <c r="H54" s="294">
        <v>79</v>
      </c>
      <c r="I54" s="295">
        <v>222</v>
      </c>
      <c r="J54" s="295">
        <f>SUM(H54:I54)</f>
        <v>301</v>
      </c>
      <c r="K54" s="294">
        <v>104</v>
      </c>
      <c r="L54" s="295">
        <v>124</v>
      </c>
      <c r="M54" s="84">
        <f>SUM(K54:L54)</f>
        <v>228</v>
      </c>
      <c r="N54" s="83">
        <f t="shared" si="15"/>
        <v>185</v>
      </c>
      <c r="O54" s="84">
        <f t="shared" si="15"/>
        <v>383</v>
      </c>
      <c r="P54" s="84">
        <f>SUM(N54:O54)</f>
        <v>568</v>
      </c>
      <c r="Q54" s="83">
        <f t="shared" si="16"/>
        <v>124</v>
      </c>
      <c r="R54" s="84">
        <f t="shared" si="16"/>
        <v>160</v>
      </c>
      <c r="S54" s="84">
        <f>SUM(Q54:R54)</f>
        <v>284</v>
      </c>
      <c r="U54"/>
      <c r="V54"/>
    </row>
    <row r="55" spans="1:22">
      <c r="A55" s="72" t="s">
        <v>10</v>
      </c>
      <c r="B55" s="294">
        <v>97</v>
      </c>
      <c r="C55" s="295">
        <v>155</v>
      </c>
      <c r="D55" s="295">
        <f>SUM(B55:C55)</f>
        <v>252</v>
      </c>
      <c r="E55" s="294">
        <v>35</v>
      </c>
      <c r="F55" s="295">
        <v>39</v>
      </c>
      <c r="G55" s="295">
        <f>SUM(E55:F55)</f>
        <v>74</v>
      </c>
      <c r="H55" s="294">
        <v>53</v>
      </c>
      <c r="I55" s="295">
        <v>203</v>
      </c>
      <c r="J55" s="295">
        <f>SUM(H55:I55)</f>
        <v>256</v>
      </c>
      <c r="K55" s="294">
        <v>63</v>
      </c>
      <c r="L55" s="295">
        <v>105</v>
      </c>
      <c r="M55" s="84">
        <f>SUM(K55:L55)</f>
        <v>168</v>
      </c>
      <c r="N55" s="83">
        <f t="shared" si="15"/>
        <v>150</v>
      </c>
      <c r="O55" s="84">
        <f t="shared" si="15"/>
        <v>358</v>
      </c>
      <c r="P55" s="84">
        <f>SUM(N55:O55)</f>
        <v>508</v>
      </c>
      <c r="Q55" s="83">
        <f t="shared" si="16"/>
        <v>98</v>
      </c>
      <c r="R55" s="84">
        <f t="shared" si="16"/>
        <v>144</v>
      </c>
      <c r="S55" s="84">
        <f>SUM(Q55:R55)</f>
        <v>242</v>
      </c>
      <c r="U55"/>
      <c r="V55"/>
    </row>
    <row r="56" spans="1:22">
      <c r="A56" s="86" t="s">
        <v>4</v>
      </c>
      <c r="B56" s="297">
        <f t="shared" ref="B56:S56" si="17">SUM(B52:B55)</f>
        <v>657</v>
      </c>
      <c r="C56" s="298">
        <f t="shared" si="17"/>
        <v>1112</v>
      </c>
      <c r="D56" s="298">
        <f t="shared" si="17"/>
        <v>1769</v>
      </c>
      <c r="E56" s="297">
        <f t="shared" si="17"/>
        <v>172</v>
      </c>
      <c r="F56" s="298">
        <f t="shared" si="17"/>
        <v>275</v>
      </c>
      <c r="G56" s="298">
        <f t="shared" si="17"/>
        <v>447</v>
      </c>
      <c r="H56" s="297">
        <f t="shared" si="17"/>
        <v>501</v>
      </c>
      <c r="I56" s="298">
        <f t="shared" si="17"/>
        <v>1631</v>
      </c>
      <c r="J56" s="298">
        <f t="shared" si="17"/>
        <v>2132</v>
      </c>
      <c r="K56" s="297">
        <f t="shared" si="17"/>
        <v>707</v>
      </c>
      <c r="L56" s="298">
        <f t="shared" si="17"/>
        <v>1171</v>
      </c>
      <c r="M56" s="88">
        <f t="shared" si="17"/>
        <v>1878</v>
      </c>
      <c r="N56" s="87">
        <f t="shared" si="17"/>
        <v>1158</v>
      </c>
      <c r="O56" s="88">
        <f t="shared" si="17"/>
        <v>2743</v>
      </c>
      <c r="P56" s="88">
        <f t="shared" si="17"/>
        <v>3901</v>
      </c>
      <c r="Q56" s="87">
        <f t="shared" si="17"/>
        <v>879</v>
      </c>
      <c r="R56" s="88">
        <f t="shared" si="17"/>
        <v>1446</v>
      </c>
      <c r="S56" s="88">
        <f t="shared" si="17"/>
        <v>2325</v>
      </c>
      <c r="U56"/>
      <c r="V56"/>
    </row>
    <row r="57" spans="1:22">
      <c r="A57" s="72"/>
      <c r="B57" s="294"/>
      <c r="C57" s="295"/>
      <c r="D57" s="295"/>
      <c r="E57" s="294"/>
      <c r="F57" s="295"/>
      <c r="G57" s="295"/>
      <c r="H57" s="294"/>
      <c r="I57" s="295"/>
      <c r="J57" s="295"/>
      <c r="K57" s="294"/>
      <c r="L57" s="295"/>
      <c r="M57" s="84"/>
      <c r="N57" s="83"/>
      <c r="O57" s="84"/>
      <c r="P57" s="84"/>
      <c r="Q57" s="83"/>
      <c r="R57" s="84"/>
      <c r="S57" s="84"/>
      <c r="U57"/>
      <c r="V57"/>
    </row>
    <row r="58" spans="1:22">
      <c r="A58" s="71" t="s">
        <v>15</v>
      </c>
      <c r="B58" s="294"/>
      <c r="C58" s="295"/>
      <c r="D58" s="295"/>
      <c r="E58" s="294"/>
      <c r="F58" s="295"/>
      <c r="G58" s="295"/>
      <c r="H58" s="294"/>
      <c r="I58" s="295"/>
      <c r="J58" s="295"/>
      <c r="K58" s="294"/>
      <c r="L58" s="295"/>
      <c r="M58" s="84"/>
      <c r="N58" s="83"/>
      <c r="O58" s="84"/>
      <c r="P58" s="84"/>
      <c r="Q58" s="83"/>
      <c r="R58" s="84"/>
      <c r="S58" s="84"/>
      <c r="U58"/>
      <c r="V58"/>
    </row>
    <row r="59" spans="1:22">
      <c r="A59" s="72" t="s">
        <v>41</v>
      </c>
      <c r="B59" s="294">
        <v>69</v>
      </c>
      <c r="C59" s="300">
        <v>70</v>
      </c>
      <c r="D59" s="295">
        <f>SUM(B59:C59)</f>
        <v>139</v>
      </c>
      <c r="E59" s="294">
        <v>6</v>
      </c>
      <c r="F59" s="295">
        <v>5</v>
      </c>
      <c r="G59" s="295">
        <f>SUM(E59:F59)</f>
        <v>11</v>
      </c>
      <c r="H59" s="294">
        <v>71</v>
      </c>
      <c r="I59" s="295">
        <v>121</v>
      </c>
      <c r="J59" s="295">
        <f>SUM(H59:I59)</f>
        <v>192</v>
      </c>
      <c r="K59" s="294">
        <v>90</v>
      </c>
      <c r="L59" s="306">
        <v>108</v>
      </c>
      <c r="M59" s="84">
        <f>SUM(K59:L59)</f>
        <v>198</v>
      </c>
      <c r="N59" s="83">
        <f t="shared" ref="N59:O62" si="18">SUM(B59,H59)</f>
        <v>140</v>
      </c>
      <c r="O59" s="84">
        <f t="shared" si="18"/>
        <v>191</v>
      </c>
      <c r="P59" s="84">
        <f>SUM(N59:O59)</f>
        <v>331</v>
      </c>
      <c r="Q59" s="83">
        <f t="shared" ref="Q59:R62" si="19">SUM(E59,K59)</f>
        <v>96</v>
      </c>
      <c r="R59" s="84">
        <f t="shared" si="19"/>
        <v>113</v>
      </c>
      <c r="S59" s="84">
        <f>SUM(Q59:R59)</f>
        <v>209</v>
      </c>
      <c r="U59"/>
      <c r="V59"/>
    </row>
    <row r="60" spans="1:22">
      <c r="A60" s="72" t="s">
        <v>8</v>
      </c>
      <c r="B60" s="294">
        <v>20</v>
      </c>
      <c r="C60" s="295">
        <v>17</v>
      </c>
      <c r="D60" s="295">
        <f>SUM(B60:C60)</f>
        <v>37</v>
      </c>
      <c r="E60" s="294">
        <v>3</v>
      </c>
      <c r="F60" s="295">
        <v>2</v>
      </c>
      <c r="G60" s="295">
        <f>SUM(E60:F60)</f>
        <v>5</v>
      </c>
      <c r="H60" s="294">
        <v>13</v>
      </c>
      <c r="I60" s="295">
        <v>40</v>
      </c>
      <c r="J60" s="295">
        <f>SUM(H60:I60)</f>
        <v>53</v>
      </c>
      <c r="K60" s="294">
        <v>7</v>
      </c>
      <c r="L60" s="295">
        <v>23</v>
      </c>
      <c r="M60" s="84">
        <f>SUM(K60:L60)</f>
        <v>30</v>
      </c>
      <c r="N60" s="83">
        <f t="shared" si="18"/>
        <v>33</v>
      </c>
      <c r="O60" s="84">
        <f t="shared" si="18"/>
        <v>57</v>
      </c>
      <c r="P60" s="84">
        <f>SUM(N60:O60)</f>
        <v>90</v>
      </c>
      <c r="Q60" s="83">
        <f t="shared" si="19"/>
        <v>10</v>
      </c>
      <c r="R60" s="84">
        <f t="shared" si="19"/>
        <v>25</v>
      </c>
      <c r="S60" s="84">
        <f>SUM(Q60:R60)</f>
        <v>35</v>
      </c>
      <c r="U60"/>
      <c r="V60"/>
    </row>
    <row r="61" spans="1:22">
      <c r="A61" s="72" t="s">
        <v>9</v>
      </c>
      <c r="B61" s="294">
        <v>0</v>
      </c>
      <c r="C61" s="295">
        <v>0</v>
      </c>
      <c r="D61" s="295">
        <f>SUM(B61:C61)</f>
        <v>0</v>
      </c>
      <c r="E61" s="296">
        <v>0</v>
      </c>
      <c r="F61" s="295">
        <v>0</v>
      </c>
      <c r="G61" s="295">
        <f>SUM(E61:F61)</f>
        <v>0</v>
      </c>
      <c r="H61" s="294">
        <v>0</v>
      </c>
      <c r="I61" s="295">
        <v>0</v>
      </c>
      <c r="J61" s="295">
        <f>SUM(H61:I61)</f>
        <v>0</v>
      </c>
      <c r="K61" s="294">
        <v>0</v>
      </c>
      <c r="L61" s="295">
        <v>0</v>
      </c>
      <c r="M61" s="84">
        <f>SUM(K61:L61)</f>
        <v>0</v>
      </c>
      <c r="N61" s="83">
        <f t="shared" si="18"/>
        <v>0</v>
      </c>
      <c r="O61" s="84">
        <f t="shared" si="18"/>
        <v>0</v>
      </c>
      <c r="P61" s="84">
        <f>SUM(N61:O61)</f>
        <v>0</v>
      </c>
      <c r="Q61" s="83">
        <f t="shared" si="19"/>
        <v>0</v>
      </c>
      <c r="R61" s="84">
        <f t="shared" si="19"/>
        <v>0</v>
      </c>
      <c r="S61" s="84">
        <f>SUM(Q61:R61)</f>
        <v>0</v>
      </c>
      <c r="U61"/>
      <c r="V61"/>
    </row>
    <row r="62" spans="1:22">
      <c r="A62" s="72" t="s">
        <v>10</v>
      </c>
      <c r="B62" s="294">
        <v>757</v>
      </c>
      <c r="C62" s="295">
        <v>832</v>
      </c>
      <c r="D62" s="295">
        <f>SUM(B62:C62)</f>
        <v>1589</v>
      </c>
      <c r="E62" s="296">
        <v>55</v>
      </c>
      <c r="F62" s="295">
        <v>62</v>
      </c>
      <c r="G62" s="295">
        <f>SUM(E62:F62)</f>
        <v>117</v>
      </c>
      <c r="H62" s="294">
        <v>676</v>
      </c>
      <c r="I62" s="295">
        <v>1313</v>
      </c>
      <c r="J62" s="295">
        <f>SUM(H62:I62)</f>
        <v>1989</v>
      </c>
      <c r="K62" s="294">
        <v>534</v>
      </c>
      <c r="L62" s="295">
        <v>794</v>
      </c>
      <c r="M62" s="84">
        <f>SUM(K62:L62)</f>
        <v>1328</v>
      </c>
      <c r="N62" s="83">
        <f t="shared" si="18"/>
        <v>1433</v>
      </c>
      <c r="O62" s="84">
        <f t="shared" si="18"/>
        <v>2145</v>
      </c>
      <c r="P62" s="84">
        <f>SUM(N62:O62)</f>
        <v>3578</v>
      </c>
      <c r="Q62" s="83">
        <f t="shared" si="19"/>
        <v>589</v>
      </c>
      <c r="R62" s="84">
        <f t="shared" si="19"/>
        <v>856</v>
      </c>
      <c r="S62" s="84">
        <f>SUM(Q62:R62)</f>
        <v>1445</v>
      </c>
      <c r="U62"/>
      <c r="V62"/>
    </row>
    <row r="63" spans="1:22">
      <c r="A63" s="86" t="s">
        <v>4</v>
      </c>
      <c r="B63" s="297">
        <f t="shared" ref="B63:S63" si="20">SUM(B59:B62)</f>
        <v>846</v>
      </c>
      <c r="C63" s="298">
        <f t="shared" si="20"/>
        <v>919</v>
      </c>
      <c r="D63" s="298">
        <f t="shared" si="20"/>
        <v>1765</v>
      </c>
      <c r="E63" s="297">
        <f t="shared" si="20"/>
        <v>64</v>
      </c>
      <c r="F63" s="298">
        <f t="shared" si="20"/>
        <v>69</v>
      </c>
      <c r="G63" s="298">
        <f t="shared" si="20"/>
        <v>133</v>
      </c>
      <c r="H63" s="297">
        <f t="shared" si="20"/>
        <v>760</v>
      </c>
      <c r="I63" s="298">
        <f t="shared" si="20"/>
        <v>1474</v>
      </c>
      <c r="J63" s="298">
        <f t="shared" si="20"/>
        <v>2234</v>
      </c>
      <c r="K63" s="297">
        <f>SUM(K59:K62)</f>
        <v>631</v>
      </c>
      <c r="L63" s="298">
        <f t="shared" si="20"/>
        <v>925</v>
      </c>
      <c r="M63" s="88">
        <f t="shared" si="20"/>
        <v>1556</v>
      </c>
      <c r="N63" s="87">
        <f t="shared" si="20"/>
        <v>1606</v>
      </c>
      <c r="O63" s="88">
        <f t="shared" si="20"/>
        <v>2393</v>
      </c>
      <c r="P63" s="88">
        <f t="shared" si="20"/>
        <v>3999</v>
      </c>
      <c r="Q63" s="87">
        <f t="shared" si="20"/>
        <v>695</v>
      </c>
      <c r="R63" s="88">
        <f t="shared" si="20"/>
        <v>994</v>
      </c>
      <c r="S63" s="88">
        <f t="shared" si="20"/>
        <v>1689</v>
      </c>
      <c r="U63"/>
      <c r="V63"/>
    </row>
    <row r="64" spans="1:22">
      <c r="A64" s="86"/>
      <c r="B64" s="90"/>
      <c r="C64" s="91"/>
      <c r="D64" s="91"/>
      <c r="E64" s="90"/>
      <c r="F64" s="91"/>
      <c r="G64" s="91"/>
      <c r="H64" s="90"/>
      <c r="I64" s="91"/>
      <c r="J64" s="91"/>
      <c r="K64" s="90"/>
      <c r="L64" s="91"/>
      <c r="M64" s="91"/>
      <c r="N64" s="90"/>
      <c r="O64" s="91"/>
      <c r="P64" s="91"/>
      <c r="Q64" s="90"/>
      <c r="R64" s="91"/>
      <c r="S64" s="91"/>
      <c r="U64"/>
      <c r="V64"/>
    </row>
    <row r="65" spans="1:22" s="92" customFormat="1" ht="13.7" customHeight="1">
      <c r="A65" s="187" t="s">
        <v>42</v>
      </c>
      <c r="B65" s="83"/>
      <c r="C65" s="188"/>
      <c r="D65" s="188"/>
      <c r="E65" s="83"/>
      <c r="F65" s="188"/>
      <c r="G65" s="188"/>
      <c r="H65" s="83"/>
      <c r="I65" s="188"/>
      <c r="J65" s="188"/>
      <c r="K65" s="83"/>
      <c r="L65" s="188"/>
      <c r="M65" s="188"/>
      <c r="N65" s="83"/>
      <c r="O65" s="188"/>
      <c r="P65" s="188"/>
      <c r="Q65" s="83"/>
      <c r="R65" s="188"/>
      <c r="S65" s="188"/>
      <c r="U65"/>
      <c r="V65"/>
    </row>
    <row r="66" spans="1:22" s="92" customFormat="1">
      <c r="A66" s="210" t="s">
        <v>79</v>
      </c>
      <c r="B66" s="90">
        <f>SUM(B63,B56,B46,B43,B36,B29,B22,B15,B49)</f>
        <v>23110</v>
      </c>
      <c r="C66" s="91">
        <f t="shared" ref="C66:S66" si="21">SUM(C63,C56,C46,C43,C36,C29,C22,C15,C49)</f>
        <v>49176</v>
      </c>
      <c r="D66" s="91">
        <f t="shared" si="21"/>
        <v>72286</v>
      </c>
      <c r="E66" s="90">
        <f t="shared" si="21"/>
        <v>5808</v>
      </c>
      <c r="F66" s="91">
        <f t="shared" si="21"/>
        <v>15775</v>
      </c>
      <c r="G66" s="91">
        <f t="shared" si="21"/>
        <v>21583</v>
      </c>
      <c r="H66" s="90">
        <f t="shared" si="21"/>
        <v>8000</v>
      </c>
      <c r="I66" s="91">
        <f t="shared" si="21"/>
        <v>39661</v>
      </c>
      <c r="J66" s="91">
        <f t="shared" si="21"/>
        <v>47661</v>
      </c>
      <c r="K66" s="90">
        <f t="shared" si="21"/>
        <v>6269</v>
      </c>
      <c r="L66" s="91">
        <f t="shared" si="21"/>
        <v>14448</v>
      </c>
      <c r="M66" s="91">
        <f t="shared" si="21"/>
        <v>20717</v>
      </c>
      <c r="N66" s="90">
        <f t="shared" si="21"/>
        <v>31110</v>
      </c>
      <c r="O66" s="91">
        <f t="shared" si="21"/>
        <v>88837</v>
      </c>
      <c r="P66" s="91">
        <f t="shared" si="21"/>
        <v>119947</v>
      </c>
      <c r="Q66" s="90">
        <f t="shared" si="21"/>
        <v>12077</v>
      </c>
      <c r="R66" s="91">
        <f t="shared" si="21"/>
        <v>30223</v>
      </c>
      <c r="S66" s="91">
        <f t="shared" si="21"/>
        <v>42300</v>
      </c>
      <c r="U66"/>
      <c r="V66"/>
    </row>
    <row r="68" spans="1:22">
      <c r="A68" s="74" t="s">
        <v>59</v>
      </c>
      <c r="S68" s="84"/>
    </row>
    <row r="69" spans="1:22">
      <c r="A69" s="206"/>
    </row>
  </sheetData>
  <phoneticPr fontId="0" type="noConversion"/>
  <printOptions horizontalCentered="1"/>
  <pageMargins left="0.19685039370078741" right="0.19685039370078741" top="0.19685039370078741" bottom="0.19685039370078741" header="0.51181102362204722" footer="0.51181102362204722"/>
  <pageSetup paperSize="9" scale="55" fitToHeight="2" orientation="landscape" horizontalDpi="1200" verticalDpi="1200"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03FEEF7FC4925438935D2DAE7BDF520" ma:contentTypeVersion="6" ma:contentTypeDescription="Een nieuw document maken." ma:contentTypeScope="" ma:versionID="f67dbf5e4265d8587c66c83cb656b92e">
  <xsd:schema xmlns:xsd="http://www.w3.org/2001/XMLSchema" xmlns:xs="http://www.w3.org/2001/XMLSchema" xmlns:p="http://schemas.microsoft.com/office/2006/metadata/properties" xmlns:ns2="e6444207-a4b5-4754-9b52-6d90c3395419" targetNamespace="http://schemas.microsoft.com/office/2006/metadata/properties" ma:root="true" ma:fieldsID="8544b5d4fefc8b99a0b6f9bc383905fb" ns2:_="">
    <xsd:import namespace="e6444207-a4b5-4754-9b52-6d90c33954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444207-a4b5-4754-9b52-6d90c33954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8F2D88-FC65-421F-A130-8A519E61356E}">
  <ds:schemaRefs>
    <ds:schemaRef ds:uri="http://purl.org/dc/elements/1.1/"/>
    <ds:schemaRef ds:uri="http://schemas.microsoft.com/office/2006/metadata/properties"/>
    <ds:schemaRef ds:uri="http://purl.org/dc/terms/"/>
    <ds:schemaRef ds:uri="e6444207-a4b5-4754-9b52-6d90c3395419"/>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F66867DD-E239-4BE3-9212-0ECDFE70E5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444207-a4b5-4754-9b52-6d90c33954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D9BE8A-5013-4B2B-B899-BA68D60CCD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15</vt:i4>
      </vt:variant>
      <vt:variant>
        <vt:lpstr>Benoemde bereiken</vt:lpstr>
      </vt:variant>
      <vt:variant>
        <vt:i4>7</vt:i4>
      </vt:variant>
    </vt:vector>
  </HeadingPairs>
  <TitlesOfParts>
    <vt:vector size="22" baseType="lpstr">
      <vt:lpstr>INHOUD</vt:lpstr>
      <vt:lpstr>TOELICHTING</vt:lpstr>
      <vt:lpstr>19PALG00 (nieuw)</vt:lpstr>
      <vt:lpstr>19PALG01</vt:lpstr>
      <vt:lpstr>19PALG02</vt:lpstr>
      <vt:lpstr>19PALG03</vt:lpstr>
      <vt:lpstr>19PALG04</vt:lpstr>
      <vt:lpstr>19PALG05</vt:lpstr>
      <vt:lpstr>19PALG06</vt:lpstr>
      <vt:lpstr>19PALG07</vt:lpstr>
      <vt:lpstr>19PALG08</vt:lpstr>
      <vt:lpstr>19PALG09</vt:lpstr>
      <vt:lpstr>19PALG10</vt:lpstr>
      <vt:lpstr>19PALG11</vt:lpstr>
      <vt:lpstr>19PALG12</vt:lpstr>
      <vt:lpstr>'19PALG02'!Afdrukbereik</vt:lpstr>
      <vt:lpstr>'19PALG03'!Afdrukbereik</vt:lpstr>
      <vt:lpstr>'19PALG06'!Afdrukbereik</vt:lpstr>
      <vt:lpstr>'19PALG08'!Afdrukbereik</vt:lpstr>
      <vt:lpstr>'19PALG10'!Afdrukbereik</vt:lpstr>
      <vt:lpstr>'19PALG11'!Afdrukbereik</vt:lpstr>
      <vt:lpstr>'19PALG12'!Afdrukbereik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Vlaamse Gemeenschap</dc:creator>
  <cp:lastModifiedBy>Vermeulen, Geert</cp:lastModifiedBy>
  <cp:lastPrinted>2019-10-08T07:08:55Z</cp:lastPrinted>
  <dcterms:created xsi:type="dcterms:W3CDTF">1999-11-09T10:39:11Z</dcterms:created>
  <dcterms:modified xsi:type="dcterms:W3CDTF">2021-04-23T08:59:28Z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Onwaar</vt:lpwstr>
  </property>
  <property fmtid="{D5CDD505-2E9C-101B-9397-08002B2CF9AE}" pid="3" name="ContentTypeId">
    <vt:lpwstr>0x0101003469F0671AEE1641A22D649C188EA117</vt:lpwstr>
  </property>
</Properties>
</file>