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32760" yWindow="32760" windowWidth="19200" windowHeight="6345" tabRatio="843" activeTab="0"/>
  </bookViews>
  <sheets>
    <sheet name="INHOUD" sheetId="1" r:id="rId1"/>
    <sheet name="toelichting_internaten" sheetId="2" r:id="rId2"/>
    <sheet name="19_nivover_01" sheetId="3" r:id="rId3"/>
    <sheet name="19_nivover_02" sheetId="4" r:id="rId4"/>
    <sheet name="19_nivover_03" sheetId="5" r:id="rId5"/>
    <sheet name="19_nivover_04" sheetId="6" r:id="rId6"/>
    <sheet name="19_nivover_05" sheetId="7" r:id="rId7"/>
    <sheet name="19_nivover_06" sheetId="8" r:id="rId8"/>
    <sheet name="19_nivover_07" sheetId="9" r:id="rId9"/>
    <sheet name="19_nivover_08" sheetId="10" r:id="rId10"/>
    <sheet name="19_nivover_09" sheetId="11" r:id="rId11"/>
    <sheet name="19_nivover_10" sheetId="12" r:id="rId12"/>
    <sheet name="19_nivover_11" sheetId="13" r:id="rId13"/>
    <sheet name="19_nivover_12" sheetId="14" r:id="rId14"/>
    <sheet name="19_nivover_13" sheetId="15" r:id="rId15"/>
  </sheets>
  <externalReferences>
    <externalReference r:id="rId18"/>
  </externalReferences>
  <definedNames>
    <definedName name="_xlnm.Print_Area" localSheetId="8">'19_nivover_07'!#REF!</definedName>
    <definedName name="_xlnm.Print_Area" localSheetId="9">'19_nivover_08'!$A$1:$H$39</definedName>
    <definedName name="_xlnm.Print_Area" localSheetId="10">'19_nivover_09'!$A$1:$E$53</definedName>
    <definedName name="_xlnm.Print_Area" localSheetId="12">'19_nivover_11'!$A$1:$I$66</definedName>
    <definedName name="CC" localSheetId="9">#REF!</definedName>
    <definedName name="CC">#REF!</definedName>
  </definedNames>
  <calcPr fullCalcOnLoad="1"/>
</workbook>
</file>

<file path=xl/sharedStrings.xml><?xml version="1.0" encoding="utf-8"?>
<sst xmlns="http://schemas.openxmlformats.org/spreadsheetml/2006/main" count="905" uniqueCount="365">
  <si>
    <t>Privaatrechtelijk</t>
  </si>
  <si>
    <t>Provincie</t>
  </si>
  <si>
    <t>Gemeente</t>
  </si>
  <si>
    <t>J</t>
  </si>
  <si>
    <t>M</t>
  </si>
  <si>
    <t>Antwerpen</t>
  </si>
  <si>
    <t>Vlaams-Brabant</t>
  </si>
  <si>
    <t>Brussels Hoofdstedelijk Gewest</t>
  </si>
  <si>
    <t>West-Vlaanderen</t>
  </si>
  <si>
    <t>Oost-Vlaanderen</t>
  </si>
  <si>
    <t>Limburg</t>
  </si>
  <si>
    <t>Totaal</t>
  </si>
  <si>
    <t>T</t>
  </si>
  <si>
    <t>Gemeenschapsonderwijs</t>
  </si>
  <si>
    <t>ASO</t>
  </si>
  <si>
    <t>TSO</t>
  </si>
  <si>
    <t>BSO</t>
  </si>
  <si>
    <t>KSO</t>
  </si>
  <si>
    <t>Onthaalklas voor anderstalige nieuwkomers</t>
  </si>
  <si>
    <t>Eerste graad</t>
  </si>
  <si>
    <t>Aantal internaten</t>
  </si>
  <si>
    <t>Gewoon kleuteronderwijs</t>
  </si>
  <si>
    <t>Buitengewoon kleuteronderwijs</t>
  </si>
  <si>
    <t>Buitengewoon lager onderwijs</t>
  </si>
  <si>
    <t>Deeltijds secundair onderwijs</t>
  </si>
  <si>
    <t>Buitengewoon secundair onderwijs</t>
  </si>
  <si>
    <t>Vlaamse</t>
  </si>
  <si>
    <t>Gemeenschapscomm.</t>
  </si>
  <si>
    <t>AANTAL INTERNEN PER ONDERWIJSNIVEAU EN PER NET VAN HET INTERNAAT (1)(2)</t>
  </si>
  <si>
    <t>AANTAL INTERNEN PER PROVINCIE EN PER NET VAN HET INTERNAAT (1)(2)</t>
  </si>
  <si>
    <t>Geboortejaar</t>
  </si>
  <si>
    <t>AANTAL INTERNEN PER GEBOORTEJAAR</t>
  </si>
  <si>
    <t>CENTRA VOOR LEERLINGENBEGELEIDING</t>
  </si>
  <si>
    <t>Gemeen-</t>
  </si>
  <si>
    <t>schaps-</t>
  </si>
  <si>
    <t>Gemeenchaps-</t>
  </si>
  <si>
    <t>onderwijs</t>
  </si>
  <si>
    <t>commissie</t>
  </si>
  <si>
    <t>Permanente ondersteuningscel</t>
  </si>
  <si>
    <t>Algemeen totaal</t>
  </si>
  <si>
    <t>* voor alle gesubsidieerde officiële centra</t>
  </si>
  <si>
    <t>PERSONEEL VAN DE CENTRA VOOR LEERLINGENBEGELEIDING NAAR STATUUT EN GESLACHT</t>
  </si>
  <si>
    <t>Vastbenoemden</t>
  </si>
  <si>
    <t>Tijdelijken</t>
  </si>
  <si>
    <t>V</t>
  </si>
  <si>
    <t>Basisonderwijs</t>
  </si>
  <si>
    <t>Secundair onderwijs</t>
  </si>
  <si>
    <t>GO</t>
  </si>
  <si>
    <t>VGO</t>
  </si>
  <si>
    <t>OGO</t>
  </si>
  <si>
    <t>LEERLINGENVERVOER</t>
  </si>
  <si>
    <t>Gemeenschaps-</t>
  </si>
  <si>
    <t xml:space="preserve">Gesubsidieerd </t>
  </si>
  <si>
    <t>Gesubsidieerd</t>
  </si>
  <si>
    <t>onderwijs (1)</t>
  </si>
  <si>
    <t>vrij onderwijs</t>
  </si>
  <si>
    <t xml:space="preserve">officieel onderwijs </t>
  </si>
  <si>
    <t xml:space="preserve">   Gewoon</t>
  </si>
  <si>
    <t xml:space="preserve">   Buitengewoon</t>
  </si>
  <si>
    <t>AANTAL VERVOERDE LEERLINGEN NAAR VERVOERSVORM</t>
  </si>
  <si>
    <t xml:space="preserve">vrij onderwijs </t>
  </si>
  <si>
    <t>Collectief vervoerde leerlingen (2)</t>
  </si>
  <si>
    <t>Individueel vervoerde leerlingen (3)</t>
  </si>
  <si>
    <t>(1) Voor het Gemeenschapsonderwijs zijn alleen de leerlingen binnen de zones opgenomen.</t>
  </si>
  <si>
    <t xml:space="preserve">(2) Een collectief vervoerde leerling is een leerling die gebruikmaakt van een door de Vlaamse Gemeenschap </t>
  </si>
  <si>
    <t xml:space="preserve">      betaalde of gesubsidieerde bijzondere ophaaldienst met een capaciteit van minimum 7 plaatsen.</t>
  </si>
  <si>
    <t xml:space="preserve">(3) Een individueel vervoerde leerling is een leerling die gebruik maakt van het openbaar vervoer en/of </t>
  </si>
  <si>
    <t xml:space="preserve">      gebruik maakt van een voertuig van minder dan 7 plaatsen en waarvoor de Vlaamse Gemeenschap </t>
  </si>
  <si>
    <t xml:space="preserve">      tussenkomt in de vervoerskosten op basis van de officiële abonnementstarieven.</t>
  </si>
  <si>
    <t>(2)</t>
  </si>
  <si>
    <t xml:space="preserve">Internaten van het Gemeenschapsonderwijs - 'tehuizen voor kinderen wier ouders geen vaste verblijfplaats hebben' </t>
  </si>
  <si>
    <t>Evolutie aantal internaten en internen per onderwijsniveau</t>
  </si>
  <si>
    <t>Gewoon lager onderwijs</t>
  </si>
  <si>
    <t>Schooljaar</t>
  </si>
  <si>
    <t>2004-2005</t>
  </si>
  <si>
    <t>2007-2008</t>
  </si>
  <si>
    <t>aantal internen afkomstig uit het</t>
  </si>
  <si>
    <t>KO</t>
  </si>
  <si>
    <t>LO</t>
  </si>
  <si>
    <t>SO</t>
  </si>
  <si>
    <t>HO</t>
  </si>
  <si>
    <t>1991-1992</t>
  </si>
  <si>
    <t>1992-1993</t>
  </si>
  <si>
    <t>1993-1994</t>
  </si>
  <si>
    <t>1994-1995</t>
  </si>
  <si>
    <t>1995-1996</t>
  </si>
  <si>
    <t>1996-1997</t>
  </si>
  <si>
    <t>1997-1998</t>
  </si>
  <si>
    <t>1998-1999</t>
  </si>
  <si>
    <t>1999-2000</t>
  </si>
  <si>
    <t>2000-2001</t>
  </si>
  <si>
    <t>2001-2002</t>
  </si>
  <si>
    <t>2002-2003</t>
  </si>
  <si>
    <t>2003-2004</t>
  </si>
  <si>
    <t>2005-2006</t>
  </si>
  <si>
    <t>2006-2007</t>
  </si>
  <si>
    <t>KO : kleuteronderwijs</t>
  </si>
  <si>
    <t>LO : lager onderwijs</t>
  </si>
  <si>
    <t>SO : secundair onderwijs</t>
  </si>
  <si>
    <t xml:space="preserve">HO : hoger onderwijs </t>
  </si>
  <si>
    <t>INTERNATEN EN INTERNEN</t>
  </si>
  <si>
    <t>Evolutie aantal gesubsidieerde/gefinancierde internen per onderwijsnet en onderwijsniveau (1)</t>
  </si>
  <si>
    <t>Gemeenschapsonderwijs (GO)</t>
  </si>
  <si>
    <t>Gesubsidieerd officieel onderwijs (OGO)</t>
  </si>
  <si>
    <t>Gesubsidieerd vrij onderwijs (VGO)</t>
  </si>
  <si>
    <t>(3)</t>
  </si>
  <si>
    <t>(2)(3)</t>
  </si>
  <si>
    <t>2001-2002 (4)</t>
  </si>
  <si>
    <t>Evolutie aantal gesubsidieerde/gefinancierde internaten per onderwijsnet (1)</t>
  </si>
  <si>
    <t xml:space="preserve">(2) Bij de internaten van het Gemeenschapsonderwijs komen de de internen die afkomstig zijn uit het hoger onderwijs niet meer in aanmerking voor financiering vanaf het schooljaar 1996-1997. </t>
  </si>
  <si>
    <t>(4) Vanaf het schooljaar 2001-2002 zijn de internen die afkomstig zijn uit het buitengewoon onderwijs mee opgenomen in de cijfers.</t>
  </si>
  <si>
    <t>(3) Omdat in de gesubsidieerde internaten de internen die afkomstig zijn uit het hoger onderwijs niet subsidieerbaar zijn, moet hun aantal niet meegedeeld worden aan het Beleidsdomein Onderwijs en Vorming.</t>
  </si>
  <si>
    <t>1.265 (3)</t>
  </si>
  <si>
    <t>1.317 (3)</t>
  </si>
  <si>
    <t>1.405 (3)</t>
  </si>
  <si>
    <t>1.422 (3)</t>
  </si>
  <si>
    <t>1.277 (3)</t>
  </si>
  <si>
    <t>AANTAL VERVOERDE LEERLINGEN PER ONDERWIJSNIVEAU EN PER ONDERWIJSNET</t>
  </si>
  <si>
    <t>Totaal basisonderwijs</t>
  </si>
  <si>
    <t>Totaal secundair onderwijs</t>
  </si>
  <si>
    <t>2008-2009</t>
  </si>
  <si>
    <t>Aantal</t>
  </si>
  <si>
    <t>2009-2010</t>
  </si>
  <si>
    <t>(1) In deze tabel werd het personeel van de Vlaamse Gemeenschapscommissie bij Gemeente geteld.</t>
  </si>
  <si>
    <t/>
  </si>
  <si>
    <t>HBO5 verpleegkunde (3)</t>
  </si>
  <si>
    <t>HBO5</t>
  </si>
  <si>
    <t>HBO5 : HBO5 verpleegkunde</t>
  </si>
  <si>
    <t>(5) In 2009-2010 werd de vroegere opleiding verpleegkunde van de 4de graad omgevormd tot hoger beroepsonderwijs (HBO5 verpleegkunde). HBO5 verpleegkunde behoort niet meer tot het gewoon voltijds secundair onderwijs.</t>
  </si>
  <si>
    <t>2009-2010 (5)</t>
  </si>
  <si>
    <t>Internen en internaten naar soort inrichtende macht, onderwijsniveau, provincie en onderwijsvorm</t>
  </si>
  <si>
    <t>Internen naar leeftijd en soort inrichtende macht</t>
  </si>
  <si>
    <t>Evolutie aantal internaten en internen per onderwjisnet en onderwijsniveau</t>
  </si>
  <si>
    <t xml:space="preserve">Evolutie aantal internaten van het Gemeenschapsonderwijs (en aantal internen) - 'tehuizen voor kinderen wier ouders geen vaste verblijfplaats hebben' </t>
  </si>
  <si>
    <t>Aantal CLB's per provincie en soort inrichtende macht + aantal budgettaire fulltime equivalenten</t>
  </si>
  <si>
    <t>Leerlingenvervoer per onderwijsniveau en onderwijsnet</t>
  </si>
  <si>
    <t>2010-2011</t>
  </si>
  <si>
    <t>(3) In 2009-2010 werd de vroegere opleiding verpleegkunde van de 4de graad omgevormd tot hoger beroepsonderwijs (HBO5 verpleegkunde). HBO5 verpleegkunde behoort niet meer tot het voltijds gewoon secundair onderwijs.</t>
  </si>
  <si>
    <t>Voltijds gewoon secundair onderwijs</t>
  </si>
  <si>
    <t>2011-2012</t>
  </si>
  <si>
    <t>(1) Een deelnemer is een kandidaat die minstens 1 examen heeft afgelegd.</t>
  </si>
  <si>
    <t>EXAMENCOMMISSIE SECUNDAIR ONDERWIJS</t>
  </si>
  <si>
    <t>EXAMENCOMMISSIE BASISONDERWIJS</t>
  </si>
  <si>
    <t>Land</t>
  </si>
  <si>
    <t>NARIC</t>
  </si>
  <si>
    <t>NARIC-Vlaanderen is verantwoordelijk voor de erkenning van buitenlandse diploma's behorende tot het hoger onderwijs (academische erkenning), hoger beroepsonderwijs, volwassenenonderwijs, secundair onderwijs en voor de professionele erkenning voor EER-leerkrachten. Daarnaast maakt NARIC-Vlaanderen ook attesten op voor houders van een Vlaams diploma die in het buitenland willen gaan werken of studeren.</t>
  </si>
  <si>
    <t>3de graad</t>
  </si>
  <si>
    <t>2012-2013</t>
  </si>
  <si>
    <t>Nederland</t>
  </si>
  <si>
    <t>Marokko</t>
  </si>
  <si>
    <t>Rusland</t>
  </si>
  <si>
    <t>Roemenië</t>
  </si>
  <si>
    <t>Aantal deelnemers</t>
  </si>
  <si>
    <t>(2) De gegevens naar provincie betreffen de provincie waar de examenscholen gelegen zijn.</t>
  </si>
  <si>
    <t>Aantal geslaagden</t>
  </si>
  <si>
    <t>2013-2014</t>
  </si>
  <si>
    <t>Secundair onderwijs: niveaugelijkwaardigheid</t>
  </si>
  <si>
    <t>Secundair onderwijs: volledige gelijkwaardigheid</t>
  </si>
  <si>
    <t>Attesten</t>
  </si>
  <si>
    <t>Doorverwijzen/Afwijzen</t>
  </si>
  <si>
    <t>Wettelijke precedenten</t>
  </si>
  <si>
    <t>Procedure</t>
  </si>
  <si>
    <t>Positief (2)</t>
  </si>
  <si>
    <t>Negatief (3)</t>
  </si>
  <si>
    <t>(3) Bij een negatieve beslissing wordt er geen gelijkwaardigheid verleend.</t>
  </si>
  <si>
    <t>Irak</t>
  </si>
  <si>
    <t>Syrië</t>
  </si>
  <si>
    <t>Per graad</t>
  </si>
  <si>
    <t>Geslaagd</t>
  </si>
  <si>
    <t>Niet geslaagd</t>
  </si>
  <si>
    <t>% geslaagd</t>
  </si>
  <si>
    <t>1ste graad</t>
  </si>
  <si>
    <t>2de graad</t>
  </si>
  <si>
    <t>Per onderwijsvorm</t>
  </si>
  <si>
    <t>2014-2015</t>
  </si>
  <si>
    <t>Registraties</t>
  </si>
  <si>
    <t>Inschrijvingen</t>
  </si>
  <si>
    <t>Deelnemers</t>
  </si>
  <si>
    <t>Man</t>
  </si>
  <si>
    <t>Vrouw</t>
  </si>
  <si>
    <t>Voor de volledige Examencommissie</t>
  </si>
  <si>
    <t>Aantal examens</t>
  </si>
  <si>
    <t>Graad</t>
  </si>
  <si>
    <t>Onderwijsvorm</t>
  </si>
  <si>
    <t>getuigschriften 1ste graad</t>
  </si>
  <si>
    <t>getuigschriften 2de graad</t>
  </si>
  <si>
    <t>diploma’s secundair onderwijs</t>
  </si>
  <si>
    <t>aantal</t>
  </si>
  <si>
    <t>Studiebewijs</t>
  </si>
  <si>
    <t>Aantal centra per provincie en soort schoolbestuur</t>
  </si>
  <si>
    <t>1*</t>
  </si>
  <si>
    <t>2015-2016</t>
  </si>
  <si>
    <t>Algemene gelijkwaardigheid</t>
  </si>
  <si>
    <t>(1) Gegevens van internaten die gedurende twee schooljaren minder dan 30 internen hebben, worden niet opgenomen in deze tabellen, aangezien ze het daaropvolgende schooljaar niet subsidieerbaar of financierbaar zijn (zie omzendbrief SO 17 van 20/08/1992).</t>
  </si>
  <si>
    <t>INTERNATEN PER NET (1)</t>
  </si>
  <si>
    <t>(1) Gegevens van internaten die gedurende twee schooljaren minder dan 30 internen hebben, worden niet opgenomen in deze tabellen, aangezien ze het daaropvolgende schooljaar niet subsidieerbaar of financierbaar zijn (zie  omzendbrief SO 17 van 20/08/1992).</t>
  </si>
  <si>
    <t xml:space="preserve"> Zij komen enkel nog in aanmerking voor de instandhouding van de internaten.</t>
  </si>
  <si>
    <t xml:space="preserve"> Ze zijn dus niet opgenomen in deze tabel.</t>
  </si>
  <si>
    <t>2016-2017</t>
  </si>
  <si>
    <t>2017-2018</t>
  </si>
  <si>
    <t>Turkije</t>
  </si>
  <si>
    <t>Palestina</t>
  </si>
  <si>
    <t>Attest afgeleverd</t>
  </si>
  <si>
    <t>HBO5, Bachelor of Master: niveaugelijkwaardigheid</t>
  </si>
  <si>
    <t>HBO5, Bachelor of Master: volledige gelijkwaardigheid</t>
  </si>
  <si>
    <t>n.v.t.</t>
  </si>
  <si>
    <t>(1) Een beslissing betekent dat er effectief een uitspraak werd gedaan over de gelijkwaardigheid.</t>
  </si>
  <si>
    <t>Niet gekend</t>
  </si>
  <si>
    <t>Hogescholen</t>
  </si>
  <si>
    <t>Universiteiten</t>
  </si>
  <si>
    <t>Hoger onderwijs</t>
  </si>
  <si>
    <t>Per onderwijsniveau</t>
  </si>
  <si>
    <t>toelichting_internaten</t>
  </si>
  <si>
    <t>2018-2019</t>
  </si>
  <si>
    <t>India</t>
  </si>
  <si>
    <t xml:space="preserve">      Vanaf 1 september 2001 wordt het collectief vervoer georganiseerd door de Vlaamse Vervoersmaatschappij De Lijn.</t>
  </si>
  <si>
    <t>NIVEAU-OVERSCHRIJDENDE GEGEVENS</t>
  </si>
  <si>
    <t>toelichting bij tabellen 19_nivover_01 t.e.m. 19_nivover_04</t>
  </si>
  <si>
    <t>19_nivover_01</t>
  </si>
  <si>
    <t>19_nivover_02</t>
  </si>
  <si>
    <t>19_nivover_03</t>
  </si>
  <si>
    <t>19_nivover_04</t>
  </si>
  <si>
    <t>19_nivover_05</t>
  </si>
  <si>
    <t>19_nivover_06</t>
  </si>
  <si>
    <t>19_nivover_07</t>
  </si>
  <si>
    <t>19_nivover_11</t>
  </si>
  <si>
    <t>19_nivover_13</t>
  </si>
  <si>
    <t>Schooljaar 2019-2020</t>
  </si>
  <si>
    <t>NARIC: aantal aanvragen in 2019</t>
  </si>
  <si>
    <t>Aantal budgettaire fulltime-equivalenten in januari 2020 (1)</t>
  </si>
  <si>
    <t>2019-2020</t>
  </si>
  <si>
    <t>(2) Volgende leerlingen werden niet in de statistieken opgenomen: 1 student van een autonome hogeschool en 18 studenten van Europese scholen.</t>
  </si>
  <si>
    <t xml:space="preserve">Bovenstaande cijfers geven weer hoeveel unieke kandidaten zich in 2019 effectief hebben ingeschreven voor een studierichting en hiervoor hebben betaald (inschrijvingen) nadat zij werden geregistreerd (registraties) op een infosessie. </t>
  </si>
  <si>
    <r>
      <t xml:space="preserve">In 2019 waren er </t>
    </r>
    <r>
      <rPr>
        <b/>
        <sz val="10"/>
        <rFont val="Arial"/>
        <family val="2"/>
      </rPr>
      <t>5.120 unieke deelnemers</t>
    </r>
    <r>
      <rPr>
        <sz val="10"/>
        <rFont val="Arial"/>
        <family val="2"/>
      </rPr>
      <t xml:space="preserve"> aan minstens één examen bij de Examencommissie (deelnemers). Dit cijfer is hoger dan het aantal inschrijvingen: de kandidaten die voor 2019 inschreven, maar nog niet afstudeerden worden hier ook weergegeven.</t>
    </r>
  </si>
  <si>
    <r>
      <t xml:space="preserve">Van alle individuele examens die door de Examencommissie werden afgenomen, waren er </t>
    </r>
    <r>
      <rPr>
        <b/>
        <sz val="10"/>
        <rFont val="Arial"/>
        <family val="2"/>
      </rPr>
      <t>53%</t>
    </r>
    <r>
      <rPr>
        <sz val="10"/>
        <rFont val="Arial"/>
        <family val="2"/>
      </rPr>
      <t xml:space="preserve"> waarop de kandidaat minstens 50% van de punten behaalde.</t>
    </r>
  </si>
  <si>
    <r>
      <t xml:space="preserve">Wanneer we het slaagpercentage per afgelegd examen </t>
    </r>
    <r>
      <rPr>
        <b/>
        <sz val="10"/>
        <rFont val="Arial"/>
        <family val="2"/>
      </rPr>
      <t>per onderwijsvorm</t>
    </r>
    <r>
      <rPr>
        <sz val="10"/>
        <rFont val="Arial"/>
        <family val="2"/>
      </rPr>
      <t xml:space="preserve"> bekijken, zien we dat het hoogste percentage in het kso en bso werd behaald, gevolgd door tso. In de onderwijsvorm aso slaagde men voor iets minder dan de helft van de afgelegde examens.</t>
    </r>
  </si>
  <si>
    <t>Overzicht aantal aanvragen in 2019</t>
  </si>
  <si>
    <r>
      <t>Overzicht aantal beslissingen in 2019</t>
    </r>
    <r>
      <rPr>
        <b/>
        <sz val="14"/>
        <rFont val="Calibri"/>
        <family val="2"/>
      </rPr>
      <t xml:space="preserve"> </t>
    </r>
    <r>
      <rPr>
        <sz val="11"/>
        <rFont val="Calibri"/>
        <family val="2"/>
      </rPr>
      <t>(1)</t>
    </r>
  </si>
  <si>
    <t>(2) Betrokkene krijgt een gelijkwaardigheid, maar niet noodzakelijk degene die gevraagd werd of waarvoor het dossier initieel onderzocht werd.</t>
  </si>
  <si>
    <t>Overzicht top 10 landen diploma aanvragers 2019</t>
  </si>
  <si>
    <t>Oekraïne</t>
  </si>
  <si>
    <t>Studietoelagen: evolutie aantal aanvragen, aantal goedgekeurde/afgekeurde dossiers, gemiddeld bedrag, ….</t>
  </si>
  <si>
    <t>VOLTIJDS GEWOON SECUNDAIR ONDERWIJS - AANTAL INTERNEN PER NET VAN HET INTERNAAT EN PER ONDERWIJSVORM (1)(2)</t>
  </si>
  <si>
    <t>Aantal aanvragen - zoals gekend op 2 oktober 2020</t>
  </si>
  <si>
    <t>Aantal afgekeurde dossiers - zoals gekend op 2 oktober 2020</t>
  </si>
  <si>
    <t>Aantal goedgekeurde dossiers - zoals gekend op 2 oktober 2020</t>
  </si>
  <si>
    <t>Bedrag goedgekeurde dossiers (in euro) - zoals gekend op 2 oktober 2020</t>
  </si>
  <si>
    <t>Gemiddeld toelagebedrag (in euro) - zoals gekend op 2 oktober 2020</t>
  </si>
  <si>
    <t>Andere (dossiers in beraad, onvolledige vangnetdossiers, …) - zoals gekend op 2 oktober 2020</t>
  </si>
  <si>
    <t>STUDIETOELAGEN</t>
  </si>
  <si>
    <t>Vanaf het schooljaar 2019-2020 is de schooltoelage omgevormd tot een schooltoeslag of selectieve participatietoeslag en geïntegreerd in het Groeipakket. Het gevolg is dat de schooltoeslag niet langer door Onderwijs en Vorming wordt betaald, wel door de uitbetaler van het Groeipakket. Het Beleidsdomein Onderwijs en Vorming is enkel nog bevoegd voor de studietoelagen.</t>
  </si>
  <si>
    <t>Studietoelagen: studietoelagen worden toegekend aan de studenten van het hoger onderwijs.  
De vermelde cijfergegevens omtrent studietoelagen zijn niet definitief aangezien een afgehandelde aanvraag steeds herzien kan worden. Het initiatief tot herziening van een afgehandelde aanvraag kan uitgaan ofwel van de aanvrager zelf ofwel van de afdeling studietoelagen. De periode waarbinnen een aanvraag door de administratie kan herzien worden, is beperkt in tijd tot het lopende academiejaar en de vier academiejaren die daaraan voorafgaan. Daarnaast kan de burger zijn of haar aanvraagdossier vervolledigen tot en met 31 december van het afgelopen academiejaar. Als de aanvraag niet tijdig vervolledigd wordt, kan de administratie het recht op een toelage niet bepalen.</t>
  </si>
  <si>
    <t>In 2019-2020 doen zich twee grote wijzigingen voor in het hoger onderwijslandschap: de overdracht van de graduaatsopleidingen (vroegere HBO5-opleidingen uit het volwassenenonderwijs) naar de hogescholen en de hervorming van de lerarenopleiding met o.a. de overdracht van de specifieke lerarenopleiding van de centra voor volwassenenonderwijs naar de hogescholen en universiteiten. Studenten in deze opleidingen komen sinds 2019-2020 in aanmerking voor een studietoelage. Dit verklaart de opvallende stijging van het aantal studietoelagen in 2019-2020.</t>
  </si>
  <si>
    <t>Bron: Afdeling Studietoelagen - stand van zaken 02/10/2020</t>
  </si>
  <si>
    <t>Door afronding van de decimalen kan het totaal licht afwijken van de som van de individuele aantallen.</t>
  </si>
  <si>
    <t>Nascholing: evolutie van het nascholingsbudget</t>
  </si>
  <si>
    <t>Nascholing: verdeling kredieten nascholing voor de scholen, nascholing voor de koepels en nascholing op initiatief van de Vlaamse regering</t>
  </si>
  <si>
    <t>Nascholing voor de scholen: evolutie bedrag per voltijdse organieke betrekking</t>
  </si>
  <si>
    <t>19_nivover_12</t>
  </si>
  <si>
    <t>19_nivover_08</t>
  </si>
  <si>
    <t>19_nivover_09</t>
  </si>
  <si>
    <t>19_nivover_10</t>
  </si>
  <si>
    <t>Machtigingen en subsidies voor infrastructuur in het onderwijs in 2019</t>
  </si>
  <si>
    <r>
      <rPr>
        <sz val="11"/>
        <rFont val="Arial"/>
        <family val="2"/>
      </rPr>
      <t xml:space="preserve">In begrotingsjaar </t>
    </r>
    <r>
      <rPr>
        <sz val="11"/>
        <rFont val="Calibri"/>
        <family val="2"/>
      </rPr>
      <t>2019</t>
    </r>
    <r>
      <rPr>
        <sz val="11"/>
        <rFont val="Arial"/>
        <family val="2"/>
      </rPr>
      <t xml:space="preserve"> is voor het eigenaarsonderhoud van de hogescholen 991.000 euro voorzien. Dit krediet wordt door AHOVOKS beheerd. De investeringsmiddelen worden eveneens door AHOVOKS betaald aan de universiteiten en hogescholen door middel van kwartaalbetalingen.                                                </t>
    </r>
  </si>
  <si>
    <t>(1) Inclusief Instituut voor Tropische Geneeskunde en  inclusief de eenmalige investering van 2,5 miljoen euro voor ROSAS.</t>
  </si>
  <si>
    <t>Totaal hogescholen</t>
  </si>
  <si>
    <t>Integratiekader inkanteling universiteiten      </t>
  </si>
  <si>
    <t>Publiekrechtelijke hogescholen</t>
  </si>
  <si>
    <t>Vrije gesubsidieerde hogescholen</t>
  </si>
  <si>
    <t>Totaal universiteiten</t>
  </si>
  <si>
    <t>Gewone investeringsmiddelen universiteiten (1)</t>
  </si>
  <si>
    <t>Investeringskredieten hoger onderwijs 2019 (in euro)</t>
  </si>
  <si>
    <t>(1) Het verschil tussen het machtigingsbedrag en de besteding aan goedgekeurde subsidies is te verklaren door de toepassing van het vastleggingspercentage.</t>
  </si>
  <si>
    <t>Deeltijds kunstonderwijs</t>
  </si>
  <si>
    <t>Volwassenenonderwijs</t>
  </si>
  <si>
    <t>Internaat</t>
  </si>
  <si>
    <t>Centra voor leerlingenbegeleiding</t>
  </si>
  <si>
    <t>Buitengewoon basisonderwijs</t>
  </si>
  <si>
    <t>Gewoon secundair onderwijs</t>
  </si>
  <si>
    <t>Gewoon basisonderwijs</t>
  </si>
  <si>
    <t>Onderwijsniveau</t>
  </si>
  <si>
    <t>Goedgekeurde infrastructuurmiddelen in 2019 naar onderwijsniveau (in euro) (1)</t>
  </si>
  <si>
    <t>Kalenderjaar</t>
  </si>
  <si>
    <t>Vastleggingsmachtigingen (in euro) (1)</t>
  </si>
  <si>
    <t>MACHTIGINGEN EN SUBSIDIES VOOR INFRASTRUCTUUR IN HET ONDERWIJS</t>
  </si>
  <si>
    <t xml:space="preserve">(5) Voor het laatste begrotingsjaar zijn de kredieten nog niet definitief. Voor de voorgaande begrotingsjaren is dat wel het geval. </t>
  </si>
  <si>
    <t>(4) Als gevolg van de in 2015 doorgevoerde besparingsoefening, werden de nascholingsmiddelen met ongeveer 10% beperkt.</t>
  </si>
  <si>
    <t>(3) Als gevolg van de in 2010 doorgevoerde besparingsoefening, werden de nascholingsmiddelen met ongeveer 20% beperkt.</t>
  </si>
  <si>
    <t>(2) In de begroting 2009 werd voor het eerst een bedrag nascholing op initiatief van de scholen ingeschreven voor basiseducatie.</t>
  </si>
  <si>
    <t>volwassenenonderwijs, het deeltijds kunstonderwijs en de centra voor leerlingenbegeleiding.</t>
  </si>
  <si>
    <t>(1) In de begroting 2008 werd voor het eerst een bedrag nascholing op initiatief van de scholen ingeschreven voor het</t>
  </si>
  <si>
    <t>op initiatief van de Vlaamse regering</t>
  </si>
  <si>
    <t>op initiatief van de koepels</t>
  </si>
  <si>
    <r>
      <t xml:space="preserve">     Centra voor Leerlingenbegeleiding</t>
    </r>
    <r>
      <rPr>
        <sz val="8"/>
        <rFont val="Arial"/>
        <family val="2"/>
      </rPr>
      <t xml:space="preserve"> (1)</t>
    </r>
  </si>
  <si>
    <r>
      <t xml:space="preserve">     Centra voor Basiseducatie</t>
    </r>
    <r>
      <rPr>
        <sz val="8"/>
        <rFont val="Arial"/>
        <family val="2"/>
      </rPr>
      <t xml:space="preserve"> (2)</t>
    </r>
  </si>
  <si>
    <r>
      <t xml:space="preserve">     Centra voor Volwassenenonderwijs</t>
    </r>
    <r>
      <rPr>
        <sz val="8"/>
        <rFont val="Arial"/>
        <family val="2"/>
      </rPr>
      <t xml:space="preserve"> (1)</t>
    </r>
  </si>
  <si>
    <r>
      <t xml:space="preserve">     Deeltijds kunstonderwijs</t>
    </r>
    <r>
      <rPr>
        <sz val="8"/>
        <rFont val="Arial"/>
        <family val="2"/>
      </rPr>
      <t xml:space="preserve"> (1)</t>
    </r>
  </si>
  <si>
    <t xml:space="preserve">     Secundair onderwijs</t>
  </si>
  <si>
    <t xml:space="preserve">     Basisonderwijs</t>
  </si>
  <si>
    <t>op initiatief van de scholen</t>
  </si>
  <si>
    <r>
      <t>2020</t>
    </r>
    <r>
      <rPr>
        <sz val="8"/>
        <rFont val="Arial"/>
        <family val="2"/>
      </rPr>
      <t xml:space="preserve"> (5)</t>
    </r>
  </si>
  <si>
    <t>2019</t>
  </si>
  <si>
    <t>2018</t>
  </si>
  <si>
    <t>2017</t>
  </si>
  <si>
    <t>2016</t>
  </si>
  <si>
    <r>
      <t xml:space="preserve">2015 </t>
    </r>
    <r>
      <rPr>
        <sz val="8"/>
        <rFont val="Arial"/>
        <family val="2"/>
      </rPr>
      <t>(4)</t>
    </r>
  </si>
  <si>
    <t>2014</t>
  </si>
  <si>
    <t>2013</t>
  </si>
  <si>
    <t>2012</t>
  </si>
  <si>
    <t>2011</t>
  </si>
  <si>
    <r>
      <t>2010</t>
    </r>
    <r>
      <rPr>
        <sz val="8"/>
        <rFont val="Arial"/>
        <family val="2"/>
      </rPr>
      <t xml:space="preserve"> (3)</t>
    </r>
  </si>
  <si>
    <t>Nascholing</t>
  </si>
  <si>
    <t xml:space="preserve">EVOLUTIE VAN HET NASCHOLINGSBUDGET ZOALS INGESCHREVEN IN DE ONDERWIJSBEGROTING (in duizend EUR) </t>
  </si>
  <si>
    <t>NASCHOLING</t>
  </si>
  <si>
    <t xml:space="preserve">(1) De begunstigden van de kredieten in het kader van de nascholing op initiatief van de Vlaamse Regering ontvangen voor hun project in schooljaar x - x+1 een eerste schijf in september van het jaar x. De middelen worden aangerekend op het begrotingsjaar x. </t>
  </si>
  <si>
    <t>Professionalisering van ondersteuners specifieke onderwijsbehoeften in het gewoon basis- en secundair onderwijs en in de centra voor deeltijds beroepssecundair onderwijs</t>
  </si>
  <si>
    <t>thema 1</t>
  </si>
  <si>
    <t>EUR</t>
  </si>
  <si>
    <t>Aantal projecten</t>
  </si>
  <si>
    <t>Beleidsprioriteit</t>
  </si>
  <si>
    <t>Begrotingsjaar 2019 - uitbetaald voor schooljaar 2019-2020 (1)</t>
  </si>
  <si>
    <t>VERDELING KREDIETEN NASCHOLING OP INITIATIEF VAN DE VLAAMSE REGERING (in EUR)</t>
  </si>
  <si>
    <t>POV</t>
  </si>
  <si>
    <t>OVSG</t>
  </si>
  <si>
    <t>FOPEM</t>
  </si>
  <si>
    <t>NaPCO/IPCO</t>
  </si>
  <si>
    <t>STEINER</t>
  </si>
  <si>
    <t>VONAC/VOOP</t>
  </si>
  <si>
    <t>Katholiek Onderwijs Vlaanderen</t>
  </si>
  <si>
    <t>Inrichtende macht</t>
  </si>
  <si>
    <t>Onderwijsnet</t>
  </si>
  <si>
    <t>Begrotingsjaar 2020 - uitbetaald voor schooljaar 2019-2020</t>
  </si>
  <si>
    <t>VERDELING KREDIETEN NASCHOLING VOOR DE KOEPELS (in EUR)</t>
  </si>
  <si>
    <t>van de nascholingskredieten.</t>
  </si>
  <si>
    <t xml:space="preserve">(1) In deze tabellen werd geen rekening gehouden met terugvorderingen of inhoudingen als gevolg van het niet tijdig aanwenden </t>
  </si>
  <si>
    <t>Centra voor leerlingenbegeleiding (CLB)</t>
  </si>
  <si>
    <t>Basiseducatie</t>
  </si>
  <si>
    <t xml:space="preserve">  Buitengewoon secundair onderwijs</t>
  </si>
  <si>
    <t xml:space="preserve">  Gewoon secundair onderwijs</t>
  </si>
  <si>
    <t xml:space="preserve">  Buitengewoon basisonderwijs</t>
  </si>
  <si>
    <t xml:space="preserve">  Gewoon basisonderwijs</t>
  </si>
  <si>
    <t>VERDELING KREDIETEN NASCHOLING VOOR DE SCHOLEN (in EUR) (1)</t>
  </si>
  <si>
    <t xml:space="preserve">     Dit heeft een stijging van het bedrag per voltijdse organieke betrekking tot gevolg.</t>
  </si>
  <si>
    <t>(5) De middelen voor bedrijfsstages zijn aan de kredieten voor nascholing van het secundair onderwijs toegevoegd.</t>
  </si>
  <si>
    <t xml:space="preserve">     Dit heeft een daling van het bedrag per voltijdse organieke betrekking tot gevolg.</t>
  </si>
  <si>
    <t>(4) Als gevolg van de in 2010 doorgevoerde besparingsoefening, werden de nascholingsmiddelen met ongeveer 20% beperkt.</t>
  </si>
  <si>
    <t>(3) Afgerond naar boven of naar beneden.</t>
  </si>
  <si>
    <t>(2) Gewoon en buitengewoon secundair onderwijs.</t>
  </si>
  <si>
    <t>(1) Gewoon en buitengewoon basisonderwijs.</t>
  </si>
  <si>
    <t>2010 (4)</t>
  </si>
  <si>
    <t>Bedrag per voltijdse organieke betrekking (EUR)</t>
  </si>
  <si>
    <t>Aantal voltijdse  organieke betrekkingen (3)</t>
  </si>
  <si>
    <t>Begrotingsjaar</t>
  </si>
  <si>
    <t>2013 (5)</t>
  </si>
  <si>
    <t>Secundair onderwijs (2)</t>
  </si>
  <si>
    <t>Basisonderwijs (1)</t>
  </si>
  <si>
    <t>EVOLUTIE BEDRAG PER VOLTIJDSE ORGANIEKE BETREKKING</t>
  </si>
  <si>
    <t>NASCHOLING VOOR DE SCHOLEN</t>
  </si>
  <si>
    <t>Examencommissie basisonderwijs (examenmoment juni 2020) en Examencommissie secundair onderwijs (deelnemers en resultaten in 2019)</t>
  </si>
  <si>
    <t>Examenmoment juni 2020 (1)(2)</t>
  </si>
  <si>
    <t>Aantal deelnemers voor het behalen van een getuigschrift basisonderwijs en aantal geslaagden per provincie</t>
  </si>
  <si>
    <t>Aantal registraties, inschrijvingen en deelnemers in 2019</t>
  </si>
  <si>
    <t>Slaagpercentage per graad en onderwijsvorm in 2019</t>
  </si>
  <si>
    <t>Uitgereikte studiebewijzen in 2019</t>
  </si>
  <si>
    <r>
      <rPr>
        <b/>
        <sz val="10"/>
        <rFont val="Arial"/>
        <family val="2"/>
      </rPr>
      <t xml:space="preserve">Per graad </t>
    </r>
    <r>
      <rPr>
        <sz val="10"/>
        <rFont val="Arial"/>
        <family val="2"/>
      </rPr>
      <t>lag het slaagpercentage in de 1ste graad en 2de graad hoger dan gemiddeld. In de 3e graad was het slaagpercentage ongeveer gelijk aan het gemiddelde.</t>
    </r>
  </si>
</sst>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 &quot;€&quot;\ * #,##0_ ;_ &quot;€&quot;\ * \-#,##0_ ;_ &quot;€&quot;\ * &quot;-&quot;_ ;_ @_ "/>
    <numFmt numFmtId="171" formatCode="_ * #,##0_ ;_ * \-#,##0_ ;_ * &quot;-&quot;_ ;_ @_ "/>
    <numFmt numFmtId="172" formatCode="_ &quot;€&quot;\ * #,##0.00_ ;_ &quot;€&quot;\ * \-#,##0.00_ ;_ &quot;€&quot;\ * &quot;-&quot;??_ ;_ @_ "/>
    <numFmt numFmtId="173" formatCode="_ * #,##0.00_ ;_ * \-#,##0.00_ ;_ * &quot;-&quot;??_ ;_ @_ "/>
    <numFmt numFmtId="174" formatCode="#,##0.00\ &quot;EUR&quot;;\-#,##0.00\ &quot;EUR&quot;"/>
    <numFmt numFmtId="175" formatCode="_-* #,##0.00\ _E_U_R_-;\-* #,##0.00\ _E_U_R_-;_-* &quot;-&quot;??\ _E_U_R_-;_-@_-"/>
    <numFmt numFmtId="176" formatCode="#,##0;0;&quot;-&quot;"/>
    <numFmt numFmtId="177" formatCode="#,##0;;&quot;-&quot;"/>
    <numFmt numFmtId="178" formatCode="#,##0.0"/>
    <numFmt numFmtId="179" formatCode="#,##0.00_ ;\-#,##0.00\ "/>
    <numFmt numFmtId="180" formatCode="#,##0;\-0;&quot;-&quot;&quot; BF&quot;"/>
    <numFmt numFmtId="181" formatCode="#,##0&quot; BEF&quot;;\-#,##0&quot; BEF&quot;"/>
    <numFmt numFmtId="182" formatCode="0.0"/>
    <numFmt numFmtId="183" formatCode="0.0%"/>
    <numFmt numFmtId="184" formatCode="0.000%"/>
    <numFmt numFmtId="185" formatCode="0.0000%"/>
    <numFmt numFmtId="186" formatCode="0.000000"/>
    <numFmt numFmtId="187" formatCode="&quot;£&quot;#,##0;[Red]\-&quot;£&quot;#,##0"/>
    <numFmt numFmtId="188" formatCode="&quot;£&quot;#,##0.00;[Red]\-&quot;£&quot;#,##0.00"/>
    <numFmt numFmtId="189" formatCode="#,##0.00;0.00;&quot;-&quot;"/>
    <numFmt numFmtId="190" formatCode="#,##0_ ;[Red]\-#,##0\ "/>
    <numFmt numFmtId="191" formatCode="#,##0_ ;[Red]\-#,##0\ ;\ ;@"/>
    <numFmt numFmtId="192" formatCode="[$EUR]\ #,##0.00"/>
    <numFmt numFmtId="193" formatCode="_ * #,##0_ ;_ * \-#,##0_ ;_ * &quot;-&quot;??_ ;_ @_ "/>
    <numFmt numFmtId="194" formatCode="&quot;Ja&quot;;&quot;Ja&quot;;&quot;Nee&quot;"/>
    <numFmt numFmtId="195" formatCode="&quot;Waar&quot;;&quot;Waar&quot;;&quot;Onwaar&quot;"/>
    <numFmt numFmtId="196" formatCode="&quot;Aan&quot;;&quot;Aan&quot;;&quot;Uit&quot;"/>
    <numFmt numFmtId="197" formatCode="[$€-2]\ #.##000_);[Red]\([$€-2]\ #.##000\)"/>
    <numFmt numFmtId="198" formatCode="&quot;€&quot;\ #,##0.00"/>
    <numFmt numFmtId="199" formatCode="0.000"/>
    <numFmt numFmtId="200" formatCode="#,##0.00_ ;[Red]\-#,##0.00\ "/>
  </numFmts>
  <fonts count="94">
    <font>
      <sz val="10"/>
      <name val="Arial"/>
      <family val="0"/>
    </font>
    <font>
      <sz val="11"/>
      <color indexed="8"/>
      <name val="Calibri"/>
      <family val="2"/>
    </font>
    <font>
      <b/>
      <sz val="10"/>
      <name val="Arial"/>
      <family val="2"/>
    </font>
    <font>
      <b/>
      <sz val="10"/>
      <color indexed="12"/>
      <name val="Arial"/>
      <family val="2"/>
    </font>
    <font>
      <sz val="9"/>
      <name val="Arial"/>
      <family val="2"/>
    </font>
    <font>
      <sz val="10"/>
      <name val="Times New Roman"/>
      <family val="1"/>
    </font>
    <font>
      <sz val="10"/>
      <name val="Helv"/>
      <family val="0"/>
    </font>
    <font>
      <sz val="8"/>
      <name val="Arial"/>
      <family val="2"/>
    </font>
    <font>
      <b/>
      <sz val="9"/>
      <name val="Arial"/>
      <family val="2"/>
    </font>
    <font>
      <sz val="10"/>
      <name val="Optimum"/>
      <family val="0"/>
    </font>
    <font>
      <sz val="10"/>
      <name val="MS Sans Serif"/>
      <family val="2"/>
    </font>
    <font>
      <u val="single"/>
      <sz val="10"/>
      <color indexed="36"/>
      <name val="Helvetica"/>
      <family val="0"/>
    </font>
    <font>
      <sz val="10"/>
      <name val="Helvetica"/>
      <family val="0"/>
    </font>
    <font>
      <sz val="8"/>
      <color indexed="9"/>
      <name val="Arial"/>
      <family val="2"/>
    </font>
    <font>
      <b/>
      <sz val="12"/>
      <name val="Helvetica"/>
      <family val="2"/>
    </font>
    <font>
      <sz val="10"/>
      <color indexed="10"/>
      <name val="Arial"/>
      <family val="2"/>
    </font>
    <font>
      <sz val="10"/>
      <color indexed="8"/>
      <name val="Arial"/>
      <family val="2"/>
    </font>
    <font>
      <sz val="8"/>
      <color indexed="8"/>
      <name val="Arial"/>
      <family val="2"/>
    </font>
    <font>
      <b/>
      <sz val="10"/>
      <color indexed="10"/>
      <name val="Arial"/>
      <family val="2"/>
    </font>
    <font>
      <b/>
      <sz val="14"/>
      <color indexed="10"/>
      <name val="Arial"/>
      <family val="2"/>
    </font>
    <font>
      <b/>
      <sz val="12"/>
      <name val="Arial"/>
      <family val="2"/>
    </font>
    <font>
      <sz val="11"/>
      <name val="Calibri"/>
      <family val="2"/>
    </font>
    <font>
      <b/>
      <sz val="14"/>
      <name val="Calibri"/>
      <family val="2"/>
    </font>
    <font>
      <b/>
      <sz val="11"/>
      <name val="Arial"/>
      <family val="2"/>
    </font>
    <font>
      <sz val="9"/>
      <color indexed="8"/>
      <name val="Arial"/>
      <family val="2"/>
    </font>
    <font>
      <i/>
      <sz val="10"/>
      <name val="Arial"/>
      <family val="2"/>
    </font>
    <font>
      <b/>
      <sz val="12"/>
      <name val="Calibri"/>
      <family val="2"/>
    </font>
    <font>
      <sz val="11"/>
      <name val="Arial"/>
      <family val="2"/>
    </font>
    <font>
      <sz val="9"/>
      <name val="Helv"/>
      <family val="0"/>
    </font>
    <font>
      <sz val="9.5"/>
      <name val="Arial"/>
      <family val="2"/>
    </font>
    <font>
      <sz val="10"/>
      <color indexed="18"/>
      <name val="Arial"/>
      <family val="2"/>
    </font>
    <font>
      <sz val="7"/>
      <color indexed="18"/>
      <name val="Times New Roman"/>
      <family val="1"/>
    </font>
    <font>
      <b/>
      <sz val="12"/>
      <color indexed="10"/>
      <name val="Arial"/>
      <family val="2"/>
    </font>
    <font>
      <b/>
      <sz val="9"/>
      <color indexed="10"/>
      <name val="Arial"/>
      <family val="2"/>
    </font>
    <font>
      <sz val="11"/>
      <color indexed="9"/>
      <name val="Calibri"/>
      <family val="2"/>
    </font>
    <font>
      <b/>
      <sz val="11"/>
      <color indexed="52"/>
      <name val="Calibri"/>
      <family val="2"/>
    </font>
    <font>
      <b/>
      <sz val="11"/>
      <color indexed="9"/>
      <name val="Calibri"/>
      <family val="2"/>
    </font>
    <font>
      <sz val="11"/>
      <color indexed="52"/>
      <name val="Calibri"/>
      <family val="2"/>
    </font>
    <font>
      <u val="single"/>
      <sz val="10"/>
      <color indexed="20"/>
      <name val="Arial"/>
      <family val="2"/>
    </font>
    <font>
      <sz val="11"/>
      <color indexed="17"/>
      <name val="Calibri"/>
      <family val="2"/>
    </font>
    <font>
      <u val="single"/>
      <sz val="10"/>
      <color indexed="12"/>
      <name val="Arial"/>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10"/>
      <color indexed="8"/>
      <name val="Calibri"/>
      <family val="2"/>
    </font>
    <font>
      <sz val="10"/>
      <name val="Calibri"/>
      <family val="2"/>
    </font>
    <font>
      <b/>
      <sz val="11"/>
      <name val="Calibri"/>
      <family val="2"/>
    </font>
    <font>
      <b/>
      <sz val="11"/>
      <color indexed="10"/>
      <name val="Calibri"/>
      <family val="2"/>
    </font>
    <font>
      <b/>
      <sz val="12"/>
      <color indexed="8"/>
      <name val="Calibri"/>
      <family val="2"/>
    </font>
    <font>
      <sz val="12"/>
      <color indexed="8"/>
      <name val="Calibri"/>
      <family val="2"/>
    </font>
    <font>
      <i/>
      <sz val="11"/>
      <color indexed="8"/>
      <name val="Candara"/>
      <family val="2"/>
    </font>
    <font>
      <sz val="9"/>
      <color indexed="10"/>
      <name val="Arial"/>
      <family val="2"/>
    </font>
    <font>
      <b/>
      <sz val="14"/>
      <color indexed="8"/>
      <name val="Calibri"/>
      <family val="2"/>
    </font>
    <font>
      <b/>
      <u val="single"/>
      <sz val="11"/>
      <color indexed="8"/>
      <name val="Calibri"/>
      <family val="2"/>
    </font>
    <font>
      <u val="single"/>
      <sz val="11"/>
      <color indexed="8"/>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0"/>
      <color theme="11"/>
      <name val="Arial"/>
      <family val="2"/>
    </font>
    <font>
      <sz val="11"/>
      <color rgb="FF006100"/>
      <name val="Calibri"/>
      <family val="2"/>
    </font>
    <font>
      <u val="single"/>
      <sz val="10"/>
      <color theme="10"/>
      <name val="Arial"/>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sz val="10"/>
      <color rgb="FFFF0000"/>
      <name val="Arial"/>
      <family val="2"/>
    </font>
    <font>
      <sz val="10"/>
      <color theme="1"/>
      <name val="Calibri"/>
      <family val="2"/>
    </font>
    <font>
      <b/>
      <sz val="11"/>
      <color rgb="FFFF0000"/>
      <name val="Calibri"/>
      <family val="2"/>
    </font>
    <font>
      <b/>
      <sz val="12"/>
      <color theme="1"/>
      <name val="Calibri"/>
      <family val="2"/>
    </font>
    <font>
      <sz val="12"/>
      <color theme="1"/>
      <name val="Calibri"/>
      <family val="2"/>
    </font>
    <font>
      <i/>
      <sz val="11"/>
      <color theme="1"/>
      <name val="Candara"/>
      <family val="2"/>
    </font>
    <font>
      <b/>
      <sz val="11"/>
      <color rgb="FF000000"/>
      <name val="Calibri"/>
      <family val="2"/>
    </font>
    <font>
      <sz val="11"/>
      <color rgb="FF000000"/>
      <name val="Calibri"/>
      <family val="2"/>
    </font>
    <font>
      <sz val="9"/>
      <color rgb="FFFF0000"/>
      <name val="Arial"/>
      <family val="2"/>
    </font>
    <font>
      <b/>
      <sz val="12"/>
      <color rgb="FFFF0000"/>
      <name val="Arial"/>
      <family val="2"/>
    </font>
    <font>
      <sz val="10"/>
      <color theme="1"/>
      <name val="Arial"/>
      <family val="2"/>
    </font>
    <font>
      <b/>
      <sz val="14"/>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indexed="8"/>
        <bgColor indexed="64"/>
      </patternFill>
    </fill>
    <fill>
      <patternFill patternType="solid">
        <fgColor indexed="55"/>
        <bgColor indexed="64"/>
      </patternFill>
    </fill>
    <fill>
      <patternFill patternType="solid">
        <fgColor rgb="FFF5F5F5"/>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right/>
      <top style="thin"/>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right/>
      <top/>
      <bottom style="thin"/>
    </border>
    <border>
      <left style="thin"/>
      <right/>
      <top/>
      <bottom/>
    </border>
    <border>
      <left style="thin"/>
      <right/>
      <top style="medium"/>
      <bottom/>
    </border>
    <border>
      <left style="thin"/>
      <right style="thin"/>
      <top style="thin"/>
      <bottom/>
    </border>
    <border>
      <left style="thin"/>
      <right style="thin"/>
      <top/>
      <bottom/>
    </border>
    <border>
      <left/>
      <right/>
      <top style="thin"/>
      <bottom/>
    </border>
    <border>
      <left style="thin"/>
      <right/>
      <top/>
      <bottom style="thin"/>
    </border>
    <border>
      <left/>
      <right/>
      <top style="thin"/>
      <bottom style="thin"/>
    </border>
    <border>
      <left style="thin"/>
      <right/>
      <top style="thin"/>
      <bottom style="thin"/>
    </border>
    <border>
      <left/>
      <right style="thin"/>
      <top style="thin"/>
      <bottom style="thin"/>
    </border>
    <border>
      <left/>
      <right style="thin"/>
      <top/>
      <bottom/>
    </border>
    <border>
      <left/>
      <right/>
      <top style="medium"/>
      <bottom style="thin"/>
    </border>
    <border>
      <left style="thin"/>
      <right/>
      <top style="medium"/>
      <bottom style="thin"/>
    </border>
    <border>
      <left/>
      <right/>
      <top style="thin">
        <color indexed="8"/>
      </top>
      <bottom/>
    </border>
    <border>
      <left style="thin">
        <color indexed="8"/>
      </left>
      <right/>
      <top style="thin">
        <color indexed="8"/>
      </top>
      <bottom/>
    </border>
    <border>
      <left style="thin">
        <color indexed="8"/>
      </left>
      <right/>
      <top/>
      <bottom/>
    </border>
    <border>
      <left/>
      <right/>
      <top style="thin">
        <color indexed="8"/>
      </top>
      <bottom style="thin">
        <color indexed="8"/>
      </bottom>
    </border>
    <border>
      <left style="thin">
        <color indexed="8"/>
      </left>
      <right/>
      <top style="thin">
        <color indexed="8"/>
      </top>
      <bottom style="thin">
        <color indexed="8"/>
      </bottom>
    </border>
    <border>
      <left/>
      <right style="thin">
        <color indexed="8"/>
      </right>
      <top/>
      <bottom style="thin">
        <color indexed="8"/>
      </bottom>
    </border>
    <border>
      <left/>
      <right/>
      <top style="medium">
        <color indexed="8"/>
      </top>
      <bottom/>
    </border>
    <border>
      <left/>
      <right/>
      <top/>
      <bottom style="thin">
        <color indexed="8"/>
      </bottom>
    </border>
    <border>
      <left style="thin"/>
      <right style="thin"/>
      <top style="medium"/>
      <bottom style="thin"/>
    </border>
    <border>
      <left/>
      <right style="thin"/>
      <top style="medium"/>
      <bottom style="thin"/>
    </border>
    <border>
      <left style="thin"/>
      <right style="thin"/>
      <top/>
      <bottom style="thin"/>
    </border>
    <border>
      <left/>
      <right style="thin"/>
      <top/>
      <bottom style="thin"/>
    </border>
    <border>
      <left/>
      <right style="thin"/>
      <top style="medium"/>
      <bottom/>
    </border>
    <border>
      <left style="thin"/>
      <right style="thin">
        <color indexed="8"/>
      </right>
      <top style="medium">
        <color indexed="8"/>
      </top>
      <bottom style="thin">
        <color indexed="8"/>
      </bottom>
    </border>
    <border>
      <left style="thin"/>
      <right style="thin">
        <color indexed="8"/>
      </right>
      <top style="thin">
        <color indexed="8"/>
      </top>
      <bottom/>
    </border>
    <border>
      <left style="thin"/>
      <right style="thin">
        <color indexed="8"/>
      </right>
      <top/>
      <bottom/>
    </border>
    <border>
      <left/>
      <right style="thin"/>
      <top style="thin"/>
      <bottom/>
    </border>
    <border>
      <left style="thin">
        <color indexed="22"/>
      </left>
      <right style="thin">
        <color indexed="22"/>
      </right>
      <top style="thin">
        <color indexed="22"/>
      </top>
      <bottom style="thin">
        <color indexed="22"/>
      </bottom>
    </border>
    <border>
      <left style="thin"/>
      <right style="thin"/>
      <top style="medium"/>
      <bottom/>
    </border>
    <border>
      <left/>
      <right style="thin">
        <color indexed="8"/>
      </right>
      <top/>
      <bottom/>
    </border>
    <border>
      <left/>
      <right style="thin">
        <color indexed="8"/>
      </right>
      <top style="medium"/>
      <bottom style="thin"/>
    </border>
    <border>
      <left/>
      <right style="medium"/>
      <top style="medium"/>
      <bottom/>
    </border>
    <border>
      <left style="thin">
        <color indexed="8"/>
      </left>
      <right/>
      <top style="medium">
        <color indexed="8"/>
      </top>
      <bottom/>
    </border>
    <border>
      <left/>
      <right style="thin">
        <color indexed="8"/>
      </right>
      <top style="medium">
        <color indexed="8"/>
      </top>
      <bottom/>
    </border>
    <border>
      <left style="thin">
        <color indexed="8"/>
      </left>
      <right/>
      <top/>
      <bottom style="thin">
        <color indexed="8"/>
      </bottom>
    </border>
    <border>
      <left style="medium"/>
      <right/>
      <top/>
      <bottom/>
    </border>
    <border>
      <left/>
      <right style="medium"/>
      <top/>
      <bottom/>
    </border>
    <border>
      <left style="medium"/>
      <right/>
      <top style="thin"/>
      <bottom style="thin"/>
    </border>
    <border>
      <left style="medium"/>
      <right style="thin"/>
      <top style="medium"/>
      <bottom/>
    </border>
    <border>
      <left style="thin"/>
      <right style="medium"/>
      <top style="thin"/>
      <bottom style="thin"/>
    </border>
    <border>
      <left style="thin"/>
      <right style="medium"/>
      <top style="medium"/>
      <bottom/>
    </border>
    <border>
      <left style="medium"/>
      <right/>
      <top style="thin"/>
      <bottom/>
    </border>
    <border>
      <left/>
      <right style="medium"/>
      <top style="thin"/>
      <bottom/>
    </border>
    <border>
      <left style="medium"/>
      <right/>
      <top style="medium"/>
      <bottom/>
    </border>
    <border>
      <left style="medium"/>
      <right/>
      <top/>
      <bottom style="medium"/>
    </border>
    <border>
      <left/>
      <right/>
      <top/>
      <bottom style="medium"/>
    </border>
    <border>
      <left/>
      <right style="medium"/>
      <top/>
      <bottom style="medium"/>
    </border>
  </borders>
  <cellStyleXfs count="10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 fontId="6" fillId="0" borderId="0" applyFont="0" applyFill="0" applyBorder="0" applyAlignment="0" applyProtection="0"/>
    <xf numFmtId="182" fontId="9" fillId="0" borderId="0" applyFont="0" applyFill="0" applyBorder="0" applyAlignment="0" applyProtection="0"/>
    <xf numFmtId="186" fontId="9" fillId="0" borderId="0" applyFon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1" applyNumberFormat="0" applyAlignment="0" applyProtection="0"/>
    <xf numFmtId="0" fontId="7" fillId="0" borderId="2">
      <alignment/>
      <protection/>
    </xf>
    <xf numFmtId="0" fontId="7" fillId="0" borderId="2">
      <alignment/>
      <protection/>
    </xf>
    <xf numFmtId="38" fontId="0" fillId="0" borderId="0" applyFont="0" applyFill="0" applyBorder="0" applyAlignment="0" applyProtection="0"/>
    <xf numFmtId="40" fontId="0" fillId="0" borderId="0" applyFont="0" applyFill="0" applyBorder="0" applyAlignment="0" applyProtection="0"/>
    <xf numFmtId="0" fontId="66" fillId="27" borderId="3" applyNumberFormat="0" applyAlignment="0" applyProtection="0"/>
    <xf numFmtId="187" fontId="0" fillId="0" borderId="0" applyFont="0" applyFill="0" applyBorder="0" applyAlignment="0" applyProtection="0"/>
    <xf numFmtId="188" fontId="0" fillId="0" borderId="0" applyFont="0" applyFill="0" applyBorder="0" applyAlignment="0" applyProtection="0"/>
    <xf numFmtId="3" fontId="10" fillId="0" borderId="0" applyFont="0" applyFill="0" applyBorder="0" applyAlignment="0" applyProtection="0"/>
    <xf numFmtId="4" fontId="6" fillId="0" borderId="0" applyFont="0" applyFill="0" applyBorder="0" applyAlignment="0" applyProtection="0"/>
    <xf numFmtId="0" fontId="11" fillId="0" borderId="0" applyNumberFormat="0" applyFill="0" applyBorder="0" applyAlignment="0" applyProtection="0"/>
    <xf numFmtId="0" fontId="67" fillId="0" borderId="4" applyNumberFormat="0" applyFill="0" applyAlignment="0" applyProtection="0"/>
    <xf numFmtId="0" fontId="68" fillId="0" borderId="0" applyNumberFormat="0" applyFill="0" applyBorder="0" applyAlignment="0" applyProtection="0"/>
    <xf numFmtId="0" fontId="69" fillId="28" borderId="0" applyNumberFormat="0" applyBorder="0" applyAlignment="0" applyProtection="0"/>
    <xf numFmtId="3" fontId="7" fillId="1" borderId="5" applyBorder="0">
      <alignment/>
      <protection/>
    </xf>
    <xf numFmtId="0" fontId="70" fillId="0" borderId="0" applyNumberFormat="0" applyFill="0" applyBorder="0" applyAlignment="0" applyProtection="0"/>
    <xf numFmtId="0" fontId="71" fillId="29" borderId="1"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173" fontId="0" fillId="0" borderId="0" applyFont="0" applyFill="0" applyBorder="0" applyAlignment="0" applyProtection="0"/>
    <xf numFmtId="173" fontId="63" fillId="0" borderId="0" applyFont="0" applyFill="0" applyBorder="0" applyAlignment="0" applyProtection="0"/>
    <xf numFmtId="175" fontId="0" fillId="0" borderId="0" applyFont="0" applyFill="0" applyBorder="0" applyAlignment="0" applyProtection="0"/>
    <xf numFmtId="178" fontId="10" fillId="0" borderId="0" applyFont="0" applyFill="0" applyBorder="0" applyAlignment="0" applyProtection="0"/>
    <xf numFmtId="2" fontId="10" fillId="0" borderId="0" applyFont="0" applyFill="0" applyBorder="0" applyAlignment="0" applyProtection="0"/>
    <xf numFmtId="0" fontId="72" fillId="0" borderId="6" applyNumberFormat="0" applyFill="0" applyAlignment="0" applyProtection="0"/>
    <xf numFmtId="0" fontId="73" fillId="0" borderId="7" applyNumberFormat="0" applyFill="0" applyAlignment="0" applyProtection="0"/>
    <xf numFmtId="0" fontId="74" fillId="0" borderId="8" applyNumberFormat="0" applyFill="0" applyAlignment="0" applyProtection="0"/>
    <xf numFmtId="0" fontId="74" fillId="0" borderId="0" applyNumberFormat="0" applyFill="0" applyBorder="0" applyAlignment="0" applyProtection="0"/>
    <xf numFmtId="0" fontId="75" fillId="30" borderId="0" applyNumberFormat="0" applyBorder="0" applyAlignment="0" applyProtection="0"/>
    <xf numFmtId="4" fontId="6" fillId="0" borderId="0" applyFont="0" applyFill="0" applyBorder="0" applyAlignment="0" applyProtection="0"/>
    <xf numFmtId="0" fontId="12" fillId="0" borderId="0" applyNumberFormat="0" applyFill="0" applyBorder="0" applyAlignment="0" applyProtection="0"/>
    <xf numFmtId="0" fontId="0" fillId="31" borderId="9" applyNumberFormat="0" applyFont="0" applyAlignment="0" applyProtection="0"/>
    <xf numFmtId="0" fontId="76" fillId="32" borderId="0" applyNumberFormat="0" applyBorder="0" applyAlignment="0" applyProtection="0"/>
    <xf numFmtId="183" fontId="10" fillId="0" borderId="0" applyFont="0" applyFill="0" applyBorder="0" applyAlignment="0" applyProtection="0"/>
    <xf numFmtId="10" fontId="10" fillId="0" borderId="0">
      <alignment/>
      <protection/>
    </xf>
    <xf numFmtId="184" fontId="10" fillId="0" borderId="0" applyFont="0" applyFill="0" applyBorder="0" applyAlignment="0" applyProtection="0"/>
    <xf numFmtId="185" fontId="9"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7" fillId="33" borderId="2">
      <alignment/>
      <protection/>
    </xf>
    <xf numFmtId="0" fontId="7" fillId="33" borderId="2">
      <alignment/>
      <protection/>
    </xf>
    <xf numFmtId="0" fontId="63" fillId="0" borderId="0">
      <alignment/>
      <protection/>
    </xf>
    <xf numFmtId="0" fontId="0" fillId="0" borderId="0">
      <alignment/>
      <protection/>
    </xf>
    <xf numFmtId="0" fontId="5" fillId="0" borderId="0">
      <alignment/>
      <protection/>
    </xf>
    <xf numFmtId="0" fontId="0" fillId="0" borderId="0">
      <alignment/>
      <protection/>
    </xf>
    <xf numFmtId="0" fontId="10" fillId="0" borderId="0">
      <alignment/>
      <protection/>
    </xf>
    <xf numFmtId="0" fontId="0" fillId="0" borderId="0">
      <alignment/>
      <protection/>
    </xf>
    <xf numFmtId="0" fontId="6" fillId="0" borderId="0" applyFont="0" applyFill="0" applyBorder="0" applyAlignment="0" applyProtection="0"/>
    <xf numFmtId="0" fontId="0" fillId="0" borderId="0">
      <alignment/>
      <protection/>
    </xf>
    <xf numFmtId="0" fontId="16" fillId="0" borderId="0">
      <alignment/>
      <protection/>
    </xf>
    <xf numFmtId="0" fontId="6" fillId="0" borderId="0" applyFont="0" applyFill="0" applyBorder="0" applyAlignment="0" applyProtection="0"/>
    <xf numFmtId="3" fontId="13" fillId="34" borderId="2" applyBorder="0">
      <alignment/>
      <protection/>
    </xf>
    <xf numFmtId="0" fontId="77" fillId="0" borderId="0" applyNumberFormat="0" applyFill="0" applyBorder="0" applyAlignment="0" applyProtection="0"/>
    <xf numFmtId="0" fontId="14" fillId="35" borderId="0">
      <alignment horizontal="left"/>
      <protection/>
    </xf>
    <xf numFmtId="0" fontId="78" fillId="0" borderId="10" applyNumberFormat="0" applyFill="0" applyAlignment="0" applyProtection="0"/>
    <xf numFmtId="0" fontId="79" fillId="26" borderId="11"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cellStyleXfs>
  <cellXfs count="579">
    <xf numFmtId="0" fontId="0" fillId="0" borderId="0" xfId="0" applyAlignment="1">
      <alignment/>
    </xf>
    <xf numFmtId="0" fontId="0" fillId="0" borderId="0" xfId="0" applyAlignment="1">
      <alignment horizontal="right"/>
    </xf>
    <xf numFmtId="0" fontId="0" fillId="0" borderId="0" xfId="0" applyBorder="1" applyAlignment="1">
      <alignment/>
    </xf>
    <xf numFmtId="176" fontId="0" fillId="0" borderId="0" xfId="0" applyNumberFormat="1" applyBorder="1" applyAlignment="1">
      <alignment/>
    </xf>
    <xf numFmtId="0" fontId="2" fillId="0" borderId="0" xfId="0" applyFont="1" applyAlignment="1">
      <alignment/>
    </xf>
    <xf numFmtId="0" fontId="2" fillId="0" borderId="0" xfId="0" applyFont="1" applyAlignment="1">
      <alignment horizontal="center"/>
    </xf>
    <xf numFmtId="0" fontId="0" fillId="0" borderId="12" xfId="0" applyBorder="1" applyAlignment="1">
      <alignment/>
    </xf>
    <xf numFmtId="0" fontId="0" fillId="0" borderId="13" xfId="0" applyBorder="1" applyAlignment="1">
      <alignment/>
    </xf>
    <xf numFmtId="0" fontId="2" fillId="0" borderId="0" xfId="85" applyFont="1" applyAlignment="1">
      <alignment horizontal="right"/>
      <protection/>
    </xf>
    <xf numFmtId="0" fontId="2" fillId="0" borderId="0" xfId="85" applyFont="1">
      <alignment/>
      <protection/>
    </xf>
    <xf numFmtId="3" fontId="2" fillId="0" borderId="0" xfId="85" applyNumberFormat="1" applyFont="1" applyBorder="1" applyAlignment="1">
      <alignment horizontal="right"/>
      <protection/>
    </xf>
    <xf numFmtId="1" fontId="2" fillId="0" borderId="0" xfId="63" applyNumberFormat="1" applyFont="1" applyAlignment="1">
      <alignment/>
    </xf>
    <xf numFmtId="1" fontId="2" fillId="0" borderId="0" xfId="63" applyNumberFormat="1" applyFont="1" applyAlignment="1">
      <alignment horizontal="right"/>
    </xf>
    <xf numFmtId="1" fontId="2" fillId="0" borderId="0" xfId="63" applyNumberFormat="1" applyFont="1" applyBorder="1" applyAlignment="1">
      <alignment horizontal="right"/>
    </xf>
    <xf numFmtId="177" fontId="2" fillId="0" borderId="0" xfId="63" applyNumberFormat="1" applyFont="1" applyBorder="1" applyAlignment="1">
      <alignment/>
    </xf>
    <xf numFmtId="176" fontId="0" fillId="0" borderId="0" xfId="0" applyNumberFormat="1" applyFill="1" applyAlignment="1">
      <alignment/>
    </xf>
    <xf numFmtId="0" fontId="4" fillId="0" borderId="0" xfId="0" applyFont="1" applyFill="1" applyBorder="1" applyAlignment="1">
      <alignment/>
    </xf>
    <xf numFmtId="0" fontId="0" fillId="0" borderId="0" xfId="0" applyFill="1" applyAlignment="1">
      <alignment/>
    </xf>
    <xf numFmtId="0" fontId="17" fillId="0" borderId="0" xfId="91" applyFont="1" applyFill="1" applyBorder="1" applyAlignment="1">
      <alignment horizontal="right" wrapText="1"/>
      <protection/>
    </xf>
    <xf numFmtId="176" fontId="0" fillId="0" borderId="14" xfId="86" applyNumberFormat="1" applyFont="1" applyFill="1" applyBorder="1" applyAlignment="1">
      <alignment horizontal="center"/>
      <protection/>
    </xf>
    <xf numFmtId="176" fontId="2" fillId="0" borderId="5" xfId="86" applyNumberFormat="1" applyFont="1" applyFill="1" applyBorder="1" applyAlignment="1">
      <alignment horizontal="center"/>
      <protection/>
    </xf>
    <xf numFmtId="176" fontId="0" fillId="0" borderId="14" xfId="86" applyNumberFormat="1" applyFont="1" applyFill="1" applyBorder="1">
      <alignment/>
      <protection/>
    </xf>
    <xf numFmtId="176" fontId="2" fillId="0" borderId="14" xfId="86" applyNumberFormat="1" applyFont="1" applyFill="1" applyBorder="1" applyAlignment="1">
      <alignment horizontal="center"/>
      <protection/>
    </xf>
    <xf numFmtId="176" fontId="2" fillId="0" borderId="0" xfId="86" applyNumberFormat="1" applyFont="1" applyFill="1" applyBorder="1" applyAlignment="1">
      <alignment horizontal="center"/>
      <protection/>
    </xf>
    <xf numFmtId="0" fontId="0" fillId="0" borderId="0" xfId="86" applyFont="1" applyFill="1">
      <alignment/>
      <protection/>
    </xf>
    <xf numFmtId="0" fontId="2" fillId="0" borderId="0" xfId="86" applyFont="1" applyFill="1" applyAlignment="1">
      <alignment horizontal="centerContinuous"/>
      <protection/>
    </xf>
    <xf numFmtId="0" fontId="0" fillId="0" borderId="15" xfId="86" applyFont="1" applyFill="1" applyBorder="1" applyAlignment="1">
      <alignment horizontal="center"/>
      <protection/>
    </xf>
    <xf numFmtId="0" fontId="0" fillId="0" borderId="14" xfId="86" applyFont="1" applyFill="1" applyBorder="1" applyAlignment="1">
      <alignment horizontal="center"/>
      <protection/>
    </xf>
    <xf numFmtId="0" fontId="0" fillId="0" borderId="5" xfId="86" applyFont="1" applyFill="1" applyBorder="1" applyAlignment="1">
      <alignment horizontal="center"/>
      <protection/>
    </xf>
    <xf numFmtId="176" fontId="2" fillId="0" borderId="16" xfId="0" applyNumberFormat="1" applyFont="1" applyFill="1" applyBorder="1" applyAlignment="1">
      <alignment horizontal="right"/>
    </xf>
    <xf numFmtId="0" fontId="7" fillId="0" borderId="0" xfId="91" applyFont="1" applyFill="1" applyBorder="1" applyAlignment="1">
      <alignment horizontal="right" wrapText="1"/>
      <protection/>
    </xf>
    <xf numFmtId="0" fontId="78" fillId="0" borderId="0" xfId="0" applyFont="1" applyAlignment="1">
      <alignment/>
    </xf>
    <xf numFmtId="0" fontId="0" fillId="0" borderId="0" xfId="0" applyFont="1" applyAlignment="1">
      <alignment/>
    </xf>
    <xf numFmtId="0" fontId="82" fillId="0" borderId="0" xfId="0" applyFont="1" applyAlignment="1">
      <alignment/>
    </xf>
    <xf numFmtId="0" fontId="0" fillId="0" borderId="0" xfId="0" applyAlignment="1">
      <alignment horizontal="right" wrapText="1"/>
    </xf>
    <xf numFmtId="0" fontId="83" fillId="0" borderId="0" xfId="0" applyFont="1" applyAlignment="1">
      <alignment/>
    </xf>
    <xf numFmtId="0" fontId="53" fillId="0" borderId="0" xfId="0" applyFont="1" applyAlignment="1">
      <alignment horizontal="left" vertical="center" wrapText="1" indent="1"/>
    </xf>
    <xf numFmtId="0" fontId="21" fillId="0" borderId="0" xfId="0" applyFont="1" applyAlignment="1">
      <alignment/>
    </xf>
    <xf numFmtId="0" fontId="83" fillId="0" borderId="0" xfId="0" applyFont="1" applyAlignment="1">
      <alignment horizontal="left" vertical="center" wrapText="1" indent="1"/>
    </xf>
    <xf numFmtId="0" fontId="0" fillId="0" borderId="17" xfId="0" applyFont="1" applyBorder="1" applyAlignment="1">
      <alignment/>
    </xf>
    <xf numFmtId="176" fontId="0" fillId="0" borderId="17" xfId="0" applyNumberFormat="1" applyFont="1" applyFill="1" applyBorder="1" applyAlignment="1">
      <alignment/>
    </xf>
    <xf numFmtId="176" fontId="0" fillId="0" borderId="0" xfId="0" applyNumberFormat="1" applyFont="1" applyFill="1" applyAlignment="1">
      <alignment/>
    </xf>
    <xf numFmtId="176" fontId="2" fillId="0" borderId="16" xfId="0" applyNumberFormat="1" applyFont="1" applyFill="1" applyBorder="1" applyAlignment="1">
      <alignment/>
    </xf>
    <xf numFmtId="176" fontId="2" fillId="0" borderId="5" xfId="0" applyNumberFormat="1" applyFont="1" applyFill="1" applyBorder="1" applyAlignment="1">
      <alignment/>
    </xf>
    <xf numFmtId="176" fontId="2" fillId="0" borderId="17" xfId="0" applyNumberFormat="1" applyFont="1" applyFill="1" applyBorder="1" applyAlignment="1">
      <alignment/>
    </xf>
    <xf numFmtId="176" fontId="2" fillId="0" borderId="14" xfId="0" applyNumberFormat="1" applyFont="1" applyFill="1" applyBorder="1" applyAlignment="1">
      <alignment/>
    </xf>
    <xf numFmtId="0" fontId="2" fillId="0" borderId="0" xfId="0" applyFont="1" applyFill="1" applyAlignment="1">
      <alignment/>
    </xf>
    <xf numFmtId="0" fontId="0" fillId="0" borderId="12" xfId="86" applyFont="1" applyFill="1" applyBorder="1">
      <alignment/>
      <protection/>
    </xf>
    <xf numFmtId="0" fontId="0" fillId="0" borderId="14" xfId="86" applyFont="1" applyFill="1" applyBorder="1">
      <alignment/>
      <protection/>
    </xf>
    <xf numFmtId="0" fontId="0" fillId="0" borderId="18" xfId="86" applyFont="1" applyFill="1" applyBorder="1">
      <alignment/>
      <protection/>
    </xf>
    <xf numFmtId="0" fontId="0" fillId="0" borderId="5" xfId="86" applyFont="1" applyFill="1" applyBorder="1">
      <alignment/>
      <protection/>
    </xf>
    <xf numFmtId="0" fontId="2" fillId="0" borderId="0" xfId="86" applyFont="1" applyFill="1">
      <alignment/>
      <protection/>
    </xf>
    <xf numFmtId="176" fontId="0" fillId="0" borderId="19" xfId="86" applyNumberFormat="1" applyFont="1" applyFill="1" applyBorder="1" applyAlignment="1">
      <alignment horizontal="center"/>
      <protection/>
    </xf>
    <xf numFmtId="0" fontId="2" fillId="0" borderId="0" xfId="86" applyFont="1" applyFill="1" applyAlignment="1">
      <alignment horizontal="right"/>
      <protection/>
    </xf>
    <xf numFmtId="3" fontId="0" fillId="0" borderId="0" xfId="86" applyNumberFormat="1" applyFont="1" applyFill="1">
      <alignment/>
      <protection/>
    </xf>
    <xf numFmtId="0" fontId="15" fillId="0" borderId="0" xfId="86" applyFont="1" applyFill="1">
      <alignment/>
      <protection/>
    </xf>
    <xf numFmtId="0" fontId="2" fillId="0" borderId="0" xfId="87" applyFont="1" applyFill="1">
      <alignment/>
      <protection/>
    </xf>
    <xf numFmtId="0" fontId="0" fillId="0" borderId="0" xfId="87" applyFont="1" applyFill="1" applyBorder="1">
      <alignment/>
      <protection/>
    </xf>
    <xf numFmtId="0" fontId="0" fillId="0" borderId="0" xfId="87" applyFont="1" applyFill="1">
      <alignment/>
      <protection/>
    </xf>
    <xf numFmtId="0" fontId="2" fillId="0" borderId="0" xfId="87" applyFont="1" applyFill="1" applyAlignment="1">
      <alignment horizontal="centerContinuous"/>
      <protection/>
    </xf>
    <xf numFmtId="0" fontId="2" fillId="0" borderId="0" xfId="87" applyFont="1" applyFill="1" applyBorder="1" applyAlignment="1">
      <alignment horizontal="centerContinuous"/>
      <protection/>
    </xf>
    <xf numFmtId="0" fontId="54" fillId="0" borderId="0" xfId="0" applyFont="1" applyFill="1" applyBorder="1" applyAlignment="1">
      <alignment/>
    </xf>
    <xf numFmtId="0" fontId="54" fillId="0" borderId="0" xfId="0" applyFont="1" applyFill="1" applyAlignment="1">
      <alignment/>
    </xf>
    <xf numFmtId="0" fontId="4" fillId="0" borderId="0" xfId="0" applyFont="1" applyFill="1" applyBorder="1" applyAlignment="1" quotePrefix="1">
      <alignment/>
    </xf>
    <xf numFmtId="0" fontId="2" fillId="0" borderId="0" xfId="87" applyFont="1" applyFill="1" applyBorder="1">
      <alignment/>
      <protection/>
    </xf>
    <xf numFmtId="0" fontId="0" fillId="0" borderId="0" xfId="87" applyFont="1" applyFill="1" applyAlignment="1">
      <alignment horizontal="right"/>
      <protection/>
    </xf>
    <xf numFmtId="0" fontId="0" fillId="0" borderId="0" xfId="87" applyFont="1" applyFill="1" applyBorder="1" applyAlignment="1">
      <alignment horizontal="right"/>
      <protection/>
    </xf>
    <xf numFmtId="0" fontId="0" fillId="0" borderId="20" xfId="87" applyFont="1" applyFill="1" applyBorder="1" applyAlignment="1">
      <alignment horizontal="right"/>
      <protection/>
    </xf>
    <xf numFmtId="0" fontId="0" fillId="0" borderId="21" xfId="87" applyFont="1" applyFill="1" applyBorder="1" applyAlignment="1">
      <alignment horizontal="right"/>
      <protection/>
    </xf>
    <xf numFmtId="0" fontId="0" fillId="0" borderId="22" xfId="87" applyFont="1" applyFill="1" applyBorder="1" applyAlignment="1">
      <alignment horizontal="right"/>
      <protection/>
    </xf>
    <xf numFmtId="3" fontId="0" fillId="0" borderId="0" xfId="87" applyNumberFormat="1" applyFont="1" applyFill="1" applyBorder="1">
      <alignment/>
      <protection/>
    </xf>
    <xf numFmtId="3" fontId="0" fillId="0" borderId="0" xfId="87" applyNumberFormat="1" applyFont="1" applyFill="1">
      <alignment/>
      <protection/>
    </xf>
    <xf numFmtId="3" fontId="0" fillId="0" borderId="14" xfId="87" applyNumberFormat="1" applyFont="1" applyFill="1" applyBorder="1">
      <alignment/>
      <protection/>
    </xf>
    <xf numFmtId="3" fontId="0" fillId="0" borderId="23" xfId="87" applyNumberFormat="1" applyFont="1" applyFill="1" applyBorder="1">
      <alignment/>
      <protection/>
    </xf>
    <xf numFmtId="0" fontId="0" fillId="0" borderId="2" xfId="87" applyFont="1" applyFill="1" applyBorder="1" applyAlignment="1">
      <alignment horizontal="right"/>
      <protection/>
    </xf>
    <xf numFmtId="3" fontId="0" fillId="0" borderId="17" xfId="87" applyNumberFormat="1" applyFont="1" applyFill="1" applyBorder="1">
      <alignment/>
      <protection/>
    </xf>
    <xf numFmtId="0" fontId="0" fillId="0" borderId="20" xfId="87" applyFont="1" applyFill="1" applyBorder="1">
      <alignment/>
      <protection/>
    </xf>
    <xf numFmtId="0" fontId="0" fillId="0" borderId="24" xfId="87" applyFont="1" applyFill="1" applyBorder="1">
      <alignment/>
      <protection/>
    </xf>
    <xf numFmtId="0" fontId="0" fillId="0" borderId="25" xfId="87" applyFont="1" applyFill="1" applyBorder="1" applyAlignment="1">
      <alignment horizontal="right"/>
      <protection/>
    </xf>
    <xf numFmtId="0" fontId="2" fillId="0" borderId="0" xfId="87" applyFont="1" applyFill="1" applyBorder="1" applyAlignment="1">
      <alignment horizontal="right"/>
      <protection/>
    </xf>
    <xf numFmtId="0" fontId="2" fillId="0" borderId="5" xfId="87" applyFont="1" applyFill="1" applyBorder="1" applyAlignment="1">
      <alignment horizontal="right"/>
      <protection/>
    </xf>
    <xf numFmtId="3" fontId="2" fillId="0" borderId="0" xfId="87" applyNumberFormat="1" applyFont="1" applyFill="1" applyBorder="1">
      <alignment/>
      <protection/>
    </xf>
    <xf numFmtId="3" fontId="2" fillId="0" borderId="17" xfId="87" applyNumberFormat="1" applyFont="1" applyFill="1" applyBorder="1">
      <alignment/>
      <protection/>
    </xf>
    <xf numFmtId="9" fontId="2" fillId="0" borderId="0" xfId="87" applyNumberFormat="1" applyFont="1" applyFill="1">
      <alignment/>
      <protection/>
    </xf>
    <xf numFmtId="9" fontId="0" fillId="0" borderId="0" xfId="87" applyNumberFormat="1" applyFont="1" applyFill="1">
      <alignment/>
      <protection/>
    </xf>
    <xf numFmtId="3" fontId="2" fillId="0" borderId="16" xfId="87" applyNumberFormat="1" applyFont="1" applyFill="1" applyBorder="1" applyAlignment="1">
      <alignment horizontal="right"/>
      <protection/>
    </xf>
    <xf numFmtId="0" fontId="2" fillId="0" borderId="0" xfId="87" applyFont="1" applyFill="1" applyAlignment="1">
      <alignment horizontal="right"/>
      <protection/>
    </xf>
    <xf numFmtId="3" fontId="2" fillId="0" borderId="0" xfId="87" applyNumberFormat="1" applyFont="1" applyFill="1" applyBorder="1" applyAlignment="1">
      <alignment horizontal="right"/>
      <protection/>
    </xf>
    <xf numFmtId="0" fontId="20" fillId="0" borderId="0" xfId="0" applyFont="1" applyFill="1" applyAlignment="1">
      <alignment/>
    </xf>
    <xf numFmtId="0" fontId="0" fillId="0" borderId="0" xfId="84">
      <alignment/>
      <protection/>
    </xf>
    <xf numFmtId="0" fontId="0" fillId="0" borderId="0" xfId="84" applyBorder="1">
      <alignment/>
      <protection/>
    </xf>
    <xf numFmtId="0" fontId="4" fillId="0" borderId="0" xfId="84" applyFont="1" applyFill="1" applyBorder="1">
      <alignment/>
      <protection/>
    </xf>
    <xf numFmtId="0" fontId="4" fillId="0" borderId="0" xfId="84" applyFont="1" applyBorder="1">
      <alignment/>
      <protection/>
    </xf>
    <xf numFmtId="0" fontId="4" fillId="0" borderId="0" xfId="84" applyFont="1">
      <alignment/>
      <protection/>
    </xf>
    <xf numFmtId="176" fontId="0" fillId="0" borderId="0" xfId="84" applyNumberFormat="1">
      <alignment/>
      <protection/>
    </xf>
    <xf numFmtId="0" fontId="2" fillId="0" borderId="0" xfId="84" applyFont="1" applyBorder="1">
      <alignment/>
      <protection/>
    </xf>
    <xf numFmtId="176" fontId="2" fillId="0" borderId="26" xfId="84" applyNumberFormat="1" applyFont="1" applyBorder="1">
      <alignment/>
      <protection/>
    </xf>
    <xf numFmtId="176" fontId="2" fillId="0" borderId="26" xfId="84" applyNumberFormat="1" applyFont="1" applyBorder="1" applyAlignment="1">
      <alignment horizontal="right"/>
      <protection/>
    </xf>
    <xf numFmtId="176" fontId="2" fillId="0" borderId="27" xfId="84" applyNumberFormat="1" applyFont="1" applyBorder="1" applyAlignment="1">
      <alignment horizontal="right"/>
      <protection/>
    </xf>
    <xf numFmtId="176" fontId="2" fillId="0" borderId="27" xfId="84" applyNumberFormat="1" applyFont="1" applyBorder="1">
      <alignment/>
      <protection/>
    </xf>
    <xf numFmtId="0" fontId="2" fillId="0" borderId="0" xfId="84" applyFont="1" applyBorder="1" applyAlignment="1">
      <alignment horizontal="right"/>
      <protection/>
    </xf>
    <xf numFmtId="176" fontId="0" fillId="0" borderId="0" xfId="84" applyNumberFormat="1" applyBorder="1" applyAlignment="1">
      <alignment horizontal="right"/>
      <protection/>
    </xf>
    <xf numFmtId="176" fontId="0" fillId="0" borderId="0" xfId="84" applyNumberFormat="1" applyAlignment="1">
      <alignment horizontal="right"/>
      <protection/>
    </xf>
    <xf numFmtId="176" fontId="0" fillId="0" borderId="28" xfId="84" applyNumberFormat="1" applyBorder="1" applyAlignment="1">
      <alignment horizontal="right"/>
      <protection/>
    </xf>
    <xf numFmtId="176" fontId="0" fillId="0" borderId="0" xfId="84" applyNumberFormat="1" applyFill="1" applyBorder="1" applyAlignment="1">
      <alignment horizontal="right"/>
      <protection/>
    </xf>
    <xf numFmtId="176" fontId="0" fillId="0" borderId="0" xfId="84" applyNumberFormat="1" applyFill="1">
      <alignment/>
      <protection/>
    </xf>
    <xf numFmtId="176" fontId="0" fillId="0" borderId="28" xfId="84" applyNumberFormat="1" applyFill="1" applyBorder="1">
      <alignment/>
      <protection/>
    </xf>
    <xf numFmtId="176" fontId="0" fillId="0" borderId="0" xfId="84" applyNumberFormat="1" applyFill="1" applyBorder="1">
      <alignment/>
      <protection/>
    </xf>
    <xf numFmtId="0" fontId="0" fillId="0" borderId="0" xfId="84" applyAlignment="1">
      <alignment horizontal="right"/>
      <protection/>
    </xf>
    <xf numFmtId="0" fontId="0" fillId="0" borderId="29" xfId="84" applyBorder="1" applyAlignment="1">
      <alignment horizontal="right"/>
      <protection/>
    </xf>
    <xf numFmtId="0" fontId="0" fillId="0" borderId="30" xfId="84" applyBorder="1" applyAlignment="1">
      <alignment horizontal="right"/>
      <protection/>
    </xf>
    <xf numFmtId="0" fontId="0" fillId="0" borderId="31" xfId="84" applyBorder="1" applyAlignment="1">
      <alignment horizontal="right"/>
      <protection/>
    </xf>
    <xf numFmtId="0" fontId="0" fillId="0" borderId="0" xfId="84" applyBorder="1" applyAlignment="1">
      <alignment horizontal="center"/>
      <protection/>
    </xf>
    <xf numFmtId="0" fontId="0" fillId="0" borderId="28" xfId="84" applyBorder="1" applyAlignment="1">
      <alignment horizontal="center"/>
      <protection/>
    </xf>
    <xf numFmtId="0" fontId="0" fillId="0" borderId="32" xfId="84" applyBorder="1">
      <alignment/>
      <protection/>
    </xf>
    <xf numFmtId="0" fontId="2" fillId="0" borderId="0" xfId="84" applyFont="1" applyBorder="1" applyAlignment="1">
      <alignment horizontal="center"/>
      <protection/>
    </xf>
    <xf numFmtId="176" fontId="2" fillId="0" borderId="26" xfId="84" applyNumberFormat="1" applyFont="1" applyFill="1" applyBorder="1">
      <alignment/>
      <protection/>
    </xf>
    <xf numFmtId="176" fontId="2" fillId="0" borderId="26" xfId="84" applyNumberFormat="1" applyFont="1" applyFill="1" applyBorder="1" applyAlignment="1">
      <alignment horizontal="right"/>
      <protection/>
    </xf>
    <xf numFmtId="176" fontId="2" fillId="0" borderId="27" xfId="84" applyNumberFormat="1" applyFont="1" applyFill="1" applyBorder="1" applyAlignment="1">
      <alignment horizontal="right"/>
      <protection/>
    </xf>
    <xf numFmtId="176" fontId="2" fillId="0" borderId="27" xfId="84" applyNumberFormat="1" applyFont="1" applyFill="1" applyBorder="1">
      <alignment/>
      <protection/>
    </xf>
    <xf numFmtId="0" fontId="2" fillId="0" borderId="0" xfId="84" applyFont="1" applyFill="1" applyBorder="1" applyAlignment="1">
      <alignment horizontal="right"/>
      <protection/>
    </xf>
    <xf numFmtId="176" fontId="0" fillId="0" borderId="0" xfId="84" applyNumberFormat="1" applyFill="1" applyAlignment="1">
      <alignment horizontal="right"/>
      <protection/>
    </xf>
    <xf numFmtId="176" fontId="0" fillId="0" borderId="28" xfId="84" applyNumberFormat="1" applyFill="1" applyBorder="1" applyAlignment="1">
      <alignment horizontal="right"/>
      <protection/>
    </xf>
    <xf numFmtId="0" fontId="0" fillId="0" borderId="0" xfId="84" applyFill="1" applyBorder="1">
      <alignment/>
      <protection/>
    </xf>
    <xf numFmtId="0" fontId="0" fillId="0" borderId="29" xfId="84" applyFill="1" applyBorder="1" applyAlignment="1">
      <alignment horizontal="right"/>
      <protection/>
    </xf>
    <xf numFmtId="0" fontId="0" fillId="0" borderId="30" xfId="84" applyFill="1" applyBorder="1" applyAlignment="1">
      <alignment horizontal="right"/>
      <protection/>
    </xf>
    <xf numFmtId="0" fontId="0" fillId="0" borderId="31" xfId="84" applyFill="1" applyBorder="1" applyAlignment="1">
      <alignment horizontal="right"/>
      <protection/>
    </xf>
    <xf numFmtId="0" fontId="0" fillId="0" borderId="0" xfId="84" applyFill="1" applyBorder="1" applyAlignment="1">
      <alignment horizontal="center"/>
      <protection/>
    </xf>
    <xf numFmtId="0" fontId="0" fillId="0" borderId="28" xfId="84" applyFill="1" applyBorder="1" applyAlignment="1">
      <alignment horizontal="center"/>
      <protection/>
    </xf>
    <xf numFmtId="0" fontId="0" fillId="0" borderId="32" xfId="84" applyFill="1" applyBorder="1">
      <alignment/>
      <protection/>
    </xf>
    <xf numFmtId="0" fontId="0" fillId="0" borderId="0" xfId="84" applyFill="1">
      <alignment/>
      <protection/>
    </xf>
    <xf numFmtId="0" fontId="2" fillId="0" borderId="0" xfId="84" applyFont="1" applyFill="1" applyBorder="1">
      <alignment/>
      <protection/>
    </xf>
    <xf numFmtId="0" fontId="2" fillId="0" borderId="0" xfId="84" applyFont="1" applyFill="1" applyBorder="1" applyAlignment="1">
      <alignment horizontal="center"/>
      <protection/>
    </xf>
    <xf numFmtId="176" fontId="0" fillId="0" borderId="33" xfId="84" applyNumberFormat="1" applyFill="1" applyBorder="1" applyAlignment="1">
      <alignment horizontal="right"/>
      <protection/>
    </xf>
    <xf numFmtId="176" fontId="0" fillId="0" borderId="0" xfId="84" applyNumberFormat="1" applyFont="1" applyFill="1" applyBorder="1">
      <alignment/>
      <protection/>
    </xf>
    <xf numFmtId="0" fontId="0" fillId="0" borderId="0" xfId="84" applyFont="1" applyFill="1" applyBorder="1">
      <alignment/>
      <protection/>
    </xf>
    <xf numFmtId="176" fontId="0" fillId="0" borderId="0" xfId="84" applyNumberFormat="1" applyBorder="1">
      <alignment/>
      <protection/>
    </xf>
    <xf numFmtId="176" fontId="0" fillId="0" borderId="26" xfId="84" applyNumberFormat="1" applyBorder="1" applyAlignment="1">
      <alignment horizontal="center"/>
      <protection/>
    </xf>
    <xf numFmtId="176" fontId="0" fillId="0" borderId="27" xfId="84" applyNumberFormat="1" applyBorder="1" applyAlignment="1">
      <alignment horizontal="center"/>
      <protection/>
    </xf>
    <xf numFmtId="176" fontId="0" fillId="0" borderId="26" xfId="84" applyNumberFormat="1" applyFill="1" applyBorder="1" applyAlignment="1">
      <alignment horizontal="center"/>
      <protection/>
    </xf>
    <xf numFmtId="176" fontId="0" fillId="0" borderId="27" xfId="84" applyNumberFormat="1" applyFill="1" applyBorder="1" applyAlignment="1">
      <alignment horizontal="center"/>
      <protection/>
    </xf>
    <xf numFmtId="176" fontId="0" fillId="0" borderId="27" xfId="84" applyNumberFormat="1" applyBorder="1">
      <alignment/>
      <protection/>
    </xf>
    <xf numFmtId="0" fontId="0" fillId="0" borderId="0" xfId="84" applyBorder="1" applyAlignment="1">
      <alignment horizontal="left"/>
      <protection/>
    </xf>
    <xf numFmtId="0" fontId="19" fillId="0" borderId="0" xfId="84" applyFont="1">
      <alignment/>
      <protection/>
    </xf>
    <xf numFmtId="0" fontId="18" fillId="0" borderId="0" xfId="84" applyFont="1" applyBorder="1" applyAlignment="1">
      <alignment horizontal="left"/>
      <protection/>
    </xf>
    <xf numFmtId="176" fontId="0" fillId="0" borderId="28" xfId="84" applyNumberFormat="1" applyBorder="1">
      <alignment/>
      <protection/>
    </xf>
    <xf numFmtId="176" fontId="0" fillId="0" borderId="26" xfId="84" applyNumberFormat="1" applyBorder="1" applyAlignment="1">
      <alignment horizontal="right"/>
      <protection/>
    </xf>
    <xf numFmtId="0" fontId="0" fillId="0" borderId="32" xfId="84" applyBorder="1" applyAlignment="1">
      <alignment horizontal="left"/>
      <protection/>
    </xf>
    <xf numFmtId="0" fontId="2" fillId="0" borderId="0" xfId="84" applyFont="1" applyBorder="1" applyAlignment="1">
      <alignment horizontal="left"/>
      <protection/>
    </xf>
    <xf numFmtId="0" fontId="3" fillId="0" borderId="0" xfId="84" applyFont="1">
      <alignment/>
      <protection/>
    </xf>
    <xf numFmtId="0" fontId="0" fillId="0" borderId="0" xfId="84" applyFont="1" applyFill="1">
      <alignment/>
      <protection/>
    </xf>
    <xf numFmtId="3" fontId="4" fillId="0" borderId="0" xfId="84" applyNumberFormat="1" applyFont="1" applyFill="1" applyBorder="1">
      <alignment/>
      <protection/>
    </xf>
    <xf numFmtId="3" fontId="0" fillId="0" borderId="0" xfId="84" applyNumberFormat="1" applyFont="1" applyFill="1">
      <alignment/>
      <protection/>
    </xf>
    <xf numFmtId="3" fontId="0" fillId="0" borderId="17" xfId="84" applyNumberFormat="1" applyFont="1" applyFill="1" applyBorder="1" applyAlignment="1">
      <alignment/>
      <protection/>
    </xf>
    <xf numFmtId="3" fontId="0" fillId="0" borderId="17" xfId="84" applyNumberFormat="1" applyFont="1" applyFill="1" applyBorder="1" applyAlignment="1">
      <alignment horizontal="right"/>
      <protection/>
    </xf>
    <xf numFmtId="0" fontId="0" fillId="0" borderId="23" xfId="84" applyFont="1" applyFill="1" applyBorder="1" applyAlignment="1">
      <alignment horizontal="left" indent="2"/>
      <protection/>
    </xf>
    <xf numFmtId="0" fontId="0" fillId="0" borderId="24" xfId="84" applyFont="1" applyFill="1" applyBorder="1" applyAlignment="1">
      <alignment horizontal="right"/>
      <protection/>
    </xf>
    <xf numFmtId="0" fontId="0" fillId="0" borderId="34" xfId="84" applyFont="1" applyFill="1" applyBorder="1" applyAlignment="1">
      <alignment horizontal="right"/>
      <protection/>
    </xf>
    <xf numFmtId="0" fontId="0" fillId="0" borderId="35" xfId="84" applyFont="1" applyFill="1" applyBorder="1" applyAlignment="1">
      <alignment horizontal="center"/>
      <protection/>
    </xf>
    <xf numFmtId="16" fontId="0" fillId="0" borderId="0" xfId="84" applyNumberFormat="1" applyFont="1" applyFill="1">
      <alignment/>
      <protection/>
    </xf>
    <xf numFmtId="3" fontId="2" fillId="0" borderId="0" xfId="84" applyNumberFormat="1" applyFont="1" applyFill="1" applyBorder="1">
      <alignment/>
      <protection/>
    </xf>
    <xf numFmtId="3" fontId="4" fillId="0" borderId="0" xfId="84" applyNumberFormat="1" applyFont="1" applyFill="1">
      <alignment/>
      <protection/>
    </xf>
    <xf numFmtId="3" fontId="0" fillId="0" borderId="14" xfId="84" applyNumberFormat="1" applyFont="1" applyFill="1" applyBorder="1">
      <alignment/>
      <protection/>
    </xf>
    <xf numFmtId="3" fontId="0" fillId="0" borderId="0" xfId="84" applyNumberFormat="1" applyFont="1" applyFill="1" applyBorder="1" applyAlignment="1">
      <alignment horizontal="right"/>
      <protection/>
    </xf>
    <xf numFmtId="3" fontId="0" fillId="0" borderId="0" xfId="84" applyNumberFormat="1" applyFont="1" applyFill="1" applyBorder="1" applyAlignment="1">
      <alignment/>
      <protection/>
    </xf>
    <xf numFmtId="3" fontId="0" fillId="0" borderId="14" xfId="84" applyNumberFormat="1" applyFont="1" applyFill="1" applyBorder="1" applyAlignment="1">
      <alignment/>
      <protection/>
    </xf>
    <xf numFmtId="3" fontId="0" fillId="0" borderId="17" xfId="84" applyNumberFormat="1" applyFont="1" applyFill="1" applyBorder="1">
      <alignment/>
      <protection/>
    </xf>
    <xf numFmtId="3" fontId="0" fillId="0" borderId="0" xfId="84" applyNumberFormat="1" applyFont="1" applyFill="1" applyAlignment="1">
      <alignment/>
      <protection/>
    </xf>
    <xf numFmtId="3" fontId="0" fillId="0" borderId="14" xfId="84" applyNumberFormat="1" applyFont="1" applyFill="1" applyBorder="1" applyAlignment="1">
      <alignment horizontal="right"/>
      <protection/>
    </xf>
    <xf numFmtId="0" fontId="0" fillId="0" borderId="0" xfId="84" applyFont="1" applyFill="1" applyAlignment="1">
      <alignment horizontal="right"/>
      <protection/>
    </xf>
    <xf numFmtId="3" fontId="0" fillId="0" borderId="13" xfId="84" applyNumberFormat="1" applyFont="1" applyFill="1" applyBorder="1" applyAlignment="1">
      <alignment horizontal="right"/>
      <protection/>
    </xf>
    <xf numFmtId="0" fontId="0" fillId="0" borderId="13" xfId="84" applyFont="1" applyFill="1" applyBorder="1" applyAlignment="1">
      <alignment horizontal="right"/>
      <protection/>
    </xf>
    <xf numFmtId="0" fontId="0" fillId="0" borderId="19" xfId="84" applyFont="1" applyFill="1" applyBorder="1" applyAlignment="1">
      <alignment horizontal="right"/>
      <protection/>
    </xf>
    <xf numFmtId="3" fontId="0" fillId="0" borderId="36" xfId="84" applyNumberFormat="1" applyFont="1" applyFill="1" applyBorder="1" applyAlignment="1">
      <alignment horizontal="right"/>
      <protection/>
    </xf>
    <xf numFmtId="3" fontId="0" fillId="0" borderId="37" xfId="84" applyNumberFormat="1" applyFont="1" applyFill="1" applyBorder="1" applyAlignment="1">
      <alignment horizontal="center"/>
      <protection/>
    </xf>
    <xf numFmtId="3" fontId="0" fillId="0" borderId="14" xfId="84" applyNumberFormat="1" applyFont="1" applyFill="1" applyBorder="1" applyAlignment="1">
      <alignment horizontal="center"/>
      <protection/>
    </xf>
    <xf numFmtId="3" fontId="0" fillId="0" borderId="17" xfId="84" applyNumberFormat="1" applyFont="1" applyFill="1" applyBorder="1" applyAlignment="1">
      <alignment horizontal="center"/>
      <protection/>
    </xf>
    <xf numFmtId="3" fontId="0" fillId="0" borderId="38" xfId="84" applyNumberFormat="1" applyFont="1" applyFill="1" applyBorder="1">
      <alignment/>
      <protection/>
    </xf>
    <xf numFmtId="0" fontId="2" fillId="0" borderId="26" xfId="84" applyFont="1" applyBorder="1" applyAlignment="1">
      <alignment horizontal="right"/>
      <protection/>
    </xf>
    <xf numFmtId="0" fontId="2" fillId="0" borderId="27" xfId="84" applyFont="1" applyBorder="1" applyAlignment="1">
      <alignment horizontal="right"/>
      <protection/>
    </xf>
    <xf numFmtId="0" fontId="0" fillId="0" borderId="0" xfId="84" applyFont="1">
      <alignment/>
      <protection/>
    </xf>
    <xf numFmtId="0" fontId="0" fillId="0" borderId="0" xfId="84" applyFont="1" applyBorder="1">
      <alignment/>
      <protection/>
    </xf>
    <xf numFmtId="0" fontId="0" fillId="0" borderId="39" xfId="84" applyFont="1" applyBorder="1" applyAlignment="1">
      <alignment horizontal="center" vertical="center" wrapText="1"/>
      <protection/>
    </xf>
    <xf numFmtId="0" fontId="0" fillId="0" borderId="0" xfId="84" applyFont="1" applyBorder="1" applyAlignment="1">
      <alignment wrapText="1"/>
      <protection/>
    </xf>
    <xf numFmtId="0" fontId="0" fillId="0" borderId="29" xfId="84" applyFont="1" applyBorder="1" applyAlignment="1">
      <alignment horizontal="right"/>
      <protection/>
    </xf>
    <xf numFmtId="0" fontId="0" fillId="0" borderId="30" xfId="84" applyFont="1" applyBorder="1" applyAlignment="1">
      <alignment horizontal="right"/>
      <protection/>
    </xf>
    <xf numFmtId="0" fontId="0" fillId="0" borderId="0" xfId="84" applyFont="1" applyAlignment="1">
      <alignment horizontal="right"/>
      <protection/>
    </xf>
    <xf numFmtId="0" fontId="0" fillId="0" borderId="40" xfId="84" applyFont="1" applyBorder="1">
      <alignment/>
      <protection/>
    </xf>
    <xf numFmtId="176" fontId="0" fillId="0" borderId="28" xfId="84" applyNumberFormat="1" applyFont="1" applyBorder="1">
      <alignment/>
      <protection/>
    </xf>
    <xf numFmtId="176" fontId="0" fillId="0" borderId="0" xfId="84" applyNumberFormat="1" applyFont="1" applyBorder="1">
      <alignment/>
      <protection/>
    </xf>
    <xf numFmtId="176" fontId="0" fillId="0" borderId="0" xfId="84" applyNumberFormat="1" applyFont="1" applyBorder="1" applyAlignment="1">
      <alignment horizontal="right"/>
      <protection/>
    </xf>
    <xf numFmtId="176" fontId="0" fillId="0" borderId="28" xfId="84" applyNumberFormat="1" applyFont="1" applyBorder="1" applyAlignment="1">
      <alignment horizontal="right"/>
      <protection/>
    </xf>
    <xf numFmtId="0" fontId="0" fillId="0" borderId="41" xfId="84" applyFont="1" applyFill="1" applyBorder="1">
      <alignment/>
      <protection/>
    </xf>
    <xf numFmtId="3" fontId="2" fillId="0" borderId="5" xfId="87" applyNumberFormat="1" applyFont="1" applyFill="1" applyBorder="1" applyAlignment="1">
      <alignment horizontal="right"/>
      <protection/>
    </xf>
    <xf numFmtId="177" fontId="2" fillId="0" borderId="5" xfId="63" applyNumberFormat="1" applyFont="1" applyFill="1" applyBorder="1" applyAlignment="1">
      <alignment/>
    </xf>
    <xf numFmtId="177" fontId="2" fillId="0" borderId="18" xfId="63" applyNumberFormat="1" applyFont="1" applyFill="1" applyBorder="1" applyAlignment="1">
      <alignment/>
    </xf>
    <xf numFmtId="177" fontId="2" fillId="0" borderId="42" xfId="63" applyNumberFormat="1" applyFont="1" applyFill="1" applyBorder="1" applyAlignment="1">
      <alignment/>
    </xf>
    <xf numFmtId="176" fontId="0" fillId="0" borderId="17" xfId="0" applyNumberFormat="1" applyFont="1" applyFill="1" applyBorder="1" applyAlignment="1">
      <alignment horizontal="right"/>
    </xf>
    <xf numFmtId="176" fontId="0" fillId="0" borderId="28" xfId="84" applyNumberFormat="1" applyFont="1" applyFill="1" applyBorder="1">
      <alignment/>
      <protection/>
    </xf>
    <xf numFmtId="176" fontId="0" fillId="0" borderId="0" xfId="84" applyNumberFormat="1" applyFont="1" applyFill="1" applyBorder="1" applyAlignment="1">
      <alignment horizontal="right"/>
      <protection/>
    </xf>
    <xf numFmtId="176" fontId="78" fillId="36" borderId="16" xfId="0" applyNumberFormat="1" applyFont="1" applyFill="1" applyBorder="1" applyAlignment="1">
      <alignment horizontal="right" vertical="center" wrapText="1"/>
    </xf>
    <xf numFmtId="176" fontId="78" fillId="36" borderId="5" xfId="0" applyNumberFormat="1" applyFont="1" applyFill="1" applyBorder="1" applyAlignment="1">
      <alignment horizontal="right" vertical="center" wrapText="1"/>
    </xf>
    <xf numFmtId="0" fontId="26" fillId="0" borderId="0" xfId="0" applyFont="1" applyFill="1" applyBorder="1" applyAlignment="1">
      <alignment/>
    </xf>
    <xf numFmtId="0" fontId="54" fillId="0" borderId="0" xfId="0" applyFont="1" applyFill="1" applyAlignment="1">
      <alignment horizontal="center"/>
    </xf>
    <xf numFmtId="0" fontId="54" fillId="0" borderId="0" xfId="0" applyFont="1" applyFill="1" applyAlignment="1">
      <alignment/>
    </xf>
    <xf numFmtId="0" fontId="54" fillId="0" borderId="0" xfId="0" applyFont="1" applyFill="1" applyBorder="1" applyAlignment="1">
      <alignment/>
    </xf>
    <xf numFmtId="0" fontId="54" fillId="0" borderId="24" xfId="0" applyFont="1" applyFill="1" applyBorder="1" applyAlignment="1">
      <alignment/>
    </xf>
    <xf numFmtId="0" fontId="0" fillId="0" borderId="25" xfId="0" applyFont="1" applyFill="1" applyBorder="1" applyAlignment="1">
      <alignment horizontal="right" wrapText="1"/>
    </xf>
    <xf numFmtId="0" fontId="0" fillId="0" borderId="0" xfId="0" applyFont="1" applyFill="1" applyAlignment="1">
      <alignment/>
    </xf>
    <xf numFmtId="0" fontId="0" fillId="0" borderId="0" xfId="0" applyFont="1" applyFill="1" applyBorder="1" applyAlignment="1">
      <alignment/>
    </xf>
    <xf numFmtId="0" fontId="54" fillId="0" borderId="0" xfId="0" applyFont="1" applyFill="1" applyBorder="1" applyAlignment="1">
      <alignment horizontal="right"/>
    </xf>
    <xf numFmtId="0" fontId="54" fillId="0" borderId="5" xfId="0" applyFont="1" applyFill="1" applyBorder="1" applyAlignment="1">
      <alignment/>
    </xf>
    <xf numFmtId="0" fontId="8" fillId="0" borderId="0" xfId="84" applyFont="1">
      <alignment/>
      <protection/>
    </xf>
    <xf numFmtId="0" fontId="4" fillId="0" borderId="0" xfId="84" applyFont="1" applyFill="1">
      <alignment/>
      <protection/>
    </xf>
    <xf numFmtId="0" fontId="0" fillId="0" borderId="0" xfId="84" applyFill="1" applyAlignment="1">
      <alignment horizontal="right"/>
      <protection/>
    </xf>
    <xf numFmtId="0" fontId="78" fillId="36" borderId="23" xfId="0" applyFont="1" applyFill="1" applyBorder="1" applyAlignment="1">
      <alignment horizontal="right" vertical="center" wrapText="1"/>
    </xf>
    <xf numFmtId="0" fontId="0" fillId="0" borderId="31" xfId="84" applyFill="1" applyBorder="1">
      <alignment/>
      <protection/>
    </xf>
    <xf numFmtId="0" fontId="0" fillId="0" borderId="32" xfId="84" applyFont="1" applyFill="1" applyBorder="1" applyAlignment="1">
      <alignment vertical="center" wrapText="1"/>
      <protection/>
    </xf>
    <xf numFmtId="0" fontId="0" fillId="0" borderId="31" xfId="84" applyFont="1" applyFill="1" applyBorder="1" applyAlignment="1">
      <alignment horizontal="left"/>
      <protection/>
    </xf>
    <xf numFmtId="3" fontId="0" fillId="0" borderId="23" xfId="84" applyNumberFormat="1" applyFont="1" applyFill="1" applyBorder="1">
      <alignment/>
      <protection/>
    </xf>
    <xf numFmtId="0" fontId="0" fillId="0" borderId="0" xfId="84" applyFill="1" applyBorder="1" applyAlignment="1">
      <alignment horizontal="left"/>
      <protection/>
    </xf>
    <xf numFmtId="0" fontId="0" fillId="0" borderId="31" xfId="84" applyFill="1" applyBorder="1" applyAlignment="1">
      <alignment horizontal="left"/>
      <protection/>
    </xf>
    <xf numFmtId="3" fontId="4" fillId="0" borderId="0" xfId="85" applyNumberFormat="1" applyFont="1" applyAlignment="1">
      <alignment horizontal="left"/>
      <protection/>
    </xf>
    <xf numFmtId="0" fontId="0" fillId="0" borderId="0" xfId="0" applyFill="1" applyAlignment="1">
      <alignment horizontal="right"/>
    </xf>
    <xf numFmtId="3" fontId="78" fillId="0" borderId="5" xfId="0" applyNumberFormat="1" applyFont="1" applyFill="1" applyBorder="1" applyAlignment="1">
      <alignment horizontal="right"/>
    </xf>
    <xf numFmtId="3" fontId="78" fillId="0" borderId="16" xfId="0" applyNumberFormat="1" applyFont="1" applyFill="1" applyBorder="1" applyAlignment="1">
      <alignment horizontal="right"/>
    </xf>
    <xf numFmtId="0" fontId="78" fillId="0" borderId="0" xfId="0" applyFont="1" applyFill="1" applyAlignment="1">
      <alignment horizontal="left"/>
    </xf>
    <xf numFmtId="0" fontId="0" fillId="0" borderId="0" xfId="0" applyFill="1" applyAlignment="1">
      <alignment vertical="center"/>
    </xf>
    <xf numFmtId="0" fontId="78" fillId="0" borderId="2" xfId="0" applyFont="1" applyFill="1" applyBorder="1" applyAlignment="1">
      <alignment horizontal="center" vertical="center"/>
    </xf>
    <xf numFmtId="0" fontId="78" fillId="0" borderId="22" xfId="0" applyFont="1" applyFill="1" applyBorder="1" applyAlignment="1">
      <alignment horizontal="center" vertical="center"/>
    </xf>
    <xf numFmtId="0" fontId="78" fillId="0" borderId="22" xfId="0" applyFont="1" applyFill="1" applyBorder="1" applyAlignment="1">
      <alignment vertical="center"/>
    </xf>
    <xf numFmtId="44" fontId="0" fillId="0" borderId="0" xfId="0" applyNumberFormat="1" applyFill="1" applyAlignment="1">
      <alignment horizontal="right"/>
    </xf>
    <xf numFmtId="44" fontId="78" fillId="0" borderId="5" xfId="0" applyNumberFormat="1" applyFont="1" applyFill="1" applyBorder="1" applyAlignment="1">
      <alignment horizontal="right"/>
    </xf>
    <xf numFmtId="44" fontId="78" fillId="0" borderId="16" xfId="0" applyNumberFormat="1" applyFont="1" applyFill="1" applyBorder="1" applyAlignment="1">
      <alignment horizontal="right"/>
    </xf>
    <xf numFmtId="0" fontId="78" fillId="0" borderId="20" xfId="0" applyFont="1" applyFill="1" applyBorder="1" applyAlignment="1">
      <alignment vertical="center"/>
    </xf>
    <xf numFmtId="3" fontId="78" fillId="0" borderId="22" xfId="0" applyNumberFormat="1" applyFont="1" applyFill="1" applyBorder="1" applyAlignment="1">
      <alignment horizontal="center"/>
    </xf>
    <xf numFmtId="3" fontId="78" fillId="0" borderId="2" xfId="0" applyNumberFormat="1" applyFont="1" applyFill="1" applyBorder="1" applyAlignment="1">
      <alignment horizontal="center"/>
    </xf>
    <xf numFmtId="3" fontId="78" fillId="0" borderId="22" xfId="0" applyNumberFormat="1" applyFont="1" applyFill="1" applyBorder="1" applyAlignment="1">
      <alignment/>
    </xf>
    <xf numFmtId="15" fontId="84" fillId="0" borderId="0" xfId="0" applyNumberFormat="1" applyFont="1" applyFill="1" applyAlignment="1">
      <alignment/>
    </xf>
    <xf numFmtId="0" fontId="85" fillId="0" borderId="0" xfId="0" applyFont="1" applyFill="1" applyAlignment="1">
      <alignment horizontal="center"/>
    </xf>
    <xf numFmtId="0" fontId="24" fillId="0" borderId="43" xfId="91" applyFont="1" applyFill="1" applyBorder="1" applyAlignment="1">
      <alignment horizontal="right" wrapText="1"/>
      <protection/>
    </xf>
    <xf numFmtId="3" fontId="21" fillId="0" borderId="0" xfId="59" applyNumberFormat="1" applyFont="1" applyFill="1" applyAlignment="1">
      <alignment horizontal="right"/>
    </xf>
    <xf numFmtId="176" fontId="0" fillId="0" borderId="0" xfId="0" applyNumberFormat="1" applyAlignment="1">
      <alignment horizontal="right"/>
    </xf>
    <xf numFmtId="0" fontId="0" fillId="0" borderId="44" xfId="85" applyFont="1" applyBorder="1" applyAlignment="1">
      <alignment horizontal="center"/>
      <protection/>
    </xf>
    <xf numFmtId="0" fontId="0" fillId="0" borderId="12" xfId="85" applyFont="1" applyBorder="1" applyAlignment="1">
      <alignment horizontal="center"/>
      <protection/>
    </xf>
    <xf numFmtId="0" fontId="0" fillId="0" borderId="17" xfId="85" applyFont="1" applyBorder="1" applyAlignment="1">
      <alignment horizontal="center"/>
      <protection/>
    </xf>
    <xf numFmtId="0" fontId="0" fillId="0" borderId="0" xfId="85" applyFont="1" applyBorder="1" applyAlignment="1">
      <alignment horizontal="center"/>
      <protection/>
    </xf>
    <xf numFmtId="0" fontId="0" fillId="0" borderId="36" xfId="85" applyFont="1" applyBorder="1" applyAlignment="1">
      <alignment horizontal="center"/>
      <protection/>
    </xf>
    <xf numFmtId="0" fontId="0" fillId="0" borderId="13" xfId="85" applyFont="1" applyBorder="1" applyAlignment="1">
      <alignment horizontal="center"/>
      <protection/>
    </xf>
    <xf numFmtId="0" fontId="2" fillId="0" borderId="0" xfId="85" applyFont="1" applyBorder="1">
      <alignment/>
      <protection/>
    </xf>
    <xf numFmtId="0" fontId="0" fillId="0" borderId="0" xfId="85" applyFont="1">
      <alignment/>
      <protection/>
    </xf>
    <xf numFmtId="1" fontId="0" fillId="0" borderId="0" xfId="63" applyNumberFormat="1" applyFont="1" applyAlignment="1">
      <alignment/>
    </xf>
    <xf numFmtId="0" fontId="0" fillId="0" borderId="12" xfId="0" applyFont="1" applyBorder="1" applyAlignment="1">
      <alignment horizontal="centerContinuous"/>
    </xf>
    <xf numFmtId="0" fontId="0" fillId="0" borderId="38" xfId="0" applyFont="1" applyBorder="1" applyAlignment="1">
      <alignment horizontal="centerContinuous"/>
    </xf>
    <xf numFmtId="1" fontId="0" fillId="0" borderId="13" xfId="63" applyNumberFormat="1" applyFont="1" applyBorder="1" applyAlignment="1">
      <alignment horizontal="right"/>
    </xf>
    <xf numFmtId="0" fontId="0" fillId="0" borderId="20" xfId="0" applyFont="1" applyBorder="1" applyAlignment="1">
      <alignment horizontal="right"/>
    </xf>
    <xf numFmtId="0" fontId="0" fillId="0" borderId="20" xfId="92" applyFont="1" applyBorder="1" applyAlignment="1">
      <alignment horizontal="right"/>
    </xf>
    <xf numFmtId="177" fontId="0" fillId="0" borderId="14" xfId="63" applyNumberFormat="1" applyFont="1" applyFill="1" applyBorder="1" applyAlignment="1">
      <alignment/>
    </xf>
    <xf numFmtId="177" fontId="0" fillId="0" borderId="0" xfId="63" applyNumberFormat="1" applyFont="1" applyFill="1" applyBorder="1" applyAlignment="1">
      <alignment/>
    </xf>
    <xf numFmtId="177" fontId="0" fillId="0" borderId="23" xfId="63" applyNumberFormat="1" applyFont="1" applyFill="1" applyBorder="1" applyAlignment="1">
      <alignment/>
    </xf>
    <xf numFmtId="177" fontId="0" fillId="0" borderId="0" xfId="63" applyNumberFormat="1" applyFont="1" applyFill="1" applyAlignment="1">
      <alignment/>
    </xf>
    <xf numFmtId="1" fontId="0" fillId="0" borderId="0" xfId="63" applyNumberFormat="1" applyFont="1" applyFill="1" applyBorder="1" applyAlignment="1">
      <alignment/>
    </xf>
    <xf numFmtId="1" fontId="0" fillId="0" borderId="0" xfId="63" applyNumberFormat="1" applyFont="1" applyFill="1" applyAlignment="1">
      <alignment/>
    </xf>
    <xf numFmtId="0" fontId="0" fillId="0" borderId="14" xfId="0" applyFont="1" applyFill="1" applyBorder="1" applyAlignment="1">
      <alignment/>
    </xf>
    <xf numFmtId="0" fontId="70" fillId="0" borderId="0" xfId="57" applyFill="1" applyAlignment="1">
      <alignment/>
    </xf>
    <xf numFmtId="0" fontId="0" fillId="0" borderId="0" xfId="86" applyFont="1" applyFill="1">
      <alignment/>
      <protection/>
    </xf>
    <xf numFmtId="0" fontId="25" fillId="0" borderId="0" xfId="0" applyFont="1" applyFill="1" applyAlignment="1">
      <alignment horizontal="right"/>
    </xf>
    <xf numFmtId="3" fontId="25" fillId="0" borderId="17" xfId="0" applyNumberFormat="1" applyFont="1" applyFill="1" applyBorder="1" applyAlignment="1">
      <alignment horizontal="right"/>
    </xf>
    <xf numFmtId="3" fontId="25" fillId="0" borderId="0" xfId="0" applyNumberFormat="1" applyFont="1" applyFill="1" applyAlignment="1">
      <alignment horizontal="right"/>
    </xf>
    <xf numFmtId="3" fontId="25" fillId="0" borderId="14" xfId="0" applyNumberFormat="1" applyFont="1" applyFill="1" applyBorder="1" applyAlignment="1">
      <alignment horizontal="right"/>
    </xf>
    <xf numFmtId="0" fontId="25" fillId="0" borderId="0" xfId="0" applyFont="1" applyFill="1" applyAlignment="1">
      <alignment/>
    </xf>
    <xf numFmtId="44" fontId="25" fillId="0" borderId="17" xfId="0" applyNumberFormat="1" applyFont="1" applyFill="1" applyBorder="1" applyAlignment="1">
      <alignment horizontal="right"/>
    </xf>
    <xf numFmtId="44" fontId="25" fillId="0" borderId="0" xfId="0" applyNumberFormat="1" applyFont="1" applyFill="1" applyAlignment="1">
      <alignment horizontal="right"/>
    </xf>
    <xf numFmtId="44" fontId="25" fillId="0" borderId="14" xfId="0" applyNumberFormat="1" applyFont="1" applyFill="1" applyBorder="1" applyAlignment="1">
      <alignment horizontal="right"/>
    </xf>
    <xf numFmtId="0" fontId="0" fillId="0" borderId="0" xfId="0" applyFont="1" applyFill="1" applyAlignment="1">
      <alignment/>
    </xf>
    <xf numFmtId="0" fontId="70" fillId="0" borderId="0" xfId="57" applyFill="1" applyAlignment="1">
      <alignment/>
    </xf>
    <xf numFmtId="3" fontId="0" fillId="0" borderId="0" xfId="84" applyNumberFormat="1" applyAlignment="1">
      <alignment horizontal="right"/>
      <protection/>
    </xf>
    <xf numFmtId="3" fontId="0" fillId="0" borderId="17" xfId="84" applyNumberFormat="1" applyBorder="1">
      <alignment/>
      <protection/>
    </xf>
    <xf numFmtId="3" fontId="0" fillId="0" borderId="0" xfId="84" applyNumberFormat="1">
      <alignment/>
      <protection/>
    </xf>
    <xf numFmtId="3" fontId="0" fillId="0" borderId="14" xfId="84" applyNumberFormat="1" applyBorder="1">
      <alignment/>
      <protection/>
    </xf>
    <xf numFmtId="0" fontId="2" fillId="0" borderId="0" xfId="84" applyFont="1">
      <alignment/>
      <protection/>
    </xf>
    <xf numFmtId="0" fontId="83" fillId="0" borderId="0" xfId="0" applyFont="1" applyAlignment="1">
      <alignment horizontal="left" vertical="top" wrapText="1"/>
    </xf>
    <xf numFmtId="0" fontId="54" fillId="0" borderId="0" xfId="0" applyFont="1" applyAlignment="1">
      <alignment/>
    </xf>
    <xf numFmtId="0" fontId="0" fillId="0" borderId="38" xfId="0" applyBorder="1" applyAlignment="1">
      <alignment horizontal="left" vertical="center"/>
    </xf>
    <xf numFmtId="3" fontId="21" fillId="0" borderId="15" xfId="0" applyNumberFormat="1" applyFont="1" applyBorder="1" applyAlignment="1">
      <alignment/>
    </xf>
    <xf numFmtId="0" fontId="0" fillId="0" borderId="23" xfId="0" applyFont="1" applyBorder="1" applyAlignment="1">
      <alignment horizontal="left" vertical="center"/>
    </xf>
    <xf numFmtId="3" fontId="21" fillId="0" borderId="0" xfId="0" applyNumberFormat="1" applyFont="1" applyAlignment="1">
      <alignment/>
    </xf>
    <xf numFmtId="0" fontId="0" fillId="0" borderId="23" xfId="0" applyBorder="1" applyAlignment="1">
      <alignment horizontal="left" vertical="center"/>
    </xf>
    <xf numFmtId="0" fontId="0" fillId="0" borderId="23" xfId="0" applyBorder="1" applyAlignment="1">
      <alignment vertical="center"/>
    </xf>
    <xf numFmtId="176" fontId="0" fillId="0" borderId="19" xfId="0" applyNumberFormat="1" applyBorder="1" applyAlignment="1">
      <alignment horizontal="right" vertical="center"/>
    </xf>
    <xf numFmtId="0" fontId="2" fillId="0" borderId="23" xfId="0" applyFont="1" applyBorder="1" applyAlignment="1">
      <alignment horizontal="right" vertical="center"/>
    </xf>
    <xf numFmtId="176" fontId="2" fillId="0" borderId="5" xfId="0" applyNumberFormat="1" applyFont="1" applyBorder="1" applyAlignment="1">
      <alignment vertical="center"/>
    </xf>
    <xf numFmtId="0" fontId="2" fillId="0" borderId="0" xfId="0" applyFont="1" applyAlignment="1">
      <alignment vertical="center"/>
    </xf>
    <xf numFmtId="176" fontId="2" fillId="0" borderId="0" xfId="0" applyNumberFormat="1" applyFont="1" applyAlignment="1">
      <alignment vertical="center"/>
    </xf>
    <xf numFmtId="0" fontId="78" fillId="0" borderId="0" xfId="0" applyFont="1" applyAlignment="1">
      <alignment vertical="center"/>
    </xf>
    <xf numFmtId="0" fontId="78" fillId="0" borderId="35" xfId="0" applyFont="1" applyBorder="1" applyAlignment="1">
      <alignment horizontal="left" vertical="center" wrapText="1" indent="1"/>
    </xf>
    <xf numFmtId="0" fontId="78" fillId="0" borderId="34" xfId="0" applyFont="1" applyBorder="1" applyAlignment="1">
      <alignment horizontal="center" vertical="center" wrapText="1"/>
    </xf>
    <xf numFmtId="0" fontId="78" fillId="0" borderId="25" xfId="0" applyFont="1" applyBorder="1" applyAlignment="1">
      <alignment horizontal="center" vertical="center" wrapText="1"/>
    </xf>
    <xf numFmtId="176" fontId="0" fillId="0" borderId="17" xfId="0" applyNumberFormat="1" applyBorder="1" applyAlignment="1">
      <alignment horizontal="right" vertical="center"/>
    </xf>
    <xf numFmtId="176" fontId="0" fillId="0" borderId="14" xfId="0" applyNumberFormat="1" applyBorder="1" applyAlignment="1">
      <alignment horizontal="right" vertical="center"/>
    </xf>
    <xf numFmtId="176" fontId="0" fillId="0" borderId="17" xfId="0" applyNumberFormat="1" applyFont="1" applyBorder="1" applyAlignment="1">
      <alignment horizontal="right" vertical="center"/>
    </xf>
    <xf numFmtId="0" fontId="78" fillId="0" borderId="0" xfId="0" applyFont="1" applyAlignment="1">
      <alignment horizontal="left" vertical="center" wrapText="1" indent="1"/>
    </xf>
    <xf numFmtId="176" fontId="78" fillId="0" borderId="0" xfId="0" applyNumberFormat="1" applyFont="1" applyAlignment="1">
      <alignment horizontal="center" vertical="center" wrapText="1"/>
    </xf>
    <xf numFmtId="0" fontId="53" fillId="0" borderId="0" xfId="0" applyFont="1" applyAlignment="1" quotePrefix="1">
      <alignment horizontal="left" vertical="center"/>
    </xf>
    <xf numFmtId="0" fontId="53" fillId="0" borderId="0" xfId="0" applyFont="1" applyAlignment="1" quotePrefix="1">
      <alignment horizontal="left" vertical="center" wrapText="1"/>
    </xf>
    <xf numFmtId="0" fontId="0" fillId="0" borderId="14" xfId="0" applyBorder="1" applyAlignment="1">
      <alignment/>
    </xf>
    <xf numFmtId="0" fontId="21" fillId="0" borderId="14" xfId="0" applyFont="1" applyBorder="1" applyAlignment="1">
      <alignment/>
    </xf>
    <xf numFmtId="0" fontId="2" fillId="0" borderId="21" xfId="0" applyFont="1" applyBorder="1" applyAlignment="1">
      <alignment/>
    </xf>
    <xf numFmtId="0" fontId="2" fillId="0" borderId="21" xfId="0" applyFont="1" applyBorder="1" applyAlignment="1">
      <alignment horizontal="center"/>
    </xf>
    <xf numFmtId="0" fontId="0" fillId="0" borderId="14" xfId="0" applyBorder="1" applyAlignment="1">
      <alignment horizontal="center"/>
    </xf>
    <xf numFmtId="0" fontId="21" fillId="0" borderId="14" xfId="0" applyFont="1" applyBorder="1" applyAlignment="1">
      <alignment horizontal="center"/>
    </xf>
    <xf numFmtId="0" fontId="21" fillId="0" borderId="17" xfId="0" applyFont="1" applyBorder="1" applyAlignment="1">
      <alignment/>
    </xf>
    <xf numFmtId="0" fontId="0" fillId="0" borderId="15" xfId="0" applyFont="1" applyBorder="1" applyAlignment="1">
      <alignment horizontal="centerContinuous"/>
    </xf>
    <xf numFmtId="0" fontId="0" fillId="0" borderId="21" xfId="0" applyFont="1" applyFill="1" applyBorder="1" applyAlignment="1">
      <alignment horizontal="right"/>
    </xf>
    <xf numFmtId="0" fontId="0" fillId="0" borderId="20" xfId="0" applyFont="1" applyFill="1" applyBorder="1" applyAlignment="1">
      <alignment horizontal="right"/>
    </xf>
    <xf numFmtId="0" fontId="0" fillId="0" borderId="22" xfId="0" applyFont="1" applyFill="1" applyBorder="1" applyAlignment="1">
      <alignment horizontal="right"/>
    </xf>
    <xf numFmtId="1" fontId="0" fillId="0" borderId="0" xfId="0" applyNumberFormat="1" applyAlignment="1">
      <alignment/>
    </xf>
    <xf numFmtId="1" fontId="0" fillId="0" borderId="0" xfId="0" applyNumberFormat="1" applyFill="1" applyAlignment="1">
      <alignment/>
    </xf>
    <xf numFmtId="0" fontId="0" fillId="0" borderId="16" xfId="0" applyFill="1" applyBorder="1" applyAlignment="1">
      <alignment horizontal="right"/>
    </xf>
    <xf numFmtId="0" fontId="0" fillId="0" borderId="16" xfId="0" applyFill="1" applyBorder="1" applyAlignment="1">
      <alignment/>
    </xf>
    <xf numFmtId="0" fontId="78" fillId="0" borderId="0" xfId="0" applyFont="1" applyFill="1" applyAlignment="1">
      <alignment horizontal="right"/>
    </xf>
    <xf numFmtId="0" fontId="86" fillId="0" borderId="0" xfId="0" applyFont="1" applyFill="1" applyAlignment="1">
      <alignment horizontal="center"/>
    </xf>
    <xf numFmtId="15" fontId="81" fillId="0" borderId="0" xfId="0" applyNumberFormat="1" applyFont="1" applyFill="1" applyAlignment="1">
      <alignment/>
    </xf>
    <xf numFmtId="0" fontId="87" fillId="0" borderId="0" xfId="0" applyFont="1" applyAlignment="1">
      <alignment/>
    </xf>
    <xf numFmtId="0" fontId="0" fillId="0" borderId="0" xfId="84" applyFont="1" applyFill="1" applyBorder="1" applyAlignment="1">
      <alignment horizontal="left" indent="2"/>
      <protection/>
    </xf>
    <xf numFmtId="3" fontId="0" fillId="0" borderId="0" xfId="84" applyNumberFormat="1" applyFont="1" applyFill="1" applyBorder="1">
      <alignment/>
      <protection/>
    </xf>
    <xf numFmtId="3" fontId="0" fillId="0" borderId="0" xfId="0" applyNumberFormat="1" applyFill="1" applyAlignment="1">
      <alignment horizontal="right"/>
    </xf>
    <xf numFmtId="4" fontId="0" fillId="0" borderId="0" xfId="0" applyNumberFormat="1" applyAlignment="1">
      <alignment/>
    </xf>
    <xf numFmtId="200" fontId="0" fillId="0" borderId="0" xfId="0" applyNumberFormat="1" applyAlignment="1">
      <alignment/>
    </xf>
    <xf numFmtId="0" fontId="0" fillId="0" borderId="0" xfId="0" applyFont="1" applyAlignment="1">
      <alignment wrapText="1"/>
    </xf>
    <xf numFmtId="190" fontId="88" fillId="0" borderId="5" xfId="0" applyNumberFormat="1" applyFont="1" applyBorder="1" applyAlignment="1">
      <alignment horizontal="right" vertical="center"/>
    </xf>
    <xf numFmtId="0" fontId="88" fillId="0" borderId="18" xfId="0" applyFont="1" applyBorder="1" applyAlignment="1">
      <alignment horizontal="right" vertical="center"/>
    </xf>
    <xf numFmtId="0" fontId="88" fillId="0" borderId="5" xfId="0" applyFont="1" applyBorder="1" applyAlignment="1">
      <alignment horizontal="right" vertical="center"/>
    </xf>
    <xf numFmtId="190" fontId="0" fillId="0" borderId="0" xfId="0" applyNumberFormat="1" applyAlignment="1">
      <alignment/>
    </xf>
    <xf numFmtId="0" fontId="89" fillId="0" borderId="0" xfId="0" applyFont="1" applyAlignment="1">
      <alignment vertical="center"/>
    </xf>
    <xf numFmtId="0" fontId="89" fillId="0" borderId="14" xfId="0" applyFont="1" applyBorder="1" applyAlignment="1">
      <alignment vertical="center"/>
    </xf>
    <xf numFmtId="0" fontId="88" fillId="0" borderId="0" xfId="0" applyFont="1" applyAlignment="1">
      <alignment vertical="center"/>
    </xf>
    <xf numFmtId="0" fontId="89" fillId="0" borderId="5" xfId="0" applyFont="1" applyBorder="1" applyAlignment="1">
      <alignment vertical="center"/>
    </xf>
    <xf numFmtId="0" fontId="1" fillId="0" borderId="25" xfId="0" applyFont="1" applyBorder="1" applyAlignment="1">
      <alignment horizontal="center" vertical="center"/>
    </xf>
    <xf numFmtId="0" fontId="89" fillId="0" borderId="24" xfId="0" applyFont="1" applyBorder="1" applyAlignment="1">
      <alignment vertical="center"/>
    </xf>
    <xf numFmtId="0" fontId="21" fillId="0" borderId="0" xfId="0" applyFont="1" applyAlignment="1">
      <alignment vertical="center"/>
    </xf>
    <xf numFmtId="0" fontId="0" fillId="0" borderId="0" xfId="0" applyAlignment="1">
      <alignment wrapText="1"/>
    </xf>
    <xf numFmtId="0" fontId="0" fillId="0" borderId="0" xfId="0" applyFont="1" applyAlignment="1">
      <alignment horizontal="left" wrapText="1"/>
    </xf>
    <xf numFmtId="176" fontId="2" fillId="0" borderId="0" xfId="0" applyNumberFormat="1" applyFont="1" applyAlignment="1">
      <alignment/>
    </xf>
    <xf numFmtId="176" fontId="2" fillId="0" borderId="5" xfId="0" applyNumberFormat="1" applyFont="1" applyBorder="1" applyAlignment="1">
      <alignment/>
    </xf>
    <xf numFmtId="176" fontId="2" fillId="0" borderId="16" xfId="0" applyNumberFormat="1" applyFont="1" applyBorder="1" applyAlignment="1">
      <alignment/>
    </xf>
    <xf numFmtId="176" fontId="0" fillId="0" borderId="19" xfId="0" applyNumberFormat="1" applyBorder="1" applyAlignment="1">
      <alignment/>
    </xf>
    <xf numFmtId="176" fontId="0" fillId="0" borderId="17" xfId="0" applyNumberFormat="1" applyBorder="1" applyAlignment="1">
      <alignment/>
    </xf>
    <xf numFmtId="176" fontId="0" fillId="0" borderId="14" xfId="0" applyNumberFormat="1" applyBorder="1" applyAlignment="1">
      <alignment/>
    </xf>
    <xf numFmtId="176" fontId="0" fillId="0" borderId="0" xfId="0" applyNumberFormat="1" applyAlignment="1">
      <alignment/>
    </xf>
    <xf numFmtId="176" fontId="0" fillId="0" borderId="18" xfId="0" applyNumberFormat="1" applyBorder="1" applyAlignment="1">
      <alignment/>
    </xf>
    <xf numFmtId="176" fontId="0" fillId="0" borderId="16" xfId="0" applyNumberFormat="1" applyBorder="1" applyAlignment="1">
      <alignment/>
    </xf>
    <xf numFmtId="0" fontId="0" fillId="0" borderId="18" xfId="0" applyBorder="1" applyAlignment="1">
      <alignment/>
    </xf>
    <xf numFmtId="0" fontId="0" fillId="0" borderId="24" xfId="0" applyBorder="1" applyAlignment="1">
      <alignment horizontal="center"/>
    </xf>
    <xf numFmtId="0" fontId="0" fillId="0" borderId="34" xfId="0" applyBorder="1" applyAlignment="1">
      <alignment horizontal="center"/>
    </xf>
    <xf numFmtId="0" fontId="0" fillId="0" borderId="34" xfId="0" applyFont="1" applyBorder="1" applyAlignment="1">
      <alignment horizontal="center"/>
    </xf>
    <xf numFmtId="0" fontId="0" fillId="0" borderId="24" xfId="0" applyBorder="1" applyAlignment="1">
      <alignment/>
    </xf>
    <xf numFmtId="3" fontId="0" fillId="0" borderId="0" xfId="0" applyNumberFormat="1" applyAlignment="1">
      <alignment/>
    </xf>
    <xf numFmtId="3" fontId="0" fillId="0" borderId="0" xfId="0" applyNumberFormat="1" applyFont="1" applyAlignment="1">
      <alignment vertical="top" wrapText="1"/>
    </xf>
    <xf numFmtId="3" fontId="82" fillId="0" borderId="0" xfId="0" applyNumberFormat="1" applyFont="1" applyAlignment="1">
      <alignment horizontal="right" vertical="top" wrapText="1"/>
    </xf>
    <xf numFmtId="3" fontId="0" fillId="0" borderId="14" xfId="0" applyNumberFormat="1" applyFont="1" applyBorder="1" applyAlignment="1">
      <alignment vertical="center" wrapText="1"/>
    </xf>
    <xf numFmtId="3" fontId="0" fillId="0" borderId="17" xfId="0" applyNumberFormat="1" applyFont="1" applyBorder="1" applyAlignment="1">
      <alignment vertical="center" wrapText="1"/>
    </xf>
    <xf numFmtId="3" fontId="0" fillId="0" borderId="17" xfId="0" applyNumberFormat="1" applyBorder="1" applyAlignment="1">
      <alignment vertical="center"/>
    </xf>
    <xf numFmtId="0" fontId="0" fillId="0" borderId="0" xfId="0" applyAlignment="1">
      <alignment horizontal="left"/>
    </xf>
    <xf numFmtId="3" fontId="0" fillId="0" borderId="0" xfId="0" applyNumberFormat="1" applyFont="1" applyAlignment="1">
      <alignment horizontal="right" vertical="top" wrapText="1"/>
    </xf>
    <xf numFmtId="0" fontId="0" fillId="0" borderId="0" xfId="0" applyFont="1" applyAlignment="1">
      <alignment horizontal="center" vertical="top"/>
    </xf>
    <xf numFmtId="0" fontId="0" fillId="0" borderId="25" xfId="0" applyFont="1" applyBorder="1" applyAlignment="1">
      <alignment horizontal="center" vertical="top"/>
    </xf>
    <xf numFmtId="0" fontId="0" fillId="0" borderId="34" xfId="0" applyFont="1" applyBorder="1" applyAlignment="1">
      <alignment horizontal="center" vertical="top"/>
    </xf>
    <xf numFmtId="0" fontId="0" fillId="0" borderId="24" xfId="0" applyFont="1" applyBorder="1" applyAlignment="1">
      <alignment/>
    </xf>
    <xf numFmtId="0" fontId="4" fillId="0" borderId="0" xfId="89" applyFont="1" applyAlignment="1">
      <alignment/>
    </xf>
    <xf numFmtId="0" fontId="28" fillId="0" borderId="0" xfId="89" applyFont="1" applyAlignment="1">
      <alignment/>
    </xf>
    <xf numFmtId="178" fontId="8" fillId="0" borderId="0" xfId="89" applyNumberFormat="1" applyFont="1" applyAlignment="1">
      <alignment/>
    </xf>
    <xf numFmtId="0" fontId="4" fillId="0" borderId="0" xfId="89" applyFont="1" applyAlignment="1">
      <alignment horizontal="fill"/>
    </xf>
    <xf numFmtId="0" fontId="4" fillId="0" borderId="0" xfId="89" applyFont="1" applyAlignment="1">
      <alignment/>
    </xf>
    <xf numFmtId="0" fontId="90" fillId="0" borderId="0" xfId="89" applyFont="1" applyAlignment="1">
      <alignment/>
    </xf>
    <xf numFmtId="0" fontId="4" fillId="0" borderId="0" xfId="89" applyFont="1" applyFill="1" applyAlignment="1">
      <alignment/>
    </xf>
    <xf numFmtId="0" fontId="29" fillId="0" borderId="0" xfId="89" applyFont="1" applyFill="1" applyAlignment="1">
      <alignment/>
    </xf>
    <xf numFmtId="0" fontId="29" fillId="0" borderId="0" xfId="89" applyFont="1" applyAlignment="1">
      <alignment/>
    </xf>
    <xf numFmtId="0" fontId="29" fillId="0" borderId="0" xfId="89" applyFont="1" applyBorder="1" applyAlignment="1">
      <alignment horizontal="left"/>
    </xf>
    <xf numFmtId="0" fontId="29" fillId="0" borderId="0" xfId="89" applyFont="1" applyAlignment="1">
      <alignment horizontal="left"/>
    </xf>
    <xf numFmtId="191" fontId="2" fillId="0" borderId="5" xfId="84" applyNumberFormat="1" applyFont="1" applyBorder="1">
      <alignment/>
      <protection/>
    </xf>
    <xf numFmtId="191" fontId="2" fillId="0" borderId="16" xfId="84" applyNumberFormat="1" applyFont="1" applyBorder="1">
      <alignment/>
      <protection/>
    </xf>
    <xf numFmtId="190" fontId="2" fillId="0" borderId="45" xfId="0" applyNumberFormat="1" applyFont="1" applyBorder="1" applyAlignment="1">
      <alignment horizontal="right"/>
    </xf>
    <xf numFmtId="190" fontId="4" fillId="0" borderId="14" xfId="89" applyNumberFormat="1" applyFont="1" applyFill="1" applyBorder="1" applyAlignment="1">
      <alignment/>
    </xf>
    <xf numFmtId="190" fontId="4" fillId="0" borderId="14" xfId="89" applyNumberFormat="1" applyFont="1" applyBorder="1" applyAlignment="1">
      <alignment/>
    </xf>
    <xf numFmtId="191" fontId="0" fillId="0" borderId="17" xfId="84" applyNumberFormat="1" applyBorder="1">
      <alignment/>
      <protection/>
    </xf>
    <xf numFmtId="190" fontId="2" fillId="0" borderId="45" xfId="0" applyNumberFormat="1" applyFont="1" applyBorder="1" applyAlignment="1">
      <alignment/>
    </xf>
    <xf numFmtId="0" fontId="4" fillId="0" borderId="0" xfId="89" applyFont="1" applyBorder="1" applyAlignment="1">
      <alignment/>
    </xf>
    <xf numFmtId="191" fontId="21" fillId="0" borderId="17" xfId="84" applyNumberFormat="1" applyFont="1" applyBorder="1">
      <alignment/>
      <protection/>
    </xf>
    <xf numFmtId="190" fontId="0" fillId="0" borderId="45" xfId="0" applyNumberFormat="1" applyFont="1" applyBorder="1" applyAlignment="1">
      <alignment wrapText="1"/>
    </xf>
    <xf numFmtId="0" fontId="4" fillId="0" borderId="0" xfId="89" applyFont="1" applyFill="1" applyBorder="1" applyAlignment="1">
      <alignment/>
    </xf>
    <xf numFmtId="191" fontId="2" fillId="0" borderId="14" xfId="84" applyNumberFormat="1" applyFont="1" applyBorder="1">
      <alignment/>
      <protection/>
    </xf>
    <xf numFmtId="191" fontId="2" fillId="0" borderId="17" xfId="84" applyNumberFormat="1" applyFont="1" applyBorder="1">
      <alignment/>
      <protection/>
    </xf>
    <xf numFmtId="49" fontId="0" fillId="0" borderId="25" xfId="84" applyNumberFormat="1" applyBorder="1" applyAlignment="1">
      <alignment horizontal="center" vertical="center"/>
      <protection/>
    </xf>
    <xf numFmtId="49" fontId="0" fillId="0" borderId="34" xfId="84" applyNumberFormat="1" applyBorder="1" applyAlignment="1">
      <alignment horizontal="center" vertical="center"/>
      <protection/>
    </xf>
    <xf numFmtId="190" fontId="2" fillId="0" borderId="46" xfId="0" applyNumberFormat="1" applyFont="1" applyBorder="1" applyAlignment="1">
      <alignment horizontal="left" wrapText="1"/>
    </xf>
    <xf numFmtId="0" fontId="2" fillId="0" borderId="0" xfId="90" applyFont="1" applyAlignment="1">
      <alignment horizontal="center"/>
      <protection/>
    </xf>
    <xf numFmtId="0" fontId="0" fillId="0" borderId="0" xfId="90">
      <alignment/>
      <protection/>
    </xf>
    <xf numFmtId="0" fontId="0" fillId="0" borderId="0" xfId="90" applyAlignment="1">
      <alignment horizontal="left" vertical="top" wrapText="1"/>
      <protection/>
    </xf>
    <xf numFmtId="4" fontId="0" fillId="0" borderId="0" xfId="90" applyNumberFormat="1">
      <alignment/>
      <protection/>
    </xf>
    <xf numFmtId="4" fontId="2" fillId="0" borderId="5" xfId="90" applyNumberFormat="1" applyFont="1" applyBorder="1" applyAlignment="1">
      <alignment vertical="center"/>
      <protection/>
    </xf>
    <xf numFmtId="0" fontId="2" fillId="0" borderId="16" xfId="90" applyFont="1" applyBorder="1" applyAlignment="1">
      <alignment horizontal="center" vertical="center"/>
      <protection/>
    </xf>
    <xf numFmtId="0" fontId="2" fillId="0" borderId="42" xfId="90" applyFont="1" applyBorder="1" applyAlignment="1">
      <alignment horizontal="right"/>
      <protection/>
    </xf>
    <xf numFmtId="0" fontId="0" fillId="0" borderId="5" xfId="90" applyBorder="1">
      <alignment/>
      <protection/>
    </xf>
    <xf numFmtId="4" fontId="0" fillId="0" borderId="21" xfId="0" applyNumberFormat="1" applyFont="1" applyBorder="1" applyAlignment="1">
      <alignment vertical="center"/>
    </xf>
    <xf numFmtId="0" fontId="0" fillId="0" borderId="2" xfId="90" applyBorder="1" applyAlignment="1">
      <alignment horizontal="center" vertical="center"/>
      <protection/>
    </xf>
    <xf numFmtId="0" fontId="0" fillId="0" borderId="22" xfId="90" applyBorder="1" applyAlignment="1">
      <alignment horizontal="left" vertical="center"/>
      <protection/>
    </xf>
    <xf numFmtId="0" fontId="0" fillId="0" borderId="25" xfId="90" applyBorder="1" applyAlignment="1">
      <alignment horizontal="center"/>
      <protection/>
    </xf>
    <xf numFmtId="0" fontId="0" fillId="0" borderId="25" xfId="90" applyBorder="1" applyAlignment="1">
      <alignment horizontal="center" wrapText="1"/>
      <protection/>
    </xf>
    <xf numFmtId="0" fontId="0" fillId="0" borderId="35" xfId="90" applyBorder="1" applyAlignment="1">
      <alignment horizontal="center"/>
      <protection/>
    </xf>
    <xf numFmtId="0" fontId="0" fillId="0" borderId="24" xfId="90" applyBorder="1" applyAlignment="1">
      <alignment horizontal="left"/>
      <protection/>
    </xf>
    <xf numFmtId="174" fontId="2" fillId="0" borderId="0" xfId="90" applyNumberFormat="1" applyFont="1" applyAlignment="1">
      <alignment horizontal="right"/>
      <protection/>
    </xf>
    <xf numFmtId="0" fontId="2" fillId="0" borderId="0" xfId="90" applyFont="1" applyAlignment="1">
      <alignment horizontal="right"/>
      <protection/>
    </xf>
    <xf numFmtId="0" fontId="2" fillId="0" borderId="0" xfId="90" applyFont="1">
      <alignment/>
      <protection/>
    </xf>
    <xf numFmtId="4" fontId="91" fillId="0" borderId="0" xfId="90" applyNumberFormat="1" applyFont="1">
      <alignment/>
      <protection/>
    </xf>
    <xf numFmtId="179" fontId="2" fillId="0" borderId="5" xfId="90" applyNumberFormat="1" applyFont="1" applyBorder="1" applyAlignment="1">
      <alignment horizontal="right"/>
      <protection/>
    </xf>
    <xf numFmtId="0" fontId="2" fillId="0" borderId="16" xfId="90" applyFont="1" applyBorder="1" applyAlignment="1">
      <alignment horizontal="right"/>
      <protection/>
    </xf>
    <xf numFmtId="0" fontId="2" fillId="0" borderId="18" xfId="90" applyFont="1" applyBorder="1">
      <alignment/>
      <protection/>
    </xf>
    <xf numFmtId="4" fontId="0" fillId="0" borderId="19" xfId="0" applyNumberFormat="1" applyFont="1" applyBorder="1" applyAlignment="1">
      <alignment vertical="center"/>
    </xf>
    <xf numFmtId="0" fontId="0" fillId="0" borderId="19" xfId="90" applyBorder="1">
      <alignment/>
      <protection/>
    </xf>
    <xf numFmtId="4" fontId="0" fillId="0" borderId="5" xfId="0" applyNumberFormat="1" applyFont="1" applyBorder="1" applyAlignment="1">
      <alignment vertical="center"/>
    </xf>
    <xf numFmtId="0" fontId="0" fillId="0" borderId="14" xfId="90" applyBorder="1">
      <alignment/>
      <protection/>
    </xf>
    <xf numFmtId="4" fontId="0" fillId="0" borderId="14" xfId="90" applyNumberFormat="1" applyBorder="1">
      <alignment/>
      <protection/>
    </xf>
    <xf numFmtId="0" fontId="0" fillId="0" borderId="13" xfId="90" applyBorder="1">
      <alignment/>
      <protection/>
    </xf>
    <xf numFmtId="4" fontId="0" fillId="0" borderId="14" xfId="0" applyNumberFormat="1" applyFont="1" applyBorder="1" applyAlignment="1">
      <alignment vertical="center"/>
    </xf>
    <xf numFmtId="0" fontId="0" fillId="0" borderId="14" xfId="90" applyBorder="1" applyAlignment="1">
      <alignment wrapText="1"/>
      <protection/>
    </xf>
    <xf numFmtId="0" fontId="0" fillId="0" borderId="0" xfId="90" applyAlignment="1">
      <alignment vertical="top"/>
      <protection/>
    </xf>
    <xf numFmtId="4" fontId="0" fillId="0" borderId="21" xfId="90" applyNumberFormat="1" applyBorder="1">
      <alignment/>
      <protection/>
    </xf>
    <xf numFmtId="0" fontId="0" fillId="0" borderId="21" xfId="90" applyBorder="1">
      <alignment/>
      <protection/>
    </xf>
    <xf numFmtId="0" fontId="0" fillId="0" borderId="20" xfId="90" applyBorder="1">
      <alignment/>
      <protection/>
    </xf>
    <xf numFmtId="0" fontId="0" fillId="0" borderId="15" xfId="90" applyBorder="1" applyAlignment="1">
      <alignment horizontal="center"/>
      <protection/>
    </xf>
    <xf numFmtId="0" fontId="0" fillId="0" borderId="12" xfId="90" applyBorder="1" applyAlignment="1">
      <alignment horizontal="left"/>
      <protection/>
    </xf>
    <xf numFmtId="0" fontId="4" fillId="0" borderId="0" xfId="89" applyFont="1" applyFill="1" applyBorder="1" applyAlignment="1">
      <alignment horizontal="left"/>
    </xf>
    <xf numFmtId="4" fontId="2" fillId="0" borderId="0" xfId="90" applyNumberFormat="1" applyFont="1">
      <alignment/>
      <protection/>
    </xf>
    <xf numFmtId="4" fontId="0" fillId="0" borderId="17" xfId="90" applyNumberFormat="1" applyBorder="1">
      <alignment/>
      <protection/>
    </xf>
    <xf numFmtId="0" fontId="0" fillId="0" borderId="23" xfId="90" applyBorder="1">
      <alignment/>
      <protection/>
    </xf>
    <xf numFmtId="0" fontId="0" fillId="0" borderId="17" xfId="90" applyBorder="1">
      <alignment/>
      <protection/>
    </xf>
    <xf numFmtId="0" fontId="30" fillId="0" borderId="0" xfId="0" applyFont="1" applyAlignment="1">
      <alignment/>
    </xf>
    <xf numFmtId="4" fontId="2" fillId="0" borderId="0" xfId="90" applyNumberFormat="1" applyFont="1" applyAlignment="1">
      <alignment horizontal="right"/>
      <protection/>
    </xf>
    <xf numFmtId="0" fontId="0" fillId="0" borderId="17" xfId="90" applyBorder="1" applyAlignment="1">
      <alignment horizontal="right"/>
      <protection/>
    </xf>
    <xf numFmtId="4" fontId="0" fillId="0" borderId="17" xfId="90" applyNumberFormat="1" applyBorder="1" applyAlignment="1">
      <alignment horizontal="right"/>
      <protection/>
    </xf>
    <xf numFmtId="0" fontId="31" fillId="0" borderId="0" xfId="0" applyFont="1" applyAlignment="1">
      <alignment/>
    </xf>
    <xf numFmtId="4" fontId="2" fillId="0" borderId="17" xfId="90" applyNumberFormat="1" applyFont="1" applyBorder="1">
      <alignment/>
      <protection/>
    </xf>
    <xf numFmtId="4" fontId="2" fillId="0" borderId="5" xfId="90" applyNumberFormat="1" applyFont="1" applyBorder="1">
      <alignment/>
      <protection/>
    </xf>
    <xf numFmtId="4" fontId="2" fillId="0" borderId="16" xfId="90" applyNumberFormat="1" applyFont="1" applyBorder="1">
      <alignment/>
      <protection/>
    </xf>
    <xf numFmtId="0" fontId="32" fillId="0" borderId="0" xfId="90" applyFont="1">
      <alignment/>
      <protection/>
    </xf>
    <xf numFmtId="4" fontId="2" fillId="0" borderId="18" xfId="90" applyNumberFormat="1" applyFont="1" applyBorder="1">
      <alignment/>
      <protection/>
    </xf>
    <xf numFmtId="0" fontId="0" fillId="0" borderId="24" xfId="90" applyBorder="1" applyAlignment="1">
      <alignment horizontal="center"/>
      <protection/>
    </xf>
    <xf numFmtId="0" fontId="0" fillId="0" borderId="34" xfId="90" applyBorder="1" applyAlignment="1">
      <alignment horizontal="center"/>
      <protection/>
    </xf>
    <xf numFmtId="0" fontId="0" fillId="0" borderId="24" xfId="90" applyBorder="1">
      <alignment/>
      <protection/>
    </xf>
    <xf numFmtId="0" fontId="2" fillId="0" borderId="0" xfId="90" applyFont="1" applyAlignment="1">
      <alignment vertical="center"/>
      <protection/>
    </xf>
    <xf numFmtId="0" fontId="0" fillId="0" borderId="0" xfId="90" applyAlignment="1">
      <alignment horizontal="centerContinuous"/>
      <protection/>
    </xf>
    <xf numFmtId="0" fontId="4" fillId="0" borderId="0" xfId="89" applyFont="1" applyFill="1" applyAlignment="1">
      <alignment horizontal="left"/>
    </xf>
    <xf numFmtId="0" fontId="4" fillId="0" borderId="0" xfId="88" applyFont="1">
      <alignment/>
      <protection/>
    </xf>
    <xf numFmtId="4" fontId="4" fillId="0" borderId="0" xfId="89" applyNumberFormat="1" applyFont="1" applyFill="1" applyAlignment="1">
      <alignment/>
    </xf>
    <xf numFmtId="0" fontId="4" fillId="0" borderId="0" xfId="88" applyFont="1" applyAlignment="1">
      <alignment horizontal="center"/>
      <protection/>
    </xf>
    <xf numFmtId="176" fontId="4" fillId="0" borderId="0" xfId="88" applyNumberFormat="1" applyFont="1" applyAlignment="1">
      <alignment horizontal="center"/>
      <protection/>
    </xf>
    <xf numFmtId="0" fontId="4" fillId="0" borderId="0" xfId="89" applyFont="1" applyFill="1" applyAlignment="1">
      <alignment horizontal="center"/>
    </xf>
    <xf numFmtId="2" fontId="4" fillId="0" borderId="0" xfId="88" applyNumberFormat="1" applyFont="1" applyAlignment="1">
      <alignment horizontal="center"/>
      <protection/>
    </xf>
    <xf numFmtId="1" fontId="4" fillId="0" borderId="0" xfId="89" applyNumberFormat="1" applyFont="1" applyFill="1" applyAlignment="1">
      <alignment horizontal="left" indent="5"/>
    </xf>
    <xf numFmtId="0" fontId="4" fillId="0" borderId="13" xfId="88" applyFont="1" applyBorder="1" applyAlignment="1">
      <alignment horizontal="center"/>
      <protection/>
    </xf>
    <xf numFmtId="189" fontId="4" fillId="0" borderId="0" xfId="88" applyNumberFormat="1" applyFont="1" applyAlignment="1">
      <alignment horizontal="center"/>
      <protection/>
    </xf>
    <xf numFmtId="0" fontId="4" fillId="0" borderId="47" xfId="88" applyFont="1" applyBorder="1">
      <alignment/>
      <protection/>
    </xf>
    <xf numFmtId="0" fontId="4" fillId="0" borderId="0" xfId="89" applyFont="1" applyFill="1" applyAlignment="1">
      <alignment horizontal="left" indent="5"/>
    </xf>
    <xf numFmtId="4" fontId="4" fillId="0" borderId="0" xfId="88" applyNumberFormat="1" applyFont="1" applyAlignment="1">
      <alignment horizontal="center"/>
      <protection/>
    </xf>
    <xf numFmtId="0" fontId="33" fillId="0" borderId="0" xfId="88" applyFont="1">
      <alignment/>
      <protection/>
    </xf>
    <xf numFmtId="0" fontId="4" fillId="0" borderId="0" xfId="88" applyFont="1" applyAlignment="1">
      <alignment horizontal="left" indent="5"/>
      <protection/>
    </xf>
    <xf numFmtId="0" fontId="8" fillId="0" borderId="0" xfId="88" applyFont="1">
      <alignment/>
      <protection/>
    </xf>
    <xf numFmtId="0" fontId="4" fillId="0" borderId="0" xfId="88" applyFont="1" applyAlignment="1">
      <alignment vertical="center"/>
      <protection/>
    </xf>
    <xf numFmtId="0" fontId="4" fillId="0" borderId="12" xfId="88" applyFont="1" applyBorder="1" applyAlignment="1">
      <alignment horizontal="centerContinuous" vertical="center"/>
      <protection/>
    </xf>
    <xf numFmtId="0" fontId="0" fillId="0" borderId="0" xfId="89" applyFont="1" applyFill="1" applyAlignment="1">
      <alignment/>
    </xf>
    <xf numFmtId="0" fontId="4" fillId="0" borderId="0" xfId="84" applyFont="1" applyBorder="1" applyAlignment="1">
      <alignment horizontal="left" wrapText="1"/>
      <protection/>
    </xf>
    <xf numFmtId="0" fontId="2" fillId="0" borderId="0" xfId="84" applyFont="1" applyBorder="1" applyAlignment="1">
      <alignment horizontal="center"/>
      <protection/>
    </xf>
    <xf numFmtId="0" fontId="0" fillId="0" borderId="48" xfId="84" applyFill="1" applyBorder="1" applyAlignment="1">
      <alignment horizontal="center"/>
      <protection/>
    </xf>
    <xf numFmtId="0" fontId="0" fillId="0" borderId="32" xfId="84" applyFill="1" applyBorder="1" applyAlignment="1">
      <alignment horizontal="center"/>
      <protection/>
    </xf>
    <xf numFmtId="0" fontId="0" fillId="0" borderId="49" xfId="84" applyFill="1" applyBorder="1" applyAlignment="1">
      <alignment horizontal="center"/>
      <protection/>
    </xf>
    <xf numFmtId="0" fontId="0" fillId="0" borderId="50" xfId="84" applyFill="1" applyBorder="1" applyAlignment="1">
      <alignment horizontal="center"/>
      <protection/>
    </xf>
    <xf numFmtId="0" fontId="0" fillId="0" borderId="33" xfId="84" applyFill="1" applyBorder="1" applyAlignment="1">
      <alignment horizontal="center"/>
      <protection/>
    </xf>
    <xf numFmtId="0" fontId="0" fillId="0" borderId="31" xfId="84" applyFill="1" applyBorder="1" applyAlignment="1">
      <alignment horizontal="center"/>
      <protection/>
    </xf>
    <xf numFmtId="0" fontId="2" fillId="0" borderId="0" xfId="84" applyFont="1" applyFill="1" applyBorder="1" applyAlignment="1">
      <alignment horizontal="center"/>
      <protection/>
    </xf>
    <xf numFmtId="0" fontId="0" fillId="0" borderId="48" xfId="84" applyBorder="1" applyAlignment="1">
      <alignment horizontal="center"/>
      <protection/>
    </xf>
    <xf numFmtId="0" fontId="0" fillId="0" borderId="32" xfId="84" applyBorder="1" applyAlignment="1">
      <alignment horizontal="center"/>
      <protection/>
    </xf>
    <xf numFmtId="0" fontId="0" fillId="0" borderId="49" xfId="84" applyBorder="1" applyAlignment="1">
      <alignment horizontal="center"/>
      <protection/>
    </xf>
    <xf numFmtId="0" fontId="0" fillId="0" borderId="50" xfId="84" applyBorder="1" applyAlignment="1">
      <alignment horizontal="center"/>
      <protection/>
    </xf>
    <xf numFmtId="0" fontId="0" fillId="0" borderId="33" xfId="84" applyBorder="1" applyAlignment="1">
      <alignment horizontal="center"/>
      <protection/>
    </xf>
    <xf numFmtId="0" fontId="0" fillId="0" borderId="31" xfId="84" applyBorder="1" applyAlignment="1">
      <alignment horizontal="center"/>
      <protection/>
    </xf>
    <xf numFmtId="3" fontId="0" fillId="0" borderId="25" xfId="84" applyNumberFormat="1" applyFont="1" applyFill="1" applyBorder="1" applyAlignment="1">
      <alignment horizontal="center"/>
      <protection/>
    </xf>
    <xf numFmtId="3" fontId="0" fillId="0" borderId="24" xfId="84" applyNumberFormat="1" applyFont="1" applyFill="1" applyBorder="1" applyAlignment="1">
      <alignment horizontal="center"/>
      <protection/>
    </xf>
    <xf numFmtId="3" fontId="0" fillId="0" borderId="35" xfId="84" applyNumberFormat="1" applyFont="1" applyFill="1" applyBorder="1" applyAlignment="1">
      <alignment horizontal="center"/>
      <protection/>
    </xf>
    <xf numFmtId="3" fontId="4" fillId="0" borderId="0" xfId="84" applyNumberFormat="1" applyFont="1" applyFill="1" applyBorder="1" applyAlignment="1">
      <alignment horizontal="left" wrapText="1"/>
      <protection/>
    </xf>
    <xf numFmtId="3" fontId="0" fillId="0" borderId="19" xfId="84" applyNumberFormat="1" applyFont="1" applyFill="1" applyBorder="1" applyAlignment="1">
      <alignment horizontal="center"/>
      <protection/>
    </xf>
    <xf numFmtId="3" fontId="0" fillId="0" borderId="13" xfId="84" applyNumberFormat="1" applyFont="1" applyFill="1" applyBorder="1" applyAlignment="1">
      <alignment horizontal="center"/>
      <protection/>
    </xf>
    <xf numFmtId="3" fontId="0" fillId="0" borderId="37" xfId="84" applyNumberFormat="1" applyFont="1" applyFill="1" applyBorder="1" applyAlignment="1">
      <alignment horizontal="center"/>
      <protection/>
    </xf>
    <xf numFmtId="0" fontId="0" fillId="0" borderId="48" xfId="84" applyFont="1" applyBorder="1" applyAlignment="1">
      <alignment horizontal="center" vertical="center" wrapText="1"/>
      <protection/>
    </xf>
    <xf numFmtId="0" fontId="0" fillId="0" borderId="32" xfId="84" applyFont="1" applyBorder="1" applyAlignment="1">
      <alignment horizontal="center" vertical="center" wrapText="1"/>
      <protection/>
    </xf>
    <xf numFmtId="0" fontId="0" fillId="0" borderId="49" xfId="84" applyFont="1" applyBorder="1" applyAlignment="1">
      <alignment horizontal="center" vertical="center" wrapText="1"/>
      <protection/>
    </xf>
    <xf numFmtId="0" fontId="2" fillId="0" borderId="0" xfId="0" applyFont="1" applyAlignment="1">
      <alignment horizontal="center"/>
    </xf>
    <xf numFmtId="1" fontId="2" fillId="0" borderId="0" xfId="63" applyNumberFormat="1" applyFont="1" applyAlignment="1">
      <alignment horizontal="center"/>
    </xf>
    <xf numFmtId="0" fontId="85" fillId="0" borderId="0" xfId="0" applyFont="1" applyFill="1" applyAlignment="1">
      <alignment horizontal="center"/>
    </xf>
    <xf numFmtId="0" fontId="0" fillId="0" borderId="14" xfId="0" applyFill="1" applyBorder="1" applyAlignment="1">
      <alignment horizontal="left" wrapText="1"/>
    </xf>
    <xf numFmtId="0" fontId="0" fillId="0" borderId="0" xfId="0" applyFill="1" applyBorder="1" applyAlignment="1">
      <alignment horizontal="left" wrapText="1"/>
    </xf>
    <xf numFmtId="0" fontId="0" fillId="0" borderId="14" xfId="0" applyFont="1" applyFill="1" applyBorder="1" applyAlignment="1">
      <alignment horizontal="left" wrapText="1"/>
    </xf>
    <xf numFmtId="0" fontId="92" fillId="0" borderId="0" xfId="0" applyFont="1" applyFill="1" applyAlignment="1">
      <alignment horizontal="left" wrapText="1"/>
    </xf>
    <xf numFmtId="0" fontId="92" fillId="0" borderId="0" xfId="0" applyFont="1" applyFill="1" applyAlignment="1">
      <alignment horizontal="left"/>
    </xf>
    <xf numFmtId="0" fontId="93" fillId="0" borderId="0" xfId="0" applyFont="1" applyFill="1" applyAlignment="1">
      <alignment horizontal="center"/>
    </xf>
    <xf numFmtId="0" fontId="2" fillId="0" borderId="0" xfId="86" applyFont="1" applyFill="1" applyAlignment="1">
      <alignment horizontal="left"/>
      <protection/>
    </xf>
    <xf numFmtId="0" fontId="0" fillId="0" borderId="23" xfId="0" applyFill="1" applyBorder="1" applyAlignment="1">
      <alignment horizontal="left"/>
    </xf>
    <xf numFmtId="0" fontId="0" fillId="0" borderId="0" xfId="86" applyFont="1" applyFill="1" applyAlignment="1">
      <alignment/>
      <protection/>
    </xf>
    <xf numFmtId="0" fontId="0" fillId="0" borderId="23" xfId="86" applyFont="1" applyFill="1" applyBorder="1" applyAlignment="1">
      <alignment/>
      <protection/>
    </xf>
    <xf numFmtId="0" fontId="2" fillId="0" borderId="0" xfId="86" applyFont="1" applyFill="1" applyAlignment="1">
      <alignment/>
      <protection/>
    </xf>
    <xf numFmtId="0" fontId="0" fillId="0" borderId="23" xfId="0" applyFill="1" applyBorder="1" applyAlignment="1">
      <alignment/>
    </xf>
    <xf numFmtId="0" fontId="2" fillId="0" borderId="0" xfId="90" applyFont="1" applyAlignment="1">
      <alignment horizontal="center"/>
      <protection/>
    </xf>
    <xf numFmtId="0" fontId="2" fillId="0" borderId="0" xfId="89" applyFont="1" applyAlignment="1">
      <alignment horizontal="center"/>
    </xf>
    <xf numFmtId="0" fontId="0" fillId="0" borderId="21" xfId="90" applyBorder="1" applyAlignment="1">
      <alignment horizontal="center" vertical="center" wrapText="1"/>
      <protection/>
    </xf>
    <xf numFmtId="0" fontId="0" fillId="0" borderId="22" xfId="90" applyBorder="1" applyAlignment="1">
      <alignment horizontal="center" vertical="center" wrapText="1"/>
      <protection/>
    </xf>
    <xf numFmtId="0" fontId="0" fillId="0" borderId="0" xfId="90" applyAlignment="1">
      <alignment horizontal="left" vertical="top" wrapText="1"/>
      <protection/>
    </xf>
    <xf numFmtId="176" fontId="4" fillId="0" borderId="51" xfId="88" applyNumberFormat="1" applyFont="1" applyBorder="1" applyAlignment="1">
      <alignment horizontal="center"/>
      <protection/>
    </xf>
    <xf numFmtId="176" fontId="4" fillId="0" borderId="23" xfId="88" applyNumberFormat="1" applyFont="1" applyBorder="1" applyAlignment="1">
      <alignment horizontal="center"/>
      <protection/>
    </xf>
    <xf numFmtId="2" fontId="4" fillId="0" borderId="14" xfId="88" applyNumberFormat="1" applyFont="1" applyBorder="1" applyAlignment="1">
      <alignment horizontal="center"/>
      <protection/>
    </xf>
    <xf numFmtId="2" fontId="4" fillId="0" borderId="52" xfId="88" applyNumberFormat="1" applyFont="1" applyBorder="1" applyAlignment="1">
      <alignment horizontal="center"/>
      <protection/>
    </xf>
    <xf numFmtId="2" fontId="4" fillId="0" borderId="0" xfId="88" applyNumberFormat="1" applyFont="1" applyAlignment="1">
      <alignment horizontal="center"/>
      <protection/>
    </xf>
    <xf numFmtId="0" fontId="4" fillId="0" borderId="14" xfId="88" applyFont="1" applyBorder="1" applyAlignment="1">
      <alignment horizontal="center"/>
      <protection/>
    </xf>
    <xf numFmtId="0" fontId="4" fillId="0" borderId="0" xfId="88" applyFont="1" applyAlignment="1">
      <alignment horizontal="center"/>
      <protection/>
    </xf>
    <xf numFmtId="189" fontId="4" fillId="0" borderId="14" xfId="88" applyNumberFormat="1" applyFont="1" applyBorder="1" applyAlignment="1">
      <alignment horizontal="center"/>
      <protection/>
    </xf>
    <xf numFmtId="189" fontId="4" fillId="0" borderId="52" xfId="88" applyNumberFormat="1" applyFont="1" applyBorder="1" applyAlignment="1">
      <alignment horizontal="center"/>
      <protection/>
    </xf>
    <xf numFmtId="0" fontId="4" fillId="0" borderId="53" xfId="88" applyFont="1" applyBorder="1" applyAlignment="1">
      <alignment horizontal="center" vertical="top" wrapText="1"/>
      <protection/>
    </xf>
    <xf numFmtId="0" fontId="4" fillId="0" borderId="22" xfId="88" applyFont="1" applyBorder="1" applyAlignment="1">
      <alignment horizontal="center" vertical="top" wrapText="1"/>
      <protection/>
    </xf>
    <xf numFmtId="0" fontId="4" fillId="0" borderId="2" xfId="88" applyFont="1" applyBorder="1" applyAlignment="1">
      <alignment horizontal="center" vertical="top" wrapText="1"/>
      <protection/>
    </xf>
    <xf numFmtId="0" fontId="4" fillId="0" borderId="21" xfId="88" applyFont="1" applyBorder="1" applyAlignment="1">
      <alignment horizontal="center" vertical="top" wrapText="1"/>
      <protection/>
    </xf>
    <xf numFmtId="0" fontId="4" fillId="0" borderId="52" xfId="88" applyFont="1" applyBorder="1" applyAlignment="1">
      <alignment horizontal="center"/>
      <protection/>
    </xf>
    <xf numFmtId="0" fontId="4" fillId="0" borderId="54" xfId="88" applyFont="1" applyBorder="1" applyAlignment="1">
      <alignment horizontal="center" vertical="center"/>
      <protection/>
    </xf>
    <xf numFmtId="0" fontId="4" fillId="0" borderId="44" xfId="88" applyFont="1" applyBorder="1" applyAlignment="1">
      <alignment horizontal="center" vertical="center"/>
      <protection/>
    </xf>
    <xf numFmtId="0" fontId="4" fillId="0" borderId="15" xfId="88" applyFont="1" applyBorder="1" applyAlignment="1">
      <alignment horizontal="center" vertical="center"/>
      <protection/>
    </xf>
    <xf numFmtId="0" fontId="4" fillId="0" borderId="55" xfId="88" applyFont="1" applyBorder="1" applyAlignment="1">
      <alignment horizontal="center" vertical="top" wrapText="1"/>
      <protection/>
    </xf>
    <xf numFmtId="189" fontId="4" fillId="0" borderId="0" xfId="88" applyNumberFormat="1" applyFont="1" applyAlignment="1">
      <alignment horizontal="center"/>
      <protection/>
    </xf>
    <xf numFmtId="176" fontId="4" fillId="0" borderId="14" xfId="88" applyNumberFormat="1" applyFont="1" applyBorder="1" applyAlignment="1">
      <alignment horizontal="center"/>
      <protection/>
    </xf>
    <xf numFmtId="176" fontId="4" fillId="0" borderId="0" xfId="88" applyNumberFormat="1" applyFont="1" applyAlignment="1">
      <alignment horizontal="center"/>
      <protection/>
    </xf>
    <xf numFmtId="176" fontId="4" fillId="0" borderId="51" xfId="88" applyNumberFormat="1" applyFont="1" applyBorder="1" applyAlignment="1">
      <alignment horizontal="center" vertical="center"/>
      <protection/>
    </xf>
    <xf numFmtId="176" fontId="4" fillId="0" borderId="23" xfId="88" applyNumberFormat="1" applyFont="1" applyBorder="1" applyAlignment="1">
      <alignment horizontal="center" vertical="center"/>
      <protection/>
    </xf>
    <xf numFmtId="179" fontId="4" fillId="0" borderId="14" xfId="90" applyNumberFormat="1" applyFont="1" applyBorder="1" applyAlignment="1">
      <alignment horizontal="center" vertical="center"/>
      <protection/>
    </xf>
    <xf numFmtId="179" fontId="4" fillId="0" borderId="52" xfId="90" applyNumberFormat="1" applyFont="1" applyBorder="1" applyAlignment="1">
      <alignment horizontal="center" vertical="center"/>
      <protection/>
    </xf>
    <xf numFmtId="0" fontId="2" fillId="0" borderId="0" xfId="89" applyFont="1" applyFill="1" applyBorder="1" applyAlignment="1">
      <alignment horizontal="center"/>
    </xf>
    <xf numFmtId="0" fontId="2" fillId="0" borderId="0" xfId="89" applyFont="1" applyFill="1" applyAlignment="1">
      <alignment horizontal="center"/>
    </xf>
    <xf numFmtId="0" fontId="4" fillId="0" borderId="56" xfId="88" applyFont="1" applyBorder="1" applyAlignment="1">
      <alignment horizontal="center" vertical="center"/>
      <protection/>
    </xf>
    <xf numFmtId="176" fontId="4" fillId="0" borderId="57" xfId="88" applyNumberFormat="1" applyFont="1" applyBorder="1" applyAlignment="1">
      <alignment horizontal="center" vertical="center"/>
      <protection/>
    </xf>
    <xf numFmtId="176" fontId="4" fillId="0" borderId="42" xfId="88" applyNumberFormat="1" applyFont="1" applyBorder="1" applyAlignment="1">
      <alignment horizontal="center" vertical="center"/>
      <protection/>
    </xf>
    <xf numFmtId="179" fontId="4" fillId="0" borderId="5" xfId="90" applyNumberFormat="1" applyFont="1" applyBorder="1" applyAlignment="1">
      <alignment horizontal="center" vertical="center"/>
      <protection/>
    </xf>
    <xf numFmtId="179" fontId="4" fillId="0" borderId="58" xfId="90" applyNumberFormat="1" applyFont="1" applyBorder="1" applyAlignment="1">
      <alignment horizontal="center" vertical="center"/>
      <protection/>
    </xf>
    <xf numFmtId="176" fontId="4" fillId="0" borderId="18" xfId="88" applyNumberFormat="1" applyFont="1" applyBorder="1" applyAlignment="1">
      <alignment horizontal="center" vertical="center"/>
      <protection/>
    </xf>
    <xf numFmtId="176" fontId="4" fillId="0" borderId="5" xfId="88" applyNumberFormat="1" applyFont="1" applyBorder="1" applyAlignment="1">
      <alignment horizontal="center" vertical="center"/>
      <protection/>
    </xf>
    <xf numFmtId="0" fontId="23" fillId="0" borderId="0" xfId="87" applyFont="1" applyFill="1" applyBorder="1" applyAlignment="1">
      <alignment horizontal="center"/>
      <protection/>
    </xf>
    <xf numFmtId="0" fontId="0" fillId="0" borderId="0" xfId="87" applyFont="1" applyFill="1" applyAlignment="1">
      <alignment horizontal="left" wrapText="1"/>
      <protection/>
    </xf>
    <xf numFmtId="0" fontId="2" fillId="0" borderId="24" xfId="87" applyFont="1" applyFill="1" applyBorder="1" applyAlignment="1">
      <alignment horizontal="center"/>
      <protection/>
    </xf>
    <xf numFmtId="0" fontId="0" fillId="0" borderId="35" xfId="87" applyFont="1" applyFill="1" applyBorder="1" applyAlignment="1">
      <alignment horizontal="center"/>
      <protection/>
    </xf>
    <xf numFmtId="0" fontId="0" fillId="0" borderId="34" xfId="87" applyFont="1" applyFill="1" applyBorder="1" applyAlignment="1">
      <alignment horizontal="center"/>
      <protection/>
    </xf>
    <xf numFmtId="0" fontId="0" fillId="0" borderId="25" xfId="87" applyFont="1" applyFill="1" applyBorder="1" applyAlignment="1">
      <alignment horizontal="center"/>
      <protection/>
    </xf>
    <xf numFmtId="0" fontId="2" fillId="0" borderId="0" xfId="87" applyFont="1" applyFill="1" applyAlignment="1">
      <alignment horizontal="center"/>
      <protection/>
    </xf>
    <xf numFmtId="0" fontId="26" fillId="0" borderId="0" xfId="0" applyFont="1" applyFill="1" applyBorder="1" applyAlignment="1">
      <alignment horizontal="center"/>
    </xf>
    <xf numFmtId="0" fontId="0" fillId="0" borderId="0" xfId="0" applyFont="1" applyAlignment="1">
      <alignment horizontal="left"/>
    </xf>
    <xf numFmtId="0" fontId="27"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right"/>
    </xf>
    <xf numFmtId="0" fontId="2" fillId="0" borderId="23" xfId="0" applyFont="1" applyBorder="1" applyAlignment="1">
      <alignment horizontal="right"/>
    </xf>
    <xf numFmtId="0" fontId="0" fillId="0" borderId="0" xfId="0" applyFont="1" applyAlignment="1">
      <alignment horizontal="left" vertical="center" wrapText="1"/>
    </xf>
    <xf numFmtId="0" fontId="26" fillId="0" borderId="0" xfId="0" applyFont="1" applyAlignment="1">
      <alignment horizontal="center" vertical="center"/>
    </xf>
    <xf numFmtId="0" fontId="93" fillId="0" borderId="0" xfId="0" applyFont="1" applyAlignment="1">
      <alignment horizontal="center"/>
    </xf>
    <xf numFmtId="0" fontId="83" fillId="0" borderId="59" xfId="0" applyFont="1" applyBorder="1" applyAlignment="1">
      <alignment horizontal="left" vertical="top" wrapText="1"/>
    </xf>
    <xf numFmtId="0" fontId="83" fillId="0" borderId="12" xfId="0" applyFont="1" applyBorder="1" applyAlignment="1">
      <alignment horizontal="left" vertical="top" wrapText="1"/>
    </xf>
    <xf numFmtId="0" fontId="83" fillId="0" borderId="47" xfId="0" applyFont="1" applyBorder="1" applyAlignment="1">
      <alignment horizontal="left" vertical="top" wrapText="1"/>
    </xf>
    <xf numFmtId="0" fontId="83" fillId="0" borderId="51" xfId="0" applyFont="1" applyBorder="1" applyAlignment="1">
      <alignment horizontal="left" vertical="top" wrapText="1"/>
    </xf>
    <xf numFmtId="0" fontId="83" fillId="0" borderId="0" xfId="0" applyFont="1" applyAlignment="1">
      <alignment horizontal="left" vertical="top" wrapText="1"/>
    </xf>
    <xf numFmtId="0" fontId="83" fillId="0" borderId="52" xfId="0" applyFont="1" applyBorder="1" applyAlignment="1">
      <alignment horizontal="left" vertical="top" wrapText="1"/>
    </xf>
    <xf numFmtId="0" fontId="83" fillId="0" borderId="60" xfId="0" applyFont="1" applyBorder="1" applyAlignment="1">
      <alignment horizontal="left" vertical="top" wrapText="1"/>
    </xf>
    <xf numFmtId="0" fontId="83" fillId="0" borderId="61" xfId="0" applyFont="1" applyBorder="1" applyAlignment="1">
      <alignment horizontal="left" vertical="top" wrapText="1"/>
    </xf>
    <xf numFmtId="0" fontId="83" fillId="0" borderId="62" xfId="0" applyFont="1" applyBorder="1" applyAlignment="1">
      <alignment horizontal="left" vertical="top" wrapText="1"/>
    </xf>
    <xf numFmtId="0" fontId="53" fillId="0" borderId="0" xfId="0" applyFont="1" applyAlignment="1">
      <alignment horizontal="left" vertical="center" wrapText="1"/>
    </xf>
    <xf numFmtId="0" fontId="78" fillId="0" borderId="0" xfId="0" applyFont="1" applyAlignment="1">
      <alignment horizontal="center"/>
    </xf>
    <xf numFmtId="0" fontId="54" fillId="0" borderId="0" xfId="0" applyFont="1" applyAlignment="1">
      <alignment horizontal="center"/>
    </xf>
    <xf numFmtId="0" fontId="0" fillId="0" borderId="0" xfId="0" applyAlignment="1">
      <alignment horizontal="left" vertical="top" wrapText="1"/>
    </xf>
  </cellXfs>
  <cellStyles count="88">
    <cellStyle name="Normal" xfId="0"/>
    <cellStyle name="0" xfId="15"/>
    <cellStyle name="0.0" xfId="16"/>
    <cellStyle name="0.0000"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Berekening" xfId="42"/>
    <cellStyle name="cell" xfId="43"/>
    <cellStyle name="cell 2" xfId="44"/>
    <cellStyle name="Comma [0]_A_8_FR" xfId="45"/>
    <cellStyle name="Comma_A_8_FR" xfId="46"/>
    <cellStyle name="Controlecel" xfId="47"/>
    <cellStyle name="Currency [0]_A_8_FR" xfId="48"/>
    <cellStyle name="Currency_A_8_FR" xfId="49"/>
    <cellStyle name="decimalen" xfId="50"/>
    <cellStyle name="decimalenpunt2" xfId="51"/>
    <cellStyle name="Followed Hyperlink" xfId="52"/>
    <cellStyle name="Gekoppelde cel" xfId="53"/>
    <cellStyle name="Followed Hyperlink" xfId="54"/>
    <cellStyle name="Goed" xfId="55"/>
    <cellStyle name="Header" xfId="56"/>
    <cellStyle name="Hyperlink" xfId="57"/>
    <cellStyle name="Invoer" xfId="58"/>
    <cellStyle name="Comma" xfId="59"/>
    <cellStyle name="Comma [0]" xfId="60"/>
    <cellStyle name="Komma 2" xfId="61"/>
    <cellStyle name="Komma 2 2" xfId="62"/>
    <cellStyle name="Komma_CLB_0405" xfId="63"/>
    <cellStyle name="komma1nul" xfId="64"/>
    <cellStyle name="komma2nul" xfId="65"/>
    <cellStyle name="Kop 1" xfId="66"/>
    <cellStyle name="Kop 2" xfId="67"/>
    <cellStyle name="Kop 3" xfId="68"/>
    <cellStyle name="Kop 4" xfId="69"/>
    <cellStyle name="Neutraal" xfId="70"/>
    <cellStyle name="nieuw" xfId="71"/>
    <cellStyle name="Normal_A_8_FR" xfId="72"/>
    <cellStyle name="Notitie" xfId="73"/>
    <cellStyle name="Ongeldig" xfId="74"/>
    <cellStyle name="perc1nul" xfId="75"/>
    <cellStyle name="perc2nul" xfId="76"/>
    <cellStyle name="perc3nul" xfId="77"/>
    <cellStyle name="perc4" xfId="78"/>
    <cellStyle name="Percent" xfId="79"/>
    <cellStyle name="Procent 2" xfId="80"/>
    <cellStyle name="row" xfId="81"/>
    <cellStyle name="row 2" xfId="82"/>
    <cellStyle name="Standaard 2" xfId="83"/>
    <cellStyle name="Standaard 3" xfId="84"/>
    <cellStyle name="Standaard_96DIV02A" xfId="85"/>
    <cellStyle name="Standaard_96DIV04" xfId="86"/>
    <cellStyle name="Standaard_96DIV06" xfId="87"/>
    <cellStyle name="Standaard_96DIV08 " xfId="88"/>
    <cellStyle name="Standaard_96div08a" xfId="89"/>
    <cellStyle name="Standaard_96DIV09" xfId="90"/>
    <cellStyle name="Standaard_Blad1" xfId="91"/>
    <cellStyle name="Standaard_Sheet1" xfId="92"/>
    <cellStyle name="SubTotaal" xfId="93"/>
    <cellStyle name="Titel" xfId="94"/>
    <cellStyle name="TopBox" xfId="95"/>
    <cellStyle name="Totaal" xfId="96"/>
    <cellStyle name="Uitvoer" xfId="97"/>
    <cellStyle name="Currency" xfId="98"/>
    <cellStyle name="Currency [0]" xfId="99"/>
    <cellStyle name="Verklarende tekst" xfId="100"/>
    <cellStyle name="Waarschuwingstekst" xfId="10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11</xdr:col>
      <xdr:colOff>381000</xdr:colOff>
      <xdr:row>56</xdr:row>
      <xdr:rowOff>38100</xdr:rowOff>
    </xdr:to>
    <xdr:sp>
      <xdr:nvSpPr>
        <xdr:cNvPr id="1" name="Tekstvak 1"/>
        <xdr:cNvSpPr txBox="1">
          <a:spLocks noChangeArrowheads="1"/>
        </xdr:cNvSpPr>
      </xdr:nvSpPr>
      <xdr:spPr>
        <a:xfrm>
          <a:off x="19050" y="0"/>
          <a:ext cx="7067550" cy="91059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sng" baseline="0">
              <a:solidFill>
                <a:srgbClr val="000000"/>
              </a:solidFill>
              <a:latin typeface="Calibri"/>
              <a:ea typeface="Calibri"/>
              <a:cs typeface="Calibri"/>
            </a:rPr>
            <a:t>Toelichting internaten: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onderscheiden drie soorten internaten:
</a:t>
          </a:r>
          <a:r>
            <a:rPr lang="en-US" cap="none" sz="1100" b="0" i="0" u="none" baseline="0">
              <a:solidFill>
                <a:srgbClr val="000000"/>
              </a:solidFill>
              <a:latin typeface="Calibri"/>
              <a:ea typeface="Calibri"/>
              <a:cs typeface="Calibri"/>
            </a:rPr>
            <a:t>a) Internaten voor het gewoon onderwijs
</a:t>
          </a:r>
          <a:r>
            <a:rPr lang="en-US" cap="none" sz="1100" b="0" i="0" u="none" baseline="0">
              <a:solidFill>
                <a:srgbClr val="000000"/>
              </a:solidFill>
              <a:latin typeface="Calibri"/>
              <a:ea typeface="Calibri"/>
              <a:cs typeface="Calibri"/>
            </a:rPr>
            <a:t>b) Tehuizen voor kinderen van ouders zonder vaste verblijfplaats
</a:t>
          </a:r>
          <a:r>
            <a:rPr lang="en-US" cap="none" sz="1100" b="0" i="0" u="none" baseline="0">
              <a:solidFill>
                <a:srgbClr val="000000"/>
              </a:solidFill>
              <a:latin typeface="Calibri"/>
              <a:ea typeface="Calibri"/>
              <a:cs typeface="Calibri"/>
            </a:rPr>
            <a:t>c) internaten  voor het buitengewoon onderwijs
</a:t>
          </a:r>
          <a:r>
            <a:rPr lang="en-US" cap="none" sz="1100" b="0" i="0" u="none" baseline="0">
              <a:solidFill>
                <a:srgbClr val="000000"/>
              </a:solidFill>
              <a:latin typeface="Calibri"/>
              <a:ea typeface="Calibri"/>
              <a:cs typeface="Calibri"/>
            </a:rPr>
            <a:t> 
</a:t>
          </a:r>
          <a:r>
            <a:rPr lang="en-US" cap="none" sz="1100" b="1" i="0" u="none" baseline="0">
              <a:solidFill>
                <a:srgbClr val="FF0000"/>
              </a:solidFill>
              <a:latin typeface="Calibri"/>
              <a:ea typeface="Calibri"/>
              <a:cs typeface="Calibri"/>
            </a:rPr>
            <a:t>In het statistisch jaarboek wordt enkel over a) en b) gerapporteerd.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a:t>
          </a:r>
          <a:r>
            <a:rPr lang="en-US" cap="none" sz="1100" b="1" i="0" u="sng" baseline="0">
              <a:solidFill>
                <a:srgbClr val="000000"/>
              </a:solidFill>
              <a:latin typeface="Calibri"/>
              <a:ea typeface="Calibri"/>
              <a:cs typeface="Calibri"/>
            </a:rPr>
            <a:t> Internaten voor het gewoon onderwijs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Leerlingen uit het kleuter-, lager en secundair onderwijs (en in mindere mate ook het hoger onderwijs) kunnen terecht in een internaat. Je betaalt er kostgeld voor het verblijf van je kind. Ook leerlingen met een beperking, al dan niet van een school voor buitengewoon onderwijs, kunnen in een internaat gewoon onderwijs terecht.
</a:t>
          </a:r>
          <a:r>
            <a:rPr lang="en-US" cap="none" sz="1100" b="0" i="0" u="none" baseline="0">
              <a:solidFill>
                <a:srgbClr val="000000"/>
              </a:solidFill>
              <a:latin typeface="Calibri"/>
              <a:ea typeface="Calibri"/>
              <a:cs typeface="Calibri"/>
            </a:rPr>
            <a:t>Een internaat kan afzonderlijk bestaan, of aan een school verbonden zijn. In beide gevallen kan het leerlingen van meerdere scholen opvangen.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b)</a:t>
          </a:r>
          <a:r>
            <a:rPr lang="en-US" cap="none" sz="1100" b="1" i="0" u="sng" baseline="0">
              <a:solidFill>
                <a:srgbClr val="000000"/>
              </a:solidFill>
              <a:latin typeface="Calibri"/>
              <a:ea typeface="Calibri"/>
              <a:cs typeface="Calibri"/>
            </a:rPr>
            <a:t> Tehuizen voor kinderen van ouders zonder vaste verblijfplaats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Binnenschippers, woonwagenbewoners, kermis- en circusuitbaters en -artiesten  kiezen vaak voor een specifiek soort internaten: tehuizen voor kinderen van ouders zonder vaste verblijfplaats.
</a:t>
          </a:r>
          <a:r>
            <a:rPr lang="en-US" cap="none" sz="1100" b="0" i="0" u="none" baseline="0">
              <a:solidFill>
                <a:srgbClr val="000000"/>
              </a:solidFill>
              <a:latin typeface="Calibri"/>
              <a:ea typeface="Calibri"/>
              <a:cs typeface="Calibri"/>
            </a:rPr>
            <a:t>De kinderen kunnen er het hele schooljaar lang naar dezelfde school .
</a:t>
          </a:r>
          <a:r>
            <a:rPr lang="en-US" cap="none" sz="1100" b="0" i="0" u="none" baseline="0">
              <a:solidFill>
                <a:srgbClr val="000000"/>
              </a:solidFill>
              <a:latin typeface="Calibri"/>
              <a:ea typeface="Calibri"/>
              <a:cs typeface="Calibri"/>
            </a:rPr>
            <a:t>Ouders zonder vaste verblijfplaats kunnen van de overheid een tegemoetkoming voor het kostgeld krijgen.
</a:t>
          </a:r>
          <a:r>
            <a:rPr lang="en-US" cap="none" sz="1100" b="0" i="0" u="none" baseline="0">
              <a:solidFill>
                <a:srgbClr val="000000"/>
              </a:solidFill>
              <a:latin typeface="Calibri"/>
              <a:ea typeface="Calibri"/>
              <a:cs typeface="Calibri"/>
            </a:rPr>
            <a:t>De meeste tehuizen staan ook open voor andere kinderen. Ze kunnen zowel kinderen uit het gewoon als uit het buitengewoon onderwijs opvangen.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c)</a:t>
          </a:r>
          <a:r>
            <a:rPr lang="en-US" cap="none" sz="1100" b="1" i="0" u="sng" baseline="0">
              <a:solidFill>
                <a:srgbClr val="000000"/>
              </a:solidFill>
              <a:latin typeface="Calibri"/>
              <a:ea typeface="Calibri"/>
              <a:cs typeface="Calibri"/>
            </a:rPr>
            <a:t> Internaten voor het buitengewoon onderwijs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 het vrij, provinciaal of gemeentelijk buitengewoon onderwijs zijn er geen door het ministerie van Onderwijs gesubsidieerde internaten verbonden aan scholen voor buitengewoon onderwijs. Deze scholen kunnen wel samenwerken met de Multifunctionele centra (MFC's) gesubsidieerd door het VAPH.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 het GO! vind je voor leerlingen uit het buitengewoon onderwijs wel een specifiek aanbod:
</a:t>
          </a:r>
          <a:r>
            <a:rPr lang="en-US" cap="none" sz="1100" b="1" i="0" u="none" baseline="0">
              <a:solidFill>
                <a:srgbClr val="000000"/>
              </a:solidFill>
              <a:latin typeface="Calibri"/>
              <a:ea typeface="Calibri"/>
              <a:cs typeface="Calibri"/>
            </a:rPr>
            <a:t>•   Internaten: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Internaten voor kinderen in het buitengewoon onderwijs staan open voor kinderen en jongeren in het kleuter-, lager en secundair onderwijs.
</a:t>
          </a:r>
          <a:r>
            <a:rPr lang="en-US" cap="none" sz="1100" b="0" i="0" u="none" baseline="0">
              <a:solidFill>
                <a:srgbClr val="000000"/>
              </a:solidFill>
              <a:latin typeface="Calibri"/>
              <a:ea typeface="Calibri"/>
              <a:cs typeface="Calibri"/>
            </a:rPr>
            <a:t>Je kind kan er van maandag tot vrijdag terecht. Naast de gewone internaatsopvang is er oog voor therapie en begeleiding.
</a:t>
          </a:r>
          <a:r>
            <a:rPr lang="en-US" cap="none" sz="1100" b="0" i="0" u="none" baseline="0">
              <a:solidFill>
                <a:srgbClr val="000000"/>
              </a:solidFill>
              <a:latin typeface="Calibri"/>
              <a:ea typeface="Calibri"/>
              <a:cs typeface="Calibri"/>
            </a:rPr>
            <a:t>Een internaat kan afzonderlijk bestaan, of aan een school verbonden zijn.  In beide gevallen kan het leerlingen van meerdere scholen opvangen.     
</a:t>
          </a:r>
          <a:r>
            <a:rPr lang="en-US" cap="none" sz="1100" b="1" i="0" u="none" baseline="0">
              <a:solidFill>
                <a:srgbClr val="000000"/>
              </a:solidFill>
              <a:latin typeface="Calibri"/>
              <a:ea typeface="Calibri"/>
              <a:cs typeface="Calibri"/>
            </a:rPr>
            <a:t> •   Semi-internaten: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afdelingen van buitengewone basisscholen. Kinderen uit die school kunnen er meestal van 8 tot 18 uur terecht :
</a:t>
          </a:r>
          <a:r>
            <a:rPr lang="en-US" cap="none" sz="1100" b="0" i="0" u="none" baseline="0">
              <a:solidFill>
                <a:srgbClr val="000000"/>
              </a:solidFill>
              <a:latin typeface="Calibri"/>
              <a:ea typeface="Calibri"/>
              <a:cs typeface="Calibri"/>
            </a:rPr>
            <a:t>- Buiten de lesuren in voor- en naschoolse opvang tijdens het schooljaar
</a:t>
          </a:r>
          <a:r>
            <a:rPr lang="en-US" cap="none" sz="1100" b="0" i="0" u="none" baseline="0">
              <a:solidFill>
                <a:srgbClr val="000000"/>
              </a:solidFill>
              <a:latin typeface="Calibri"/>
              <a:ea typeface="Calibri"/>
              <a:cs typeface="Calibri"/>
            </a:rPr>
            <a:t>- In dagopvang tijdens de schoolvakanties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Internaten met permanente openstelling (IPO):</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8 internaten van het Gemeenschapsonderwijs organiseren, naast de opvang op schooldagen, ook verblijf en begeleiding voor hun interne leerlingen tijdens de schoolvrije dagen.
</a:t>
          </a:r>
          <a:r>
            <a:rPr lang="en-US" cap="none" sz="1100" b="0" i="0" u="none" baseline="0">
              <a:solidFill>
                <a:srgbClr val="000000"/>
              </a:solidFill>
              <a:latin typeface="Calibri"/>
              <a:ea typeface="Calibri"/>
              <a:cs typeface="Calibri"/>
            </a:rPr>
            <a:t>In een IPO kan je, voor het verblijf op schoolvrije dagen, niet zomaar inschrijven, het behoort tot de niet-rechtstreeks-toegankelijke jeugdhulp. Je kan er alleen terecht via de intersectorale toegangspoort. Die komt tussen in een aantal vormen van jeugdhulp die heel ingrijpend en gespecialiseerd zijn.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Agentschap Jongerenwelzijn – Jeugdhulplandschap 
</a:t>
          </a:r>
          <a:r>
            <a:rPr lang="en-US" cap="none" sz="1100" b="0" i="0" u="sng" baseline="0">
              <a:solidFill>
                <a:srgbClr val="000000"/>
              </a:solidFill>
              <a:latin typeface="Calibri"/>
              <a:ea typeface="Calibri"/>
              <a:cs typeface="Calibri"/>
            </a:rPr>
            <a:t>https://jongerenwelzijn.be/jeugdhulp/publieke-jeugdinstellingen/onderwijs/
</a:t>
          </a:r>
          <a:r>
            <a:rPr lang="en-US" cap="none" sz="1100" b="0" i="0" u="none" baseline="0">
              <a:solidFill>
                <a:srgbClr val="000000"/>
              </a:solidFill>
              <a:latin typeface="Calibri"/>
              <a:ea typeface="Calibri"/>
              <a:cs typeface="Calibri"/>
            </a:rPr>
            <a:t>• Lijst van internaten met permanente openstelling
</a:t>
          </a:r>
          <a:r>
            <a:rPr lang="en-US" cap="none" sz="1100" b="0" i="0" u="sng" baseline="0">
              <a:solidFill>
                <a:srgbClr val="000000"/>
              </a:solidFill>
              <a:latin typeface="Calibri"/>
              <a:ea typeface="Calibri"/>
              <a:cs typeface="Calibri"/>
            </a:rPr>
            <a:t>https://data-onderwijs.vlaanderen.be/onderwijsaanbod/lijst.aspx?hs=intP</a:t>
          </a:r>
          <a:r>
            <a:rPr lang="en-US" cap="none" sz="1100" b="0" i="0" u="sng"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38100</xdr:rowOff>
    </xdr:from>
    <xdr:to>
      <xdr:col>10</xdr:col>
      <xdr:colOff>628650</xdr:colOff>
      <xdr:row>33</xdr:row>
      <xdr:rowOff>104775</xdr:rowOff>
    </xdr:to>
    <xdr:sp>
      <xdr:nvSpPr>
        <xdr:cNvPr id="1" name="Text Box 2"/>
        <xdr:cNvSpPr txBox="1">
          <a:spLocks noChangeArrowheads="1"/>
        </xdr:cNvSpPr>
      </xdr:nvSpPr>
      <xdr:spPr>
        <a:xfrm>
          <a:off x="0" y="4210050"/>
          <a:ext cx="8410575" cy="128587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Met ingang van 1 september 1996 werd een drieledig systeem van nascholing geïntroduceerd:  
</a:t>
          </a:r>
          <a:r>
            <a:rPr lang="en-US" cap="none" sz="1000" b="0" i="0" u="none" baseline="0">
              <a:solidFill>
                <a:srgbClr val="000000"/>
              </a:solidFill>
              <a:latin typeface="Arial"/>
              <a:ea typeface="Arial"/>
              <a:cs typeface="Arial"/>
            </a:rPr>
            <a:t>1.  Nascholing op initiatief van de scholen: de scholen krijgen financiële middelen toegewezen om aan nascholingsbehoeften  te voldoen.
</a:t>
          </a:r>
          <a:r>
            <a:rPr lang="en-US" cap="none" sz="1000" b="0" i="0" u="none" baseline="0">
              <a:solidFill>
                <a:srgbClr val="000000"/>
              </a:solidFill>
              <a:latin typeface="Arial"/>
              <a:ea typeface="Arial"/>
              <a:cs typeface="Arial"/>
            </a:rPr>
            <a:t>2.  Nascholing op initiatief van de koepels: het Gemeenschapsonderwijs en de representatieve verenigingen van inrichtende machten krijgen middelen om nascholingsinitiatieven op te zetten voor de personeelsleden van de centra voor leerlingenbegeleiding, de pedagogische begeleidingsdiensten en de internaten. Ook initiatieven die kaderen in het eigen pedagogische project kunnen hiermee gefinancierd worden. 
</a:t>
          </a:r>
          <a:r>
            <a:rPr lang="en-US" cap="none" sz="1000" b="0" i="0" u="none" baseline="0">
              <a:solidFill>
                <a:srgbClr val="000000"/>
              </a:solidFill>
              <a:latin typeface="Arial"/>
              <a:ea typeface="Arial"/>
              <a:cs typeface="Arial"/>
            </a:rPr>
            <a:t>3.  Nascholing op initiatief van de Vlaamse regering: de Vlaamse regering organiseert met de haar toegewezen middelen nascholingsactiviteiten om aan beleidsprioriteiten tegemoet te komen.</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vermeuge\AppData\Local\Microsoft\Windows\INetCache\IE\EYSY5TQT\Nascholing2018_sov201810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7_nivover_08"/>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tabSelected="1" zoomScalePageLayoutView="0" workbookViewId="0" topLeftCell="A1">
      <selection activeCell="A54" sqref="A54"/>
    </sheetView>
  </sheetViews>
  <sheetFormatPr defaultColWidth="9.140625" defaultRowHeight="12.75"/>
  <cols>
    <col min="1" max="1" width="18.57421875" style="17" customWidth="1"/>
    <col min="2" max="2" width="47.00390625" style="0" customWidth="1"/>
    <col min="8" max="8" width="8.8515625" style="33" customWidth="1"/>
  </cols>
  <sheetData>
    <row r="1" ht="15.75">
      <c r="A1" s="88" t="s">
        <v>216</v>
      </c>
    </row>
    <row r="3" spans="1:2" ht="12.75">
      <c r="A3" s="264" t="s">
        <v>212</v>
      </c>
      <c r="B3" s="32" t="s">
        <v>217</v>
      </c>
    </row>
    <row r="4" spans="1:2" ht="18" customHeight="1">
      <c r="A4" s="275" t="s">
        <v>218</v>
      </c>
      <c r="B4" t="s">
        <v>130</v>
      </c>
    </row>
    <row r="5" spans="1:2" ht="12.75">
      <c r="A5" s="275" t="s">
        <v>219</v>
      </c>
      <c r="B5" t="s">
        <v>131</v>
      </c>
    </row>
    <row r="6" spans="1:2" ht="12.75">
      <c r="A6" s="275" t="s">
        <v>220</v>
      </c>
      <c r="B6" t="s">
        <v>132</v>
      </c>
    </row>
    <row r="7" spans="1:2" ht="12.75">
      <c r="A7" s="275" t="s">
        <v>221</v>
      </c>
      <c r="B7" t="s">
        <v>133</v>
      </c>
    </row>
    <row r="8" spans="1:2" ht="12.75">
      <c r="A8" s="275" t="s">
        <v>222</v>
      </c>
      <c r="B8" t="s">
        <v>134</v>
      </c>
    </row>
    <row r="9" spans="1:2" ht="12.75">
      <c r="A9" s="275" t="s">
        <v>223</v>
      </c>
      <c r="B9" t="s">
        <v>241</v>
      </c>
    </row>
    <row r="10" spans="1:2" ht="12.75">
      <c r="A10" s="275" t="s">
        <v>224</v>
      </c>
      <c r="B10" t="s">
        <v>135</v>
      </c>
    </row>
    <row r="11" spans="1:2" ht="12.75">
      <c r="A11" s="275" t="s">
        <v>259</v>
      </c>
      <c r="B11" t="s">
        <v>255</v>
      </c>
    </row>
    <row r="12" spans="1:2" ht="12.75">
      <c r="A12" s="275" t="s">
        <v>260</v>
      </c>
      <c r="B12" t="s">
        <v>256</v>
      </c>
    </row>
    <row r="13" spans="1:2" ht="12.75">
      <c r="A13" s="275" t="s">
        <v>261</v>
      </c>
      <c r="B13" t="s">
        <v>257</v>
      </c>
    </row>
    <row r="14" spans="1:2" ht="12.75">
      <c r="A14" s="275" t="s">
        <v>225</v>
      </c>
      <c r="B14" s="32" t="s">
        <v>358</v>
      </c>
    </row>
    <row r="15" spans="1:2" ht="12.75">
      <c r="A15" s="275" t="s">
        <v>258</v>
      </c>
      <c r="B15" s="32" t="s">
        <v>262</v>
      </c>
    </row>
    <row r="16" spans="1:2" ht="12.75">
      <c r="A16" s="275" t="s">
        <v>226</v>
      </c>
      <c r="B16" s="32" t="s">
        <v>228</v>
      </c>
    </row>
  </sheetData>
  <sheetProtection/>
  <hyperlinks>
    <hyperlink ref="A3" location="toelichting_internaten!A1" display="toelichting_internaten"/>
    <hyperlink ref="A4" location="'19_nivover_01'!A1" display="19_nivover_01"/>
    <hyperlink ref="A5" location="'19_nivover_02'!A1" display="19_nivover_02"/>
    <hyperlink ref="A6" location="'19_nivover_03'!A1" display="19_nivover_03"/>
    <hyperlink ref="A7" location="'19_nivover_04'!A1" display="19_nivover_04"/>
    <hyperlink ref="A8" location="'19_nivover_05'!A1" display="19_nivover_05"/>
    <hyperlink ref="A9" location="'19_nivover_06'!A1" display="19_nivover_06"/>
    <hyperlink ref="A10" location="'19_nivover_07'!A1" display="19_nivover_07"/>
    <hyperlink ref="A14" location="'19_nivover_11'!A1" display="19_nivover_11"/>
    <hyperlink ref="A16" location="'19_nivover_13'!A1" display="19_nivover_13"/>
    <hyperlink ref="A15" location="'19_nivover_12'!A1" display="19_nivover_12"/>
    <hyperlink ref="A11" location="'19_nivover_08'!A1" display="19_nivover_08"/>
    <hyperlink ref="A12" location="'19_nivover_09'!A1" display="19_nivover_09"/>
    <hyperlink ref="A13" location="'19_nivover_10'!A1" display="19_nivover_10"/>
  </hyperlinks>
  <printOptions horizontalCentered="1"/>
  <pageMargins left="0.3937007874015748" right="0.3937007874015748" top="0.984251968503937" bottom="0.984251968503937" header="0.5118110236220472" footer="0.5118110236220472"/>
  <pageSetup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L37"/>
  <sheetViews>
    <sheetView zoomScale="115" zoomScaleNormal="115" zoomScalePageLayoutView="0" workbookViewId="0" topLeftCell="A1">
      <selection activeCell="A49" sqref="A49"/>
    </sheetView>
  </sheetViews>
  <sheetFormatPr defaultColWidth="9.421875" defaultRowHeight="12.75"/>
  <cols>
    <col min="1" max="1" width="39.140625" style="369" customWidth="1"/>
    <col min="2" max="8" width="8.421875" style="369" customWidth="1"/>
    <col min="9" max="10" width="9.28125" style="369" customWidth="1"/>
    <col min="11" max="16384" width="9.421875" style="369" customWidth="1"/>
  </cols>
  <sheetData>
    <row r="1" ht="12" customHeight="1">
      <c r="A1" s="280" t="s">
        <v>227</v>
      </c>
    </row>
    <row r="2" ht="12" customHeight="1">
      <c r="A2" s="280"/>
    </row>
    <row r="3" spans="1:10" ht="12" customHeight="1">
      <c r="A3" s="511" t="s">
        <v>313</v>
      </c>
      <c r="B3" s="511"/>
      <c r="C3" s="511"/>
      <c r="D3" s="511"/>
      <c r="E3" s="511"/>
      <c r="F3" s="511"/>
      <c r="G3" s="511"/>
      <c r="H3" s="511"/>
      <c r="I3" s="511"/>
      <c r="J3" s="511"/>
    </row>
    <row r="4" spans="1:6" ht="12" customHeight="1">
      <c r="A4" s="396"/>
      <c r="B4" s="396"/>
      <c r="C4" s="396"/>
      <c r="D4" s="396"/>
      <c r="E4" s="396"/>
      <c r="F4" s="396"/>
    </row>
    <row r="5" spans="1:11" ht="12" customHeight="1">
      <c r="A5" s="512" t="s">
        <v>312</v>
      </c>
      <c r="B5" s="512"/>
      <c r="C5" s="512"/>
      <c r="D5" s="512"/>
      <c r="E5" s="512"/>
      <c r="F5" s="512"/>
      <c r="G5" s="512"/>
      <c r="H5" s="512"/>
      <c r="I5" s="512"/>
      <c r="J5" s="512"/>
      <c r="K5" s="512"/>
    </row>
    <row r="6" spans="1:6" ht="12" customHeight="1" thickBot="1">
      <c r="A6" s="396"/>
      <c r="B6" s="396"/>
      <c r="C6" s="396"/>
      <c r="D6" s="396"/>
      <c r="E6" s="396"/>
      <c r="F6" s="396"/>
    </row>
    <row r="7" spans="1:12" ht="12.75">
      <c r="A7" s="395" t="s">
        <v>311</v>
      </c>
      <c r="B7" s="394" t="s">
        <v>310</v>
      </c>
      <c r="C7" s="394" t="s">
        <v>309</v>
      </c>
      <c r="D7" s="394" t="s">
        <v>308</v>
      </c>
      <c r="E7" s="393" t="s">
        <v>307</v>
      </c>
      <c r="F7" s="393" t="s">
        <v>306</v>
      </c>
      <c r="G7" s="393" t="s">
        <v>305</v>
      </c>
      <c r="H7" s="393" t="s">
        <v>304</v>
      </c>
      <c r="I7" s="393" t="s">
        <v>303</v>
      </c>
      <c r="J7" s="393" t="s">
        <v>302</v>
      </c>
      <c r="K7" s="393" t="s">
        <v>301</v>
      </c>
      <c r="L7" s="393" t="s">
        <v>300</v>
      </c>
    </row>
    <row r="8" spans="1:12" ht="12.75">
      <c r="A8" s="386" t="s">
        <v>299</v>
      </c>
      <c r="B8" s="392"/>
      <c r="C8" s="392"/>
      <c r="D8" s="392"/>
      <c r="E8" s="391"/>
      <c r="F8" s="391"/>
      <c r="G8" s="391"/>
      <c r="H8" s="391"/>
      <c r="I8" s="391"/>
      <c r="J8" s="391"/>
      <c r="K8" s="391"/>
      <c r="L8" s="391"/>
    </row>
    <row r="9" spans="1:12" s="387" customFormat="1" ht="15">
      <c r="A9" s="389" t="s">
        <v>298</v>
      </c>
      <c r="B9" s="385">
        <v>3930</v>
      </c>
      <c r="C9" s="385">
        <v>4017</v>
      </c>
      <c r="D9" s="388">
        <v>4017</v>
      </c>
      <c r="E9" s="384">
        <v>4017</v>
      </c>
      <c r="F9" s="384">
        <v>4044</v>
      </c>
      <c r="G9" s="383">
        <v>4007</v>
      </c>
      <c r="H9" s="383">
        <v>4007</v>
      </c>
      <c r="I9" s="383">
        <v>4007</v>
      </c>
      <c r="J9" s="383">
        <v>4007</v>
      </c>
      <c r="K9" s="383">
        <v>4007</v>
      </c>
      <c r="L9" s="383">
        <v>4007</v>
      </c>
    </row>
    <row r="10" spans="1:12" s="387" customFormat="1" ht="15">
      <c r="A10" s="389" t="s">
        <v>297</v>
      </c>
      <c r="B10" s="385">
        <v>5394</v>
      </c>
      <c r="C10" s="385">
        <v>5513</v>
      </c>
      <c r="D10" s="388">
        <v>5513</v>
      </c>
      <c r="E10" s="384">
        <v>6358</v>
      </c>
      <c r="F10" s="384">
        <v>6401</v>
      </c>
      <c r="G10" s="383">
        <v>6335</v>
      </c>
      <c r="H10" s="383">
        <v>6335</v>
      </c>
      <c r="I10" s="383">
        <v>6335</v>
      </c>
      <c r="J10" s="383">
        <v>6335</v>
      </c>
      <c r="K10" s="383">
        <v>6335</v>
      </c>
      <c r="L10" s="383">
        <v>6335</v>
      </c>
    </row>
    <row r="11" spans="1:12" s="387" customFormat="1" ht="15">
      <c r="A11" s="389" t="s">
        <v>296</v>
      </c>
      <c r="B11" s="385">
        <v>252</v>
      </c>
      <c r="C11" s="385">
        <v>258</v>
      </c>
      <c r="D11" s="388">
        <v>258</v>
      </c>
      <c r="E11" s="384">
        <v>258</v>
      </c>
      <c r="F11" s="384">
        <v>260</v>
      </c>
      <c r="G11" s="383">
        <v>255</v>
      </c>
      <c r="H11" s="383">
        <v>255</v>
      </c>
      <c r="I11" s="383">
        <v>255</v>
      </c>
      <c r="J11" s="383">
        <v>255</v>
      </c>
      <c r="K11" s="383">
        <v>255</v>
      </c>
      <c r="L11" s="383">
        <v>255</v>
      </c>
    </row>
    <row r="12" spans="1:12" s="387" customFormat="1" ht="15">
      <c r="A12" s="389" t="s">
        <v>295</v>
      </c>
      <c r="B12" s="385">
        <v>412</v>
      </c>
      <c r="C12" s="385">
        <v>420</v>
      </c>
      <c r="D12" s="388">
        <v>420</v>
      </c>
      <c r="E12" s="384">
        <v>420</v>
      </c>
      <c r="F12" s="384">
        <v>424</v>
      </c>
      <c r="G12" s="383">
        <v>422</v>
      </c>
      <c r="H12" s="383">
        <v>418</v>
      </c>
      <c r="I12" s="383">
        <v>418</v>
      </c>
      <c r="J12" s="383">
        <v>418</v>
      </c>
      <c r="K12" s="383">
        <v>418</v>
      </c>
      <c r="L12" s="383">
        <v>354</v>
      </c>
    </row>
    <row r="13" spans="1:12" s="390" customFormat="1" ht="15">
      <c r="A13" s="389" t="s">
        <v>294</v>
      </c>
      <c r="B13" s="385">
        <v>26</v>
      </c>
      <c r="C13" s="385">
        <v>27</v>
      </c>
      <c r="D13" s="388">
        <v>27</v>
      </c>
      <c r="E13" s="383">
        <v>27</v>
      </c>
      <c r="F13" s="383">
        <v>27</v>
      </c>
      <c r="G13" s="383">
        <v>25</v>
      </c>
      <c r="H13" s="383">
        <v>28</v>
      </c>
      <c r="I13" s="383">
        <v>28</v>
      </c>
      <c r="J13" s="383">
        <v>28</v>
      </c>
      <c r="K13" s="383">
        <v>28</v>
      </c>
      <c r="L13" s="383">
        <v>28</v>
      </c>
    </row>
    <row r="14" spans="1:12" s="387" customFormat="1" ht="15">
      <c r="A14" s="389" t="s">
        <v>293</v>
      </c>
      <c r="B14" s="385">
        <v>178</v>
      </c>
      <c r="C14" s="385">
        <v>182</v>
      </c>
      <c r="D14" s="388">
        <v>182</v>
      </c>
      <c r="E14" s="384">
        <v>182</v>
      </c>
      <c r="F14" s="384">
        <v>183</v>
      </c>
      <c r="G14" s="383">
        <v>178</v>
      </c>
      <c r="H14" s="383">
        <v>178</v>
      </c>
      <c r="I14" s="383">
        <v>178</v>
      </c>
      <c r="J14" s="383">
        <v>178</v>
      </c>
      <c r="K14" s="383">
        <v>178</v>
      </c>
      <c r="L14" s="383">
        <v>178</v>
      </c>
    </row>
    <row r="15" spans="1:12" s="387" customFormat="1" ht="13.5" customHeight="1">
      <c r="A15" s="386" t="s">
        <v>292</v>
      </c>
      <c r="B15" s="385">
        <v>2164</v>
      </c>
      <c r="C15" s="385">
        <v>1795</v>
      </c>
      <c r="D15" s="385">
        <v>2200</v>
      </c>
      <c r="E15" s="384">
        <v>2200</v>
      </c>
      <c r="F15" s="384">
        <v>2215</v>
      </c>
      <c r="G15" s="383">
        <v>1221</v>
      </c>
      <c r="H15" s="383">
        <v>1221</v>
      </c>
      <c r="I15" s="383">
        <v>1221</v>
      </c>
      <c r="J15" s="383">
        <v>1221</v>
      </c>
      <c r="K15" s="383">
        <v>1221</v>
      </c>
      <c r="L15" s="383">
        <v>1148</v>
      </c>
    </row>
    <row r="16" spans="1:12" ht="12.75">
      <c r="A16" s="386" t="s">
        <v>291</v>
      </c>
      <c r="B16" s="385">
        <v>1266</v>
      </c>
      <c r="C16" s="385">
        <v>1131</v>
      </c>
      <c r="D16" s="385">
        <v>846</v>
      </c>
      <c r="E16" s="384">
        <v>661</v>
      </c>
      <c r="F16" s="384">
        <v>680</v>
      </c>
      <c r="G16" s="383">
        <v>577</v>
      </c>
      <c r="H16" s="383">
        <v>546</v>
      </c>
      <c r="I16" s="383">
        <v>546</v>
      </c>
      <c r="J16" s="383">
        <v>577</v>
      </c>
      <c r="K16" s="383">
        <v>535</v>
      </c>
      <c r="L16" s="383">
        <v>708</v>
      </c>
    </row>
    <row r="17" spans="1:12" ht="15.75" customHeight="1">
      <c r="A17" s="382" t="s">
        <v>11</v>
      </c>
      <c r="B17" s="381">
        <v>13622</v>
      </c>
      <c r="C17" s="381">
        <v>13343</v>
      </c>
      <c r="D17" s="381">
        <v>13463</v>
      </c>
      <c r="E17" s="380">
        <v>14123</v>
      </c>
      <c r="F17" s="380">
        <v>14234</v>
      </c>
      <c r="G17" s="380">
        <v>13020</v>
      </c>
      <c r="H17" s="380">
        <v>12988</v>
      </c>
      <c r="I17" s="380">
        <v>12988</v>
      </c>
      <c r="J17" s="380">
        <v>13019</v>
      </c>
      <c r="K17" s="380">
        <v>12977</v>
      </c>
      <c r="L17" s="380">
        <v>13013</v>
      </c>
    </row>
    <row r="19" ht="12.75">
      <c r="A19" s="378" t="s">
        <v>290</v>
      </c>
    </row>
    <row r="20" ht="12.75">
      <c r="A20" s="379" t="s">
        <v>289</v>
      </c>
    </row>
    <row r="21" ht="12" customHeight="1">
      <c r="A21" s="378" t="s">
        <v>288</v>
      </c>
    </row>
    <row r="22" ht="12.75">
      <c r="A22" s="377" t="s">
        <v>287</v>
      </c>
    </row>
    <row r="23" ht="12" customHeight="1">
      <c r="A23" s="377" t="s">
        <v>286</v>
      </c>
    </row>
    <row r="24" spans="1:7" ht="12" customHeight="1">
      <c r="A24" s="376" t="s">
        <v>285</v>
      </c>
      <c r="B24" s="375"/>
      <c r="C24" s="375"/>
      <c r="D24" s="375"/>
      <c r="E24" s="375"/>
      <c r="F24" s="375"/>
      <c r="G24" s="375"/>
    </row>
    <row r="25" ht="12" customHeight="1">
      <c r="A25" s="374"/>
    </row>
    <row r="26" ht="12" customHeight="1"/>
    <row r="27" ht="12" customHeight="1"/>
    <row r="28" spans="1:6" ht="12">
      <c r="A28" s="370"/>
      <c r="B28" s="373"/>
      <c r="C28" s="373"/>
      <c r="D28" s="373"/>
      <c r="E28" s="373"/>
      <c r="F28" s="373"/>
    </row>
    <row r="29" spans="1:3" ht="12">
      <c r="A29" s="370"/>
      <c r="B29" s="372"/>
      <c r="C29" s="372"/>
    </row>
    <row r="30" ht="12">
      <c r="A30" s="370"/>
    </row>
    <row r="31" ht="12" customHeight="1"/>
    <row r="32" ht="12" customHeight="1"/>
    <row r="33" ht="12" customHeight="1"/>
    <row r="34" spans="5:6" ht="12" customHeight="1">
      <c r="E34" s="371"/>
      <c r="F34" s="371"/>
    </row>
    <row r="35" spans="1:6" s="371" customFormat="1" ht="12" customHeight="1">
      <c r="A35" s="369"/>
      <c r="E35" s="369"/>
      <c r="F35" s="369"/>
    </row>
    <row r="36" ht="12">
      <c r="A36" s="370"/>
    </row>
    <row r="37" ht="12">
      <c r="A37" s="370"/>
    </row>
    <row r="38" ht="12" customHeight="1"/>
    <row r="39" ht="12" customHeight="1"/>
    <row r="40" ht="12" customHeight="1"/>
    <row r="41" ht="12" customHeight="1"/>
  </sheetData>
  <sheetProtection/>
  <mergeCells count="2">
    <mergeCell ref="A3:J3"/>
    <mergeCell ref="A5:K5"/>
  </mergeCells>
  <printOptions horizontalCentered="1"/>
  <pageMargins left="0.3937007874015748" right="0.3937007874015748" top="0.3937007874015748" bottom="0.3937007874015748" header="0.5118110236220472" footer="0.5118110236220472"/>
  <pageSetup fitToHeight="1" fitToWidth="1" horizontalDpi="600" verticalDpi="600" orientation="landscape" paperSize="9" r:id="rId2"/>
  <headerFooter alignWithMargins="0">
    <oddFooter>&amp;R&amp;A</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G54"/>
  <sheetViews>
    <sheetView zoomScalePageLayoutView="0" workbookViewId="0" topLeftCell="A1">
      <selection activeCell="A64" sqref="A64"/>
    </sheetView>
  </sheetViews>
  <sheetFormatPr defaultColWidth="9.140625" defaultRowHeight="12.75"/>
  <cols>
    <col min="1" max="1" width="39.421875" style="397" customWidth="1"/>
    <col min="2" max="2" width="21.421875" style="397" customWidth="1"/>
    <col min="3" max="3" width="21.28125" style="397" customWidth="1"/>
    <col min="4" max="4" width="18.7109375" style="397" customWidth="1"/>
    <col min="5" max="6" width="16.8515625" style="397" customWidth="1"/>
    <col min="7" max="20" width="9.8515625" style="397" customWidth="1"/>
    <col min="21" max="16384" width="9.140625" style="397" customWidth="1"/>
  </cols>
  <sheetData>
    <row r="1" ht="12.75">
      <c r="A1" s="280" t="s">
        <v>227</v>
      </c>
    </row>
    <row r="2" ht="12.75">
      <c r="A2" s="280"/>
    </row>
    <row r="3" spans="1:6" ht="12.75">
      <c r="A3" s="511" t="s">
        <v>313</v>
      </c>
      <c r="B3" s="511"/>
      <c r="C3" s="511"/>
      <c r="D3" s="511"/>
      <c r="E3" s="511"/>
      <c r="F3" s="451"/>
    </row>
    <row r="4" spans="1:6" ht="12.75">
      <c r="A4" s="396"/>
      <c r="B4" s="396"/>
      <c r="C4" s="396"/>
      <c r="D4" s="396"/>
      <c r="E4" s="396"/>
      <c r="F4" s="451"/>
    </row>
    <row r="5" spans="1:5" s="450" customFormat="1" ht="12.75">
      <c r="A5" s="511" t="s">
        <v>341</v>
      </c>
      <c r="B5" s="511"/>
      <c r="C5" s="511"/>
      <c r="D5" s="511"/>
      <c r="E5" s="511"/>
    </row>
    <row r="6" spans="1:5" s="450" customFormat="1" ht="12.75">
      <c r="A6" s="511" t="s">
        <v>331</v>
      </c>
      <c r="B6" s="511"/>
      <c r="C6" s="511"/>
      <c r="D6" s="511"/>
      <c r="E6" s="511"/>
    </row>
    <row r="7" s="413" customFormat="1" ht="7.5" customHeight="1" thickBot="1"/>
    <row r="8" spans="1:5" ht="14.25" customHeight="1">
      <c r="A8" s="449"/>
      <c r="B8" s="448" t="s">
        <v>47</v>
      </c>
      <c r="C8" s="448" t="s">
        <v>48</v>
      </c>
      <c r="D8" s="448" t="s">
        <v>49</v>
      </c>
      <c r="E8" s="447" t="s">
        <v>11</v>
      </c>
    </row>
    <row r="9" spans="1:4" ht="14.25" customHeight="1">
      <c r="A9" s="413" t="s">
        <v>45</v>
      </c>
      <c r="B9" s="436"/>
      <c r="C9" s="436"/>
      <c r="D9" s="436"/>
    </row>
    <row r="10" spans="1:5" ht="12.75">
      <c r="A10" s="397" t="s">
        <v>340</v>
      </c>
      <c r="B10" s="422">
        <v>584120.77</v>
      </c>
      <c r="C10" s="434">
        <v>2074878.24</v>
      </c>
      <c r="D10" s="434">
        <v>818130.91</v>
      </c>
      <c r="E10" s="399">
        <f>SUM(B10:D10)</f>
        <v>3477129.92</v>
      </c>
    </row>
    <row r="11" spans="1:5" ht="12.75">
      <c r="A11" s="397" t="s">
        <v>339</v>
      </c>
      <c r="B11" s="422">
        <v>130994</v>
      </c>
      <c r="C11" s="434">
        <v>317988.77</v>
      </c>
      <c r="D11" s="434">
        <v>80887.31</v>
      </c>
      <c r="E11" s="399">
        <f>SUM(B11:D11)</f>
        <v>529870.0800000001</v>
      </c>
    </row>
    <row r="12" spans="1:5" ht="12.75">
      <c r="A12" s="412" t="s">
        <v>11</v>
      </c>
      <c r="B12" s="444">
        <f>SUM(B10:B11)</f>
        <v>715114.77</v>
      </c>
      <c r="C12" s="444">
        <f>SUM(C10:C11)</f>
        <v>2392867.01</v>
      </c>
      <c r="D12" s="444">
        <f>SUM(D10:D11)</f>
        <v>899018.22</v>
      </c>
      <c r="E12" s="446">
        <f>SUM(E10:E11)</f>
        <v>4007000</v>
      </c>
    </row>
    <row r="13" spans="1:5" s="413" customFormat="1" ht="12.75">
      <c r="A13" s="397"/>
      <c r="B13" s="442"/>
      <c r="C13" s="442"/>
      <c r="D13" s="442"/>
      <c r="E13" s="433"/>
    </row>
    <row r="14" spans="1:6" s="413" customFormat="1" ht="15.75">
      <c r="A14" s="413" t="s">
        <v>46</v>
      </c>
      <c r="B14" s="442"/>
      <c r="C14" s="442"/>
      <c r="D14" s="442"/>
      <c r="E14" s="433"/>
      <c r="F14" s="445"/>
    </row>
    <row r="15" spans="1:5" ht="11.25" customHeight="1">
      <c r="A15" s="397" t="s">
        <v>338</v>
      </c>
      <c r="B15" s="422">
        <v>1209947.07</v>
      </c>
      <c r="C15" s="434">
        <v>3833990.55</v>
      </c>
      <c r="D15" s="434">
        <v>512461.91000000003</v>
      </c>
      <c r="E15" s="399">
        <f>SUM(B15:D15)</f>
        <v>5556399.53</v>
      </c>
    </row>
    <row r="16" spans="1:5" ht="12.75">
      <c r="A16" s="397" t="s">
        <v>337</v>
      </c>
      <c r="B16" s="422">
        <v>204142.53</v>
      </c>
      <c r="C16" s="434">
        <v>480267.38</v>
      </c>
      <c r="D16" s="434">
        <v>94190.56</v>
      </c>
      <c r="E16" s="399">
        <f>SUM(B16:D16)</f>
        <v>778600.47</v>
      </c>
    </row>
    <row r="17" spans="1:5" ht="12.75" customHeight="1">
      <c r="A17" s="412" t="s">
        <v>11</v>
      </c>
      <c r="B17" s="444">
        <f>SUM(B15:B16)</f>
        <v>1414089.6</v>
      </c>
      <c r="C17" s="444">
        <f>SUM(C15:C16)</f>
        <v>4314257.93</v>
      </c>
      <c r="D17" s="444">
        <f>SUM(D15:D16)</f>
        <v>606652.47</v>
      </c>
      <c r="E17" s="443">
        <f>SUM(E15:E16)</f>
        <v>6335000</v>
      </c>
    </row>
    <row r="18" spans="2:5" ht="12.75">
      <c r="B18" s="434"/>
      <c r="C18" s="434"/>
      <c r="D18" s="434"/>
      <c r="E18" s="399"/>
    </row>
    <row r="19" spans="1:6" ht="12.75">
      <c r="A19" s="413" t="s">
        <v>273</v>
      </c>
      <c r="B19" s="434">
        <v>22320.97</v>
      </c>
      <c r="C19" s="434">
        <v>5906.81</v>
      </c>
      <c r="D19" s="434">
        <v>226772.22</v>
      </c>
      <c r="E19" s="433">
        <f>SUM(B19:D19)</f>
        <v>255000</v>
      </c>
      <c r="F19" s="399"/>
    </row>
    <row r="20" spans="1:6" ht="13.5" customHeight="1">
      <c r="A20" s="413"/>
      <c r="B20" s="442"/>
      <c r="C20" s="442"/>
      <c r="D20" s="442"/>
      <c r="E20" s="433"/>
      <c r="F20" s="399"/>
    </row>
    <row r="21" spans="1:7" ht="12.75">
      <c r="A21" s="413" t="s">
        <v>274</v>
      </c>
      <c r="B21" s="440">
        <v>129045.1</v>
      </c>
      <c r="C21" s="440">
        <v>132729.57</v>
      </c>
      <c r="D21" s="440">
        <v>92225.33</v>
      </c>
      <c r="E21" s="438">
        <f>SUM(B21:D21)</f>
        <v>354000</v>
      </c>
      <c r="F21" s="399"/>
      <c r="G21" s="441"/>
    </row>
    <row r="22" spans="2:7" ht="13.5" customHeight="1">
      <c r="B22" s="439"/>
      <c r="C22" s="439"/>
      <c r="D22" s="439"/>
      <c r="E22" s="438"/>
      <c r="F22" s="399"/>
      <c r="G22" s="437"/>
    </row>
    <row r="23" spans="1:7" ht="13.5" customHeight="1">
      <c r="A23" s="413" t="s">
        <v>336</v>
      </c>
      <c r="B23" s="439"/>
      <c r="C23" s="440"/>
      <c r="D23" s="439"/>
      <c r="E23" s="438">
        <v>28000</v>
      </c>
      <c r="F23" s="399"/>
      <c r="G23" s="437"/>
    </row>
    <row r="24" spans="2:4" ht="13.5" customHeight="1">
      <c r="B24" s="421"/>
      <c r="C24" s="436"/>
      <c r="D24" s="435"/>
    </row>
    <row r="25" spans="1:5" ht="13.5" customHeight="1">
      <c r="A25" s="413" t="s">
        <v>335</v>
      </c>
      <c r="B25" s="434">
        <v>42122.12</v>
      </c>
      <c r="C25" s="434">
        <v>120281.33</v>
      </c>
      <c r="D25" s="434">
        <v>15596.55</v>
      </c>
      <c r="E25" s="433">
        <f>SUM(B25:D25)</f>
        <v>178000</v>
      </c>
    </row>
    <row r="26" spans="1:5" ht="13.5" customHeight="1">
      <c r="A26" s="413"/>
      <c r="B26" s="433"/>
      <c r="C26" s="433"/>
      <c r="D26" s="433"/>
      <c r="E26" s="433"/>
    </row>
    <row r="27" ht="13.5" customHeight="1">
      <c r="A27" s="397" t="s">
        <v>334</v>
      </c>
    </row>
    <row r="28" ht="12.75">
      <c r="A28" s="397" t="s">
        <v>333</v>
      </c>
    </row>
    <row r="29" ht="12.75">
      <c r="A29" s="432"/>
    </row>
    <row r="31" spans="1:5" ht="12.75">
      <c r="A31" s="511" t="s">
        <v>332</v>
      </c>
      <c r="B31" s="511"/>
      <c r="C31" s="511"/>
      <c r="D31" s="511"/>
      <c r="E31" s="511"/>
    </row>
    <row r="32" spans="1:5" ht="12.75">
      <c r="A32" s="511" t="s">
        <v>331</v>
      </c>
      <c r="B32" s="511"/>
      <c r="C32" s="511"/>
      <c r="D32" s="511"/>
      <c r="E32" s="511"/>
    </row>
    <row r="33" ht="7.5" customHeight="1" thickBot="1"/>
    <row r="34" spans="1:5" ht="12.75" customHeight="1">
      <c r="A34" s="431" t="s">
        <v>330</v>
      </c>
      <c r="B34" s="430" t="s">
        <v>329</v>
      </c>
      <c r="C34" s="407" t="s">
        <v>317</v>
      </c>
      <c r="E34" s="32"/>
    </row>
    <row r="35" spans="1:7" ht="12.75">
      <c r="A35" s="429" t="s">
        <v>47</v>
      </c>
      <c r="B35" s="428" t="s">
        <v>13</v>
      </c>
      <c r="C35" s="427">
        <v>234876.17</v>
      </c>
      <c r="D35" s="399"/>
      <c r="E35" s="32"/>
      <c r="G35" s="399"/>
    </row>
    <row r="36" spans="1:7" ht="25.5">
      <c r="A36" s="426" t="s">
        <v>48</v>
      </c>
      <c r="B36" s="425" t="s">
        <v>328</v>
      </c>
      <c r="C36" s="422">
        <v>685239.36</v>
      </c>
      <c r="D36" s="399"/>
      <c r="E36" s="32"/>
      <c r="G36" s="399"/>
    </row>
    <row r="37" spans="2:7" ht="12.75">
      <c r="B37" s="421" t="s">
        <v>327</v>
      </c>
      <c r="C37" s="422">
        <v>4881.25</v>
      </c>
      <c r="D37" s="399"/>
      <c r="G37" s="399"/>
    </row>
    <row r="38" spans="2:7" ht="12.75">
      <c r="B38" s="421" t="s">
        <v>326</v>
      </c>
      <c r="C38" s="424">
        <v>3945.03</v>
      </c>
      <c r="D38" s="399"/>
      <c r="G38" s="399"/>
    </row>
    <row r="39" spans="2:7" ht="12.75">
      <c r="B39" s="421" t="s">
        <v>325</v>
      </c>
      <c r="C39" s="424">
        <v>944.87</v>
      </c>
      <c r="D39" s="399"/>
      <c r="G39" s="399"/>
    </row>
    <row r="40" spans="1:4" ht="12.75">
      <c r="A40" s="423"/>
      <c r="B40" s="419" t="s">
        <v>324</v>
      </c>
      <c r="C40" s="422">
        <v>2045.85</v>
      </c>
      <c r="D40" s="399"/>
    </row>
    <row r="41" spans="1:4" ht="12.75">
      <c r="A41" s="397" t="s">
        <v>49</v>
      </c>
      <c r="B41" s="421" t="s">
        <v>323</v>
      </c>
      <c r="C41" s="420">
        <v>187532.89</v>
      </c>
      <c r="D41" s="399"/>
    </row>
    <row r="42" spans="2:4" ht="12.75">
      <c r="B42" s="419" t="s">
        <v>322</v>
      </c>
      <c r="C42" s="418">
        <v>28534.57</v>
      </c>
      <c r="D42" s="399"/>
    </row>
    <row r="43" spans="1:4" ht="15.75">
      <c r="A43" s="417"/>
      <c r="B43" s="416" t="s">
        <v>11</v>
      </c>
      <c r="C43" s="415">
        <v>1148000</v>
      </c>
      <c r="D43" s="414"/>
    </row>
    <row r="44" spans="1:5" ht="7.5" customHeight="1">
      <c r="A44" s="413"/>
      <c r="B44" s="412"/>
      <c r="C44" s="411"/>
      <c r="D44" s="411"/>
      <c r="E44" s="411"/>
    </row>
    <row r="45" spans="1:5" ht="12.75">
      <c r="A45" s="398"/>
      <c r="B45" s="398"/>
      <c r="C45" s="398"/>
      <c r="D45" s="398"/>
      <c r="E45" s="398"/>
    </row>
    <row r="46" ht="13.5" customHeight="1"/>
    <row r="47" spans="1:5" ht="12.75">
      <c r="A47" s="511" t="s">
        <v>321</v>
      </c>
      <c r="B47" s="511"/>
      <c r="C47" s="511"/>
      <c r="D47" s="511"/>
      <c r="E47" s="511"/>
    </row>
    <row r="48" spans="1:5" ht="12.75">
      <c r="A48" s="511" t="s">
        <v>320</v>
      </c>
      <c r="B48" s="511"/>
      <c r="C48" s="511"/>
      <c r="D48" s="511"/>
      <c r="E48" s="511"/>
    </row>
    <row r="49" ht="6" customHeight="1" thickBot="1"/>
    <row r="50" spans="1:5" ht="12.75">
      <c r="A50" s="410" t="s">
        <v>319</v>
      </c>
      <c r="B50" s="407"/>
      <c r="C50" s="409"/>
      <c r="D50" s="408" t="s">
        <v>318</v>
      </c>
      <c r="E50" s="407" t="s">
        <v>317</v>
      </c>
    </row>
    <row r="51" spans="1:5" ht="54.75" customHeight="1">
      <c r="A51" s="406" t="s">
        <v>316</v>
      </c>
      <c r="B51" s="513" t="s">
        <v>315</v>
      </c>
      <c r="C51" s="514"/>
      <c r="D51" s="405">
        <v>5</v>
      </c>
      <c r="E51" s="404">
        <v>534410</v>
      </c>
    </row>
    <row r="52" spans="2:6" ht="12.75">
      <c r="B52" s="403"/>
      <c r="C52" s="402" t="s">
        <v>11</v>
      </c>
      <c r="D52" s="401">
        <f>SUM(D51:D51)</f>
        <v>5</v>
      </c>
      <c r="E52" s="400">
        <f>SUM(E51:E51)</f>
        <v>534410</v>
      </c>
      <c r="F52" s="399"/>
    </row>
    <row r="54" spans="1:5" ht="30" customHeight="1">
      <c r="A54" s="515" t="s">
        <v>314</v>
      </c>
      <c r="B54" s="515"/>
      <c r="C54" s="515"/>
      <c r="D54" s="515"/>
      <c r="E54" s="515"/>
    </row>
  </sheetData>
  <sheetProtection/>
  <mergeCells count="9">
    <mergeCell ref="B51:C51"/>
    <mergeCell ref="A54:E54"/>
    <mergeCell ref="A47:E47"/>
    <mergeCell ref="A3:E3"/>
    <mergeCell ref="A5:E5"/>
    <mergeCell ref="A31:E31"/>
    <mergeCell ref="A6:E6"/>
    <mergeCell ref="A32:E32"/>
    <mergeCell ref="A48:E48"/>
  </mergeCells>
  <printOptions horizontalCentered="1"/>
  <pageMargins left="0.1968503937007874" right="0.1968503937007874" top="0.1968503937007874" bottom="0.1968503937007874" header="0.5118110236220472" footer="0.5118110236220472"/>
  <pageSetup fitToHeight="1" fitToWidth="1" horizontalDpi="600" verticalDpi="600" orientation="portrait" paperSize="9" scale="88" r:id="rId1"/>
  <headerFooter alignWithMargins="0">
    <oddFooter>&amp;R&amp;A</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N75"/>
  <sheetViews>
    <sheetView zoomScale="115" zoomScaleNormal="115" zoomScalePageLayoutView="0" workbookViewId="0" topLeftCell="A1">
      <selection activeCell="A80" sqref="A80"/>
    </sheetView>
  </sheetViews>
  <sheetFormatPr defaultColWidth="9.57421875" defaultRowHeight="12.75"/>
  <cols>
    <col min="1" max="1" width="23.8515625" style="375" customWidth="1"/>
    <col min="2" max="14" width="9.28125" style="375" customWidth="1"/>
    <col min="15" max="16384" width="9.57421875" style="375" customWidth="1"/>
  </cols>
  <sheetData>
    <row r="1" spans="1:11" ht="12" customHeight="1">
      <c r="A1" s="280" t="s">
        <v>227</v>
      </c>
      <c r="B1" s="396"/>
      <c r="C1" s="396"/>
      <c r="D1" s="396"/>
      <c r="E1" s="396"/>
      <c r="F1" s="396"/>
      <c r="G1" s="396"/>
      <c r="H1" s="396"/>
      <c r="I1" s="396"/>
      <c r="J1" s="396"/>
      <c r="K1" s="396"/>
    </row>
    <row r="2" spans="1:11" ht="12" customHeight="1">
      <c r="A2" s="396"/>
      <c r="B2" s="396"/>
      <c r="C2" s="396"/>
      <c r="D2" s="396"/>
      <c r="E2" s="396"/>
      <c r="F2" s="396"/>
      <c r="G2" s="396"/>
      <c r="H2" s="396"/>
      <c r="I2" s="396"/>
      <c r="J2" s="396"/>
      <c r="K2" s="396"/>
    </row>
    <row r="3" spans="1:9" s="470" customFormat="1" ht="12.75">
      <c r="A3" s="541" t="s">
        <v>357</v>
      </c>
      <c r="B3" s="541"/>
      <c r="C3" s="541"/>
      <c r="D3" s="541"/>
      <c r="E3" s="541"/>
      <c r="F3" s="541"/>
      <c r="G3" s="541"/>
      <c r="H3" s="541"/>
      <c r="I3" s="541"/>
    </row>
    <row r="4" spans="1:9" s="470" customFormat="1" ht="12.75">
      <c r="A4" s="542" t="s">
        <v>356</v>
      </c>
      <c r="B4" s="542"/>
      <c r="C4" s="542"/>
      <c r="D4" s="542"/>
      <c r="E4" s="542"/>
      <c r="F4" s="542"/>
      <c r="G4" s="542"/>
      <c r="H4" s="542"/>
      <c r="I4" s="542"/>
    </row>
    <row r="5" s="453" customFormat="1" ht="5.25" customHeight="1" thickBot="1"/>
    <row r="6" spans="1:9" s="468" customFormat="1" ht="15" customHeight="1">
      <c r="A6" s="469"/>
      <c r="B6" s="530" t="s">
        <v>355</v>
      </c>
      <c r="C6" s="531"/>
      <c r="D6" s="531"/>
      <c r="E6" s="543"/>
      <c r="F6" s="530" t="s">
        <v>354</v>
      </c>
      <c r="G6" s="531"/>
      <c r="H6" s="531"/>
      <c r="I6" s="532"/>
    </row>
    <row r="7" spans="1:9" s="453" customFormat="1" ht="38.25" customHeight="1">
      <c r="A7" s="460" t="s">
        <v>352</v>
      </c>
      <c r="B7" s="525" t="s">
        <v>351</v>
      </c>
      <c r="C7" s="526"/>
      <c r="D7" s="527" t="s">
        <v>350</v>
      </c>
      <c r="E7" s="533"/>
      <c r="F7" s="525" t="s">
        <v>351</v>
      </c>
      <c r="G7" s="526"/>
      <c r="H7" s="527" t="s">
        <v>350</v>
      </c>
      <c r="I7" s="528"/>
    </row>
    <row r="8" spans="1:9" s="453" customFormat="1" ht="12" customHeight="1">
      <c r="A8" s="466">
        <v>1996</v>
      </c>
      <c r="B8" s="544">
        <v>44704</v>
      </c>
      <c r="C8" s="545"/>
      <c r="D8" s="546">
        <v>24.26877607530014</v>
      </c>
      <c r="E8" s="547"/>
      <c r="F8" s="544">
        <v>0</v>
      </c>
      <c r="G8" s="548"/>
      <c r="H8" s="549">
        <v>0</v>
      </c>
      <c r="I8" s="548"/>
    </row>
    <row r="9" spans="1:9" s="453" customFormat="1" ht="12" customHeight="1">
      <c r="A9" s="466">
        <v>1997</v>
      </c>
      <c r="B9" s="537">
        <v>43903</v>
      </c>
      <c r="C9" s="538"/>
      <c r="D9" s="539">
        <v>64.37</v>
      </c>
      <c r="E9" s="540"/>
      <c r="F9" s="537">
        <v>58079</v>
      </c>
      <c r="G9" s="538"/>
      <c r="H9" s="518">
        <v>6.866650636218731</v>
      </c>
      <c r="I9" s="520"/>
    </row>
    <row r="10" spans="1:9" s="453" customFormat="1" ht="12" customHeight="1">
      <c r="A10" s="466">
        <v>1998</v>
      </c>
      <c r="B10" s="537">
        <v>43392</v>
      </c>
      <c r="C10" s="538"/>
      <c r="D10" s="539">
        <v>71.244599019829</v>
      </c>
      <c r="E10" s="540"/>
      <c r="F10" s="537">
        <v>58002</v>
      </c>
      <c r="G10" s="538"/>
      <c r="H10" s="518">
        <v>24.19</v>
      </c>
      <c r="I10" s="520"/>
    </row>
    <row r="11" spans="1:9" s="453" customFormat="1" ht="12" customHeight="1">
      <c r="A11" s="466">
        <v>1999</v>
      </c>
      <c r="B11" s="537">
        <v>43187</v>
      </c>
      <c r="C11" s="538"/>
      <c r="D11" s="539">
        <v>77.71</v>
      </c>
      <c r="E11" s="540"/>
      <c r="F11" s="537">
        <v>57623</v>
      </c>
      <c r="G11" s="538"/>
      <c r="H11" s="518">
        <v>41.7204802193362</v>
      </c>
      <c r="I11" s="520"/>
    </row>
    <row r="12" spans="1:9" s="453" customFormat="1" ht="12" customHeight="1">
      <c r="A12" s="466">
        <v>2000</v>
      </c>
      <c r="B12" s="537">
        <v>44164</v>
      </c>
      <c r="C12" s="538"/>
      <c r="D12" s="539">
        <v>81.39</v>
      </c>
      <c r="E12" s="540"/>
      <c r="F12" s="537">
        <v>56518</v>
      </c>
      <c r="G12" s="538"/>
      <c r="H12" s="521">
        <v>60.09</v>
      </c>
      <c r="I12" s="522"/>
    </row>
    <row r="13" spans="1:9" s="453" customFormat="1" ht="12" customHeight="1">
      <c r="A13" s="466">
        <v>2001</v>
      </c>
      <c r="B13" s="537">
        <v>44572</v>
      </c>
      <c r="C13" s="538"/>
      <c r="D13" s="539">
        <v>86.6</v>
      </c>
      <c r="E13" s="540"/>
      <c r="F13" s="537">
        <v>56477</v>
      </c>
      <c r="G13" s="538"/>
      <c r="H13" s="521">
        <v>78.08</v>
      </c>
      <c r="I13" s="522"/>
    </row>
    <row r="14" spans="1:9" s="453" customFormat="1" ht="12" customHeight="1">
      <c r="A14" s="466">
        <v>2002</v>
      </c>
      <c r="B14" s="537">
        <v>45348</v>
      </c>
      <c r="C14" s="538"/>
      <c r="D14" s="539">
        <v>90.65</v>
      </c>
      <c r="E14" s="540"/>
      <c r="F14" s="537">
        <v>57158</v>
      </c>
      <c r="G14" s="538"/>
      <c r="H14" s="521">
        <v>94.74</v>
      </c>
      <c r="I14" s="522"/>
    </row>
    <row r="15" spans="1:12" s="453" customFormat="1" ht="12" customHeight="1">
      <c r="A15" s="466">
        <v>2003</v>
      </c>
      <c r="B15" s="516">
        <v>46072</v>
      </c>
      <c r="C15" s="517"/>
      <c r="D15" s="521">
        <v>92.36</v>
      </c>
      <c r="E15" s="529"/>
      <c r="F15" s="516">
        <v>56483</v>
      </c>
      <c r="G15" s="517"/>
      <c r="H15" s="521">
        <v>106.35</v>
      </c>
      <c r="I15" s="522"/>
      <c r="L15" s="467"/>
    </row>
    <row r="16" spans="1:9" s="453" customFormat="1" ht="12" customHeight="1">
      <c r="A16" s="466">
        <v>2004</v>
      </c>
      <c r="B16" s="516">
        <v>46973</v>
      </c>
      <c r="C16" s="517"/>
      <c r="D16" s="521">
        <v>91.05</v>
      </c>
      <c r="E16" s="529"/>
      <c r="F16" s="516">
        <v>57695</v>
      </c>
      <c r="G16" s="517"/>
      <c r="H16" s="521">
        <v>104.65</v>
      </c>
      <c r="I16" s="522"/>
    </row>
    <row r="17" spans="1:9" s="453" customFormat="1" ht="12" customHeight="1">
      <c r="A17" s="466">
        <v>2005</v>
      </c>
      <c r="B17" s="516">
        <v>49609</v>
      </c>
      <c r="C17" s="517"/>
      <c r="D17" s="521">
        <v>86.96</v>
      </c>
      <c r="E17" s="529"/>
      <c r="F17" s="516">
        <v>58911</v>
      </c>
      <c r="G17" s="517"/>
      <c r="H17" s="521">
        <v>103.39</v>
      </c>
      <c r="I17" s="522"/>
    </row>
    <row r="18" spans="1:9" s="453" customFormat="1" ht="12" customHeight="1">
      <c r="A18" s="466">
        <v>2006</v>
      </c>
      <c r="B18" s="516">
        <v>49426</v>
      </c>
      <c r="C18" s="517"/>
      <c r="D18" s="521">
        <v>88.71</v>
      </c>
      <c r="E18" s="529"/>
      <c r="F18" s="516">
        <v>61325</v>
      </c>
      <c r="G18" s="517"/>
      <c r="H18" s="521">
        <v>100.96</v>
      </c>
      <c r="I18" s="522"/>
    </row>
    <row r="19" spans="1:9" s="453" customFormat="1" ht="12" customHeight="1">
      <c r="A19" s="466">
        <v>2007</v>
      </c>
      <c r="B19" s="516">
        <v>49688</v>
      </c>
      <c r="C19" s="517"/>
      <c r="D19" s="521">
        <v>89.28</v>
      </c>
      <c r="E19" s="529"/>
      <c r="F19" s="516">
        <v>62632</v>
      </c>
      <c r="G19" s="517"/>
      <c r="H19" s="521">
        <v>100.84</v>
      </c>
      <c r="I19" s="522"/>
    </row>
    <row r="20" spans="1:9" s="453" customFormat="1" ht="12" customHeight="1">
      <c r="A20" s="466">
        <v>2008</v>
      </c>
      <c r="B20" s="516">
        <v>49629</v>
      </c>
      <c r="C20" s="517"/>
      <c r="D20" s="521">
        <v>95.57</v>
      </c>
      <c r="E20" s="529"/>
      <c r="F20" s="516">
        <v>64493</v>
      </c>
      <c r="G20" s="517"/>
      <c r="H20" s="521">
        <v>100.91</v>
      </c>
      <c r="I20" s="522"/>
    </row>
    <row r="21" spans="1:9" s="453" customFormat="1" ht="12" customHeight="1">
      <c r="A21" s="466">
        <v>2009</v>
      </c>
      <c r="B21" s="516">
        <v>50249.9305</v>
      </c>
      <c r="C21" s="517"/>
      <c r="D21" s="521">
        <v>97.75</v>
      </c>
      <c r="E21" s="529"/>
      <c r="F21" s="516">
        <v>66130</v>
      </c>
      <c r="G21" s="517"/>
      <c r="H21" s="521">
        <v>101.95</v>
      </c>
      <c r="I21" s="522"/>
    </row>
    <row r="22" spans="1:9" s="453" customFormat="1" ht="12" customHeight="1">
      <c r="A22" s="466" t="s">
        <v>349</v>
      </c>
      <c r="B22" s="516">
        <v>51679.5258</v>
      </c>
      <c r="C22" s="517"/>
      <c r="D22" s="521">
        <v>76.05</v>
      </c>
      <c r="E22" s="529"/>
      <c r="F22" s="516">
        <v>67320</v>
      </c>
      <c r="G22" s="517"/>
      <c r="H22" s="521">
        <v>80.12</v>
      </c>
      <c r="I22" s="522"/>
    </row>
    <row r="23" spans="1:11" s="453" customFormat="1" ht="12" customHeight="1">
      <c r="A23" s="466">
        <v>2011</v>
      </c>
      <c r="B23" s="516">
        <v>52051.6782</v>
      </c>
      <c r="C23" s="517"/>
      <c r="D23" s="521">
        <v>77.17</v>
      </c>
      <c r="E23" s="529"/>
      <c r="F23" s="516">
        <v>67789</v>
      </c>
      <c r="G23" s="517"/>
      <c r="H23" s="521">
        <v>81.33</v>
      </c>
      <c r="I23" s="522"/>
      <c r="K23" s="465"/>
    </row>
    <row r="24" spans="1:11" s="453" customFormat="1" ht="12" customHeight="1">
      <c r="A24" s="466">
        <v>2012</v>
      </c>
      <c r="B24" s="516">
        <v>52527</v>
      </c>
      <c r="C24" s="517"/>
      <c r="D24" s="521">
        <v>76.48</v>
      </c>
      <c r="E24" s="529"/>
      <c r="F24" s="516">
        <v>65756</v>
      </c>
      <c r="G24" s="517"/>
      <c r="H24" s="521">
        <v>83.84</v>
      </c>
      <c r="I24" s="522"/>
      <c r="K24" s="465"/>
    </row>
    <row r="25" spans="1:11" s="453" customFormat="1" ht="12" customHeight="1">
      <c r="A25" s="466" t="s">
        <v>353</v>
      </c>
      <c r="B25" s="516">
        <v>53150</v>
      </c>
      <c r="C25" s="517"/>
      <c r="D25" s="521">
        <v>75.58</v>
      </c>
      <c r="E25" s="529"/>
      <c r="F25" s="516">
        <v>65096</v>
      </c>
      <c r="G25" s="517"/>
      <c r="H25" s="521">
        <v>97.67</v>
      </c>
      <c r="I25" s="522"/>
      <c r="K25" s="465"/>
    </row>
    <row r="26" spans="1:11" s="453" customFormat="1" ht="12" customHeight="1">
      <c r="A26" s="466">
        <v>2014</v>
      </c>
      <c r="B26" s="516">
        <v>57126.4605</v>
      </c>
      <c r="C26" s="517"/>
      <c r="D26" s="521">
        <v>70.79</v>
      </c>
      <c r="E26" s="529"/>
      <c r="F26" s="516">
        <v>63079.75</v>
      </c>
      <c r="G26" s="517"/>
      <c r="H26" s="521">
        <v>101.47</v>
      </c>
      <c r="I26" s="522"/>
      <c r="K26" s="465"/>
    </row>
    <row r="27" spans="1:9" s="453" customFormat="1" ht="12" customHeight="1">
      <c r="A27" s="466">
        <v>2015</v>
      </c>
      <c r="B27" s="516">
        <v>57754.6493</v>
      </c>
      <c r="C27" s="517"/>
      <c r="D27" s="521">
        <v>69.37</v>
      </c>
      <c r="E27" s="529"/>
      <c r="F27" s="516">
        <v>63103.2625</v>
      </c>
      <c r="G27" s="517"/>
      <c r="H27" s="521">
        <v>100.39</v>
      </c>
      <c r="I27" s="522"/>
    </row>
    <row r="28" spans="1:11" s="453" customFormat="1" ht="12" customHeight="1">
      <c r="A28" s="466">
        <v>2016</v>
      </c>
      <c r="B28" s="516">
        <v>58666.8052</v>
      </c>
      <c r="C28" s="517"/>
      <c r="D28" s="518">
        <v>68.3</v>
      </c>
      <c r="E28" s="519"/>
      <c r="F28" s="516">
        <v>63246.7642</v>
      </c>
      <c r="G28" s="517"/>
      <c r="H28" s="521">
        <v>100.16</v>
      </c>
      <c r="I28" s="522"/>
      <c r="K28" s="465"/>
    </row>
    <row r="29" spans="1:11" s="453" customFormat="1" ht="12" customHeight="1">
      <c r="A29" s="466">
        <v>2017</v>
      </c>
      <c r="B29" s="516">
        <v>59590.1324</v>
      </c>
      <c r="C29" s="517"/>
      <c r="D29" s="518">
        <v>67.242675</v>
      </c>
      <c r="E29" s="519"/>
      <c r="F29" s="516">
        <v>64653.9848</v>
      </c>
      <c r="G29" s="517"/>
      <c r="H29" s="521">
        <v>97.98</v>
      </c>
      <c r="I29" s="522"/>
      <c r="K29" s="465"/>
    </row>
    <row r="30" spans="1:11" s="453" customFormat="1" ht="12" customHeight="1">
      <c r="A30" s="466">
        <v>2017</v>
      </c>
      <c r="B30" s="516">
        <v>59590.1324</v>
      </c>
      <c r="C30" s="517"/>
      <c r="D30" s="518">
        <v>67.242675</v>
      </c>
      <c r="E30" s="519"/>
      <c r="F30" s="516">
        <v>64653.9848</v>
      </c>
      <c r="G30" s="517"/>
      <c r="H30" s="521">
        <v>97.98</v>
      </c>
      <c r="I30" s="522"/>
      <c r="K30" s="465"/>
    </row>
    <row r="31" spans="1:11" s="453" customFormat="1" ht="12">
      <c r="A31" s="466">
        <v>2018</v>
      </c>
      <c r="B31" s="516">
        <v>60538</v>
      </c>
      <c r="C31" s="517"/>
      <c r="D31" s="518">
        <v>66.19</v>
      </c>
      <c r="E31" s="519"/>
      <c r="F31" s="516">
        <v>64918</v>
      </c>
      <c r="G31" s="517"/>
      <c r="H31" s="521">
        <v>97.58</v>
      </c>
      <c r="I31" s="522"/>
      <c r="K31" s="465"/>
    </row>
    <row r="32" spans="1:11" s="453" customFormat="1" ht="13.5" customHeight="1">
      <c r="A32" s="466">
        <v>2019</v>
      </c>
      <c r="B32" s="516">
        <v>60759</v>
      </c>
      <c r="C32" s="517"/>
      <c r="D32" s="518">
        <v>65.95</v>
      </c>
      <c r="E32" s="519"/>
      <c r="F32" s="516">
        <v>65083</v>
      </c>
      <c r="G32" s="517"/>
      <c r="H32" s="521">
        <v>97.34</v>
      </c>
      <c r="I32" s="522"/>
      <c r="K32" s="465"/>
    </row>
    <row r="33" spans="1:11" s="453" customFormat="1" ht="13.5" customHeight="1">
      <c r="A33" s="466">
        <v>2020</v>
      </c>
      <c r="B33" s="516">
        <v>61759</v>
      </c>
      <c r="C33" s="517"/>
      <c r="D33" s="518">
        <v>64.88</v>
      </c>
      <c r="E33" s="519"/>
      <c r="F33" s="516">
        <v>65499</v>
      </c>
      <c r="G33" s="517"/>
      <c r="H33" s="521">
        <v>96.72</v>
      </c>
      <c r="I33" s="522"/>
      <c r="K33" s="465"/>
    </row>
    <row r="34" spans="1:11" s="453" customFormat="1" ht="12">
      <c r="A34" s="466"/>
      <c r="B34" s="456"/>
      <c r="C34" s="456"/>
      <c r="D34" s="458"/>
      <c r="E34" s="458"/>
      <c r="F34" s="456"/>
      <c r="G34" s="456"/>
      <c r="H34" s="455"/>
      <c r="I34" s="455"/>
      <c r="K34" s="465"/>
    </row>
    <row r="35" s="453" customFormat="1" ht="12.75" thickBot="1"/>
    <row r="36" spans="1:9" s="453" customFormat="1" ht="13.5" customHeight="1">
      <c r="A36" s="462"/>
      <c r="B36" s="530" t="s">
        <v>273</v>
      </c>
      <c r="C36" s="531"/>
      <c r="D36" s="531"/>
      <c r="E36" s="532"/>
      <c r="F36" s="530" t="s">
        <v>276</v>
      </c>
      <c r="G36" s="531"/>
      <c r="H36" s="531"/>
      <c r="I36" s="532"/>
    </row>
    <row r="37" spans="1:9" s="453" customFormat="1" ht="38.25" customHeight="1">
      <c r="A37" s="460" t="s">
        <v>352</v>
      </c>
      <c r="B37" s="525" t="s">
        <v>351</v>
      </c>
      <c r="C37" s="526"/>
      <c r="D37" s="527" t="s">
        <v>350</v>
      </c>
      <c r="E37" s="533"/>
      <c r="F37" s="525" t="s">
        <v>351</v>
      </c>
      <c r="G37" s="526"/>
      <c r="H37" s="527" t="s">
        <v>350</v>
      </c>
      <c r="I37" s="528"/>
    </row>
    <row r="38" spans="1:9" ht="12" customHeight="1">
      <c r="A38" s="463">
        <v>2008</v>
      </c>
      <c r="B38" s="516">
        <v>3681</v>
      </c>
      <c r="C38" s="517"/>
      <c r="D38" s="523">
        <v>83.4</v>
      </c>
      <c r="E38" s="534"/>
      <c r="F38" s="516">
        <v>2557.95</v>
      </c>
      <c r="G38" s="517">
        <v>2557.95</v>
      </c>
      <c r="H38" s="521">
        <v>84.83</v>
      </c>
      <c r="I38" s="522"/>
    </row>
    <row r="39" spans="1:14" ht="12" customHeight="1">
      <c r="A39" s="463">
        <v>2009</v>
      </c>
      <c r="B39" s="516">
        <v>3803.1</v>
      </c>
      <c r="C39" s="517"/>
      <c r="D39" s="523">
        <v>82.8272</v>
      </c>
      <c r="E39" s="524"/>
      <c r="F39" s="516">
        <v>2557.55</v>
      </c>
      <c r="G39" s="517"/>
      <c r="H39" s="518">
        <v>86.8</v>
      </c>
      <c r="I39" s="520"/>
      <c r="N39" s="454"/>
    </row>
    <row r="40" spans="1:14" ht="12" customHeight="1">
      <c r="A40" s="463" t="s">
        <v>349</v>
      </c>
      <c r="B40" s="516">
        <v>3880</v>
      </c>
      <c r="C40" s="517"/>
      <c r="D40" s="523">
        <v>64.95</v>
      </c>
      <c r="E40" s="524"/>
      <c r="F40" s="516">
        <v>2549.8</v>
      </c>
      <c r="G40" s="517"/>
      <c r="H40" s="518">
        <v>69.81</v>
      </c>
      <c r="I40" s="520"/>
      <c r="N40" s="454"/>
    </row>
    <row r="41" spans="1:14" ht="12" customHeight="1">
      <c r="A41" s="463">
        <v>2011</v>
      </c>
      <c r="B41" s="516">
        <v>3935.9236546736643</v>
      </c>
      <c r="C41" s="517"/>
      <c r="D41" s="523">
        <v>65.55</v>
      </c>
      <c r="E41" s="524"/>
      <c r="F41" s="516">
        <v>2551.4</v>
      </c>
      <c r="G41" s="517"/>
      <c r="H41" s="518">
        <v>70.88</v>
      </c>
      <c r="I41" s="520"/>
      <c r="J41" s="456"/>
      <c r="K41" s="456"/>
      <c r="L41" s="455"/>
      <c r="M41" s="455"/>
      <c r="N41" s="454"/>
    </row>
    <row r="42" spans="1:14" ht="12" customHeight="1">
      <c r="A42" s="463">
        <v>2012</v>
      </c>
      <c r="B42" s="516">
        <v>3967</v>
      </c>
      <c r="C42" s="517"/>
      <c r="D42" s="523">
        <v>65.03</v>
      </c>
      <c r="E42" s="524"/>
      <c r="F42" s="516">
        <v>2550</v>
      </c>
      <c r="G42" s="517"/>
      <c r="H42" s="518">
        <v>71.37</v>
      </c>
      <c r="I42" s="520"/>
      <c r="J42" s="456"/>
      <c r="K42" s="456"/>
      <c r="L42" s="464"/>
      <c r="M42" s="455"/>
      <c r="N42" s="454"/>
    </row>
    <row r="43" spans="1:14" ht="12" customHeight="1">
      <c r="A43" s="463">
        <v>2013</v>
      </c>
      <c r="B43" s="516">
        <v>3982.06969198565</v>
      </c>
      <c r="C43" s="517"/>
      <c r="D43" s="523">
        <v>64.7904280829774</v>
      </c>
      <c r="E43" s="524"/>
      <c r="F43" s="516">
        <v>2548.95</v>
      </c>
      <c r="G43" s="517"/>
      <c r="H43" s="518">
        <v>71.4</v>
      </c>
      <c r="I43" s="520"/>
      <c r="J43" s="456"/>
      <c r="K43" s="456"/>
      <c r="L43" s="464"/>
      <c r="M43" s="455"/>
      <c r="N43" s="454"/>
    </row>
    <row r="44" spans="1:13" ht="12" customHeight="1">
      <c r="A44" s="463">
        <v>2014</v>
      </c>
      <c r="B44" s="516">
        <v>4038</v>
      </c>
      <c r="C44" s="517"/>
      <c r="D44" s="523">
        <v>64.38</v>
      </c>
      <c r="E44" s="524"/>
      <c r="F44" s="516">
        <v>2559.6</v>
      </c>
      <c r="G44" s="517"/>
      <c r="H44" s="518">
        <v>71.89</v>
      </c>
      <c r="I44" s="520"/>
      <c r="J44" s="456"/>
      <c r="K44" s="456"/>
      <c r="L44" s="464"/>
      <c r="M44" s="455"/>
    </row>
    <row r="45" spans="1:13" ht="12" customHeight="1">
      <c r="A45" s="463">
        <v>2015</v>
      </c>
      <c r="B45" s="516">
        <v>4035.3386513157902</v>
      </c>
      <c r="C45" s="517"/>
      <c r="D45" s="523">
        <v>63.191701318847976</v>
      </c>
      <c r="E45" s="524"/>
      <c r="F45" s="516">
        <v>2546</v>
      </c>
      <c r="G45" s="517"/>
      <c r="H45" s="518">
        <v>69.91</v>
      </c>
      <c r="I45" s="520"/>
      <c r="J45" s="456"/>
      <c r="K45" s="456"/>
      <c r="L45" s="464"/>
      <c r="M45" s="455"/>
    </row>
    <row r="46" spans="1:13" ht="12" customHeight="1">
      <c r="A46" s="463">
        <v>2016</v>
      </c>
      <c r="B46" s="516">
        <v>4048</v>
      </c>
      <c r="C46" s="517"/>
      <c r="D46" s="523">
        <v>62.99</v>
      </c>
      <c r="E46" s="524"/>
      <c r="F46" s="516">
        <v>2560.45</v>
      </c>
      <c r="G46" s="517"/>
      <c r="H46" s="518">
        <v>69.51</v>
      </c>
      <c r="I46" s="520"/>
      <c r="J46" s="456"/>
      <c r="K46" s="456"/>
      <c r="L46" s="464"/>
      <c r="M46" s="455"/>
    </row>
    <row r="47" spans="1:13" ht="12" customHeight="1">
      <c r="A47" s="463">
        <v>2017</v>
      </c>
      <c r="B47" s="516">
        <v>4071.0853020334953</v>
      </c>
      <c r="C47" s="517"/>
      <c r="D47" s="523">
        <v>62.63685997260442</v>
      </c>
      <c r="E47" s="524"/>
      <c r="F47" s="516">
        <v>2567</v>
      </c>
      <c r="G47" s="517"/>
      <c r="H47" s="518">
        <v>69.34164394234514</v>
      </c>
      <c r="I47" s="520"/>
      <c r="J47" s="456"/>
      <c r="K47" s="456"/>
      <c r="L47" s="455"/>
      <c r="M47" s="455"/>
    </row>
    <row r="48" spans="1:14" ht="12" customHeight="1">
      <c r="A48" s="463">
        <v>2018</v>
      </c>
      <c r="B48" s="516">
        <v>4077</v>
      </c>
      <c r="C48" s="517"/>
      <c r="D48" s="523">
        <v>62.55</v>
      </c>
      <c r="E48" s="524"/>
      <c r="F48" s="516">
        <v>2546</v>
      </c>
      <c r="G48" s="517"/>
      <c r="H48" s="518">
        <v>69.91</v>
      </c>
      <c r="I48" s="520"/>
      <c r="J48" s="456"/>
      <c r="K48" s="456"/>
      <c r="L48" s="455"/>
      <c r="M48" s="455"/>
      <c r="N48" s="454"/>
    </row>
    <row r="49" spans="1:14" ht="12" customHeight="1">
      <c r="A49" s="463">
        <v>2019</v>
      </c>
      <c r="B49" s="516">
        <v>4050</v>
      </c>
      <c r="C49" s="517"/>
      <c r="D49" s="523">
        <v>62.96</v>
      </c>
      <c r="E49" s="524"/>
      <c r="F49" s="516">
        <v>2538</v>
      </c>
      <c r="G49" s="517"/>
      <c r="H49" s="518">
        <v>70.13</v>
      </c>
      <c r="I49" s="520"/>
      <c r="J49" s="456"/>
      <c r="K49" s="456"/>
      <c r="L49" s="455"/>
      <c r="M49" s="464"/>
      <c r="N49" s="454"/>
    </row>
    <row r="50" spans="1:14" ht="12" customHeight="1">
      <c r="A50" s="463">
        <v>2020</v>
      </c>
      <c r="B50" s="516">
        <v>4100</v>
      </c>
      <c r="C50" s="517"/>
      <c r="D50" s="523">
        <v>62.2</v>
      </c>
      <c r="E50" s="524"/>
      <c r="F50" s="516">
        <v>2633</v>
      </c>
      <c r="G50" s="517"/>
      <c r="H50" s="518">
        <v>67.6</v>
      </c>
      <c r="I50" s="520"/>
      <c r="J50" s="456"/>
      <c r="K50" s="456"/>
      <c r="L50" s="455"/>
      <c r="M50" s="455"/>
      <c r="N50" s="454"/>
    </row>
    <row r="51" spans="1:14" ht="12">
      <c r="A51" s="463"/>
      <c r="B51" s="456"/>
      <c r="C51" s="456"/>
      <c r="D51" s="461"/>
      <c r="E51" s="461"/>
      <c r="F51" s="456"/>
      <c r="G51" s="456"/>
      <c r="H51" s="458"/>
      <c r="I51" s="458"/>
      <c r="J51" s="456"/>
      <c r="K51" s="456"/>
      <c r="L51" s="455"/>
      <c r="M51" s="455"/>
      <c r="N51" s="454"/>
    </row>
    <row r="52" spans="1:13" ht="12.75" thickBot="1">
      <c r="A52" s="457"/>
      <c r="B52" s="456"/>
      <c r="C52" s="456"/>
      <c r="D52" s="455"/>
      <c r="E52" s="455"/>
      <c r="F52" s="456"/>
      <c r="G52" s="456"/>
      <c r="H52" s="455"/>
      <c r="I52" s="455"/>
      <c r="J52" s="456"/>
      <c r="K52" s="456"/>
      <c r="L52" s="455"/>
      <c r="M52" s="455"/>
    </row>
    <row r="53" spans="1:13" ht="12">
      <c r="A53" s="462"/>
      <c r="B53" s="530" t="s">
        <v>274</v>
      </c>
      <c r="C53" s="531"/>
      <c r="D53" s="531"/>
      <c r="E53" s="532"/>
      <c r="F53" s="530" t="s">
        <v>336</v>
      </c>
      <c r="G53" s="531"/>
      <c r="H53" s="531"/>
      <c r="I53" s="532"/>
      <c r="J53" s="456"/>
      <c r="K53" s="461"/>
      <c r="L53" s="455"/>
      <c r="M53" s="455"/>
    </row>
    <row r="54" spans="1:13" ht="39" customHeight="1">
      <c r="A54" s="460" t="s">
        <v>352</v>
      </c>
      <c r="B54" s="525" t="s">
        <v>351</v>
      </c>
      <c r="C54" s="526"/>
      <c r="D54" s="527" t="s">
        <v>350</v>
      </c>
      <c r="E54" s="528"/>
      <c r="F54" s="525" t="s">
        <v>351</v>
      </c>
      <c r="G54" s="526"/>
      <c r="H54" s="527" t="s">
        <v>350</v>
      </c>
      <c r="I54" s="528"/>
      <c r="J54" s="456"/>
      <c r="K54" s="456"/>
      <c r="L54" s="455"/>
      <c r="M54" s="455"/>
    </row>
    <row r="55" spans="1:12" ht="12">
      <c r="A55" s="459">
        <v>2008</v>
      </c>
      <c r="B55" s="516">
        <v>4627</v>
      </c>
      <c r="C55" s="517"/>
      <c r="D55" s="521">
        <v>108.49</v>
      </c>
      <c r="E55" s="522">
        <v>97.66</v>
      </c>
      <c r="F55" s="516">
        <v>0</v>
      </c>
      <c r="G55" s="517"/>
      <c r="H55" s="535">
        <v>0</v>
      </c>
      <c r="I55" s="536">
        <v>97.66</v>
      </c>
      <c r="J55" s="456"/>
      <c r="K55" s="455"/>
      <c r="L55" s="455"/>
    </row>
    <row r="56" spans="1:12" ht="12">
      <c r="A56" s="459">
        <v>2009</v>
      </c>
      <c r="B56" s="516">
        <v>4631</v>
      </c>
      <c r="C56" s="517"/>
      <c r="D56" s="521">
        <v>111.21</v>
      </c>
      <c r="E56" s="522"/>
      <c r="F56" s="516">
        <v>520</v>
      </c>
      <c r="G56" s="517"/>
      <c r="H56" s="521">
        <v>63.46</v>
      </c>
      <c r="I56" s="522"/>
      <c r="J56" s="456"/>
      <c r="K56" s="455"/>
      <c r="L56" s="455"/>
    </row>
    <row r="57" spans="1:13" ht="12.75">
      <c r="A57" s="459" t="s">
        <v>349</v>
      </c>
      <c r="B57" s="516">
        <v>5367.31</v>
      </c>
      <c r="C57" s="517"/>
      <c r="D57" s="521">
        <v>76.76</v>
      </c>
      <c r="E57" s="522"/>
      <c r="F57" s="516">
        <v>533.58</v>
      </c>
      <c r="G57" s="517"/>
      <c r="H57" s="521">
        <v>48.72</v>
      </c>
      <c r="I57" s="522"/>
      <c r="J57" s="456"/>
      <c r="K57" s="437"/>
      <c r="L57" s="455"/>
      <c r="M57" s="455"/>
    </row>
    <row r="58" spans="1:13" ht="12.75">
      <c r="A58" s="459">
        <v>2011</v>
      </c>
      <c r="B58" s="516">
        <v>5395</v>
      </c>
      <c r="C58" s="517"/>
      <c r="D58" s="521">
        <v>77.85</v>
      </c>
      <c r="E58" s="522"/>
      <c r="F58" s="516">
        <v>547</v>
      </c>
      <c r="G58" s="517"/>
      <c r="H58" s="521">
        <v>49.36</v>
      </c>
      <c r="I58" s="522"/>
      <c r="J58" s="456"/>
      <c r="K58" s="437"/>
      <c r="L58" s="455"/>
      <c r="M58" s="455"/>
    </row>
    <row r="59" spans="1:13" ht="12.75">
      <c r="A59" s="459">
        <v>2012</v>
      </c>
      <c r="B59" s="516">
        <v>5394.52</v>
      </c>
      <c r="C59" s="517"/>
      <c r="D59" s="521">
        <v>77.86</v>
      </c>
      <c r="E59" s="522"/>
      <c r="F59" s="516">
        <v>561.59</v>
      </c>
      <c r="G59" s="517"/>
      <c r="H59" s="521">
        <v>48.08</v>
      </c>
      <c r="I59" s="522"/>
      <c r="J59" s="456"/>
      <c r="K59" s="437"/>
      <c r="L59" s="455"/>
      <c r="M59" s="455"/>
    </row>
    <row r="60" spans="1:13" ht="12.75">
      <c r="A60" s="459">
        <v>2013</v>
      </c>
      <c r="B60" s="516">
        <v>5410</v>
      </c>
      <c r="C60" s="517"/>
      <c r="D60" s="521">
        <v>77.63</v>
      </c>
      <c r="E60" s="529"/>
      <c r="F60" s="516">
        <v>576</v>
      </c>
      <c r="G60" s="517"/>
      <c r="H60" s="521">
        <v>46.86</v>
      </c>
      <c r="I60" s="522"/>
      <c r="J60" s="456"/>
      <c r="K60" s="437"/>
      <c r="L60" s="455"/>
      <c r="M60" s="455"/>
    </row>
    <row r="61" spans="1:13" ht="12.75">
      <c r="A61" s="459">
        <v>2014</v>
      </c>
      <c r="B61" s="516">
        <v>5471</v>
      </c>
      <c r="C61" s="517"/>
      <c r="D61" s="521">
        <v>77.49</v>
      </c>
      <c r="E61" s="529"/>
      <c r="F61" s="516">
        <v>591.06</v>
      </c>
      <c r="G61" s="517"/>
      <c r="H61" s="521">
        <v>45.68</v>
      </c>
      <c r="I61" s="522"/>
      <c r="J61" s="456"/>
      <c r="K61" s="437"/>
      <c r="L61" s="455"/>
      <c r="M61" s="455"/>
    </row>
    <row r="62" spans="1:13" ht="12.75">
      <c r="A62" s="459">
        <v>2015</v>
      </c>
      <c r="B62" s="516">
        <v>5473</v>
      </c>
      <c r="C62" s="517"/>
      <c r="D62" s="521">
        <v>77.11</v>
      </c>
      <c r="E62" s="529"/>
      <c r="F62" s="516">
        <v>606</v>
      </c>
      <c r="G62" s="517"/>
      <c r="H62" s="521">
        <v>41.25</v>
      </c>
      <c r="I62" s="522"/>
      <c r="J62" s="456"/>
      <c r="K62" s="437"/>
      <c r="L62" s="455"/>
      <c r="M62" s="455"/>
    </row>
    <row r="63" spans="1:13" ht="12.75">
      <c r="A63" s="459">
        <v>2016</v>
      </c>
      <c r="B63" s="516">
        <v>5543.94</v>
      </c>
      <c r="C63" s="517"/>
      <c r="D63" s="521">
        <v>75.58</v>
      </c>
      <c r="E63" s="529"/>
      <c r="F63" s="516">
        <v>622</v>
      </c>
      <c r="G63" s="517"/>
      <c r="H63" s="521">
        <v>45.01</v>
      </c>
      <c r="I63" s="522"/>
      <c r="J63" s="456"/>
      <c r="K63" s="437"/>
      <c r="L63" s="455"/>
      <c r="M63" s="455"/>
    </row>
    <row r="64" spans="1:13" ht="12.75">
      <c r="A64" s="459">
        <v>2017</v>
      </c>
      <c r="B64" s="516">
        <v>5659.95</v>
      </c>
      <c r="C64" s="517"/>
      <c r="D64" s="521">
        <v>73.85</v>
      </c>
      <c r="E64" s="529"/>
      <c r="F64" s="516">
        <v>638.16</v>
      </c>
      <c r="G64" s="517"/>
      <c r="H64" s="521">
        <v>43.89</v>
      </c>
      <c r="I64" s="522"/>
      <c r="J64" s="456"/>
      <c r="K64" s="437"/>
      <c r="L64" s="455"/>
      <c r="M64" s="455"/>
    </row>
    <row r="65" spans="1:13" ht="12.75">
      <c r="A65" s="459">
        <v>2018</v>
      </c>
      <c r="B65" s="516">
        <v>5701</v>
      </c>
      <c r="C65" s="517"/>
      <c r="D65" s="518">
        <f>418000/B65</f>
        <v>73.32047009296615</v>
      </c>
      <c r="E65" s="519"/>
      <c r="F65" s="516">
        <v>655</v>
      </c>
      <c r="G65" s="517"/>
      <c r="H65" s="518">
        <f>28000/F65</f>
        <v>42.74809160305343</v>
      </c>
      <c r="I65" s="520"/>
      <c r="J65" s="456"/>
      <c r="K65" s="437"/>
      <c r="L65" s="455"/>
      <c r="M65" s="455"/>
    </row>
    <row r="66" spans="1:13" ht="12.75">
      <c r="A66" s="459">
        <v>2019</v>
      </c>
      <c r="B66" s="516">
        <v>5718.15</v>
      </c>
      <c r="C66" s="517"/>
      <c r="D66" s="518">
        <v>73.10056574241669</v>
      </c>
      <c r="E66" s="519"/>
      <c r="F66" s="516">
        <v>777.67</v>
      </c>
      <c r="G66" s="517"/>
      <c r="H66" s="518">
        <v>36.00498926279785</v>
      </c>
      <c r="I66" s="520"/>
      <c r="J66" s="456"/>
      <c r="K66" s="437"/>
      <c r="L66" s="455"/>
      <c r="M66" s="455"/>
    </row>
    <row r="67" spans="1:13" ht="12.75">
      <c r="A67" s="459">
        <v>2020</v>
      </c>
      <c r="B67" s="516">
        <v>4979</v>
      </c>
      <c r="C67" s="517"/>
      <c r="D67" s="518">
        <v>71.09861417955413</v>
      </c>
      <c r="E67" s="519"/>
      <c r="F67" s="516">
        <v>798</v>
      </c>
      <c r="G67" s="517"/>
      <c r="H67" s="518">
        <v>35.08771929824562</v>
      </c>
      <c r="I67" s="520"/>
      <c r="J67" s="456"/>
      <c r="K67" s="437"/>
      <c r="L67" s="455"/>
      <c r="M67" s="455"/>
    </row>
    <row r="68" spans="1:13" ht="10.5" customHeight="1">
      <c r="A68" s="457"/>
      <c r="B68" s="456"/>
      <c r="C68" s="456"/>
      <c r="D68" s="455"/>
      <c r="E68" s="455"/>
      <c r="F68" s="456"/>
      <c r="G68" s="456"/>
      <c r="H68" s="455"/>
      <c r="I68" s="455"/>
      <c r="J68" s="456"/>
      <c r="K68" s="456"/>
      <c r="L68" s="455"/>
      <c r="M68" s="455"/>
    </row>
    <row r="69" ht="12">
      <c r="A69" s="453" t="s">
        <v>348</v>
      </c>
    </row>
    <row r="70" spans="1:10" ht="12">
      <c r="A70" s="453" t="s">
        <v>347</v>
      </c>
      <c r="J70" s="454"/>
    </row>
    <row r="71" ht="12">
      <c r="A71" s="453" t="s">
        <v>346</v>
      </c>
    </row>
    <row r="72" ht="12">
      <c r="A72" s="375" t="s">
        <v>345</v>
      </c>
    </row>
    <row r="73" ht="12">
      <c r="A73" s="452" t="s">
        <v>344</v>
      </c>
    </row>
    <row r="74" ht="12">
      <c r="A74" s="375" t="s">
        <v>343</v>
      </c>
    </row>
    <row r="75" ht="12">
      <c r="A75" s="452" t="s">
        <v>342</v>
      </c>
    </row>
  </sheetData>
  <sheetProtection/>
  <mergeCells count="228">
    <mergeCell ref="B66:C66"/>
    <mergeCell ref="D66:E66"/>
    <mergeCell ref="F66:G66"/>
    <mergeCell ref="H66:I66"/>
    <mergeCell ref="H64:I64"/>
    <mergeCell ref="H49:I49"/>
    <mergeCell ref="B63:C63"/>
    <mergeCell ref="D63:E63"/>
    <mergeCell ref="F63:G63"/>
    <mergeCell ref="H63:I63"/>
    <mergeCell ref="F32:G32"/>
    <mergeCell ref="H32:I32"/>
    <mergeCell ref="B49:C49"/>
    <mergeCell ref="F40:G40"/>
    <mergeCell ref="H41:I41"/>
    <mergeCell ref="D46:E46"/>
    <mergeCell ref="F48:G48"/>
    <mergeCell ref="H48:I48"/>
    <mergeCell ref="D49:E49"/>
    <mergeCell ref="F49:G49"/>
    <mergeCell ref="F44:G44"/>
    <mergeCell ref="H44:I44"/>
    <mergeCell ref="H46:I46"/>
    <mergeCell ref="B65:C65"/>
    <mergeCell ref="D65:E65"/>
    <mergeCell ref="F65:G65"/>
    <mergeCell ref="H65:I65"/>
    <mergeCell ref="B64:C64"/>
    <mergeCell ref="D64:E64"/>
    <mergeCell ref="F64:G64"/>
    <mergeCell ref="H31:I31"/>
    <mergeCell ref="B42:C42"/>
    <mergeCell ref="F42:G42"/>
    <mergeCell ref="H42:I42"/>
    <mergeCell ref="D48:E48"/>
    <mergeCell ref="B47:C47"/>
    <mergeCell ref="D47:E47"/>
    <mergeCell ref="F47:G47"/>
    <mergeCell ref="H47:I47"/>
    <mergeCell ref="B39:C39"/>
    <mergeCell ref="B58:C58"/>
    <mergeCell ref="D58:E58"/>
    <mergeCell ref="F58:G58"/>
    <mergeCell ref="H58:I58"/>
    <mergeCell ref="D60:E60"/>
    <mergeCell ref="F60:G60"/>
    <mergeCell ref="B60:C60"/>
    <mergeCell ref="A3:I3"/>
    <mergeCell ref="A4:I4"/>
    <mergeCell ref="B6:E6"/>
    <mergeCell ref="F6:I6"/>
    <mergeCell ref="B23:C23"/>
    <mergeCell ref="H23:I23"/>
    <mergeCell ref="B8:C8"/>
    <mergeCell ref="D8:E8"/>
    <mergeCell ref="F8:G8"/>
    <mergeCell ref="H8:I8"/>
    <mergeCell ref="F9:G9"/>
    <mergeCell ref="H9:I9"/>
    <mergeCell ref="B12:C12"/>
    <mergeCell ref="F12:G12"/>
    <mergeCell ref="H12:I12"/>
    <mergeCell ref="B11:C11"/>
    <mergeCell ref="D11:E11"/>
    <mergeCell ref="F11:G11"/>
    <mergeCell ref="H11:I11"/>
    <mergeCell ref="D12:E12"/>
    <mergeCell ref="B7:C7"/>
    <mergeCell ref="D7:E7"/>
    <mergeCell ref="F7:G7"/>
    <mergeCell ref="H7:I7"/>
    <mergeCell ref="B10:C10"/>
    <mergeCell ref="D10:E10"/>
    <mergeCell ref="F10:G10"/>
    <mergeCell ref="H10:I10"/>
    <mergeCell ref="B9:C9"/>
    <mergeCell ref="D9:E9"/>
    <mergeCell ref="B14:C14"/>
    <mergeCell ref="D14:E14"/>
    <mergeCell ref="F14:G14"/>
    <mergeCell ref="H14:I14"/>
    <mergeCell ref="B13:C13"/>
    <mergeCell ref="D13:E13"/>
    <mergeCell ref="F13:G13"/>
    <mergeCell ref="H13:I13"/>
    <mergeCell ref="B16:C16"/>
    <mergeCell ref="D16:E16"/>
    <mergeCell ref="F16:G16"/>
    <mergeCell ref="H16:I16"/>
    <mergeCell ref="B15:C15"/>
    <mergeCell ref="D15:E15"/>
    <mergeCell ref="F15:G15"/>
    <mergeCell ref="H15:I15"/>
    <mergeCell ref="B18:C18"/>
    <mergeCell ref="D18:E18"/>
    <mergeCell ref="F18:G18"/>
    <mergeCell ref="H18:I18"/>
    <mergeCell ref="B17:C17"/>
    <mergeCell ref="D17:E17"/>
    <mergeCell ref="F17:G17"/>
    <mergeCell ref="H17:I17"/>
    <mergeCell ref="H20:I20"/>
    <mergeCell ref="B19:C19"/>
    <mergeCell ref="D19:E19"/>
    <mergeCell ref="F19:G19"/>
    <mergeCell ref="H19:I19"/>
    <mergeCell ref="B20:C20"/>
    <mergeCell ref="D20:E20"/>
    <mergeCell ref="D42:E42"/>
    <mergeCell ref="D41:E41"/>
    <mergeCell ref="D40:E40"/>
    <mergeCell ref="D44:E44"/>
    <mergeCell ref="F20:G20"/>
    <mergeCell ref="B30:C30"/>
    <mergeCell ref="D30:E30"/>
    <mergeCell ref="F30:G30"/>
    <mergeCell ref="B31:C31"/>
    <mergeCell ref="B21:C21"/>
    <mergeCell ref="D21:E21"/>
    <mergeCell ref="F21:G21"/>
    <mergeCell ref="F41:G41"/>
    <mergeCell ref="D23:E23"/>
    <mergeCell ref="B25:C25"/>
    <mergeCell ref="D25:E25"/>
    <mergeCell ref="F28:G28"/>
    <mergeCell ref="B24:C24"/>
    <mergeCell ref="F29:G29"/>
    <mergeCell ref="F22:G22"/>
    <mergeCell ref="B36:E36"/>
    <mergeCell ref="D31:E31"/>
    <mergeCell ref="F31:G31"/>
    <mergeCell ref="F37:G37"/>
    <mergeCell ref="D39:E39"/>
    <mergeCell ref="B28:C28"/>
    <mergeCell ref="F38:G38"/>
    <mergeCell ref="D29:E29"/>
    <mergeCell ref="B32:C32"/>
    <mergeCell ref="D32:E32"/>
    <mergeCell ref="D24:E24"/>
    <mergeCell ref="F23:G23"/>
    <mergeCell ref="F24:G24"/>
    <mergeCell ref="H21:I21"/>
    <mergeCell ref="F36:I36"/>
    <mergeCell ref="H37:I37"/>
    <mergeCell ref="H24:I24"/>
    <mergeCell ref="F25:G25"/>
    <mergeCell ref="D28:E28"/>
    <mergeCell ref="H25:I25"/>
    <mergeCell ref="B22:C22"/>
    <mergeCell ref="D22:E22"/>
    <mergeCell ref="D56:E56"/>
    <mergeCell ref="H55:I55"/>
    <mergeCell ref="F53:I53"/>
    <mergeCell ref="F56:G56"/>
    <mergeCell ref="H56:I56"/>
    <mergeCell ref="H22:I22"/>
    <mergeCell ref="F39:G39"/>
    <mergeCell ref="H39:I39"/>
    <mergeCell ref="H38:I38"/>
    <mergeCell ref="B57:C57"/>
    <mergeCell ref="D57:E57"/>
    <mergeCell ref="F57:G57"/>
    <mergeCell ref="H57:I57"/>
    <mergeCell ref="B40:C40"/>
    <mergeCell ref="B55:C55"/>
    <mergeCell ref="D55:E55"/>
    <mergeCell ref="B54:C54"/>
    <mergeCell ref="F55:G55"/>
    <mergeCell ref="B26:C26"/>
    <mergeCell ref="B61:C61"/>
    <mergeCell ref="D61:E61"/>
    <mergeCell ref="F61:G61"/>
    <mergeCell ref="H61:I61"/>
    <mergeCell ref="B44:C44"/>
    <mergeCell ref="B41:C41"/>
    <mergeCell ref="D26:E26"/>
    <mergeCell ref="H28:I28"/>
    <mergeCell ref="B29:C29"/>
    <mergeCell ref="H29:I29"/>
    <mergeCell ref="B37:C37"/>
    <mergeCell ref="D37:E37"/>
    <mergeCell ref="B38:C38"/>
    <mergeCell ref="D38:E38"/>
    <mergeCell ref="H62:I62"/>
    <mergeCell ref="D59:E59"/>
    <mergeCell ref="F59:G59"/>
    <mergeCell ref="H59:I59"/>
    <mergeCell ref="H54:I54"/>
    <mergeCell ref="F26:G26"/>
    <mergeCell ref="H26:I26"/>
    <mergeCell ref="B27:C27"/>
    <mergeCell ref="H40:I40"/>
    <mergeCell ref="H60:I60"/>
    <mergeCell ref="B59:C59"/>
    <mergeCell ref="B56:C56"/>
    <mergeCell ref="B43:C43"/>
    <mergeCell ref="D43:E43"/>
    <mergeCell ref="F43:G43"/>
    <mergeCell ref="B45:C45"/>
    <mergeCell ref="D45:E45"/>
    <mergeCell ref="F45:G45"/>
    <mergeCell ref="B48:C48"/>
    <mergeCell ref="B46:C46"/>
    <mergeCell ref="B62:C62"/>
    <mergeCell ref="D62:E62"/>
    <mergeCell ref="F62:G62"/>
    <mergeCell ref="B53:E53"/>
    <mergeCell ref="F50:G50"/>
    <mergeCell ref="H50:I50"/>
    <mergeCell ref="F54:G54"/>
    <mergeCell ref="D54:E54"/>
    <mergeCell ref="D27:E27"/>
    <mergeCell ref="F27:G27"/>
    <mergeCell ref="H27:I27"/>
    <mergeCell ref="H43:I43"/>
    <mergeCell ref="H45:I45"/>
    <mergeCell ref="H30:I30"/>
    <mergeCell ref="F46:G46"/>
    <mergeCell ref="B67:C67"/>
    <mergeCell ref="D67:E67"/>
    <mergeCell ref="F67:G67"/>
    <mergeCell ref="H67:I67"/>
    <mergeCell ref="B33:C33"/>
    <mergeCell ref="D33:E33"/>
    <mergeCell ref="F33:G33"/>
    <mergeCell ref="H33:I33"/>
    <mergeCell ref="B50:C50"/>
    <mergeCell ref="D50:E50"/>
  </mergeCells>
  <printOptions horizontalCentered="1"/>
  <pageMargins left="0.3937007874015748" right="0.3937007874015748" top="0.5905511811023623" bottom="0.5905511811023623" header="0.5118110236220472" footer="0.5118110236220472"/>
  <pageSetup fitToHeight="1" fitToWidth="1" horizontalDpi="600" verticalDpi="600" orientation="portrait" paperSize="9" scale="88" r:id="rId1"/>
  <headerFooter alignWithMargins="0">
    <oddFooter>&amp;R&amp;A</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P65"/>
  <sheetViews>
    <sheetView zoomScale="115" zoomScaleNormal="115" zoomScalePageLayoutView="0" workbookViewId="0" topLeftCell="A1">
      <selection activeCell="A75" sqref="A75"/>
    </sheetView>
  </sheetViews>
  <sheetFormatPr defaultColWidth="9.140625" defaultRowHeight="12.75"/>
  <cols>
    <col min="1" max="1" width="25.28125" style="57" customWidth="1"/>
    <col min="2" max="2" width="14.7109375" style="58" customWidth="1"/>
    <col min="3" max="3" width="12.00390625" style="57" customWidth="1"/>
    <col min="4" max="4" width="11.7109375" style="58" customWidth="1"/>
    <col min="5" max="6" width="11.7109375" style="57" customWidth="1"/>
    <col min="7" max="8" width="11.7109375" style="58" customWidth="1"/>
    <col min="9" max="9" width="11.7109375" style="57" customWidth="1"/>
    <col min="10" max="11" width="11.7109375" style="58" customWidth="1"/>
    <col min="12" max="12" width="11.7109375" style="57" customWidth="1"/>
    <col min="13" max="14" width="11.7109375" style="58" customWidth="1"/>
    <col min="15" max="15" width="7.421875" style="57" customWidth="1"/>
    <col min="16" max="16" width="8.8515625" style="57" customWidth="1"/>
    <col min="17" max="16384" width="9.140625" style="58" customWidth="1"/>
  </cols>
  <sheetData>
    <row r="1" spans="1:2" ht="12.75">
      <c r="A1" s="95" t="s">
        <v>227</v>
      </c>
      <c r="B1" s="56"/>
    </row>
    <row r="2" spans="1:2" ht="12.75">
      <c r="A2" s="95"/>
      <c r="B2" s="56"/>
    </row>
    <row r="3" spans="1:16" ht="12.75">
      <c r="A3" s="556" t="s">
        <v>142</v>
      </c>
      <c r="B3" s="556"/>
      <c r="C3" s="556"/>
      <c r="D3" s="556"/>
      <c r="E3" s="556"/>
      <c r="F3" s="556"/>
      <c r="G3" s="556"/>
      <c r="H3" s="556"/>
      <c r="I3" s="556"/>
      <c r="J3" s="59"/>
      <c r="K3" s="59"/>
      <c r="L3" s="60"/>
      <c r="M3" s="59"/>
      <c r="N3" s="59"/>
      <c r="O3" s="60"/>
      <c r="P3" s="60"/>
    </row>
    <row r="4" spans="1:8" s="204" customFormat="1" ht="15.75">
      <c r="A4" s="202" t="s">
        <v>360</v>
      </c>
      <c r="B4" s="62"/>
      <c r="C4" s="62"/>
      <c r="D4" s="62"/>
      <c r="E4" s="61"/>
      <c r="F4" s="62"/>
      <c r="G4" s="62"/>
      <c r="H4" s="203"/>
    </row>
    <row r="5" spans="1:8" s="204" customFormat="1" ht="15.75">
      <c r="A5" s="557" t="s">
        <v>359</v>
      </c>
      <c r="B5" s="557"/>
      <c r="C5" s="557"/>
      <c r="D5" s="557"/>
      <c r="E5" s="557"/>
      <c r="F5" s="557"/>
      <c r="G5" s="557"/>
      <c r="H5" s="557"/>
    </row>
    <row r="6" spans="1:5" s="204" customFormat="1" ht="14.25" customHeight="1" thickBot="1">
      <c r="A6" s="205"/>
      <c r="E6" s="205"/>
    </row>
    <row r="7" spans="1:5" s="208" customFormat="1" ht="27.75" customHeight="1">
      <c r="A7" s="206"/>
      <c r="B7" s="207" t="s">
        <v>152</v>
      </c>
      <c r="C7" s="207" t="s">
        <v>154</v>
      </c>
      <c r="E7" s="209"/>
    </row>
    <row r="8" spans="1:5" s="208" customFormat="1" ht="12.75">
      <c r="A8" s="209" t="s">
        <v>5</v>
      </c>
      <c r="B8" s="263">
        <v>109</v>
      </c>
      <c r="C8" s="263">
        <v>109</v>
      </c>
      <c r="E8" s="209"/>
    </row>
    <row r="9" spans="1:5" s="208" customFormat="1" ht="12.75">
      <c r="A9" s="209" t="s">
        <v>6</v>
      </c>
      <c r="B9" s="263">
        <v>10</v>
      </c>
      <c r="C9" s="263">
        <v>8</v>
      </c>
      <c r="E9" s="209"/>
    </row>
    <row r="10" spans="1:5" s="208" customFormat="1" ht="12.75">
      <c r="A10" s="209" t="s">
        <v>8</v>
      </c>
      <c r="B10" s="263">
        <v>12</v>
      </c>
      <c r="C10" s="263">
        <v>10</v>
      </c>
      <c r="E10" s="209"/>
    </row>
    <row r="11" spans="1:5" s="208" customFormat="1" ht="12.75">
      <c r="A11" s="209" t="s">
        <v>9</v>
      </c>
      <c r="B11" s="263">
        <v>12</v>
      </c>
      <c r="C11" s="263">
        <v>10</v>
      </c>
      <c r="E11" s="209"/>
    </row>
    <row r="12" spans="1:5" s="208" customFormat="1" ht="12.75">
      <c r="A12" s="209" t="s">
        <v>10</v>
      </c>
      <c r="B12" s="263">
        <v>17</v>
      </c>
      <c r="C12" s="263">
        <v>12</v>
      </c>
      <c r="E12" s="209"/>
    </row>
    <row r="13" spans="1:5" s="208" customFormat="1" ht="15">
      <c r="A13" s="210" t="s">
        <v>11</v>
      </c>
      <c r="B13" s="211">
        <f>SUM(B8:B12)</f>
        <v>160</v>
      </c>
      <c r="C13" s="211">
        <f>SUM(C8:C12)</f>
        <v>149</v>
      </c>
      <c r="E13" s="209"/>
    </row>
    <row r="14" spans="1:5" s="208" customFormat="1" ht="6" customHeight="1">
      <c r="A14" s="209"/>
      <c r="E14" s="209"/>
    </row>
    <row r="15" spans="1:5" s="208" customFormat="1" ht="12.75">
      <c r="A15" s="16" t="s">
        <v>140</v>
      </c>
      <c r="E15" s="209"/>
    </row>
    <row r="16" spans="1:5" s="208" customFormat="1" ht="12.75">
      <c r="A16" s="63" t="s">
        <v>153</v>
      </c>
      <c r="E16" s="209"/>
    </row>
    <row r="17" spans="1:5" s="208" customFormat="1" ht="12.75">
      <c r="A17" s="16"/>
      <c r="E17" s="209"/>
    </row>
    <row r="19" spans="1:9" ht="12.75">
      <c r="A19" s="556" t="s">
        <v>141</v>
      </c>
      <c r="B19" s="556"/>
      <c r="C19" s="556"/>
      <c r="D19" s="556"/>
      <c r="E19" s="556"/>
      <c r="F19" s="556"/>
      <c r="G19" s="556"/>
      <c r="H19" s="556"/>
      <c r="I19" s="556"/>
    </row>
    <row r="21" spans="1:9" ht="15">
      <c r="A21" s="550" t="s">
        <v>361</v>
      </c>
      <c r="B21" s="550"/>
      <c r="C21" s="550"/>
      <c r="D21" s="550"/>
      <c r="E21" s="550"/>
      <c r="F21" s="550"/>
      <c r="G21" s="550"/>
      <c r="H21" s="550"/>
      <c r="I21" s="550"/>
    </row>
    <row r="22" ht="5.25" customHeight="1" thickBot="1"/>
    <row r="23" spans="1:16" s="65" customFormat="1" ht="12.75">
      <c r="A23" s="553" t="s">
        <v>175</v>
      </c>
      <c r="B23" s="554"/>
      <c r="C23" s="554"/>
      <c r="D23" s="554" t="s">
        <v>176</v>
      </c>
      <c r="E23" s="554"/>
      <c r="F23" s="554"/>
      <c r="G23" s="554" t="s">
        <v>177</v>
      </c>
      <c r="H23" s="554"/>
      <c r="I23" s="555"/>
      <c r="L23" s="66"/>
      <c r="O23" s="66"/>
      <c r="P23" s="66"/>
    </row>
    <row r="24" spans="1:16" s="65" customFormat="1" ht="12.75">
      <c r="A24" s="67" t="s">
        <v>178</v>
      </c>
      <c r="B24" s="67" t="s">
        <v>179</v>
      </c>
      <c r="C24" s="67" t="s">
        <v>11</v>
      </c>
      <c r="D24" s="68" t="s">
        <v>178</v>
      </c>
      <c r="E24" s="67" t="s">
        <v>179</v>
      </c>
      <c r="F24" s="69" t="s">
        <v>11</v>
      </c>
      <c r="G24" s="67" t="s">
        <v>178</v>
      </c>
      <c r="H24" s="67" t="s">
        <v>179</v>
      </c>
      <c r="I24" s="67" t="s">
        <v>11</v>
      </c>
      <c r="L24" s="66"/>
      <c r="O24" s="66"/>
      <c r="P24" s="66"/>
    </row>
    <row r="25" spans="1:9" ht="12.75">
      <c r="A25" s="70">
        <v>2201</v>
      </c>
      <c r="B25" s="71">
        <v>1855</v>
      </c>
      <c r="C25" s="70">
        <f>SUM(A25:B25)</f>
        <v>4056</v>
      </c>
      <c r="D25" s="72">
        <v>2177</v>
      </c>
      <c r="E25" s="70">
        <v>1873</v>
      </c>
      <c r="F25" s="73">
        <f>SUM(D25:E25)</f>
        <v>4050</v>
      </c>
      <c r="G25" s="71">
        <v>2668</v>
      </c>
      <c r="H25" s="71">
        <v>2452</v>
      </c>
      <c r="I25" s="70">
        <f>SUM(G25:H25)</f>
        <v>5120</v>
      </c>
    </row>
    <row r="27" spans="1:16" ht="26.25" customHeight="1">
      <c r="A27" s="551" t="s">
        <v>232</v>
      </c>
      <c r="B27" s="551"/>
      <c r="C27" s="551"/>
      <c r="D27" s="551"/>
      <c r="E27" s="551"/>
      <c r="F27" s="551"/>
      <c r="G27" s="551"/>
      <c r="H27" s="551"/>
      <c r="I27" s="551"/>
      <c r="L27" s="58"/>
      <c r="O27" s="58"/>
      <c r="P27" s="58"/>
    </row>
    <row r="28" spans="1:16" ht="26.25" customHeight="1">
      <c r="A28" s="551" t="s">
        <v>233</v>
      </c>
      <c r="B28" s="551"/>
      <c r="C28" s="551"/>
      <c r="D28" s="551"/>
      <c r="E28" s="551"/>
      <c r="F28" s="551"/>
      <c r="G28" s="551"/>
      <c r="H28" s="551"/>
      <c r="I28" s="551"/>
      <c r="L28" s="58"/>
      <c r="O28" s="58"/>
      <c r="P28" s="58"/>
    </row>
    <row r="31" spans="1:9" ht="15">
      <c r="A31" s="550" t="s">
        <v>362</v>
      </c>
      <c r="B31" s="550"/>
      <c r="C31" s="550"/>
      <c r="D31" s="550"/>
      <c r="E31" s="550"/>
      <c r="F31" s="550"/>
      <c r="G31" s="550"/>
      <c r="H31" s="550"/>
      <c r="I31" s="550"/>
    </row>
    <row r="32" ht="4.5" customHeight="1"/>
    <row r="33" spans="1:16" ht="26.25" customHeight="1">
      <c r="A33" s="551" t="s">
        <v>234</v>
      </c>
      <c r="B33" s="551"/>
      <c r="C33" s="551"/>
      <c r="D33" s="551"/>
      <c r="E33" s="551"/>
      <c r="F33" s="551"/>
      <c r="G33" s="551"/>
      <c r="H33" s="551"/>
      <c r="I33" s="551"/>
      <c r="L33" s="58"/>
      <c r="O33" s="58"/>
      <c r="P33" s="58"/>
    </row>
    <row r="34" spans="1:16" ht="27" customHeight="1">
      <c r="A34" s="551" t="s">
        <v>364</v>
      </c>
      <c r="B34" s="551"/>
      <c r="C34" s="551"/>
      <c r="D34" s="551"/>
      <c r="E34" s="551"/>
      <c r="F34" s="551"/>
      <c r="G34" s="551"/>
      <c r="H34" s="551"/>
      <c r="I34" s="551"/>
      <c r="L34" s="58"/>
      <c r="O34" s="58"/>
      <c r="P34" s="58"/>
    </row>
    <row r="35" spans="1:16" ht="27" customHeight="1">
      <c r="A35" s="551" t="s">
        <v>235</v>
      </c>
      <c r="B35" s="551"/>
      <c r="C35" s="551"/>
      <c r="D35" s="551"/>
      <c r="E35" s="551"/>
      <c r="F35" s="551"/>
      <c r="G35" s="551"/>
      <c r="H35" s="551"/>
      <c r="I35" s="551"/>
      <c r="L35" s="58"/>
      <c r="O35" s="58"/>
      <c r="P35" s="58"/>
    </row>
    <row r="36" ht="13.5" thickBot="1"/>
    <row r="37" spans="1:4" ht="12.75">
      <c r="A37" s="552" t="s">
        <v>180</v>
      </c>
      <c r="B37" s="552"/>
      <c r="C37" s="552"/>
      <c r="D37" s="552"/>
    </row>
    <row r="38" spans="1:4" ht="12.75">
      <c r="A38" s="67" t="s">
        <v>181</v>
      </c>
      <c r="B38" s="74" t="s">
        <v>168</v>
      </c>
      <c r="C38" s="74" t="s">
        <v>169</v>
      </c>
      <c r="D38" s="67" t="s">
        <v>170</v>
      </c>
    </row>
    <row r="39" spans="1:16" s="56" customFormat="1" ht="12.75">
      <c r="A39" s="81">
        <v>35902</v>
      </c>
      <c r="B39" s="82">
        <v>19009</v>
      </c>
      <c r="C39" s="82">
        <v>16894</v>
      </c>
      <c r="D39" s="83">
        <f>B39/A39</f>
        <v>0.529469110355969</v>
      </c>
      <c r="E39" s="64"/>
      <c r="F39" s="64"/>
      <c r="I39" s="64"/>
      <c r="L39" s="64"/>
      <c r="O39" s="64"/>
      <c r="P39" s="64"/>
    </row>
    <row r="40" ht="13.5" thickBot="1"/>
    <row r="41" spans="1:4" ht="12.75">
      <c r="A41" s="552" t="s">
        <v>167</v>
      </c>
      <c r="B41" s="552"/>
      <c r="C41" s="552"/>
      <c r="D41" s="552"/>
    </row>
    <row r="42" spans="1:4" ht="12.75">
      <c r="A42" s="76" t="s">
        <v>182</v>
      </c>
      <c r="B42" s="74" t="s">
        <v>168</v>
      </c>
      <c r="C42" s="74" t="s">
        <v>169</v>
      </c>
      <c r="D42" s="67" t="s">
        <v>170</v>
      </c>
    </row>
    <row r="43" spans="1:4" ht="12.75">
      <c r="A43" s="57" t="s">
        <v>171</v>
      </c>
      <c r="B43" s="75">
        <v>508</v>
      </c>
      <c r="C43" s="75">
        <v>212</v>
      </c>
      <c r="D43" s="84">
        <f>B43/(B43+C43)</f>
        <v>0.7055555555555556</v>
      </c>
    </row>
    <row r="44" spans="1:4" ht="12.75">
      <c r="A44" s="57" t="s">
        <v>172</v>
      </c>
      <c r="B44" s="75">
        <v>1301</v>
      </c>
      <c r="C44" s="75">
        <v>725</v>
      </c>
      <c r="D44" s="84">
        <f>B44/(B44+C44)</f>
        <v>0.642152023692004</v>
      </c>
    </row>
    <row r="45" spans="1:4" ht="12.75">
      <c r="A45" s="57" t="s">
        <v>146</v>
      </c>
      <c r="B45" s="75">
        <v>17200</v>
      </c>
      <c r="C45" s="75">
        <v>15957</v>
      </c>
      <c r="D45" s="84">
        <f>B45/(B45+C45)</f>
        <v>0.5187441565883524</v>
      </c>
    </row>
    <row r="46" spans="1:16" s="86" customFormat="1" ht="12.75">
      <c r="A46" s="79" t="s">
        <v>11</v>
      </c>
      <c r="B46" s="85">
        <f>SUM(B43:B45)</f>
        <v>19009</v>
      </c>
      <c r="C46" s="85">
        <f>SUM(C43:C45)</f>
        <v>16894</v>
      </c>
      <c r="D46" s="80"/>
      <c r="E46" s="79"/>
      <c r="F46" s="79"/>
      <c r="I46" s="79"/>
      <c r="L46" s="79"/>
      <c r="O46" s="79"/>
      <c r="P46" s="79"/>
    </row>
    <row r="47" ht="13.5" thickBot="1"/>
    <row r="48" spans="1:4" ht="12.75">
      <c r="A48" s="552" t="s">
        <v>173</v>
      </c>
      <c r="B48" s="552"/>
      <c r="C48" s="552"/>
      <c r="D48" s="552"/>
    </row>
    <row r="49" spans="1:4" ht="12.75">
      <c r="A49" s="76" t="s">
        <v>183</v>
      </c>
      <c r="B49" s="74" t="s">
        <v>168</v>
      </c>
      <c r="C49" s="74" t="s">
        <v>169</v>
      </c>
      <c r="D49" s="67" t="s">
        <v>170</v>
      </c>
    </row>
    <row r="50" spans="1:4" ht="12.75">
      <c r="A50" s="57" t="s">
        <v>171</v>
      </c>
      <c r="B50" s="75">
        <v>508</v>
      </c>
      <c r="C50" s="75">
        <v>212</v>
      </c>
      <c r="D50" s="84">
        <f>B50/(B50+C50)</f>
        <v>0.7055555555555556</v>
      </c>
    </row>
    <row r="51" spans="1:4" ht="12.75">
      <c r="A51" s="57" t="s">
        <v>14</v>
      </c>
      <c r="B51" s="75">
        <v>7767</v>
      </c>
      <c r="C51" s="75">
        <v>8432</v>
      </c>
      <c r="D51" s="84">
        <f>B51/(B51+C51)</f>
        <v>0.4794740416075066</v>
      </c>
    </row>
    <row r="52" spans="1:4" ht="12.75">
      <c r="A52" s="57" t="s">
        <v>16</v>
      </c>
      <c r="B52" s="75">
        <v>3196</v>
      </c>
      <c r="C52" s="75">
        <v>1277</v>
      </c>
      <c r="D52" s="84">
        <f>B52/(B52+C52)</f>
        <v>0.7145092778895595</v>
      </c>
    </row>
    <row r="53" spans="1:4" ht="12.75">
      <c r="A53" s="57" t="s">
        <v>17</v>
      </c>
      <c r="B53" s="75">
        <v>452</v>
      </c>
      <c r="C53" s="75">
        <v>184</v>
      </c>
      <c r="D53" s="84">
        <f>B53/(B53+C53)</f>
        <v>0.710691823899371</v>
      </c>
    </row>
    <row r="54" spans="1:4" ht="12.75">
      <c r="A54" s="57" t="s">
        <v>15</v>
      </c>
      <c r="B54" s="75">
        <v>7086</v>
      </c>
      <c r="C54" s="75">
        <v>6789</v>
      </c>
      <c r="D54" s="84">
        <f>B54/(B54+C54)</f>
        <v>0.5107027027027027</v>
      </c>
    </row>
    <row r="55" spans="1:16" s="86" customFormat="1" ht="12.75">
      <c r="A55" s="79" t="s">
        <v>11</v>
      </c>
      <c r="B55" s="85">
        <f>SUM(B50:B54)</f>
        <v>19009</v>
      </c>
      <c r="C55" s="85">
        <f>SUM(C50:C54)</f>
        <v>16894</v>
      </c>
      <c r="D55" s="80"/>
      <c r="E55" s="79"/>
      <c r="F55" s="79"/>
      <c r="I55" s="79"/>
      <c r="L55" s="79"/>
      <c r="O55" s="79"/>
      <c r="P55" s="79"/>
    </row>
    <row r="56" spans="1:16" s="86" customFormat="1" ht="12.75">
      <c r="A56" s="79"/>
      <c r="B56" s="87"/>
      <c r="C56" s="87"/>
      <c r="D56" s="79"/>
      <c r="E56" s="79"/>
      <c r="F56" s="79"/>
      <c r="I56" s="79"/>
      <c r="L56" s="79"/>
      <c r="O56" s="79"/>
      <c r="P56" s="79"/>
    </row>
    <row r="57" spans="1:16" s="86" customFormat="1" ht="12.75">
      <c r="A57" s="79"/>
      <c r="B57" s="87"/>
      <c r="C57" s="87"/>
      <c r="D57" s="79"/>
      <c r="E57" s="79"/>
      <c r="F57" s="79"/>
      <c r="I57" s="79"/>
      <c r="L57" s="79"/>
      <c r="O57" s="79"/>
      <c r="P57" s="79"/>
    </row>
    <row r="58" ht="12" customHeight="1"/>
    <row r="59" spans="1:2" ht="15">
      <c r="A59" s="550" t="s">
        <v>363</v>
      </c>
      <c r="B59" s="550"/>
    </row>
    <row r="60" ht="4.5" customHeight="1" thickBot="1">
      <c r="A60" s="64"/>
    </row>
    <row r="61" spans="1:16" ht="12.75">
      <c r="A61" s="77" t="s">
        <v>188</v>
      </c>
      <c r="B61" s="78" t="s">
        <v>187</v>
      </c>
      <c r="C61" s="58"/>
      <c r="D61" s="57"/>
      <c r="F61" s="58"/>
      <c r="H61" s="57"/>
      <c r="I61" s="58"/>
      <c r="K61" s="57"/>
      <c r="L61" s="58"/>
      <c r="N61" s="57"/>
      <c r="P61" s="58"/>
    </row>
    <row r="62" spans="1:16" ht="12.75">
      <c r="A62" s="57" t="s">
        <v>184</v>
      </c>
      <c r="B62" s="72">
        <v>33</v>
      </c>
      <c r="C62" s="58"/>
      <c r="D62" s="57"/>
      <c r="F62" s="58"/>
      <c r="H62" s="57"/>
      <c r="I62" s="58"/>
      <c r="K62" s="57"/>
      <c r="L62" s="58"/>
      <c r="N62" s="57"/>
      <c r="P62" s="58"/>
    </row>
    <row r="63" spans="1:16" ht="12.75">
      <c r="A63" s="57" t="s">
        <v>185</v>
      </c>
      <c r="B63" s="72">
        <v>54</v>
      </c>
      <c r="C63" s="58"/>
      <c r="D63" s="57"/>
      <c r="F63" s="58"/>
      <c r="H63" s="57"/>
      <c r="I63" s="58"/>
      <c r="K63" s="57"/>
      <c r="L63" s="58"/>
      <c r="N63" s="57"/>
      <c r="P63" s="58"/>
    </row>
    <row r="64" spans="1:16" ht="12.75">
      <c r="A64" s="57" t="s">
        <v>186</v>
      </c>
      <c r="B64" s="72">
        <v>937</v>
      </c>
      <c r="C64" s="58"/>
      <c r="D64" s="57"/>
      <c r="F64" s="58"/>
      <c r="H64" s="57"/>
      <c r="I64" s="58"/>
      <c r="K64" s="57"/>
      <c r="L64" s="58"/>
      <c r="N64" s="57"/>
      <c r="P64" s="58"/>
    </row>
    <row r="65" spans="1:16" ht="12.75">
      <c r="A65" s="79" t="s">
        <v>11</v>
      </c>
      <c r="B65" s="193">
        <f>SUM(B62:B64)</f>
        <v>1024</v>
      </c>
      <c r="C65" s="58"/>
      <c r="D65" s="57"/>
      <c r="F65" s="58"/>
      <c r="H65" s="57"/>
      <c r="I65" s="58"/>
      <c r="K65" s="57"/>
      <c r="L65" s="58"/>
      <c r="N65" s="57"/>
      <c r="P65" s="58"/>
    </row>
  </sheetData>
  <sheetProtection/>
  <mergeCells count="17">
    <mergeCell ref="A37:D37"/>
    <mergeCell ref="A33:I33"/>
    <mergeCell ref="A34:I34"/>
    <mergeCell ref="A28:I28"/>
    <mergeCell ref="A19:I19"/>
    <mergeCell ref="A3:I3"/>
    <mergeCell ref="A5:H5"/>
    <mergeCell ref="A59:B59"/>
    <mergeCell ref="A21:I21"/>
    <mergeCell ref="A31:I31"/>
    <mergeCell ref="A27:I27"/>
    <mergeCell ref="A35:I35"/>
    <mergeCell ref="A41:D41"/>
    <mergeCell ref="A48:D48"/>
    <mergeCell ref="A23:C23"/>
    <mergeCell ref="D23:F23"/>
    <mergeCell ref="G23:I23"/>
  </mergeCells>
  <printOptions horizontalCentered="1"/>
  <pageMargins left="0.1968503937007874" right="0.1968503937007874" top="0.1968503937007874" bottom="0.1968503937007874" header="0.5118110236220472" footer="0.5118110236220472"/>
  <pageSetup fitToHeight="2" fitToWidth="1" horizontalDpi="600" verticalDpi="600" orientation="portrait" paperSize="9" scale="83" r:id="rId1"/>
  <headerFooter alignWithMargins="0">
    <oddFooter>&amp;R&amp;A</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X52"/>
  <sheetViews>
    <sheetView zoomScalePageLayoutView="0" workbookViewId="0" topLeftCell="A1">
      <selection activeCell="N41" sqref="N41"/>
    </sheetView>
  </sheetViews>
  <sheetFormatPr defaultColWidth="8.8515625" defaultRowHeight="12.75"/>
  <cols>
    <col min="1" max="1" width="15.7109375" style="0" customWidth="1"/>
    <col min="2" max="2" width="31.421875" style="327" customWidth="1"/>
    <col min="3" max="3" width="16.57421875" style="327" customWidth="1"/>
    <col min="4" max="4" width="14.421875" style="327" customWidth="1"/>
    <col min="5" max="5" width="14.421875" style="0" customWidth="1"/>
    <col min="6" max="6" width="14.28125" style="0" customWidth="1"/>
    <col min="7" max="7" width="33.00390625" style="0" customWidth="1"/>
    <col min="8" max="8" width="12.28125" style="0" customWidth="1"/>
    <col min="9" max="9" width="12.57421875" style="0" customWidth="1"/>
    <col min="10" max="10" width="11.00390625" style="0" customWidth="1"/>
    <col min="11" max="11" width="10.57421875" style="0" customWidth="1"/>
    <col min="12" max="12" width="13.421875" style="0" customWidth="1"/>
    <col min="13" max="14" width="8.8515625" style="0" customWidth="1"/>
    <col min="15" max="15" width="10.00390625" style="0" bestFit="1" customWidth="1"/>
  </cols>
  <sheetData>
    <row r="1" ht="12.75">
      <c r="A1" s="280" t="s">
        <v>227</v>
      </c>
    </row>
    <row r="2" ht="12.75">
      <c r="A2" s="280"/>
    </row>
    <row r="3" spans="1:9" ht="12.75">
      <c r="A3" s="496" t="s">
        <v>284</v>
      </c>
      <c r="B3" s="496"/>
      <c r="C3" s="496"/>
      <c r="D3" s="496"/>
      <c r="E3" s="496"/>
      <c r="F3" s="496"/>
      <c r="G3" s="4"/>
      <c r="H3" s="4"/>
      <c r="I3" s="4"/>
    </row>
    <row r="5" spans="1:6" ht="12.75">
      <c r="A5" s="496" t="s">
        <v>283</v>
      </c>
      <c r="B5" s="496"/>
      <c r="C5" s="496"/>
      <c r="D5" s="496"/>
      <c r="E5" s="496"/>
      <c r="F5" s="496"/>
    </row>
    <row r="6" ht="10.5" customHeight="1" thickBot="1"/>
    <row r="7" spans="1:9" ht="12.75">
      <c r="A7" s="368" t="s">
        <v>282</v>
      </c>
      <c r="B7" s="368"/>
      <c r="C7" s="367" t="s">
        <v>47</v>
      </c>
      <c r="D7" s="367" t="s">
        <v>48</v>
      </c>
      <c r="E7" s="366" t="s">
        <v>49</v>
      </c>
      <c r="F7" s="366" t="s">
        <v>11</v>
      </c>
      <c r="G7" s="365"/>
      <c r="H7" s="365"/>
      <c r="I7" s="365"/>
    </row>
    <row r="8" spans="1:24" ht="12.75">
      <c r="A8" s="363">
        <v>2010</v>
      </c>
      <c r="B8" s="363"/>
      <c r="C8" s="362">
        <v>56120000</v>
      </c>
      <c r="D8" s="361">
        <v>142755000</v>
      </c>
      <c r="E8" s="360">
        <v>36282000</v>
      </c>
      <c r="F8" s="360">
        <v>235157000</v>
      </c>
      <c r="G8" s="364"/>
      <c r="S8" s="357"/>
      <c r="T8" s="357"/>
      <c r="U8" s="357"/>
      <c r="V8" s="357"/>
      <c r="W8" s="357"/>
      <c r="X8" s="357"/>
    </row>
    <row r="9" spans="1:24" ht="12.75">
      <c r="A9" s="363">
        <v>2011</v>
      </c>
      <c r="B9" s="363"/>
      <c r="C9" s="362">
        <v>57639000</v>
      </c>
      <c r="D9" s="361">
        <v>149880000</v>
      </c>
      <c r="E9" s="360">
        <v>35157000</v>
      </c>
      <c r="F9" s="360">
        <v>242676000</v>
      </c>
      <c r="G9" s="364"/>
      <c r="S9" s="357"/>
      <c r="T9" s="357"/>
      <c r="U9" s="357"/>
      <c r="V9" s="357"/>
      <c r="W9" s="357"/>
      <c r="X9" s="357"/>
    </row>
    <row r="10" spans="1:24" ht="12.75">
      <c r="A10" s="363">
        <v>2012</v>
      </c>
      <c r="B10" s="363"/>
      <c r="C10" s="362">
        <v>55143000</v>
      </c>
      <c r="D10" s="361">
        <v>146802000</v>
      </c>
      <c r="E10" s="360">
        <v>43675000</v>
      </c>
      <c r="F10" s="360">
        <v>245620000</v>
      </c>
      <c r="G10" s="364"/>
      <c r="H10" s="358"/>
      <c r="I10" s="358"/>
      <c r="J10" s="357"/>
      <c r="L10" s="357"/>
      <c r="S10" s="357"/>
      <c r="T10" s="357"/>
      <c r="U10" s="357"/>
      <c r="V10" s="357"/>
      <c r="W10" s="357"/>
      <c r="X10" s="357"/>
    </row>
    <row r="11" spans="1:24" ht="12.75">
      <c r="A11" s="363">
        <v>2013</v>
      </c>
      <c r="B11" s="363"/>
      <c r="C11" s="362">
        <v>62351000</v>
      </c>
      <c r="D11" s="361">
        <v>165451000</v>
      </c>
      <c r="E11" s="360">
        <v>52311000</v>
      </c>
      <c r="F11" s="360">
        <v>280113000</v>
      </c>
      <c r="G11" s="364"/>
      <c r="H11" s="358"/>
      <c r="I11" s="358"/>
      <c r="J11" s="357"/>
      <c r="L11" s="357"/>
      <c r="S11" s="357"/>
      <c r="T11" s="357"/>
      <c r="U11" s="357"/>
      <c r="V11" s="357"/>
      <c r="W11" s="357"/>
      <c r="X11" s="357"/>
    </row>
    <row r="12" spans="1:24" ht="12.75">
      <c r="A12" s="363">
        <v>2014</v>
      </c>
      <c r="B12" s="363"/>
      <c r="C12" s="362">
        <v>79350000</v>
      </c>
      <c r="D12" s="361">
        <v>164886000</v>
      </c>
      <c r="E12" s="360">
        <v>68103000</v>
      </c>
      <c r="F12" s="360">
        <v>312339000</v>
      </c>
      <c r="G12" s="364"/>
      <c r="H12" s="358"/>
      <c r="I12" s="358"/>
      <c r="J12" s="357"/>
      <c r="L12" s="357"/>
      <c r="M12" s="357"/>
      <c r="S12" s="357"/>
      <c r="T12" s="357"/>
      <c r="U12" s="357"/>
      <c r="V12" s="357"/>
      <c r="W12" s="357"/>
      <c r="X12" s="357"/>
    </row>
    <row r="13" spans="1:24" ht="12.75">
      <c r="A13" s="363">
        <v>2015</v>
      </c>
      <c r="B13" s="363"/>
      <c r="C13" s="362">
        <v>70332000</v>
      </c>
      <c r="D13" s="361">
        <v>167255000</v>
      </c>
      <c r="E13" s="360">
        <v>39587000</v>
      </c>
      <c r="F13" s="360">
        <v>277174000</v>
      </c>
      <c r="G13" s="364"/>
      <c r="H13" s="358"/>
      <c r="I13" s="358"/>
      <c r="J13" s="357"/>
      <c r="L13" s="357"/>
      <c r="S13" s="357"/>
      <c r="T13" s="357"/>
      <c r="U13" s="357"/>
      <c r="V13" s="357"/>
      <c r="W13" s="357"/>
      <c r="X13" s="357"/>
    </row>
    <row r="14" spans="1:24" ht="12.75">
      <c r="A14" s="363">
        <v>2016</v>
      </c>
      <c r="B14" s="363"/>
      <c r="C14" s="362">
        <v>69260000</v>
      </c>
      <c r="D14" s="361">
        <v>184580000</v>
      </c>
      <c r="E14" s="360">
        <v>49917000</v>
      </c>
      <c r="F14" s="360">
        <f>SUM(C14:E14)</f>
        <v>303757000</v>
      </c>
      <c r="G14" s="364"/>
      <c r="H14" s="358"/>
      <c r="I14" s="358"/>
      <c r="J14" s="357"/>
      <c r="L14" s="357"/>
      <c r="S14" s="357"/>
      <c r="T14" s="357"/>
      <c r="U14" s="357"/>
      <c r="V14" s="357"/>
      <c r="W14" s="357"/>
      <c r="X14" s="357"/>
    </row>
    <row r="15" spans="1:24" ht="12.75">
      <c r="A15" s="363">
        <v>2017</v>
      </c>
      <c r="B15" s="363"/>
      <c r="C15" s="362">
        <v>52215000</v>
      </c>
      <c r="D15" s="361">
        <v>175725000</v>
      </c>
      <c r="E15" s="360">
        <v>50473000</v>
      </c>
      <c r="F15" s="360">
        <f>SUM(C15:E15)</f>
        <v>278413000</v>
      </c>
      <c r="G15" s="364"/>
      <c r="H15" s="358"/>
      <c r="I15" s="358"/>
      <c r="J15" s="357"/>
      <c r="L15" s="357"/>
      <c r="S15" s="357"/>
      <c r="T15" s="357"/>
      <c r="U15" s="357"/>
      <c r="V15" s="357"/>
      <c r="W15" s="357"/>
      <c r="X15" s="357"/>
    </row>
    <row r="16" spans="1:24" ht="12.75">
      <c r="A16" s="363">
        <v>2018</v>
      </c>
      <c r="B16" s="363"/>
      <c r="C16" s="362">
        <v>83920000</v>
      </c>
      <c r="D16" s="361">
        <v>154819000</v>
      </c>
      <c r="E16" s="360">
        <v>47203000</v>
      </c>
      <c r="F16" s="360">
        <f>SUM(C16:E16)</f>
        <v>285942000</v>
      </c>
      <c r="G16" s="359"/>
      <c r="H16" s="358"/>
      <c r="I16" s="358"/>
      <c r="J16" s="357"/>
      <c r="L16" s="357"/>
      <c r="S16" s="357"/>
      <c r="T16" s="357"/>
      <c r="U16" s="357"/>
      <c r="V16" s="357"/>
      <c r="W16" s="357"/>
      <c r="X16" s="357"/>
    </row>
    <row r="17" spans="1:24" ht="12.75">
      <c r="A17" s="363">
        <v>2019</v>
      </c>
      <c r="B17" s="363"/>
      <c r="C17" s="362">
        <v>69876000</v>
      </c>
      <c r="D17" s="361">
        <v>177203000</v>
      </c>
      <c r="E17" s="360">
        <v>49164000</v>
      </c>
      <c r="F17" s="360">
        <f>SUM(C17:E17)</f>
        <v>296243000</v>
      </c>
      <c r="G17" s="359"/>
      <c r="H17" s="358"/>
      <c r="I17" s="358"/>
      <c r="J17" s="357"/>
      <c r="L17" s="357"/>
      <c r="S17" s="357"/>
      <c r="T17" s="357"/>
      <c r="U17" s="357"/>
      <c r="V17" s="357"/>
      <c r="W17" s="357"/>
      <c r="X17" s="357"/>
    </row>
    <row r="18" spans="2:6" ht="12.75">
      <c r="B18" s="357"/>
      <c r="C18" s="357"/>
      <c r="D18" s="357"/>
      <c r="E18" s="357"/>
      <c r="F18" s="357"/>
    </row>
    <row r="19" spans="1:6" ht="12.75">
      <c r="A19" s="496" t="s">
        <v>281</v>
      </c>
      <c r="B19" s="496"/>
      <c r="C19" s="496"/>
      <c r="D19" s="496"/>
      <c r="E19" s="496"/>
      <c r="F19" s="496"/>
    </row>
    <row r="20" ht="13.5" thickBot="1"/>
    <row r="21" spans="1:6" ht="12.75">
      <c r="A21" s="356" t="s">
        <v>280</v>
      </c>
      <c r="B21" s="356"/>
      <c r="C21" s="355" t="s">
        <v>47</v>
      </c>
      <c r="D21" s="354" t="s">
        <v>48</v>
      </c>
      <c r="E21" s="354" t="s">
        <v>49</v>
      </c>
      <c r="F21" s="353" t="s">
        <v>11</v>
      </c>
    </row>
    <row r="22" spans="1:6" ht="12.75">
      <c r="A22" s="352" t="s">
        <v>279</v>
      </c>
      <c r="B22" s="352"/>
      <c r="C22" s="351">
        <v>47578552.0661278</v>
      </c>
      <c r="D22" s="351">
        <v>105020976.785682</v>
      </c>
      <c r="E22" s="351">
        <v>43495620.5057395</v>
      </c>
      <c r="F22" s="350">
        <f aca="true" t="shared" si="0" ref="F22:F29">SUM(C22:E22)</f>
        <v>196095149.3575493</v>
      </c>
    </row>
    <row r="23" spans="1:6" ht="12.75">
      <c r="A23" t="s">
        <v>278</v>
      </c>
      <c r="B23"/>
      <c r="C23" s="347">
        <v>31816695.4533158</v>
      </c>
      <c r="D23" s="347">
        <v>69321420.4267724</v>
      </c>
      <c r="E23" s="347">
        <v>8116381.20987166</v>
      </c>
      <c r="F23" s="348">
        <f t="shared" si="0"/>
        <v>109254497.08995986</v>
      </c>
    </row>
    <row r="24" spans="1:6" ht="12.75">
      <c r="A24" t="s">
        <v>277</v>
      </c>
      <c r="B24"/>
      <c r="C24" s="347">
        <v>668238.937317638</v>
      </c>
      <c r="D24" s="347">
        <v>11478001.7802501</v>
      </c>
      <c r="E24" s="347">
        <v>1849218.87486019</v>
      </c>
      <c r="F24" s="348">
        <f t="shared" si="0"/>
        <v>13995459.592427928</v>
      </c>
    </row>
    <row r="25" spans="1:6" ht="12.75">
      <c r="A25" t="s">
        <v>25</v>
      </c>
      <c r="B25"/>
      <c r="C25" s="347">
        <v>8836513.54323878</v>
      </c>
      <c r="D25" s="347">
        <v>8221453.46228006</v>
      </c>
      <c r="E25" s="347">
        <v>994446.559313057</v>
      </c>
      <c r="F25" s="348">
        <f t="shared" si="0"/>
        <v>18052413.564831898</v>
      </c>
    </row>
    <row r="26" spans="1:6" ht="12.75">
      <c r="A26" s="32" t="s">
        <v>276</v>
      </c>
      <c r="B26" s="32"/>
      <c r="C26" s="347"/>
      <c r="D26" s="347">
        <v>1369252.61840046</v>
      </c>
      <c r="E26" s="347"/>
      <c r="F26" s="348">
        <f t="shared" si="0"/>
        <v>1369252.61840046</v>
      </c>
    </row>
    <row r="27" spans="1:7" ht="12.75">
      <c r="A27" t="s">
        <v>275</v>
      </c>
      <c r="B27"/>
      <c r="C27" s="347"/>
      <c r="D27" s="347">
        <v>4523715.65136782</v>
      </c>
      <c r="E27" s="347"/>
      <c r="F27" s="348">
        <f t="shared" si="0"/>
        <v>4523715.65136782</v>
      </c>
      <c r="G27" s="349"/>
    </row>
    <row r="28" spans="1:6" ht="12.75">
      <c r="A28" t="s">
        <v>274</v>
      </c>
      <c r="B28"/>
      <c r="C28" s="347"/>
      <c r="D28" s="347">
        <v>6343053.56500659</v>
      </c>
      <c r="E28" s="347">
        <v>36030.574497674</v>
      </c>
      <c r="F28" s="348">
        <f t="shared" si="0"/>
        <v>6379084.139504264</v>
      </c>
    </row>
    <row r="29" spans="1:6" ht="12.75">
      <c r="A29" t="s">
        <v>273</v>
      </c>
      <c r="B29"/>
      <c r="C29" s="347"/>
      <c r="D29" s="347">
        <v>28290.7102409084</v>
      </c>
      <c r="E29" s="347">
        <v>625552.275717914</v>
      </c>
      <c r="F29" s="346">
        <f t="shared" si="0"/>
        <v>653842.9859588224</v>
      </c>
    </row>
    <row r="30" spans="1:6" ht="12.75">
      <c r="A30" s="561" t="s">
        <v>11</v>
      </c>
      <c r="B30" s="562"/>
      <c r="C30" s="345">
        <f>SUM(C22:C29)</f>
        <v>88900000.00000001</v>
      </c>
      <c r="D30" s="345">
        <f>SUM(D22:D29)</f>
        <v>206306165.0000003</v>
      </c>
      <c r="E30" s="345">
        <f>SUM(E22:E29)</f>
        <v>55117250</v>
      </c>
      <c r="F30" s="344">
        <f>SUM(F22:F29)</f>
        <v>350323415.00000036</v>
      </c>
    </row>
    <row r="31" spans="1:5" ht="12.75">
      <c r="A31" s="4"/>
      <c r="B31" s="4"/>
      <c r="C31" s="343"/>
      <c r="D31" s="343"/>
      <c r="E31" s="343"/>
    </row>
    <row r="32" spans="1:9" ht="27" customHeight="1">
      <c r="A32" s="563" t="s">
        <v>272</v>
      </c>
      <c r="B32" s="563"/>
      <c r="C32" s="563"/>
      <c r="D32" s="563"/>
      <c r="E32" s="563"/>
      <c r="F32" s="563"/>
      <c r="G32" s="341"/>
      <c r="H32" s="341"/>
      <c r="I32" s="341"/>
    </row>
    <row r="33" spans="1:9" ht="12.75">
      <c r="A33" s="342"/>
      <c r="B33" s="342"/>
      <c r="C33" s="342"/>
      <c r="D33" s="342"/>
      <c r="E33" s="342"/>
      <c r="F33" s="341"/>
      <c r="G33" s="341"/>
      <c r="H33" s="341"/>
      <c r="I33" s="341"/>
    </row>
    <row r="34" spans="1:9" ht="12.75">
      <c r="A34" s="342"/>
      <c r="B34" s="342"/>
      <c r="C34" s="342"/>
      <c r="D34" s="342"/>
      <c r="E34" s="342"/>
      <c r="F34" s="341"/>
      <c r="G34" s="341"/>
      <c r="H34" s="341"/>
      <c r="I34" s="341"/>
    </row>
    <row r="35" spans="1:5" ht="15.75">
      <c r="A35" s="564" t="s">
        <v>271</v>
      </c>
      <c r="B35" s="564"/>
      <c r="C35" s="564"/>
      <c r="D35"/>
      <c r="E35" s="328"/>
    </row>
    <row r="36" spans="1:5" ht="8.25" customHeight="1" thickBot="1">
      <c r="A36" s="340"/>
      <c r="B36"/>
      <c r="C36"/>
      <c r="D36"/>
      <c r="E36" s="328"/>
    </row>
    <row r="37" spans="1:4" ht="15">
      <c r="A37" s="339"/>
      <c r="B37" s="339"/>
      <c r="C37" s="339"/>
      <c r="D37" s="338">
        <v>2019</v>
      </c>
    </row>
    <row r="38" spans="1:4" ht="15">
      <c r="A38" s="336" t="s">
        <v>209</v>
      </c>
      <c r="B38" s="337"/>
      <c r="C38" s="334"/>
      <c r="D38"/>
    </row>
    <row r="39" spans="2:4" ht="15">
      <c r="B39" s="335" t="s">
        <v>270</v>
      </c>
      <c r="C39" s="334"/>
      <c r="D39" s="333">
        <f>29968000+711000+2500000</f>
        <v>33179000</v>
      </c>
    </row>
    <row r="40" spans="2:4" ht="15">
      <c r="B40" s="332"/>
      <c r="C40" s="331" t="s">
        <v>269</v>
      </c>
      <c r="D40" s="330">
        <f>SUM(D39)</f>
        <v>33179000</v>
      </c>
    </row>
    <row r="41" spans="2:4" ht="15">
      <c r="B41" s="335"/>
      <c r="C41" s="334"/>
      <c r="D41" s="333"/>
    </row>
    <row r="42" spans="1:4" ht="15">
      <c r="A42" s="336" t="s">
        <v>208</v>
      </c>
      <c r="B42" s="335"/>
      <c r="C42" s="334"/>
      <c r="D42" s="333"/>
    </row>
    <row r="43" spans="1:4" ht="15">
      <c r="A43" s="334"/>
      <c r="B43" s="335" t="s">
        <v>268</v>
      </c>
      <c r="C43" s="334"/>
      <c r="D43" s="333">
        <v>18251833.935597885</v>
      </c>
    </row>
    <row r="44" spans="1:4" ht="15">
      <c r="A44" s="334"/>
      <c r="B44" s="335" t="s">
        <v>267</v>
      </c>
      <c r="C44" s="334"/>
      <c r="D44" s="333">
        <v>14718922.824126054</v>
      </c>
    </row>
    <row r="45" spans="1:4" ht="15">
      <c r="A45" s="334"/>
      <c r="B45" s="335" t="s">
        <v>266</v>
      </c>
      <c r="C45" s="334"/>
      <c r="D45" s="333">
        <v>3063495.6799999997</v>
      </c>
    </row>
    <row r="46" spans="2:4" ht="15">
      <c r="B46" s="332"/>
      <c r="C46" s="331" t="s">
        <v>265</v>
      </c>
      <c r="D46" s="330">
        <f>SUM(D43:D45)</f>
        <v>36034252.43972394</v>
      </c>
    </row>
    <row r="47" spans="1:4" ht="15">
      <c r="A47" s="334"/>
      <c r="B47" s="335"/>
      <c r="C47" s="334"/>
      <c r="D47" s="333"/>
    </row>
    <row r="48" spans="2:4" ht="15">
      <c r="B48" s="332"/>
      <c r="C48" s="331" t="s">
        <v>39</v>
      </c>
      <c r="D48" s="330">
        <f>SUM(D46,D40)</f>
        <v>69213252.43972394</v>
      </c>
    </row>
    <row r="49" spans="4:5" ht="12.75">
      <c r="D49"/>
      <c r="E49" s="328"/>
    </row>
    <row r="50" spans="1:5" ht="12.75">
      <c r="A50" s="32" t="s">
        <v>264</v>
      </c>
      <c r="B50" s="329"/>
      <c r="C50" s="329"/>
      <c r="D50" s="329"/>
      <c r="E50" s="328"/>
    </row>
    <row r="51" spans="1:5" ht="12.75">
      <c r="A51" s="558"/>
      <c r="B51" s="558"/>
      <c r="C51" s="558"/>
      <c r="D51" s="558"/>
      <c r="E51" s="328"/>
    </row>
    <row r="52" spans="1:6" ht="43.5" customHeight="1">
      <c r="A52" s="559" t="s">
        <v>263</v>
      </c>
      <c r="B52" s="560"/>
      <c r="C52" s="560"/>
      <c r="D52" s="560"/>
      <c r="E52" s="560"/>
      <c r="F52" s="560"/>
    </row>
  </sheetData>
  <sheetProtection/>
  <mergeCells count="8">
    <mergeCell ref="A3:F3"/>
    <mergeCell ref="A5:F5"/>
    <mergeCell ref="A51:D51"/>
    <mergeCell ref="A52:F52"/>
    <mergeCell ref="A19:F19"/>
    <mergeCell ref="A30:B30"/>
    <mergeCell ref="A32:F32"/>
    <mergeCell ref="A35:C35"/>
  </mergeCells>
  <printOptions/>
  <pageMargins left="0.11811023622047245" right="0.11811023622047245" top="0.15748031496062992" bottom="0.15748031496062992" header="0.31496062992125984" footer="0.31496062992125984"/>
  <pageSetup fitToHeight="1" fitToWidth="1" horizontalDpi="600" verticalDpi="600" orientation="portrait" paperSize="9" scale="96" r:id="rId1"/>
</worksheet>
</file>

<file path=xl/worksheets/sheet15.xml><?xml version="1.0" encoding="utf-8"?>
<worksheet xmlns="http://schemas.openxmlformats.org/spreadsheetml/2006/main" xmlns:r="http://schemas.openxmlformats.org/officeDocument/2006/relationships">
  <dimension ref="A1:W50"/>
  <sheetViews>
    <sheetView zoomScale="115" zoomScaleNormal="115" zoomScalePageLayoutView="0" workbookViewId="0" topLeftCell="A1">
      <selection activeCell="A63" sqref="A63"/>
    </sheetView>
  </sheetViews>
  <sheetFormatPr defaultColWidth="9.140625" defaultRowHeight="15.75" customHeight="1"/>
  <cols>
    <col min="1" max="1" width="45.7109375" style="0" customWidth="1"/>
    <col min="2" max="2" width="15.7109375" style="0" customWidth="1"/>
    <col min="3" max="3" width="15.8515625" style="0" customWidth="1"/>
    <col min="4" max="4" width="15.7109375" style="0" customWidth="1"/>
    <col min="5" max="5" width="45.421875" style="0" bestFit="1" customWidth="1"/>
    <col min="6" max="6" width="13.7109375" style="0" customWidth="1"/>
  </cols>
  <sheetData>
    <row r="1" ht="15.75" customHeight="1">
      <c r="A1" s="280" t="s">
        <v>227</v>
      </c>
    </row>
    <row r="2" spans="1:4" ht="15.75" customHeight="1" thickBot="1">
      <c r="A2" s="565" t="s">
        <v>144</v>
      </c>
      <c r="B2" s="565"/>
      <c r="C2" s="565"/>
      <c r="D2" s="565"/>
    </row>
    <row r="3" spans="1:4" ht="15.75" customHeight="1">
      <c r="A3" s="566" t="s">
        <v>145</v>
      </c>
      <c r="B3" s="567"/>
      <c r="C3" s="567"/>
      <c r="D3" s="568"/>
    </row>
    <row r="4" spans="1:4" ht="15.75" customHeight="1">
      <c r="A4" s="569"/>
      <c r="B4" s="570"/>
      <c r="C4" s="570"/>
      <c r="D4" s="571"/>
    </row>
    <row r="5" spans="1:4" ht="26.25" customHeight="1" thickBot="1">
      <c r="A5" s="572"/>
      <c r="B5" s="573"/>
      <c r="C5" s="573"/>
      <c r="D5" s="574"/>
    </row>
    <row r="6" spans="1:4" ht="15.75" customHeight="1">
      <c r="A6" s="281"/>
      <c r="B6" s="281"/>
      <c r="C6" s="281"/>
      <c r="D6" s="281"/>
    </row>
    <row r="7" spans="1:3" ht="15.75" customHeight="1">
      <c r="A7" s="577" t="s">
        <v>236</v>
      </c>
      <c r="B7" s="577"/>
      <c r="C7" s="282"/>
    </row>
    <row r="8" ht="15.75" customHeight="1" thickBot="1">
      <c r="B8" s="34"/>
    </row>
    <row r="9" spans="1:2" ht="15.75" customHeight="1">
      <c r="A9" s="283" t="s">
        <v>192</v>
      </c>
      <c r="B9" s="284">
        <v>33</v>
      </c>
    </row>
    <row r="10" spans="1:2" ht="15.75" customHeight="1">
      <c r="A10" s="285" t="s">
        <v>203</v>
      </c>
      <c r="B10" s="241">
        <v>1736</v>
      </c>
    </row>
    <row r="11" spans="1:2" ht="15.75" customHeight="1">
      <c r="A11" s="285" t="s">
        <v>204</v>
      </c>
      <c r="B11" s="286">
        <v>1556</v>
      </c>
    </row>
    <row r="12" spans="1:2" ht="15.75" customHeight="1">
      <c r="A12" s="287" t="s">
        <v>156</v>
      </c>
      <c r="B12" s="286">
        <v>1296</v>
      </c>
    </row>
    <row r="13" spans="1:2" ht="15.75" customHeight="1">
      <c r="A13" s="287" t="s">
        <v>157</v>
      </c>
      <c r="B13" s="286">
        <v>173</v>
      </c>
    </row>
    <row r="14" spans="1:2" ht="15.75" customHeight="1">
      <c r="A14" s="287" t="s">
        <v>158</v>
      </c>
      <c r="B14" s="286">
        <v>163</v>
      </c>
    </row>
    <row r="15" spans="1:2" ht="15.75" customHeight="1">
      <c r="A15" s="288" t="s">
        <v>159</v>
      </c>
      <c r="B15" s="286">
        <v>216</v>
      </c>
    </row>
    <row r="16" spans="1:2" ht="15.75" customHeight="1">
      <c r="A16" s="288" t="s">
        <v>160</v>
      </c>
      <c r="B16" s="289">
        <v>0</v>
      </c>
    </row>
    <row r="17" spans="1:2" ht="15.75" customHeight="1">
      <c r="A17" s="290" t="s">
        <v>11</v>
      </c>
      <c r="B17" s="291">
        <f>SUM(B9:B16)</f>
        <v>5173</v>
      </c>
    </row>
    <row r="18" spans="1:4" ht="15.75" customHeight="1">
      <c r="A18" s="292"/>
      <c r="B18" s="293"/>
      <c r="D18" s="294"/>
    </row>
    <row r="19" spans="1:3" ht="15.75" customHeight="1">
      <c r="A19" s="578"/>
      <c r="B19" s="578"/>
      <c r="C19" s="578"/>
    </row>
    <row r="20" spans="1:3" ht="15.75" customHeight="1">
      <c r="A20" s="577" t="s">
        <v>237</v>
      </c>
      <c r="B20" s="577"/>
      <c r="C20" s="577"/>
    </row>
    <row r="21" spans="1:3" ht="15.75" customHeight="1" thickBot="1">
      <c r="A21" s="31"/>
      <c r="B21" s="31"/>
      <c r="C21" s="31"/>
    </row>
    <row r="22" spans="1:4" ht="28.5" customHeight="1">
      <c r="A22" s="295" t="s">
        <v>161</v>
      </c>
      <c r="B22" s="296" t="s">
        <v>162</v>
      </c>
      <c r="C22" s="296" t="s">
        <v>163</v>
      </c>
      <c r="D22" s="297" t="s">
        <v>202</v>
      </c>
    </row>
    <row r="23" spans="1:4" ht="15.75" customHeight="1">
      <c r="A23" t="s">
        <v>192</v>
      </c>
      <c r="B23" s="298" t="s">
        <v>205</v>
      </c>
      <c r="C23" s="242" t="s">
        <v>205</v>
      </c>
      <c r="D23" s="299" t="s">
        <v>205</v>
      </c>
    </row>
    <row r="24" spans="1:9" ht="15.75" customHeight="1">
      <c r="A24" s="287" t="s">
        <v>203</v>
      </c>
      <c r="B24" s="298">
        <v>1762</v>
      </c>
      <c r="C24" s="298">
        <v>14</v>
      </c>
      <c r="D24" s="299" t="s">
        <v>205</v>
      </c>
      <c r="I24" s="35"/>
    </row>
    <row r="25" spans="1:4" ht="15.75" customHeight="1">
      <c r="A25" s="287" t="s">
        <v>204</v>
      </c>
      <c r="B25" s="298">
        <v>862</v>
      </c>
      <c r="C25" s="298">
        <v>86</v>
      </c>
      <c r="D25" s="299" t="s">
        <v>205</v>
      </c>
    </row>
    <row r="26" spans="1:4" ht="15.75" customHeight="1">
      <c r="A26" s="285" t="s">
        <v>156</v>
      </c>
      <c r="B26" s="298">
        <v>1169</v>
      </c>
      <c r="C26" s="298">
        <v>4</v>
      </c>
      <c r="D26" s="299" t="s">
        <v>205</v>
      </c>
    </row>
    <row r="27" spans="1:4" ht="15.75" customHeight="1">
      <c r="A27" s="285" t="s">
        <v>157</v>
      </c>
      <c r="B27" s="298">
        <v>115</v>
      </c>
      <c r="C27" s="298">
        <v>10</v>
      </c>
      <c r="D27" s="299" t="s">
        <v>205</v>
      </c>
    </row>
    <row r="28" spans="1:4" ht="15.75" customHeight="1">
      <c r="A28" s="285" t="s">
        <v>158</v>
      </c>
      <c r="B28" s="300" t="s">
        <v>205</v>
      </c>
      <c r="C28" s="300" t="s">
        <v>205</v>
      </c>
      <c r="D28" s="299">
        <v>163</v>
      </c>
    </row>
    <row r="29" spans="1:4" ht="15.75" customHeight="1">
      <c r="A29" s="215" t="s">
        <v>11</v>
      </c>
      <c r="B29" s="200">
        <f>B24+B25+B26+B27</f>
        <v>3908</v>
      </c>
      <c r="C29" s="200">
        <f>C24+C25+C26+C27</f>
        <v>114</v>
      </c>
      <c r="D29" s="201" t="s">
        <v>205</v>
      </c>
    </row>
    <row r="30" spans="1:3" ht="15.75" customHeight="1">
      <c r="A30" s="301"/>
      <c r="B30" s="302"/>
      <c r="C30" s="302"/>
    </row>
    <row r="31" spans="1:23" ht="15.75" customHeight="1">
      <c r="A31" s="575" t="s">
        <v>206</v>
      </c>
      <c r="B31" s="575"/>
      <c r="C31" s="575"/>
      <c r="D31" s="37"/>
      <c r="E31" s="37"/>
      <c r="F31" s="37"/>
      <c r="G31" s="37"/>
      <c r="H31" s="37"/>
      <c r="I31" s="37"/>
      <c r="J31" s="37"/>
      <c r="K31" s="37"/>
      <c r="L31" s="37"/>
      <c r="M31" s="37"/>
      <c r="N31" s="37"/>
      <c r="O31" s="37"/>
      <c r="P31" s="37"/>
      <c r="Q31" s="37"/>
      <c r="R31" s="37"/>
      <c r="S31" s="37"/>
      <c r="T31" s="37"/>
      <c r="U31" s="37"/>
      <c r="V31" s="37"/>
      <c r="W31" s="37"/>
    </row>
    <row r="32" spans="1:23" ht="15.75" customHeight="1">
      <c r="A32" s="303" t="s">
        <v>238</v>
      </c>
      <c r="B32" s="36"/>
      <c r="C32" s="36"/>
      <c r="D32" s="37"/>
      <c r="E32" s="37"/>
      <c r="F32" s="37"/>
      <c r="G32" s="37"/>
      <c r="H32" s="37"/>
      <c r="I32" s="37"/>
      <c r="J32" s="37"/>
      <c r="K32" s="37"/>
      <c r="L32" s="37"/>
      <c r="M32" s="37"/>
      <c r="N32" s="37"/>
      <c r="O32" s="37"/>
      <c r="P32" s="37"/>
      <c r="Q32" s="37"/>
      <c r="R32" s="37"/>
      <c r="S32" s="37"/>
      <c r="T32" s="37"/>
      <c r="U32" s="37"/>
      <c r="V32" s="37"/>
      <c r="W32" s="37"/>
    </row>
    <row r="33" spans="1:23" ht="15.75" customHeight="1">
      <c r="A33" s="303" t="s">
        <v>164</v>
      </c>
      <c r="B33" s="36"/>
      <c r="C33" s="36"/>
      <c r="D33" s="37"/>
      <c r="E33" s="37"/>
      <c r="F33" s="37"/>
      <c r="G33" s="37"/>
      <c r="H33" s="37"/>
      <c r="I33" s="37"/>
      <c r="J33" s="37"/>
      <c r="K33" s="37"/>
      <c r="L33" s="37"/>
      <c r="M33" s="37"/>
      <c r="N33" s="37"/>
      <c r="O33" s="37"/>
      <c r="P33" s="37"/>
      <c r="Q33" s="37"/>
      <c r="R33" s="37"/>
      <c r="S33" s="37"/>
      <c r="T33" s="37"/>
      <c r="U33" s="37"/>
      <c r="V33" s="37"/>
      <c r="W33" s="37"/>
    </row>
    <row r="34" spans="1:23" ht="15.75" customHeight="1">
      <c r="A34" s="304"/>
      <c r="B34" s="304"/>
      <c r="C34" s="304"/>
      <c r="D34" s="37"/>
      <c r="E34" s="37"/>
      <c r="F34" s="37"/>
      <c r="G34" s="37"/>
      <c r="H34" s="37"/>
      <c r="I34" s="37"/>
      <c r="J34" s="37"/>
      <c r="K34" s="37"/>
      <c r="L34" s="37"/>
      <c r="M34" s="37"/>
      <c r="N34" s="37"/>
      <c r="O34" s="37"/>
      <c r="P34" s="37"/>
      <c r="Q34" s="37"/>
      <c r="R34" s="37"/>
      <c r="S34" s="37"/>
      <c r="T34" s="37"/>
      <c r="U34" s="37"/>
      <c r="V34" s="37"/>
      <c r="W34" s="37"/>
    </row>
    <row r="35" spans="1:23" ht="15.75" customHeight="1">
      <c r="A35" s="303"/>
      <c r="B35" s="36"/>
      <c r="C35" s="36"/>
      <c r="D35" s="37"/>
      <c r="E35" s="37"/>
      <c r="F35" s="37"/>
      <c r="G35" s="37"/>
      <c r="H35" s="37"/>
      <c r="I35" s="37"/>
      <c r="J35" s="37"/>
      <c r="K35" s="37"/>
      <c r="L35" s="37"/>
      <c r="M35" s="37"/>
      <c r="N35" s="37"/>
      <c r="O35" s="37"/>
      <c r="P35" s="37"/>
      <c r="Q35" s="37"/>
      <c r="R35" s="37"/>
      <c r="S35" s="37"/>
      <c r="T35" s="37"/>
      <c r="U35" s="37"/>
      <c r="V35" s="37"/>
      <c r="W35" s="37"/>
    </row>
    <row r="36" spans="1:3" ht="15.75" customHeight="1">
      <c r="A36" s="576" t="s">
        <v>239</v>
      </c>
      <c r="B36" s="576"/>
      <c r="C36" s="31"/>
    </row>
    <row r="37" spans="1:3" ht="15.75" customHeight="1">
      <c r="A37" s="38"/>
      <c r="B37" s="38"/>
      <c r="C37" s="38"/>
    </row>
    <row r="38" spans="1:2" ht="15.75" customHeight="1">
      <c r="A38" s="307" t="s">
        <v>143</v>
      </c>
      <c r="B38" s="308" t="s">
        <v>121</v>
      </c>
    </row>
    <row r="39" spans="1:2" ht="15.75" customHeight="1">
      <c r="A39" s="305" t="s">
        <v>149</v>
      </c>
      <c r="B39" s="309">
        <v>354</v>
      </c>
    </row>
    <row r="40" spans="1:2" ht="15.75" customHeight="1">
      <c r="A40" s="306" t="s">
        <v>200</v>
      </c>
      <c r="B40" s="310">
        <v>318</v>
      </c>
    </row>
    <row r="41" spans="1:2" ht="15.75" customHeight="1">
      <c r="A41" s="306" t="s">
        <v>166</v>
      </c>
      <c r="B41" s="310">
        <v>273</v>
      </c>
    </row>
    <row r="42" spans="1:2" ht="15.75" customHeight="1">
      <c r="A42" s="306" t="s">
        <v>148</v>
      </c>
      <c r="B42" s="310">
        <v>251</v>
      </c>
    </row>
    <row r="43" spans="1:2" ht="15.75" customHeight="1">
      <c r="A43" s="306" t="s">
        <v>151</v>
      </c>
      <c r="B43" s="310">
        <v>183</v>
      </c>
    </row>
    <row r="44" spans="1:2" ht="15.75" customHeight="1">
      <c r="A44" s="306" t="s">
        <v>201</v>
      </c>
      <c r="B44" s="310">
        <v>179</v>
      </c>
    </row>
    <row r="45" spans="1:2" ht="15.75" customHeight="1">
      <c r="A45" s="306" t="s">
        <v>165</v>
      </c>
      <c r="B45" s="310">
        <v>161</v>
      </c>
    </row>
    <row r="46" spans="1:2" ht="15.75" customHeight="1">
      <c r="A46" s="306" t="s">
        <v>240</v>
      </c>
      <c r="B46" s="310">
        <v>154</v>
      </c>
    </row>
    <row r="47" spans="1:2" ht="15.75" customHeight="1">
      <c r="A47" s="306" t="s">
        <v>214</v>
      </c>
      <c r="B47" s="310">
        <v>151</v>
      </c>
    </row>
    <row r="48" spans="1:2" ht="15.75" customHeight="1">
      <c r="A48" s="311" t="s">
        <v>150</v>
      </c>
      <c r="B48" s="310">
        <v>131</v>
      </c>
    </row>
    <row r="50" ht="15.75" customHeight="1">
      <c r="A50" s="306"/>
    </row>
  </sheetData>
  <sheetProtection/>
  <mergeCells count="7">
    <mergeCell ref="A2:D2"/>
    <mergeCell ref="A3:D5"/>
    <mergeCell ref="A31:C31"/>
    <mergeCell ref="A36:B36"/>
    <mergeCell ref="A7:B7"/>
    <mergeCell ref="A20:C20"/>
    <mergeCell ref="A19:C19"/>
  </mergeCells>
  <printOptions horizontalCentered="1"/>
  <pageMargins left="0.11811023622047245" right="0.11811023622047245" top="0.5511811023622047" bottom="0.35433070866141736" header="0.31496062992125984" footer="0.31496062992125984"/>
  <pageSetup horizontalDpi="600" verticalDpi="600" orientation="landscape" paperSize="9" r:id="rId1"/>
  <headerFooter>
    <oddFooter>&amp;R&amp;A</oddFooter>
  </headerFooter>
</worksheet>
</file>

<file path=xl/worksheets/sheet2.xml><?xml version="1.0" encoding="utf-8"?>
<worksheet xmlns="http://schemas.openxmlformats.org/spreadsheetml/2006/main" xmlns:r="http://schemas.openxmlformats.org/officeDocument/2006/relationships">
  <dimension ref="A1:A1"/>
  <sheetViews>
    <sheetView zoomScale="145" zoomScaleNormal="145" zoomScalePageLayoutView="0" workbookViewId="0" topLeftCell="A1">
      <selection activeCell="A72" sqref="A72"/>
    </sheetView>
  </sheetViews>
  <sheetFormatPr defaultColWidth="9.140625" defaultRowHeight="12.75"/>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sheetPr>
    <pageSetUpPr fitToPage="1"/>
  </sheetPr>
  <dimension ref="A1:AF57"/>
  <sheetViews>
    <sheetView zoomScalePageLayoutView="0" workbookViewId="0" topLeftCell="A1">
      <selection activeCell="A66" sqref="A66"/>
    </sheetView>
  </sheetViews>
  <sheetFormatPr defaultColWidth="8.8515625" defaultRowHeight="12.75"/>
  <cols>
    <col min="1" max="1" width="35.57421875" style="90" customWidth="1"/>
    <col min="2" max="3" width="7.57421875" style="89" customWidth="1"/>
    <col min="4" max="4" width="7.57421875" style="90" customWidth="1"/>
    <col min="5" max="6" width="7.57421875" style="89" customWidth="1"/>
    <col min="7" max="7" width="7.57421875" style="90" customWidth="1"/>
    <col min="8" max="9" width="7.57421875" style="89" customWidth="1"/>
    <col min="10" max="10" width="7.57421875" style="90" customWidth="1"/>
    <col min="11" max="12" width="7.57421875" style="89" customWidth="1"/>
    <col min="13" max="16" width="7.57421875" style="90" customWidth="1"/>
    <col min="17" max="18" width="7.57421875" style="89" customWidth="1"/>
    <col min="19" max="19" width="7.57421875" style="90" customWidth="1"/>
    <col min="20" max="16384" width="8.8515625" style="89" customWidth="1"/>
  </cols>
  <sheetData>
    <row r="1" spans="1:18" ht="12.75">
      <c r="A1" s="95" t="s">
        <v>227</v>
      </c>
      <c r="B1" s="90"/>
      <c r="C1" s="90"/>
      <c r="D1" s="30"/>
      <c r="E1" s="30"/>
      <c r="F1" s="30"/>
      <c r="G1" s="30"/>
      <c r="H1" s="30"/>
      <c r="I1" s="90"/>
      <c r="K1" s="90"/>
      <c r="L1" s="90"/>
      <c r="Q1" s="90"/>
      <c r="R1" s="90"/>
    </row>
    <row r="2" spans="1:18" ht="10.5" customHeight="1">
      <c r="A2" s="95"/>
      <c r="B2" s="90"/>
      <c r="C2" s="90"/>
      <c r="D2" s="30"/>
      <c r="E2" s="30"/>
      <c r="F2" s="30"/>
      <c r="G2" s="30"/>
      <c r="H2" s="30"/>
      <c r="I2" s="90"/>
      <c r="K2" s="90"/>
      <c r="L2" s="90"/>
      <c r="Q2" s="90"/>
      <c r="R2" s="90"/>
    </row>
    <row r="3" spans="1:19" ht="12.75">
      <c r="A3" s="472" t="s">
        <v>100</v>
      </c>
      <c r="B3" s="472"/>
      <c r="C3" s="472"/>
      <c r="D3" s="472"/>
      <c r="E3" s="472"/>
      <c r="F3" s="472"/>
      <c r="G3" s="472"/>
      <c r="H3" s="472"/>
      <c r="I3" s="472"/>
      <c r="J3" s="472"/>
      <c r="K3" s="472"/>
      <c r="L3" s="472"/>
      <c r="M3" s="472"/>
      <c r="N3" s="472"/>
      <c r="O3" s="472"/>
      <c r="P3" s="472"/>
      <c r="Q3" s="472"/>
      <c r="R3" s="472"/>
      <c r="S3" s="472"/>
    </row>
    <row r="4" spans="1:15" ht="6.75" customHeight="1">
      <c r="A4" s="95"/>
      <c r="N4" s="89"/>
      <c r="O4" s="89"/>
    </row>
    <row r="5" spans="1:19" ht="12.75">
      <c r="A5" s="472" t="s">
        <v>194</v>
      </c>
      <c r="B5" s="472"/>
      <c r="C5" s="472"/>
      <c r="D5" s="472"/>
      <c r="E5" s="472"/>
      <c r="F5" s="472"/>
      <c r="G5" s="472"/>
      <c r="H5" s="472"/>
      <c r="I5" s="472"/>
      <c r="J5" s="472"/>
      <c r="K5" s="472"/>
      <c r="L5" s="472"/>
      <c r="M5" s="472"/>
      <c r="N5" s="472"/>
      <c r="O5" s="472"/>
      <c r="P5" s="472"/>
      <c r="Q5" s="472"/>
      <c r="R5" s="472"/>
      <c r="S5" s="472"/>
    </row>
    <row r="6" ht="3.75" customHeight="1" thickBot="1">
      <c r="A6" s="95"/>
    </row>
    <row r="7" spans="1:19" ht="12.75">
      <c r="A7" s="129"/>
      <c r="B7" s="480" t="s">
        <v>13</v>
      </c>
      <c r="C7" s="481"/>
      <c r="D7" s="482"/>
      <c r="E7" s="480" t="s">
        <v>0</v>
      </c>
      <c r="F7" s="481"/>
      <c r="G7" s="482"/>
      <c r="H7" s="480" t="s">
        <v>1</v>
      </c>
      <c r="I7" s="481"/>
      <c r="J7" s="482"/>
      <c r="K7" s="480" t="s">
        <v>2</v>
      </c>
      <c r="L7" s="481"/>
      <c r="M7" s="482"/>
      <c r="N7" s="480" t="s">
        <v>26</v>
      </c>
      <c r="O7" s="481"/>
      <c r="P7" s="482"/>
      <c r="Q7" s="480" t="s">
        <v>11</v>
      </c>
      <c r="R7" s="481"/>
      <c r="S7" s="481"/>
    </row>
    <row r="8" spans="1:19" ht="12.75">
      <c r="A8" s="216"/>
      <c r="B8" s="113"/>
      <c r="C8" s="112"/>
      <c r="D8" s="112"/>
      <c r="E8" s="113"/>
      <c r="F8" s="112"/>
      <c r="G8" s="112"/>
      <c r="H8" s="113"/>
      <c r="I8" s="112"/>
      <c r="J8" s="112"/>
      <c r="K8" s="113"/>
      <c r="L8" s="112"/>
      <c r="M8" s="112"/>
      <c r="N8" s="483" t="s">
        <v>27</v>
      </c>
      <c r="O8" s="484"/>
      <c r="P8" s="485"/>
      <c r="Q8" s="113"/>
      <c r="R8" s="112"/>
      <c r="S8" s="112"/>
    </row>
    <row r="9" spans="1:19" ht="12.75">
      <c r="A9" s="90" t="s">
        <v>20</v>
      </c>
      <c r="B9" s="141"/>
      <c r="C9" s="139">
        <v>28</v>
      </c>
      <c r="D9" s="139"/>
      <c r="E9" s="140"/>
      <c r="F9" s="139">
        <v>107</v>
      </c>
      <c r="G9" s="139"/>
      <c r="H9" s="140"/>
      <c r="I9" s="139">
        <v>2</v>
      </c>
      <c r="J9" s="139"/>
      <c r="K9" s="140"/>
      <c r="L9" s="139">
        <v>3</v>
      </c>
      <c r="M9" s="139"/>
      <c r="N9" s="140"/>
      <c r="O9" s="139">
        <v>1</v>
      </c>
      <c r="P9" s="137"/>
      <c r="Q9" s="138"/>
      <c r="R9" s="137">
        <f>SUM(B9:Q9)</f>
        <v>141</v>
      </c>
      <c r="S9" s="137"/>
    </row>
    <row r="10" spans="2:19" ht="12.75">
      <c r="B10" s="18"/>
      <c r="C10" s="18"/>
      <c r="D10" s="18"/>
      <c r="E10" s="18"/>
      <c r="F10" s="18"/>
      <c r="G10" s="101"/>
      <c r="H10" s="136"/>
      <c r="I10" s="136"/>
      <c r="J10" s="101"/>
      <c r="K10" s="136"/>
      <c r="L10" s="136"/>
      <c r="M10" s="101"/>
      <c r="N10" s="136"/>
      <c r="O10" s="136"/>
      <c r="P10" s="101"/>
      <c r="Q10" s="101"/>
      <c r="R10" s="101"/>
      <c r="S10" s="101"/>
    </row>
    <row r="11" spans="1:19" ht="12.75">
      <c r="A11" s="479" t="s">
        <v>28</v>
      </c>
      <c r="B11" s="479"/>
      <c r="C11" s="479"/>
      <c r="D11" s="479"/>
      <c r="E11" s="479"/>
      <c r="F11" s="479"/>
      <c r="G11" s="479"/>
      <c r="H11" s="479"/>
      <c r="I11" s="479"/>
      <c r="J11" s="479"/>
      <c r="K11" s="479"/>
      <c r="L11" s="479"/>
      <c r="M11" s="479"/>
      <c r="N11" s="479"/>
      <c r="O11" s="479"/>
      <c r="P11" s="479"/>
      <c r="Q11" s="479"/>
      <c r="R11" s="479"/>
      <c r="S11" s="479"/>
    </row>
    <row r="12" spans="1:19" ht="3.75" customHeight="1" thickBot="1">
      <c r="A12" s="131"/>
      <c r="B12" s="130"/>
      <c r="C12" s="130"/>
      <c r="D12" s="123"/>
      <c r="E12" s="130"/>
      <c r="F12" s="130"/>
      <c r="G12" s="123"/>
      <c r="H12" s="130"/>
      <c r="I12" s="130"/>
      <c r="J12" s="123"/>
      <c r="K12" s="130"/>
      <c r="L12" s="130"/>
      <c r="M12" s="123"/>
      <c r="N12" s="123"/>
      <c r="O12" s="123"/>
      <c r="P12" s="123"/>
      <c r="Q12" s="130"/>
      <c r="R12" s="130"/>
      <c r="S12" s="123"/>
    </row>
    <row r="13" spans="1:19" s="90" customFormat="1" ht="12.75">
      <c r="A13" s="129"/>
      <c r="B13" s="473" t="s">
        <v>13</v>
      </c>
      <c r="C13" s="474"/>
      <c r="D13" s="475"/>
      <c r="E13" s="473" t="s">
        <v>0</v>
      </c>
      <c r="F13" s="474"/>
      <c r="G13" s="475"/>
      <c r="H13" s="473" t="s">
        <v>1</v>
      </c>
      <c r="I13" s="474"/>
      <c r="J13" s="475"/>
      <c r="K13" s="473" t="s">
        <v>2</v>
      </c>
      <c r="L13" s="474"/>
      <c r="M13" s="475"/>
      <c r="N13" s="473" t="s">
        <v>26</v>
      </c>
      <c r="O13" s="474"/>
      <c r="P13" s="475"/>
      <c r="Q13" s="473" t="s">
        <v>11</v>
      </c>
      <c r="R13" s="474"/>
      <c r="S13" s="474"/>
    </row>
    <row r="14" spans="1:19" s="90" customFormat="1" ht="12.75">
      <c r="A14" s="123"/>
      <c r="B14" s="128"/>
      <c r="C14" s="127"/>
      <c r="D14" s="127"/>
      <c r="E14" s="128"/>
      <c r="F14" s="127"/>
      <c r="G14" s="127"/>
      <c r="H14" s="128"/>
      <c r="I14" s="127"/>
      <c r="J14" s="127"/>
      <c r="K14" s="128"/>
      <c r="L14" s="127"/>
      <c r="M14" s="127"/>
      <c r="N14" s="476" t="s">
        <v>27</v>
      </c>
      <c r="O14" s="477"/>
      <c r="P14" s="478"/>
      <c r="Q14" s="128"/>
      <c r="R14" s="127"/>
      <c r="S14" s="127"/>
    </row>
    <row r="15" spans="1:32" s="108" customFormat="1" ht="12.75">
      <c r="A15" s="126"/>
      <c r="B15" s="125" t="s">
        <v>3</v>
      </c>
      <c r="C15" s="124" t="s">
        <v>4</v>
      </c>
      <c r="D15" s="124" t="s">
        <v>12</v>
      </c>
      <c r="E15" s="125" t="s">
        <v>3</v>
      </c>
      <c r="F15" s="124" t="s">
        <v>4</v>
      </c>
      <c r="G15" s="124" t="s">
        <v>12</v>
      </c>
      <c r="H15" s="125" t="s">
        <v>3</v>
      </c>
      <c r="I15" s="124" t="s">
        <v>4</v>
      </c>
      <c r="J15" s="124" t="s">
        <v>12</v>
      </c>
      <c r="K15" s="125" t="s">
        <v>3</v>
      </c>
      <c r="L15" s="124" t="s">
        <v>4</v>
      </c>
      <c r="M15" s="124" t="s">
        <v>12</v>
      </c>
      <c r="N15" s="125" t="s">
        <v>3</v>
      </c>
      <c r="O15" s="124" t="s">
        <v>4</v>
      </c>
      <c r="P15" s="124" t="s">
        <v>12</v>
      </c>
      <c r="Q15" s="125" t="s">
        <v>3</v>
      </c>
      <c r="R15" s="124" t="s">
        <v>4</v>
      </c>
      <c r="S15" s="124" t="s">
        <v>12</v>
      </c>
      <c r="U15" s="90"/>
      <c r="V15" s="90"/>
      <c r="W15" s="90"/>
      <c r="X15" s="90"/>
      <c r="Y15" s="90"/>
      <c r="Z15" s="90"/>
      <c r="AA15" s="90"/>
      <c r="AB15" s="90"/>
      <c r="AC15" s="90"/>
      <c r="AD15" s="90"/>
      <c r="AE15" s="90"/>
      <c r="AF15" s="90"/>
    </row>
    <row r="16" spans="1:32" ht="12.75">
      <c r="A16" s="123" t="s">
        <v>21</v>
      </c>
      <c r="B16" s="106">
        <v>15</v>
      </c>
      <c r="C16" s="107">
        <v>20</v>
      </c>
      <c r="D16" s="104">
        <v>35</v>
      </c>
      <c r="E16" s="106">
        <v>25</v>
      </c>
      <c r="F16" s="107">
        <v>28</v>
      </c>
      <c r="G16" s="104">
        <v>53</v>
      </c>
      <c r="H16" s="106">
        <v>0</v>
      </c>
      <c r="I16" s="107">
        <v>0</v>
      </c>
      <c r="J16" s="104">
        <v>0</v>
      </c>
      <c r="K16" s="106">
        <v>2</v>
      </c>
      <c r="L16" s="107">
        <v>0</v>
      </c>
      <c r="M16" s="104">
        <v>2</v>
      </c>
      <c r="N16" s="106">
        <v>0</v>
      </c>
      <c r="O16" s="107">
        <v>0</v>
      </c>
      <c r="P16" s="104">
        <v>0</v>
      </c>
      <c r="Q16" s="122">
        <f aca="true" t="shared" si="0" ref="Q16:S23">SUM(N16,K16,H16,E16,B16)</f>
        <v>42</v>
      </c>
      <c r="R16" s="104">
        <f t="shared" si="0"/>
        <v>48</v>
      </c>
      <c r="S16" s="104">
        <f t="shared" si="0"/>
        <v>90</v>
      </c>
      <c r="U16" s="108"/>
      <c r="V16" s="108"/>
      <c r="W16" s="108"/>
      <c r="X16" s="108"/>
      <c r="Y16" s="108"/>
      <c r="Z16" s="108"/>
      <c r="AA16" s="108"/>
      <c r="AB16" s="108"/>
      <c r="AC16" s="108"/>
      <c r="AD16" s="108"/>
      <c r="AE16" s="108"/>
      <c r="AF16" s="108"/>
    </row>
    <row r="17" spans="1:30" ht="12.75">
      <c r="A17" s="123" t="s">
        <v>22</v>
      </c>
      <c r="B17" s="106">
        <v>0</v>
      </c>
      <c r="C17" s="107">
        <v>1</v>
      </c>
      <c r="D17" s="104">
        <v>1</v>
      </c>
      <c r="E17" s="106">
        <v>0</v>
      </c>
      <c r="F17" s="107">
        <v>0</v>
      </c>
      <c r="G17" s="104">
        <v>0</v>
      </c>
      <c r="H17" s="106">
        <v>0</v>
      </c>
      <c r="I17" s="107">
        <v>0</v>
      </c>
      <c r="J17" s="104">
        <v>0</v>
      </c>
      <c r="K17" s="106">
        <v>3</v>
      </c>
      <c r="L17" s="107">
        <v>2</v>
      </c>
      <c r="M17" s="104">
        <v>5</v>
      </c>
      <c r="N17" s="106">
        <v>0</v>
      </c>
      <c r="O17" s="107">
        <v>0</v>
      </c>
      <c r="P17" s="104">
        <v>0</v>
      </c>
      <c r="Q17" s="122">
        <f t="shared" si="0"/>
        <v>3</v>
      </c>
      <c r="R17" s="104">
        <f t="shared" si="0"/>
        <v>3</v>
      </c>
      <c r="S17" s="104">
        <f t="shared" si="0"/>
        <v>6</v>
      </c>
      <c r="U17" s="108"/>
      <c r="V17" s="108"/>
      <c r="W17" s="108"/>
      <c r="X17" s="108"/>
      <c r="Y17" s="108"/>
      <c r="Z17" s="108"/>
      <c r="AA17" s="108"/>
      <c r="AB17" s="108"/>
      <c r="AC17" s="108"/>
      <c r="AD17" s="108"/>
    </row>
    <row r="18" spans="1:30" ht="12.75">
      <c r="A18" s="123" t="s">
        <v>72</v>
      </c>
      <c r="B18" s="106">
        <v>107</v>
      </c>
      <c r="C18" s="105">
        <v>108</v>
      </c>
      <c r="D18" s="104">
        <v>215</v>
      </c>
      <c r="E18" s="106">
        <v>407</v>
      </c>
      <c r="F18" s="105">
        <v>325</v>
      </c>
      <c r="G18" s="104">
        <v>732</v>
      </c>
      <c r="H18" s="106">
        <v>0</v>
      </c>
      <c r="I18" s="105">
        <v>0</v>
      </c>
      <c r="J18" s="104">
        <v>0</v>
      </c>
      <c r="K18" s="106">
        <v>9</v>
      </c>
      <c r="L18" s="105">
        <v>25</v>
      </c>
      <c r="M18" s="104">
        <v>34</v>
      </c>
      <c r="N18" s="106">
        <v>0</v>
      </c>
      <c r="O18" s="105">
        <v>0</v>
      </c>
      <c r="P18" s="104">
        <v>0</v>
      </c>
      <c r="Q18" s="122">
        <f t="shared" si="0"/>
        <v>523</v>
      </c>
      <c r="R18" s="121">
        <f t="shared" si="0"/>
        <v>458</v>
      </c>
      <c r="S18" s="104">
        <f t="shared" si="0"/>
        <v>981</v>
      </c>
      <c r="U18" s="108"/>
      <c r="V18" s="108"/>
      <c r="W18" s="108"/>
      <c r="X18" s="108"/>
      <c r="Y18" s="108"/>
      <c r="Z18" s="108"/>
      <c r="AA18" s="108"/>
      <c r="AB18" s="108"/>
      <c r="AC18" s="108"/>
      <c r="AD18" s="108"/>
    </row>
    <row r="19" spans="1:30" ht="12.75">
      <c r="A19" s="123" t="s">
        <v>23</v>
      </c>
      <c r="B19" s="106">
        <v>28</v>
      </c>
      <c r="C19" s="105">
        <v>23</v>
      </c>
      <c r="D19" s="104">
        <v>51</v>
      </c>
      <c r="E19" s="106">
        <v>47</v>
      </c>
      <c r="F19" s="105">
        <v>32</v>
      </c>
      <c r="G19" s="104">
        <v>79</v>
      </c>
      <c r="H19" s="106">
        <v>0</v>
      </c>
      <c r="I19" s="105">
        <v>0</v>
      </c>
      <c r="J19" s="104">
        <v>0</v>
      </c>
      <c r="K19" s="106">
        <v>15</v>
      </c>
      <c r="L19" s="105">
        <v>3</v>
      </c>
      <c r="M19" s="104">
        <v>18</v>
      </c>
      <c r="N19" s="106">
        <v>7</v>
      </c>
      <c r="O19" s="105">
        <v>6</v>
      </c>
      <c r="P19" s="104">
        <v>13</v>
      </c>
      <c r="Q19" s="122">
        <f t="shared" si="0"/>
        <v>97</v>
      </c>
      <c r="R19" s="121">
        <f t="shared" si="0"/>
        <v>64</v>
      </c>
      <c r="S19" s="104">
        <f t="shared" si="0"/>
        <v>161</v>
      </c>
      <c r="U19" s="108"/>
      <c r="V19" s="108"/>
      <c r="W19" s="108"/>
      <c r="X19" s="108"/>
      <c r="Y19" s="108"/>
      <c r="Z19" s="108"/>
      <c r="AA19" s="108"/>
      <c r="AB19" s="108"/>
      <c r="AC19" s="108"/>
      <c r="AD19" s="108"/>
    </row>
    <row r="20" spans="1:32" s="130" customFormat="1" ht="12.75">
      <c r="A20" s="135" t="s">
        <v>138</v>
      </c>
      <c r="B20" s="106">
        <v>814</v>
      </c>
      <c r="C20" s="134">
        <v>817</v>
      </c>
      <c r="D20" s="104">
        <v>1631</v>
      </c>
      <c r="E20" s="106">
        <v>3186</v>
      </c>
      <c r="F20" s="107">
        <v>2791</v>
      </c>
      <c r="G20" s="104">
        <v>5977</v>
      </c>
      <c r="H20" s="106">
        <v>42</v>
      </c>
      <c r="I20" s="107">
        <v>4</v>
      </c>
      <c r="J20" s="104">
        <v>46</v>
      </c>
      <c r="K20" s="106">
        <v>17</v>
      </c>
      <c r="L20" s="107">
        <v>30</v>
      </c>
      <c r="M20" s="104">
        <v>47</v>
      </c>
      <c r="N20" s="106">
        <v>0</v>
      </c>
      <c r="O20" s="107">
        <v>0</v>
      </c>
      <c r="P20" s="104">
        <v>0</v>
      </c>
      <c r="Q20" s="122">
        <f t="shared" si="0"/>
        <v>4059</v>
      </c>
      <c r="R20" s="104">
        <f t="shared" si="0"/>
        <v>3642</v>
      </c>
      <c r="S20" s="104">
        <f t="shared" si="0"/>
        <v>7701</v>
      </c>
      <c r="U20" s="108"/>
      <c r="V20" s="108"/>
      <c r="W20" s="108"/>
      <c r="X20" s="108"/>
      <c r="Y20" s="108"/>
      <c r="Z20" s="108"/>
      <c r="AA20" s="108"/>
      <c r="AB20" s="108"/>
      <c r="AC20" s="108"/>
      <c r="AD20" s="108"/>
      <c r="AE20" s="89"/>
      <c r="AF20" s="89"/>
    </row>
    <row r="21" spans="1:32" ht="12.75">
      <c r="A21" s="123" t="s">
        <v>24</v>
      </c>
      <c r="B21" s="106">
        <v>21</v>
      </c>
      <c r="C21" s="105">
        <v>3</v>
      </c>
      <c r="D21" s="104">
        <v>24</v>
      </c>
      <c r="E21" s="106">
        <v>15</v>
      </c>
      <c r="F21" s="105">
        <v>3</v>
      </c>
      <c r="G21" s="104">
        <v>18</v>
      </c>
      <c r="H21" s="106">
        <v>0</v>
      </c>
      <c r="I21" s="105">
        <v>0</v>
      </c>
      <c r="J21" s="104">
        <v>0</v>
      </c>
      <c r="K21" s="106">
        <v>0</v>
      </c>
      <c r="L21" s="105">
        <v>0</v>
      </c>
      <c r="M21" s="104">
        <v>0</v>
      </c>
      <c r="N21" s="106">
        <v>0</v>
      </c>
      <c r="O21" s="105">
        <v>0</v>
      </c>
      <c r="P21" s="104">
        <v>0</v>
      </c>
      <c r="Q21" s="122">
        <f t="shared" si="0"/>
        <v>36</v>
      </c>
      <c r="R21" s="121">
        <f t="shared" si="0"/>
        <v>6</v>
      </c>
      <c r="S21" s="104">
        <f t="shared" si="0"/>
        <v>42</v>
      </c>
      <c r="U21" s="214"/>
      <c r="V21" s="214"/>
      <c r="W21" s="214"/>
      <c r="X21" s="214"/>
      <c r="Y21" s="214"/>
      <c r="Z21" s="214"/>
      <c r="AA21" s="214"/>
      <c r="AB21" s="214"/>
      <c r="AC21" s="214"/>
      <c r="AD21" s="214"/>
      <c r="AE21" s="130"/>
      <c r="AF21" s="130"/>
    </row>
    <row r="22" spans="1:30" ht="12.75">
      <c r="A22" s="123" t="s">
        <v>25</v>
      </c>
      <c r="B22" s="106">
        <v>72</v>
      </c>
      <c r="C22" s="105">
        <v>23</v>
      </c>
      <c r="D22" s="104">
        <v>95</v>
      </c>
      <c r="E22" s="106">
        <v>112</v>
      </c>
      <c r="F22" s="105">
        <v>36</v>
      </c>
      <c r="G22" s="104">
        <v>148</v>
      </c>
      <c r="H22" s="106">
        <v>0</v>
      </c>
      <c r="I22" s="105">
        <v>0</v>
      </c>
      <c r="J22" s="104">
        <v>0</v>
      </c>
      <c r="K22" s="106">
        <v>13</v>
      </c>
      <c r="L22" s="105">
        <v>4</v>
      </c>
      <c r="M22" s="104">
        <v>17</v>
      </c>
      <c r="N22" s="106">
        <v>20</v>
      </c>
      <c r="O22" s="105">
        <v>7</v>
      </c>
      <c r="P22" s="104">
        <v>27</v>
      </c>
      <c r="Q22" s="122">
        <f t="shared" si="0"/>
        <v>217</v>
      </c>
      <c r="R22" s="121">
        <f t="shared" si="0"/>
        <v>70</v>
      </c>
      <c r="S22" s="104">
        <f t="shared" si="0"/>
        <v>287</v>
      </c>
      <c r="U22" s="108"/>
      <c r="V22" s="108"/>
      <c r="W22" s="108"/>
      <c r="X22" s="108"/>
      <c r="Y22" s="108"/>
      <c r="Z22" s="108"/>
      <c r="AA22" s="108"/>
      <c r="AB22" s="108"/>
      <c r="AC22" s="108"/>
      <c r="AD22" s="108"/>
    </row>
    <row r="23" spans="1:21" ht="12.75">
      <c r="A23" s="123" t="s">
        <v>125</v>
      </c>
      <c r="B23" s="106">
        <v>0</v>
      </c>
      <c r="C23" s="105">
        <v>0</v>
      </c>
      <c r="D23" s="104">
        <v>0</v>
      </c>
      <c r="E23" s="106">
        <v>10</v>
      </c>
      <c r="F23" s="105">
        <v>73</v>
      </c>
      <c r="G23" s="104">
        <v>83</v>
      </c>
      <c r="H23" s="106">
        <v>4</v>
      </c>
      <c r="I23" s="105">
        <v>32</v>
      </c>
      <c r="J23" s="104">
        <v>36</v>
      </c>
      <c r="K23" s="106">
        <v>0</v>
      </c>
      <c r="L23" s="105">
        <v>0</v>
      </c>
      <c r="M23" s="104">
        <v>0</v>
      </c>
      <c r="N23" s="106">
        <v>0</v>
      </c>
      <c r="O23" s="105">
        <v>0</v>
      </c>
      <c r="P23" s="104">
        <v>0</v>
      </c>
      <c r="Q23" s="122">
        <f t="shared" si="0"/>
        <v>14</v>
      </c>
      <c r="R23" s="133">
        <f t="shared" si="0"/>
        <v>105</v>
      </c>
      <c r="S23" s="133">
        <f t="shared" si="0"/>
        <v>119</v>
      </c>
      <c r="T23" s="94"/>
      <c r="U23" s="108"/>
    </row>
    <row r="24" spans="1:30" s="95" customFormat="1" ht="12.75">
      <c r="A24" s="120" t="s">
        <v>11</v>
      </c>
      <c r="B24" s="119">
        <f aca="true" t="shared" si="1" ref="B24:S24">SUM(B16:B23)</f>
        <v>1057</v>
      </c>
      <c r="C24" s="116">
        <f t="shared" si="1"/>
        <v>995</v>
      </c>
      <c r="D24" s="117">
        <f t="shared" si="1"/>
        <v>2052</v>
      </c>
      <c r="E24" s="119">
        <f t="shared" si="1"/>
        <v>3802</v>
      </c>
      <c r="F24" s="116">
        <f t="shared" si="1"/>
        <v>3288</v>
      </c>
      <c r="G24" s="117">
        <f t="shared" si="1"/>
        <v>7090</v>
      </c>
      <c r="H24" s="119">
        <f t="shared" si="1"/>
        <v>46</v>
      </c>
      <c r="I24" s="116">
        <f t="shared" si="1"/>
        <v>36</v>
      </c>
      <c r="J24" s="117">
        <f t="shared" si="1"/>
        <v>82</v>
      </c>
      <c r="K24" s="119">
        <f t="shared" si="1"/>
        <v>59</v>
      </c>
      <c r="L24" s="116">
        <f t="shared" si="1"/>
        <v>64</v>
      </c>
      <c r="M24" s="117">
        <f t="shared" si="1"/>
        <v>123</v>
      </c>
      <c r="N24" s="119">
        <f t="shared" si="1"/>
        <v>27</v>
      </c>
      <c r="O24" s="116">
        <f t="shared" si="1"/>
        <v>13</v>
      </c>
      <c r="P24" s="117">
        <f t="shared" si="1"/>
        <v>40</v>
      </c>
      <c r="Q24" s="118">
        <f t="shared" si="1"/>
        <v>4991</v>
      </c>
      <c r="R24" s="117">
        <f t="shared" si="1"/>
        <v>4396</v>
      </c>
      <c r="S24" s="116">
        <f t="shared" si="1"/>
        <v>9387</v>
      </c>
      <c r="U24" s="108"/>
      <c r="V24" s="108"/>
      <c r="W24" s="108"/>
      <c r="X24" s="108"/>
      <c r="Y24" s="108"/>
      <c r="Z24" s="108"/>
      <c r="AA24" s="108"/>
      <c r="AB24" s="108"/>
      <c r="AC24" s="108"/>
      <c r="AD24" s="108"/>
    </row>
    <row r="25" spans="1:19" ht="12.75">
      <c r="A25" s="131"/>
      <c r="B25" s="105"/>
      <c r="C25" s="105"/>
      <c r="D25" s="105"/>
      <c r="E25" s="105"/>
      <c r="F25" s="105"/>
      <c r="G25" s="105"/>
      <c r="H25" s="105"/>
      <c r="I25" s="105"/>
      <c r="J25" s="105"/>
      <c r="K25" s="105"/>
      <c r="L25" s="105"/>
      <c r="M25" s="105"/>
      <c r="N25" s="105"/>
      <c r="O25" s="105"/>
      <c r="P25" s="105"/>
      <c r="Q25" s="130"/>
      <c r="R25" s="130"/>
      <c r="S25" s="123"/>
    </row>
    <row r="26" spans="1:19" ht="12.75">
      <c r="A26" s="131"/>
      <c r="B26" s="105"/>
      <c r="C26" s="105"/>
      <c r="D26" s="105"/>
      <c r="E26" s="105"/>
      <c r="F26" s="105"/>
      <c r="G26" s="105"/>
      <c r="H26" s="105"/>
      <c r="I26" s="105"/>
      <c r="J26" s="105"/>
      <c r="K26" s="105"/>
      <c r="L26" s="105"/>
      <c r="M26" s="105"/>
      <c r="N26" s="105"/>
      <c r="O26" s="105"/>
      <c r="P26" s="105"/>
      <c r="Q26" s="130"/>
      <c r="R26" s="130"/>
      <c r="S26" s="123"/>
    </row>
    <row r="27" spans="1:19" ht="12.75">
      <c r="A27" s="479" t="s">
        <v>29</v>
      </c>
      <c r="B27" s="479"/>
      <c r="C27" s="479"/>
      <c r="D27" s="479"/>
      <c r="E27" s="479"/>
      <c r="F27" s="479"/>
      <c r="G27" s="479"/>
      <c r="H27" s="479"/>
      <c r="I27" s="479"/>
      <c r="J27" s="479"/>
      <c r="K27" s="479"/>
      <c r="L27" s="479"/>
      <c r="M27" s="479"/>
      <c r="N27" s="479"/>
      <c r="O27" s="479"/>
      <c r="P27" s="479"/>
      <c r="Q27" s="479"/>
      <c r="R27" s="479"/>
      <c r="S27" s="479"/>
    </row>
    <row r="28" spans="1:19" ht="5.25" customHeight="1" thickBot="1">
      <c r="A28" s="131"/>
      <c r="B28" s="130"/>
      <c r="C28" s="130"/>
      <c r="D28" s="123"/>
      <c r="E28" s="130"/>
      <c r="F28" s="130"/>
      <c r="G28" s="123"/>
      <c r="H28" s="130"/>
      <c r="I28" s="130"/>
      <c r="J28" s="123"/>
      <c r="K28" s="130"/>
      <c r="L28" s="130"/>
      <c r="M28" s="123"/>
      <c r="N28" s="123"/>
      <c r="O28" s="123"/>
      <c r="P28" s="123"/>
      <c r="Q28" s="130"/>
      <c r="R28" s="130"/>
      <c r="S28" s="123"/>
    </row>
    <row r="29" spans="1:19" s="90" customFormat="1" ht="12.75">
      <c r="A29" s="129"/>
      <c r="B29" s="473" t="s">
        <v>13</v>
      </c>
      <c r="C29" s="474"/>
      <c r="D29" s="475"/>
      <c r="E29" s="473" t="s">
        <v>0</v>
      </c>
      <c r="F29" s="474"/>
      <c r="G29" s="475"/>
      <c r="H29" s="473" t="s">
        <v>1</v>
      </c>
      <c r="I29" s="474"/>
      <c r="J29" s="475"/>
      <c r="K29" s="473" t="s">
        <v>2</v>
      </c>
      <c r="L29" s="474"/>
      <c r="M29" s="475"/>
      <c r="N29" s="473" t="s">
        <v>26</v>
      </c>
      <c r="O29" s="474"/>
      <c r="P29" s="475"/>
      <c r="Q29" s="473" t="s">
        <v>11</v>
      </c>
      <c r="R29" s="474"/>
      <c r="S29" s="474"/>
    </row>
    <row r="30" spans="1:19" s="90" customFormat="1" ht="12.75">
      <c r="A30" s="123"/>
      <c r="B30" s="128"/>
      <c r="C30" s="127"/>
      <c r="D30" s="127"/>
      <c r="E30" s="128"/>
      <c r="F30" s="127"/>
      <c r="G30" s="127"/>
      <c r="H30" s="128"/>
      <c r="I30" s="127"/>
      <c r="J30" s="127"/>
      <c r="K30" s="128"/>
      <c r="L30" s="127"/>
      <c r="M30" s="127"/>
      <c r="N30" s="476" t="s">
        <v>27</v>
      </c>
      <c r="O30" s="477"/>
      <c r="P30" s="478"/>
      <c r="Q30" s="128"/>
      <c r="R30" s="127"/>
      <c r="S30" s="127"/>
    </row>
    <row r="31" spans="1:20" s="108" customFormat="1" ht="12.75">
      <c r="A31" s="126"/>
      <c r="B31" s="125" t="s">
        <v>3</v>
      </c>
      <c r="C31" s="124" t="s">
        <v>4</v>
      </c>
      <c r="D31" s="124" t="s">
        <v>12</v>
      </c>
      <c r="E31" s="125" t="s">
        <v>3</v>
      </c>
      <c r="F31" s="124" t="s">
        <v>4</v>
      </c>
      <c r="G31" s="124" t="s">
        <v>12</v>
      </c>
      <c r="H31" s="125" t="s">
        <v>3</v>
      </c>
      <c r="I31" s="124" t="s">
        <v>4</v>
      </c>
      <c r="J31" s="124" t="s">
        <v>12</v>
      </c>
      <c r="K31" s="125" t="s">
        <v>3</v>
      </c>
      <c r="L31" s="124" t="s">
        <v>4</v>
      </c>
      <c r="M31" s="124" t="s">
        <v>12</v>
      </c>
      <c r="N31" s="125" t="s">
        <v>3</v>
      </c>
      <c r="O31" s="124" t="s">
        <v>4</v>
      </c>
      <c r="P31" s="124" t="s">
        <v>12</v>
      </c>
      <c r="Q31" s="125" t="s">
        <v>3</v>
      </c>
      <c r="R31" s="124" t="s">
        <v>4</v>
      </c>
      <c r="S31" s="124" t="s">
        <v>12</v>
      </c>
      <c r="T31" s="90"/>
    </row>
    <row r="32" spans="1:20" ht="12.75">
      <c r="A32" s="123" t="s">
        <v>5</v>
      </c>
      <c r="B32" s="106">
        <v>131</v>
      </c>
      <c r="C32" s="107">
        <v>117</v>
      </c>
      <c r="D32" s="104">
        <v>248</v>
      </c>
      <c r="E32" s="106">
        <v>514</v>
      </c>
      <c r="F32" s="107">
        <v>520</v>
      </c>
      <c r="G32" s="104">
        <v>1034</v>
      </c>
      <c r="H32" s="106">
        <v>0</v>
      </c>
      <c r="I32" s="107">
        <v>0</v>
      </c>
      <c r="J32" s="104">
        <v>0</v>
      </c>
      <c r="K32" s="106">
        <v>6</v>
      </c>
      <c r="L32" s="107">
        <v>28</v>
      </c>
      <c r="M32" s="104">
        <v>34</v>
      </c>
      <c r="N32" s="106">
        <v>0</v>
      </c>
      <c r="O32" s="107">
        <v>0</v>
      </c>
      <c r="P32" s="104">
        <v>0</v>
      </c>
      <c r="Q32" s="122">
        <f aca="true" t="shared" si="2" ref="Q32:S37">SUM(N32,K32,H32,E32,B32)</f>
        <v>651</v>
      </c>
      <c r="R32" s="104">
        <f t="shared" si="2"/>
        <v>665</v>
      </c>
      <c r="S32" s="104">
        <f t="shared" si="2"/>
        <v>1316</v>
      </c>
      <c r="T32" s="90"/>
    </row>
    <row r="33" spans="1:20" ht="12.75">
      <c r="A33" s="123" t="s">
        <v>6</v>
      </c>
      <c r="B33" s="106">
        <v>146</v>
      </c>
      <c r="C33" s="107">
        <v>218</v>
      </c>
      <c r="D33" s="104">
        <v>364</v>
      </c>
      <c r="E33" s="106">
        <v>159</v>
      </c>
      <c r="F33" s="107">
        <v>192</v>
      </c>
      <c r="G33" s="104">
        <v>351</v>
      </c>
      <c r="H33" s="106">
        <v>0</v>
      </c>
      <c r="I33" s="107">
        <v>0</v>
      </c>
      <c r="J33" s="104">
        <v>0</v>
      </c>
      <c r="K33" s="106">
        <v>0</v>
      </c>
      <c r="L33" s="107">
        <v>0</v>
      </c>
      <c r="M33" s="104">
        <v>0</v>
      </c>
      <c r="N33" s="106">
        <v>0</v>
      </c>
      <c r="O33" s="107">
        <v>0</v>
      </c>
      <c r="P33" s="104">
        <v>0</v>
      </c>
      <c r="Q33" s="122">
        <f t="shared" si="2"/>
        <v>305</v>
      </c>
      <c r="R33" s="121">
        <f t="shared" si="2"/>
        <v>410</v>
      </c>
      <c r="S33" s="104">
        <f t="shared" si="2"/>
        <v>715</v>
      </c>
      <c r="T33" s="90"/>
    </row>
    <row r="34" spans="1:20" ht="12.75">
      <c r="A34" s="123" t="s">
        <v>7</v>
      </c>
      <c r="B34" s="106">
        <v>74</v>
      </c>
      <c r="C34" s="105">
        <v>96</v>
      </c>
      <c r="D34" s="104">
        <v>170</v>
      </c>
      <c r="E34" s="106">
        <v>55</v>
      </c>
      <c r="F34" s="105">
        <v>26</v>
      </c>
      <c r="G34" s="104">
        <v>81</v>
      </c>
      <c r="H34" s="106">
        <v>0</v>
      </c>
      <c r="I34" s="105">
        <v>0</v>
      </c>
      <c r="J34" s="104">
        <v>0</v>
      </c>
      <c r="K34" s="106">
        <v>0</v>
      </c>
      <c r="L34" s="105">
        <v>0</v>
      </c>
      <c r="M34" s="104">
        <v>0</v>
      </c>
      <c r="N34" s="106">
        <v>27</v>
      </c>
      <c r="O34" s="105">
        <v>13</v>
      </c>
      <c r="P34" s="104">
        <v>40</v>
      </c>
      <c r="Q34" s="122">
        <f t="shared" si="2"/>
        <v>156</v>
      </c>
      <c r="R34" s="121">
        <f t="shared" si="2"/>
        <v>135</v>
      </c>
      <c r="S34" s="104">
        <f t="shared" si="2"/>
        <v>291</v>
      </c>
      <c r="T34" s="90"/>
    </row>
    <row r="35" spans="1:20" ht="12.75">
      <c r="A35" s="123" t="s">
        <v>8</v>
      </c>
      <c r="B35" s="106">
        <v>260</v>
      </c>
      <c r="C35" s="105">
        <v>188</v>
      </c>
      <c r="D35" s="104">
        <v>448</v>
      </c>
      <c r="E35" s="106">
        <v>1689</v>
      </c>
      <c r="F35" s="105">
        <v>1300</v>
      </c>
      <c r="G35" s="104">
        <v>2989</v>
      </c>
      <c r="H35" s="106">
        <v>0</v>
      </c>
      <c r="I35" s="105">
        <v>0</v>
      </c>
      <c r="J35" s="104">
        <v>0</v>
      </c>
      <c r="K35" s="106">
        <v>0</v>
      </c>
      <c r="L35" s="105">
        <v>0</v>
      </c>
      <c r="M35" s="104">
        <v>0</v>
      </c>
      <c r="N35" s="106">
        <v>0</v>
      </c>
      <c r="O35" s="105">
        <v>0</v>
      </c>
      <c r="P35" s="104">
        <v>0</v>
      </c>
      <c r="Q35" s="122">
        <f t="shared" si="2"/>
        <v>1949</v>
      </c>
      <c r="R35" s="121">
        <f t="shared" si="2"/>
        <v>1488</v>
      </c>
      <c r="S35" s="104">
        <f t="shared" si="2"/>
        <v>3437</v>
      </c>
      <c r="T35" s="90"/>
    </row>
    <row r="36" spans="1:20" ht="12.75">
      <c r="A36" s="123" t="s">
        <v>9</v>
      </c>
      <c r="B36" s="106">
        <v>188</v>
      </c>
      <c r="C36" s="107">
        <v>152</v>
      </c>
      <c r="D36" s="104">
        <v>340</v>
      </c>
      <c r="E36" s="106">
        <v>867</v>
      </c>
      <c r="F36" s="107">
        <v>851</v>
      </c>
      <c r="G36" s="104">
        <v>1718</v>
      </c>
      <c r="H36" s="106">
        <v>0</v>
      </c>
      <c r="I36" s="107">
        <v>0</v>
      </c>
      <c r="J36" s="104">
        <v>0</v>
      </c>
      <c r="K36" s="106">
        <v>53</v>
      </c>
      <c r="L36" s="107">
        <v>36</v>
      </c>
      <c r="M36" s="104">
        <v>89</v>
      </c>
      <c r="N36" s="106">
        <v>0</v>
      </c>
      <c r="O36" s="107">
        <v>0</v>
      </c>
      <c r="P36" s="104">
        <v>0</v>
      </c>
      <c r="Q36" s="122">
        <f t="shared" si="2"/>
        <v>1108</v>
      </c>
      <c r="R36" s="104">
        <f t="shared" si="2"/>
        <v>1039</v>
      </c>
      <c r="S36" s="104">
        <f t="shared" si="2"/>
        <v>2147</v>
      </c>
      <c r="T36" s="90"/>
    </row>
    <row r="37" spans="1:20" ht="12.75">
      <c r="A37" s="123" t="s">
        <v>10</v>
      </c>
      <c r="B37" s="106">
        <v>258</v>
      </c>
      <c r="C37" s="105">
        <v>224</v>
      </c>
      <c r="D37" s="104">
        <v>482</v>
      </c>
      <c r="E37" s="106">
        <v>518</v>
      </c>
      <c r="F37" s="105">
        <v>399</v>
      </c>
      <c r="G37" s="104">
        <v>917</v>
      </c>
      <c r="H37" s="106">
        <v>46</v>
      </c>
      <c r="I37" s="105">
        <v>36</v>
      </c>
      <c r="J37" s="104">
        <v>82</v>
      </c>
      <c r="K37" s="106">
        <v>0</v>
      </c>
      <c r="L37" s="105">
        <v>0</v>
      </c>
      <c r="M37" s="104">
        <v>0</v>
      </c>
      <c r="N37" s="106">
        <v>0</v>
      </c>
      <c r="O37" s="105">
        <v>0</v>
      </c>
      <c r="P37" s="104">
        <v>0</v>
      </c>
      <c r="Q37" s="122">
        <f t="shared" si="2"/>
        <v>822</v>
      </c>
      <c r="R37" s="121">
        <f t="shared" si="2"/>
        <v>659</v>
      </c>
      <c r="S37" s="104">
        <f t="shared" si="2"/>
        <v>1481</v>
      </c>
      <c r="T37" s="90"/>
    </row>
    <row r="38" spans="1:19" s="95" customFormat="1" ht="12.75">
      <c r="A38" s="120" t="s">
        <v>11</v>
      </c>
      <c r="B38" s="119">
        <f>SUM(B32:B37)</f>
        <v>1057</v>
      </c>
      <c r="C38" s="116">
        <f>SUM(C32:C37)</f>
        <v>995</v>
      </c>
      <c r="D38" s="117">
        <f>SUM(B38:C38)</f>
        <v>2052</v>
      </c>
      <c r="E38" s="119">
        <f>SUM(E32:E37)</f>
        <v>3802</v>
      </c>
      <c r="F38" s="116">
        <f>SUM(F32:F37)</f>
        <v>3288</v>
      </c>
      <c r="G38" s="117">
        <f>SUM(E38:F38)</f>
        <v>7090</v>
      </c>
      <c r="H38" s="119">
        <f>SUM(H32:H37)</f>
        <v>46</v>
      </c>
      <c r="I38" s="116">
        <f>SUM(I32:I37)</f>
        <v>36</v>
      </c>
      <c r="J38" s="117">
        <f>SUM(H38:I38)</f>
        <v>82</v>
      </c>
      <c r="K38" s="119">
        <f>SUM(K32:K37)</f>
        <v>59</v>
      </c>
      <c r="L38" s="116">
        <f>SUM(L32:L37)</f>
        <v>64</v>
      </c>
      <c r="M38" s="117">
        <f>SUM(K38:L38)</f>
        <v>123</v>
      </c>
      <c r="N38" s="119">
        <f>SUM(N32:N37)</f>
        <v>27</v>
      </c>
      <c r="O38" s="116">
        <f>SUM(O32:O37)</f>
        <v>13</v>
      </c>
      <c r="P38" s="117">
        <f>SUM(N38:O38)</f>
        <v>40</v>
      </c>
      <c r="Q38" s="118">
        <f>SUM(Q32:Q37)</f>
        <v>4991</v>
      </c>
      <c r="R38" s="117">
        <f>SUM(R32:R37)</f>
        <v>4396</v>
      </c>
      <c r="S38" s="116">
        <f>SUM(S32:S37)</f>
        <v>9387</v>
      </c>
    </row>
    <row r="39" ht="12.75">
      <c r="A39" s="95"/>
    </row>
    <row r="40" ht="12.75">
      <c r="A40" s="95"/>
    </row>
    <row r="41" spans="1:19" ht="12.75">
      <c r="A41" s="472" t="s">
        <v>242</v>
      </c>
      <c r="B41" s="472"/>
      <c r="C41" s="472"/>
      <c r="D41" s="472"/>
      <c r="E41" s="472"/>
      <c r="F41" s="472"/>
      <c r="G41" s="472"/>
      <c r="H41" s="472"/>
      <c r="I41" s="472"/>
      <c r="J41" s="472"/>
      <c r="K41" s="472"/>
      <c r="L41" s="472"/>
      <c r="M41" s="472"/>
      <c r="N41" s="472"/>
      <c r="O41" s="472"/>
      <c r="P41" s="472"/>
      <c r="Q41" s="472"/>
      <c r="R41" s="472"/>
      <c r="S41" s="472"/>
    </row>
    <row r="42" ht="5.25" customHeight="1" thickBot="1"/>
    <row r="43" spans="1:19" s="90" customFormat="1" ht="12.75">
      <c r="A43" s="114"/>
      <c r="B43" s="480" t="s">
        <v>13</v>
      </c>
      <c r="C43" s="481"/>
      <c r="D43" s="482"/>
      <c r="E43" s="480" t="s">
        <v>0</v>
      </c>
      <c r="F43" s="481"/>
      <c r="G43" s="482"/>
      <c r="H43" s="480" t="s">
        <v>1</v>
      </c>
      <c r="I43" s="481"/>
      <c r="J43" s="482"/>
      <c r="K43" s="480" t="s">
        <v>2</v>
      </c>
      <c r="L43" s="481"/>
      <c r="M43" s="482"/>
      <c r="N43" s="480" t="s">
        <v>26</v>
      </c>
      <c r="O43" s="481"/>
      <c r="P43" s="482"/>
      <c r="Q43" s="480" t="s">
        <v>11</v>
      </c>
      <c r="R43" s="481"/>
      <c r="S43" s="481"/>
    </row>
    <row r="44" spans="2:19" s="90" customFormat="1" ht="12.75">
      <c r="B44" s="113"/>
      <c r="C44" s="112"/>
      <c r="D44" s="112"/>
      <c r="E44" s="113"/>
      <c r="F44" s="112"/>
      <c r="G44" s="112"/>
      <c r="H44" s="113"/>
      <c r="I44" s="112"/>
      <c r="J44" s="112"/>
      <c r="K44" s="113"/>
      <c r="L44" s="112"/>
      <c r="M44" s="112"/>
      <c r="N44" s="483" t="s">
        <v>27</v>
      </c>
      <c r="O44" s="484"/>
      <c r="P44" s="485"/>
      <c r="Q44" s="113"/>
      <c r="R44" s="112"/>
      <c r="S44" s="112"/>
    </row>
    <row r="45" spans="1:29" s="108" customFormat="1" ht="12.75">
      <c r="A45" s="111"/>
      <c r="B45" s="110" t="s">
        <v>3</v>
      </c>
      <c r="C45" s="109" t="s">
        <v>4</v>
      </c>
      <c r="D45" s="109" t="s">
        <v>12</v>
      </c>
      <c r="E45" s="110" t="s">
        <v>3</v>
      </c>
      <c r="F45" s="109" t="s">
        <v>4</v>
      </c>
      <c r="G45" s="109" t="s">
        <v>12</v>
      </c>
      <c r="H45" s="110" t="s">
        <v>3</v>
      </c>
      <c r="I45" s="109" t="s">
        <v>4</v>
      </c>
      <c r="J45" s="109" t="s">
        <v>12</v>
      </c>
      <c r="K45" s="110" t="s">
        <v>3</v>
      </c>
      <c r="L45" s="109" t="s">
        <v>4</v>
      </c>
      <c r="M45" s="109" t="s">
        <v>12</v>
      </c>
      <c r="N45" s="110" t="s">
        <v>3</v>
      </c>
      <c r="O45" s="109" t="s">
        <v>4</v>
      </c>
      <c r="P45" s="109" t="s">
        <v>12</v>
      </c>
      <c r="Q45" s="110" t="s">
        <v>3</v>
      </c>
      <c r="R45" s="109" t="s">
        <v>4</v>
      </c>
      <c r="S45" s="109" t="s">
        <v>12</v>
      </c>
      <c r="T45" s="90"/>
      <c r="U45" s="90"/>
      <c r="V45" s="90"/>
      <c r="W45" s="90"/>
      <c r="X45" s="90"/>
      <c r="Y45" s="90"/>
      <c r="Z45" s="90"/>
      <c r="AA45" s="90"/>
      <c r="AB45" s="90"/>
      <c r="AC45" s="90"/>
    </row>
    <row r="46" spans="1:29" ht="12.75">
      <c r="A46" s="90" t="s">
        <v>18</v>
      </c>
      <c r="B46" s="106">
        <v>1</v>
      </c>
      <c r="C46" s="107">
        <v>1</v>
      </c>
      <c r="D46" s="104">
        <v>2</v>
      </c>
      <c r="E46" s="106">
        <v>19</v>
      </c>
      <c r="F46" s="107">
        <v>10</v>
      </c>
      <c r="G46" s="104">
        <v>29</v>
      </c>
      <c r="H46" s="106">
        <v>0</v>
      </c>
      <c r="I46" s="107">
        <v>0</v>
      </c>
      <c r="J46" s="104">
        <v>0</v>
      </c>
      <c r="K46" s="106">
        <v>0</v>
      </c>
      <c r="L46" s="107">
        <v>0</v>
      </c>
      <c r="M46" s="104">
        <v>0</v>
      </c>
      <c r="N46" s="106">
        <v>0</v>
      </c>
      <c r="O46" s="107">
        <v>0</v>
      </c>
      <c r="P46" s="104">
        <v>0</v>
      </c>
      <c r="Q46" s="103">
        <f aca="true" t="shared" si="3" ref="Q46:S51">SUM(N46,K46,H46,E46,B46)</f>
        <v>20</v>
      </c>
      <c r="R46" s="101">
        <f t="shared" si="3"/>
        <v>11</v>
      </c>
      <c r="S46" s="101">
        <f t="shared" si="3"/>
        <v>31</v>
      </c>
      <c r="T46" s="90"/>
      <c r="U46" s="90"/>
      <c r="V46" s="90"/>
      <c r="W46" s="90"/>
      <c r="X46" s="90"/>
      <c r="Y46" s="90"/>
      <c r="Z46" s="90"/>
      <c r="AA46" s="90"/>
      <c r="AB46" s="90"/>
      <c r="AC46" s="90"/>
    </row>
    <row r="47" spans="1:29" ht="12.75">
      <c r="A47" s="90" t="s">
        <v>19</v>
      </c>
      <c r="B47" s="106">
        <v>231</v>
      </c>
      <c r="C47" s="107">
        <v>234</v>
      </c>
      <c r="D47" s="104">
        <v>465</v>
      </c>
      <c r="E47" s="106">
        <v>985</v>
      </c>
      <c r="F47" s="107">
        <v>756</v>
      </c>
      <c r="G47" s="104">
        <v>1741</v>
      </c>
      <c r="H47" s="106">
        <v>13</v>
      </c>
      <c r="I47" s="107">
        <v>2</v>
      </c>
      <c r="J47" s="104">
        <v>15</v>
      </c>
      <c r="K47" s="106">
        <v>9</v>
      </c>
      <c r="L47" s="107">
        <v>19</v>
      </c>
      <c r="M47" s="104">
        <v>28</v>
      </c>
      <c r="N47" s="106">
        <v>0</v>
      </c>
      <c r="O47" s="107">
        <v>0</v>
      </c>
      <c r="P47" s="104">
        <v>0</v>
      </c>
      <c r="Q47" s="103">
        <f t="shared" si="3"/>
        <v>1238</v>
      </c>
      <c r="R47" s="102">
        <f t="shared" si="3"/>
        <v>1011</v>
      </c>
      <c r="S47" s="101">
        <f t="shared" si="3"/>
        <v>2249</v>
      </c>
      <c r="T47" s="90"/>
      <c r="U47" s="90"/>
      <c r="V47" s="90"/>
      <c r="W47" s="90"/>
      <c r="X47" s="90"/>
      <c r="Y47" s="90"/>
      <c r="Z47" s="90"/>
      <c r="AA47" s="90"/>
      <c r="AB47" s="90"/>
      <c r="AC47" s="90"/>
    </row>
    <row r="48" spans="1:29" ht="12.75">
      <c r="A48" s="90" t="s">
        <v>14</v>
      </c>
      <c r="B48" s="106">
        <v>130</v>
      </c>
      <c r="C48" s="105">
        <v>166</v>
      </c>
      <c r="D48" s="104">
        <v>296</v>
      </c>
      <c r="E48" s="106">
        <v>765</v>
      </c>
      <c r="F48" s="105">
        <v>768</v>
      </c>
      <c r="G48" s="104">
        <v>1533</v>
      </c>
      <c r="H48" s="106">
        <v>0</v>
      </c>
      <c r="I48" s="105">
        <v>0</v>
      </c>
      <c r="J48" s="104">
        <v>0</v>
      </c>
      <c r="K48" s="106">
        <v>2</v>
      </c>
      <c r="L48" s="105">
        <v>6</v>
      </c>
      <c r="M48" s="104">
        <v>8</v>
      </c>
      <c r="N48" s="106">
        <v>0</v>
      </c>
      <c r="O48" s="107">
        <v>0</v>
      </c>
      <c r="P48" s="104">
        <v>0</v>
      </c>
      <c r="Q48" s="103">
        <f t="shared" si="3"/>
        <v>897</v>
      </c>
      <c r="R48" s="102">
        <f t="shared" si="3"/>
        <v>940</v>
      </c>
      <c r="S48" s="101">
        <f t="shared" si="3"/>
        <v>1837</v>
      </c>
      <c r="T48" s="90"/>
      <c r="U48" s="90"/>
      <c r="V48" s="90"/>
      <c r="W48" s="90"/>
      <c r="X48" s="90"/>
      <c r="Y48" s="90"/>
      <c r="Z48" s="90"/>
      <c r="AA48" s="90"/>
      <c r="AB48" s="90"/>
      <c r="AC48" s="90"/>
    </row>
    <row r="49" spans="1:29" ht="12.75">
      <c r="A49" s="90" t="s">
        <v>17</v>
      </c>
      <c r="B49" s="106">
        <v>40</v>
      </c>
      <c r="C49" s="105">
        <v>84</v>
      </c>
      <c r="D49" s="104">
        <v>124</v>
      </c>
      <c r="E49" s="106">
        <v>79</v>
      </c>
      <c r="F49" s="105">
        <v>190</v>
      </c>
      <c r="G49" s="104">
        <v>269</v>
      </c>
      <c r="H49" s="106">
        <v>0</v>
      </c>
      <c r="I49" s="105">
        <v>0</v>
      </c>
      <c r="J49" s="104">
        <v>0</v>
      </c>
      <c r="K49" s="106">
        <v>1</v>
      </c>
      <c r="L49" s="105">
        <v>2</v>
      </c>
      <c r="M49" s="104">
        <v>3</v>
      </c>
      <c r="N49" s="106">
        <v>0</v>
      </c>
      <c r="O49" s="107">
        <v>0</v>
      </c>
      <c r="P49" s="104">
        <v>0</v>
      </c>
      <c r="Q49" s="103">
        <f t="shared" si="3"/>
        <v>120</v>
      </c>
      <c r="R49" s="101">
        <f t="shared" si="3"/>
        <v>276</v>
      </c>
      <c r="S49" s="101">
        <f t="shared" si="3"/>
        <v>396</v>
      </c>
      <c r="T49" s="90"/>
      <c r="U49" s="90"/>
      <c r="V49" s="90"/>
      <c r="W49" s="90"/>
      <c r="X49" s="90"/>
      <c r="Y49" s="90"/>
      <c r="Z49" s="90"/>
      <c r="AA49" s="90"/>
      <c r="AB49" s="90"/>
      <c r="AC49" s="90"/>
    </row>
    <row r="50" spans="1:29" ht="12.75">
      <c r="A50" s="90" t="s">
        <v>15</v>
      </c>
      <c r="B50" s="106">
        <v>265</v>
      </c>
      <c r="C50" s="107">
        <v>157</v>
      </c>
      <c r="D50" s="104">
        <v>422</v>
      </c>
      <c r="E50" s="106">
        <v>870</v>
      </c>
      <c r="F50" s="107">
        <v>687</v>
      </c>
      <c r="G50" s="104">
        <v>1557</v>
      </c>
      <c r="H50" s="106">
        <v>13</v>
      </c>
      <c r="I50" s="107">
        <v>1</v>
      </c>
      <c r="J50" s="104">
        <v>14</v>
      </c>
      <c r="K50" s="106">
        <v>3</v>
      </c>
      <c r="L50" s="107">
        <v>1</v>
      </c>
      <c r="M50" s="104">
        <v>4</v>
      </c>
      <c r="N50" s="106">
        <v>0</v>
      </c>
      <c r="O50" s="107">
        <v>0</v>
      </c>
      <c r="P50" s="104">
        <v>0</v>
      </c>
      <c r="Q50" s="103">
        <f t="shared" si="3"/>
        <v>1151</v>
      </c>
      <c r="R50" s="102">
        <f t="shared" si="3"/>
        <v>846</v>
      </c>
      <c r="S50" s="101">
        <f t="shared" si="3"/>
        <v>1997</v>
      </c>
      <c r="T50" s="90"/>
      <c r="U50" s="90"/>
      <c r="V50" s="90"/>
      <c r="W50" s="90"/>
      <c r="X50" s="90"/>
      <c r="Y50" s="90"/>
      <c r="Z50" s="90"/>
      <c r="AA50" s="90"/>
      <c r="AB50" s="90"/>
      <c r="AC50" s="90"/>
    </row>
    <row r="51" spans="1:29" ht="12.75">
      <c r="A51" s="90" t="s">
        <v>16</v>
      </c>
      <c r="B51" s="106">
        <v>147</v>
      </c>
      <c r="C51" s="105">
        <v>175</v>
      </c>
      <c r="D51" s="104">
        <v>322</v>
      </c>
      <c r="E51" s="106">
        <v>468</v>
      </c>
      <c r="F51" s="105">
        <v>380</v>
      </c>
      <c r="G51" s="104">
        <v>848</v>
      </c>
      <c r="H51" s="106">
        <v>16</v>
      </c>
      <c r="I51" s="105">
        <v>1</v>
      </c>
      <c r="J51" s="104">
        <v>17</v>
      </c>
      <c r="K51" s="106">
        <v>2</v>
      </c>
      <c r="L51" s="105">
        <v>2</v>
      </c>
      <c r="M51" s="104">
        <v>4</v>
      </c>
      <c r="N51" s="106">
        <v>0</v>
      </c>
      <c r="O51" s="107">
        <v>0</v>
      </c>
      <c r="P51" s="104">
        <v>0</v>
      </c>
      <c r="Q51" s="103">
        <f t="shared" si="3"/>
        <v>633</v>
      </c>
      <c r="R51" s="102">
        <f t="shared" si="3"/>
        <v>558</v>
      </c>
      <c r="S51" s="101">
        <f t="shared" si="3"/>
        <v>1191</v>
      </c>
      <c r="T51" s="90"/>
      <c r="U51" s="90"/>
      <c r="V51" s="90"/>
      <c r="W51" s="90"/>
      <c r="X51" s="90"/>
      <c r="Y51" s="90"/>
      <c r="Z51" s="90"/>
      <c r="AA51" s="90"/>
      <c r="AB51" s="90"/>
      <c r="AC51" s="90"/>
    </row>
    <row r="52" spans="1:29" s="95" customFormat="1" ht="12.75">
      <c r="A52" s="100" t="s">
        <v>11</v>
      </c>
      <c r="B52" s="99">
        <f>SUM(B46:B51)</f>
        <v>814</v>
      </c>
      <c r="C52" s="96">
        <f>SUM(C46:C51)</f>
        <v>817</v>
      </c>
      <c r="D52" s="97">
        <f>SUM(B52:C52)</f>
        <v>1631</v>
      </c>
      <c r="E52" s="99">
        <f>SUM(E46:E51)</f>
        <v>3186</v>
      </c>
      <c r="F52" s="96">
        <f>SUM(F46:F51)</f>
        <v>2791</v>
      </c>
      <c r="G52" s="97">
        <f>SUM(E52:F52)</f>
        <v>5977</v>
      </c>
      <c r="H52" s="99">
        <f>SUM(H46:H51)</f>
        <v>42</v>
      </c>
      <c r="I52" s="96">
        <f>SUM(I46:I51)</f>
        <v>4</v>
      </c>
      <c r="J52" s="97">
        <f>SUM(H52:I52)</f>
        <v>46</v>
      </c>
      <c r="K52" s="99">
        <f>SUM(K46:K51)</f>
        <v>17</v>
      </c>
      <c r="L52" s="96">
        <f>SUM(L46:L51)</f>
        <v>30</v>
      </c>
      <c r="M52" s="97">
        <f>SUM(K52:L52)</f>
        <v>47</v>
      </c>
      <c r="N52" s="119">
        <f>SUM(N46:N51)</f>
        <v>0</v>
      </c>
      <c r="O52" s="116">
        <f>SUM(O46:O51)</f>
        <v>0</v>
      </c>
      <c r="P52" s="117">
        <f>SUM(N52:O52)</f>
        <v>0</v>
      </c>
      <c r="Q52" s="98">
        <f>SUM(Q46:Q51)</f>
        <v>4059</v>
      </c>
      <c r="R52" s="97">
        <f>SUM(R46:R51)</f>
        <v>3642</v>
      </c>
      <c r="S52" s="96">
        <f>SUM(S46:S51)</f>
        <v>7701</v>
      </c>
      <c r="T52" s="90"/>
      <c r="U52" s="90"/>
      <c r="V52" s="90"/>
      <c r="W52" s="90"/>
      <c r="X52" s="90"/>
      <c r="Y52" s="90"/>
      <c r="Z52" s="90"/>
      <c r="AA52" s="90"/>
      <c r="AB52" s="90"/>
      <c r="AC52" s="90"/>
    </row>
    <row r="53" spans="2:29" ht="12.75">
      <c r="B53" s="94"/>
      <c r="C53" s="94"/>
      <c r="D53" s="94"/>
      <c r="E53" s="94"/>
      <c r="F53" s="94"/>
      <c r="G53" s="94"/>
      <c r="H53" s="94"/>
      <c r="I53" s="94"/>
      <c r="J53" s="94"/>
      <c r="K53" s="94"/>
      <c r="L53" s="94"/>
      <c r="M53" s="94"/>
      <c r="N53" s="94"/>
      <c r="O53" s="94"/>
      <c r="P53" s="94"/>
      <c r="U53" s="93"/>
      <c r="V53" s="93"/>
      <c r="W53" s="93"/>
      <c r="X53" s="93"/>
      <c r="Y53" s="93"/>
      <c r="Z53" s="93"/>
      <c r="AA53" s="93"/>
      <c r="AB53" s="93"/>
      <c r="AC53" s="93"/>
    </row>
    <row r="54" spans="1:29" s="93" customFormat="1" ht="24" customHeight="1">
      <c r="A54" s="471" t="s">
        <v>193</v>
      </c>
      <c r="B54" s="471"/>
      <c r="C54" s="471"/>
      <c r="D54" s="471"/>
      <c r="E54" s="471"/>
      <c r="F54" s="471"/>
      <c r="G54" s="471"/>
      <c r="H54" s="471"/>
      <c r="I54" s="471"/>
      <c r="J54" s="471"/>
      <c r="K54" s="471"/>
      <c r="L54" s="471"/>
      <c r="M54" s="471"/>
      <c r="N54" s="471"/>
      <c r="O54" s="471"/>
      <c r="P54" s="471"/>
      <c r="Q54" s="471"/>
      <c r="R54" s="471"/>
      <c r="S54" s="471"/>
      <c r="U54" s="89"/>
      <c r="V54" s="89"/>
      <c r="W54" s="89"/>
      <c r="X54" s="89"/>
      <c r="Y54" s="89"/>
      <c r="Z54" s="89"/>
      <c r="AA54" s="89"/>
      <c r="AB54" s="89"/>
      <c r="AC54" s="89"/>
    </row>
    <row r="55" spans="1:29" s="93" customFormat="1" ht="12.75">
      <c r="A55" s="92" t="s">
        <v>231</v>
      </c>
      <c r="D55" s="92"/>
      <c r="E55" s="240"/>
      <c r="G55" s="92"/>
      <c r="J55" s="92"/>
      <c r="L55" s="212"/>
      <c r="M55" s="92"/>
      <c r="N55" s="92"/>
      <c r="O55" s="92"/>
      <c r="P55" s="92"/>
      <c r="S55" s="92"/>
      <c r="U55" s="89"/>
      <c r="V55" s="89"/>
      <c r="W55" s="89"/>
      <c r="X55" s="89"/>
      <c r="Y55" s="89"/>
      <c r="Z55" s="89"/>
      <c r="AA55" s="89"/>
      <c r="AB55" s="89"/>
      <c r="AC55" s="89"/>
    </row>
    <row r="56" spans="1:19" ht="12.75">
      <c r="A56" s="92" t="s">
        <v>137</v>
      </c>
      <c r="B56" s="93"/>
      <c r="C56" s="93"/>
      <c r="D56" s="92"/>
      <c r="E56" s="93"/>
      <c r="F56" s="93"/>
      <c r="G56" s="92"/>
      <c r="H56" s="93"/>
      <c r="I56" s="93"/>
      <c r="J56" s="92"/>
      <c r="K56" s="93"/>
      <c r="L56" s="93"/>
      <c r="M56" s="92"/>
      <c r="N56" s="92"/>
      <c r="O56" s="92"/>
      <c r="P56" s="92"/>
      <c r="Q56" s="93"/>
      <c r="R56" s="93"/>
      <c r="S56" s="92"/>
    </row>
    <row r="57" spans="1:19" ht="12.75">
      <c r="A57" s="91"/>
      <c r="B57" s="93"/>
      <c r="C57" s="93"/>
      <c r="D57" s="92"/>
      <c r="E57" s="93"/>
      <c r="F57" s="93"/>
      <c r="G57" s="92"/>
      <c r="H57" s="93"/>
      <c r="I57" s="93"/>
      <c r="J57" s="92"/>
      <c r="K57" s="93"/>
      <c r="L57" s="93"/>
      <c r="M57" s="92"/>
      <c r="N57" s="92"/>
      <c r="O57" s="92"/>
      <c r="P57" s="92"/>
      <c r="Q57" s="93"/>
      <c r="R57" s="93"/>
      <c r="S57" s="92"/>
    </row>
  </sheetData>
  <sheetProtection/>
  <mergeCells count="34">
    <mergeCell ref="N44:P44"/>
    <mergeCell ref="Q29:S29"/>
    <mergeCell ref="N30:P30"/>
    <mergeCell ref="A41:S41"/>
    <mergeCell ref="B43:D43"/>
    <mergeCell ref="E43:G43"/>
    <mergeCell ref="H43:J43"/>
    <mergeCell ref="K43:M43"/>
    <mergeCell ref="Q43:S43"/>
    <mergeCell ref="B29:D29"/>
    <mergeCell ref="N43:P43"/>
    <mergeCell ref="Q13:S13"/>
    <mergeCell ref="N29:P29"/>
    <mergeCell ref="E29:G29"/>
    <mergeCell ref="K29:M29"/>
    <mergeCell ref="H29:J29"/>
    <mergeCell ref="B13:D13"/>
    <mergeCell ref="A5:S5"/>
    <mergeCell ref="N8:P8"/>
    <mergeCell ref="B7:D7"/>
    <mergeCell ref="E7:G7"/>
    <mergeCell ref="H7:J7"/>
    <mergeCell ref="K7:M7"/>
    <mergeCell ref="Q7:S7"/>
    <mergeCell ref="A54:S54"/>
    <mergeCell ref="A3:S3"/>
    <mergeCell ref="H13:J13"/>
    <mergeCell ref="N14:P14"/>
    <mergeCell ref="A27:S27"/>
    <mergeCell ref="N13:P13"/>
    <mergeCell ref="A11:S11"/>
    <mergeCell ref="N7:P7"/>
    <mergeCell ref="E13:G13"/>
    <mergeCell ref="K13:M13"/>
  </mergeCells>
  <printOptions horizontalCentered="1"/>
  <pageMargins left="0.1968503937007874" right="0.1968503937007874" top="0.5905511811023623" bottom="0.5905511811023623" header="0.5118110236220472" footer="0.5118110236220472"/>
  <pageSetup fitToHeight="1" fitToWidth="1" horizontalDpi="600" verticalDpi="600" orientation="landscape" paperSize="9" scale="76" r:id="rId1"/>
  <headerFooter alignWithMargins="0">
    <oddFooter>&amp;R&amp;A</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T44"/>
  <sheetViews>
    <sheetView zoomScalePageLayoutView="0" workbookViewId="0" topLeftCell="A1">
      <selection activeCell="A68" sqref="A68"/>
    </sheetView>
  </sheetViews>
  <sheetFormatPr defaultColWidth="8.8515625" defaultRowHeight="12.75"/>
  <cols>
    <col min="1" max="1" width="14.421875" style="142" customWidth="1"/>
    <col min="2" max="3" width="8.57421875" style="89" customWidth="1"/>
    <col min="4" max="4" width="8.57421875" style="90" customWidth="1"/>
    <col min="5" max="6" width="8.57421875" style="89" customWidth="1"/>
    <col min="7" max="7" width="8.57421875" style="90" customWidth="1"/>
    <col min="8" max="9" width="8.57421875" style="89" customWidth="1"/>
    <col min="10" max="10" width="8.57421875" style="90" customWidth="1"/>
    <col min="11" max="12" width="8.57421875" style="89" customWidth="1"/>
    <col min="13" max="16" width="8.57421875" style="90" customWidth="1"/>
    <col min="17" max="18" width="8.57421875" style="89" customWidth="1"/>
    <col min="19" max="19" width="8.57421875" style="90" customWidth="1"/>
    <col min="20" max="20" width="8.140625" style="89" customWidth="1"/>
    <col min="21" max="16384" width="8.8515625" style="89" customWidth="1"/>
  </cols>
  <sheetData>
    <row r="1" spans="1:5" ht="12.75">
      <c r="A1" s="95" t="s">
        <v>227</v>
      </c>
      <c r="E1" s="149" t="s">
        <v>124</v>
      </c>
    </row>
    <row r="2" spans="1:5" ht="12.75">
      <c r="A2" s="95"/>
      <c r="E2" s="149"/>
    </row>
    <row r="3" spans="1:19" ht="12.75">
      <c r="A3" s="472" t="s">
        <v>100</v>
      </c>
      <c r="B3" s="472"/>
      <c r="C3" s="472"/>
      <c r="D3" s="472"/>
      <c r="E3" s="472"/>
      <c r="F3" s="472"/>
      <c r="G3" s="472"/>
      <c r="H3" s="472"/>
      <c r="I3" s="472"/>
      <c r="J3" s="472"/>
      <c r="K3" s="472"/>
      <c r="L3" s="472"/>
      <c r="M3" s="472"/>
      <c r="N3" s="472"/>
      <c r="O3" s="472"/>
      <c r="P3" s="472"/>
      <c r="Q3" s="472"/>
      <c r="R3" s="472"/>
      <c r="S3" s="472"/>
    </row>
    <row r="4" ht="12.75">
      <c r="A4" s="148"/>
    </row>
    <row r="5" spans="1:19" ht="12.75">
      <c r="A5" s="472" t="s">
        <v>31</v>
      </c>
      <c r="B5" s="472"/>
      <c r="C5" s="472"/>
      <c r="D5" s="472"/>
      <c r="E5" s="472"/>
      <c r="F5" s="472"/>
      <c r="G5" s="472"/>
      <c r="H5" s="472"/>
      <c r="I5" s="472"/>
      <c r="J5" s="472"/>
      <c r="K5" s="472"/>
      <c r="L5" s="472"/>
      <c r="M5" s="472"/>
      <c r="N5" s="472"/>
      <c r="O5" s="472"/>
      <c r="P5" s="472"/>
      <c r="Q5" s="472"/>
      <c r="R5" s="472"/>
      <c r="S5" s="472"/>
    </row>
    <row r="6" ht="3.75" customHeight="1" thickBot="1"/>
    <row r="7" spans="1:19" s="90" customFormat="1" ht="12.75">
      <c r="A7" s="147"/>
      <c r="B7" s="480" t="s">
        <v>13</v>
      </c>
      <c r="C7" s="481"/>
      <c r="D7" s="482"/>
      <c r="E7" s="480" t="s">
        <v>0</v>
      </c>
      <c r="F7" s="481"/>
      <c r="G7" s="482"/>
      <c r="H7" s="480" t="s">
        <v>1</v>
      </c>
      <c r="I7" s="481"/>
      <c r="J7" s="482"/>
      <c r="K7" s="480" t="s">
        <v>2</v>
      </c>
      <c r="L7" s="481"/>
      <c r="M7" s="482"/>
      <c r="N7" s="480" t="s">
        <v>26</v>
      </c>
      <c r="O7" s="481"/>
      <c r="P7" s="482"/>
      <c r="Q7" s="480" t="s">
        <v>11</v>
      </c>
      <c r="R7" s="481"/>
      <c r="S7" s="481"/>
    </row>
    <row r="8" spans="1:19" s="90" customFormat="1" ht="12.75">
      <c r="A8" s="220"/>
      <c r="B8" s="113"/>
      <c r="C8" s="112"/>
      <c r="D8" s="112"/>
      <c r="E8" s="113"/>
      <c r="F8" s="112"/>
      <c r="G8" s="112"/>
      <c r="H8" s="113"/>
      <c r="I8" s="112"/>
      <c r="J8" s="112"/>
      <c r="K8" s="113"/>
      <c r="L8" s="112"/>
      <c r="M8" s="112"/>
      <c r="N8" s="483" t="s">
        <v>27</v>
      </c>
      <c r="O8" s="484"/>
      <c r="P8" s="485"/>
      <c r="Q8" s="113"/>
      <c r="R8" s="112"/>
      <c r="S8" s="112"/>
    </row>
    <row r="9" spans="1:19" s="108" customFormat="1" ht="12.75">
      <c r="A9" s="221" t="s">
        <v>30</v>
      </c>
      <c r="B9" s="110" t="s">
        <v>3</v>
      </c>
      <c r="C9" s="109" t="s">
        <v>4</v>
      </c>
      <c r="D9" s="109" t="s">
        <v>12</v>
      </c>
      <c r="E9" s="110" t="s">
        <v>3</v>
      </c>
      <c r="F9" s="109" t="s">
        <v>4</v>
      </c>
      <c r="G9" s="109" t="s">
        <v>12</v>
      </c>
      <c r="H9" s="110" t="s">
        <v>3</v>
      </c>
      <c r="I9" s="109" t="s">
        <v>4</v>
      </c>
      <c r="J9" s="109" t="s">
        <v>12</v>
      </c>
      <c r="K9" s="110" t="s">
        <v>3</v>
      </c>
      <c r="L9" s="109" t="s">
        <v>4</v>
      </c>
      <c r="M9" s="109" t="s">
        <v>12</v>
      </c>
      <c r="N9" s="110" t="s">
        <v>3</v>
      </c>
      <c r="O9" s="109" t="s">
        <v>4</v>
      </c>
      <c r="P9" s="109" t="s">
        <v>12</v>
      </c>
      <c r="Q9" s="110" t="s">
        <v>3</v>
      </c>
      <c r="R9" s="109" t="s">
        <v>4</v>
      </c>
      <c r="S9" s="109" t="s">
        <v>12</v>
      </c>
    </row>
    <row r="10" spans="1:19" ht="12.75">
      <c r="A10" s="220">
        <v>2017</v>
      </c>
      <c r="B10" s="145">
        <v>1</v>
      </c>
      <c r="C10" s="136">
        <v>0</v>
      </c>
      <c r="D10" s="101">
        <v>1</v>
      </c>
      <c r="E10" s="106">
        <v>0</v>
      </c>
      <c r="F10" s="136">
        <v>0</v>
      </c>
      <c r="G10" s="101">
        <v>0</v>
      </c>
      <c r="H10" s="145">
        <v>0</v>
      </c>
      <c r="I10" s="136">
        <v>0</v>
      </c>
      <c r="J10" s="101">
        <v>0</v>
      </c>
      <c r="K10" s="145">
        <v>0</v>
      </c>
      <c r="L10" s="136">
        <v>0</v>
      </c>
      <c r="M10" s="101">
        <v>0</v>
      </c>
      <c r="N10" s="145">
        <v>0</v>
      </c>
      <c r="O10" s="136">
        <v>0</v>
      </c>
      <c r="P10" s="101">
        <v>0</v>
      </c>
      <c r="Q10" s="103">
        <f aca="true" t="shared" si="0" ref="Q10:Q41">SUM(N10,K10,H10,E10,B10)</f>
        <v>1</v>
      </c>
      <c r="R10" s="146">
        <f aca="true" t="shared" si="1" ref="R10:R41">SUM(O10,L10,I10,F10,C10)</f>
        <v>0</v>
      </c>
      <c r="S10" s="146">
        <f aca="true" t="shared" si="2" ref="S10:S41">SUM(P10,M10,J10,G10,D10)</f>
        <v>1</v>
      </c>
    </row>
    <row r="11" spans="1:19" ht="12.75">
      <c r="A11" s="220">
        <v>2016</v>
      </c>
      <c r="B11" s="106">
        <v>3</v>
      </c>
      <c r="C11" s="107">
        <v>2</v>
      </c>
      <c r="D11" s="104">
        <v>5</v>
      </c>
      <c r="E11" s="106">
        <v>0</v>
      </c>
      <c r="F11" s="107">
        <v>2</v>
      </c>
      <c r="G11" s="104">
        <v>2</v>
      </c>
      <c r="H11" s="145">
        <v>0</v>
      </c>
      <c r="I11" s="136">
        <v>0</v>
      </c>
      <c r="J11" s="104">
        <v>0</v>
      </c>
      <c r="K11" s="145">
        <v>1</v>
      </c>
      <c r="L11" s="136">
        <v>0</v>
      </c>
      <c r="M11" s="104">
        <v>1</v>
      </c>
      <c r="N11" s="145">
        <v>0</v>
      </c>
      <c r="O11" s="136">
        <v>0</v>
      </c>
      <c r="P11" s="104">
        <v>0</v>
      </c>
      <c r="Q11" s="103">
        <f t="shared" si="0"/>
        <v>4</v>
      </c>
      <c r="R11" s="101">
        <f t="shared" si="1"/>
        <v>4</v>
      </c>
      <c r="S11" s="101">
        <f t="shared" si="2"/>
        <v>8</v>
      </c>
    </row>
    <row r="12" spans="1:19" ht="12.75">
      <c r="A12" s="220">
        <v>2015</v>
      </c>
      <c r="B12" s="106">
        <v>3</v>
      </c>
      <c r="C12" s="107">
        <v>6</v>
      </c>
      <c r="D12" s="104">
        <v>9</v>
      </c>
      <c r="E12" s="106">
        <v>12</v>
      </c>
      <c r="F12" s="107">
        <v>6</v>
      </c>
      <c r="G12" s="104">
        <v>18</v>
      </c>
      <c r="H12" s="145">
        <v>0</v>
      </c>
      <c r="I12" s="136">
        <v>0</v>
      </c>
      <c r="J12" s="104">
        <v>0</v>
      </c>
      <c r="K12" s="145">
        <v>2</v>
      </c>
      <c r="L12" s="136">
        <v>1</v>
      </c>
      <c r="M12" s="104">
        <v>3</v>
      </c>
      <c r="N12" s="145">
        <v>0</v>
      </c>
      <c r="O12" s="136">
        <v>0</v>
      </c>
      <c r="P12" s="104">
        <v>0</v>
      </c>
      <c r="Q12" s="103">
        <f t="shared" si="0"/>
        <v>17</v>
      </c>
      <c r="R12" s="101">
        <f t="shared" si="1"/>
        <v>13</v>
      </c>
      <c r="S12" s="101">
        <f t="shared" si="2"/>
        <v>30</v>
      </c>
    </row>
    <row r="13" spans="1:19" ht="12.75">
      <c r="A13" s="220">
        <v>2014</v>
      </c>
      <c r="B13" s="106">
        <v>7</v>
      </c>
      <c r="C13" s="107">
        <v>10</v>
      </c>
      <c r="D13" s="104">
        <v>17</v>
      </c>
      <c r="E13" s="106">
        <v>8</v>
      </c>
      <c r="F13" s="107">
        <v>16</v>
      </c>
      <c r="G13" s="104">
        <v>24</v>
      </c>
      <c r="H13" s="145">
        <v>0</v>
      </c>
      <c r="I13" s="136">
        <v>0</v>
      </c>
      <c r="J13" s="104">
        <v>0</v>
      </c>
      <c r="K13" s="145">
        <v>0</v>
      </c>
      <c r="L13" s="136">
        <v>1</v>
      </c>
      <c r="M13" s="104">
        <v>1</v>
      </c>
      <c r="N13" s="145">
        <v>0</v>
      </c>
      <c r="O13" s="136">
        <v>0</v>
      </c>
      <c r="P13" s="104">
        <v>0</v>
      </c>
      <c r="Q13" s="103">
        <f t="shared" si="0"/>
        <v>15</v>
      </c>
      <c r="R13" s="101">
        <f t="shared" si="1"/>
        <v>27</v>
      </c>
      <c r="S13" s="101">
        <f t="shared" si="2"/>
        <v>42</v>
      </c>
    </row>
    <row r="14" spans="1:19" ht="12.75">
      <c r="A14" s="220">
        <v>2013</v>
      </c>
      <c r="B14" s="106">
        <v>16</v>
      </c>
      <c r="C14" s="107">
        <v>11</v>
      </c>
      <c r="D14" s="104">
        <v>27</v>
      </c>
      <c r="E14" s="106">
        <v>32</v>
      </c>
      <c r="F14" s="107">
        <v>27</v>
      </c>
      <c r="G14" s="104">
        <v>59</v>
      </c>
      <c r="H14" s="145">
        <v>0</v>
      </c>
      <c r="I14" s="136">
        <v>0</v>
      </c>
      <c r="J14" s="104">
        <v>0</v>
      </c>
      <c r="K14" s="145">
        <v>5</v>
      </c>
      <c r="L14" s="136">
        <v>1</v>
      </c>
      <c r="M14" s="104">
        <v>6</v>
      </c>
      <c r="N14" s="145">
        <v>0</v>
      </c>
      <c r="O14" s="136">
        <v>1</v>
      </c>
      <c r="P14" s="104">
        <v>1</v>
      </c>
      <c r="Q14" s="103">
        <f t="shared" si="0"/>
        <v>53</v>
      </c>
      <c r="R14" s="101">
        <f t="shared" si="1"/>
        <v>40</v>
      </c>
      <c r="S14" s="101">
        <f t="shared" si="2"/>
        <v>93</v>
      </c>
    </row>
    <row r="15" spans="1:19" ht="12.75">
      <c r="A15" s="220">
        <v>2012</v>
      </c>
      <c r="B15" s="106">
        <v>16</v>
      </c>
      <c r="C15" s="107">
        <v>14</v>
      </c>
      <c r="D15" s="104">
        <v>30</v>
      </c>
      <c r="E15" s="106">
        <v>42</v>
      </c>
      <c r="F15" s="107">
        <v>44</v>
      </c>
      <c r="G15" s="104">
        <v>86</v>
      </c>
      <c r="H15" s="145">
        <v>0</v>
      </c>
      <c r="I15" s="136">
        <v>0</v>
      </c>
      <c r="J15" s="104">
        <v>0</v>
      </c>
      <c r="K15" s="145">
        <v>3</v>
      </c>
      <c r="L15" s="136">
        <v>3</v>
      </c>
      <c r="M15" s="104">
        <v>6</v>
      </c>
      <c r="N15" s="145">
        <v>0</v>
      </c>
      <c r="O15" s="136">
        <v>1</v>
      </c>
      <c r="P15" s="104">
        <v>1</v>
      </c>
      <c r="Q15" s="103">
        <f t="shared" si="0"/>
        <v>61</v>
      </c>
      <c r="R15" s="101">
        <f t="shared" si="1"/>
        <v>62</v>
      </c>
      <c r="S15" s="101">
        <f t="shared" si="2"/>
        <v>123</v>
      </c>
    </row>
    <row r="16" spans="1:19" ht="12.75">
      <c r="A16" s="220">
        <v>2011</v>
      </c>
      <c r="B16" s="106">
        <v>16</v>
      </c>
      <c r="C16" s="107">
        <v>21</v>
      </c>
      <c r="D16" s="104">
        <v>37</v>
      </c>
      <c r="E16" s="106">
        <v>72</v>
      </c>
      <c r="F16" s="107">
        <v>37</v>
      </c>
      <c r="G16" s="104">
        <v>109</v>
      </c>
      <c r="H16" s="145">
        <v>0</v>
      </c>
      <c r="I16" s="136">
        <v>0</v>
      </c>
      <c r="J16" s="104">
        <v>0</v>
      </c>
      <c r="K16" s="145">
        <v>0</v>
      </c>
      <c r="L16" s="136">
        <v>8</v>
      </c>
      <c r="M16" s="104">
        <v>8</v>
      </c>
      <c r="N16" s="145">
        <v>1</v>
      </c>
      <c r="O16" s="136">
        <v>0</v>
      </c>
      <c r="P16" s="104">
        <v>1</v>
      </c>
      <c r="Q16" s="103">
        <f t="shared" si="0"/>
        <v>89</v>
      </c>
      <c r="R16" s="101">
        <f t="shared" si="1"/>
        <v>66</v>
      </c>
      <c r="S16" s="101">
        <f t="shared" si="2"/>
        <v>155</v>
      </c>
    </row>
    <row r="17" spans="1:19" ht="12.75">
      <c r="A17" s="142">
        <v>2010</v>
      </c>
      <c r="B17" s="106">
        <v>20</v>
      </c>
      <c r="C17" s="107">
        <v>27</v>
      </c>
      <c r="D17" s="104">
        <v>47</v>
      </c>
      <c r="E17" s="106">
        <v>55</v>
      </c>
      <c r="F17" s="107">
        <v>58</v>
      </c>
      <c r="G17" s="104">
        <v>113</v>
      </c>
      <c r="H17" s="145">
        <v>0</v>
      </c>
      <c r="I17" s="136">
        <v>0</v>
      </c>
      <c r="J17" s="104">
        <v>0</v>
      </c>
      <c r="K17" s="145">
        <v>6</v>
      </c>
      <c r="L17" s="136">
        <v>2</v>
      </c>
      <c r="M17" s="104">
        <v>8</v>
      </c>
      <c r="N17" s="145">
        <v>2</v>
      </c>
      <c r="O17" s="136">
        <v>0</v>
      </c>
      <c r="P17" s="104">
        <v>2</v>
      </c>
      <c r="Q17" s="103">
        <f t="shared" si="0"/>
        <v>83</v>
      </c>
      <c r="R17" s="101">
        <f t="shared" si="1"/>
        <v>87</v>
      </c>
      <c r="S17" s="101">
        <f t="shared" si="2"/>
        <v>170</v>
      </c>
    </row>
    <row r="18" spans="1:19" ht="12.75">
      <c r="A18" s="142">
        <v>2009</v>
      </c>
      <c r="B18" s="106">
        <v>20</v>
      </c>
      <c r="C18" s="107">
        <v>20</v>
      </c>
      <c r="D18" s="104">
        <v>40</v>
      </c>
      <c r="E18" s="106">
        <v>81</v>
      </c>
      <c r="F18" s="107">
        <v>66</v>
      </c>
      <c r="G18" s="104">
        <v>147</v>
      </c>
      <c r="H18" s="145">
        <v>0</v>
      </c>
      <c r="I18" s="136">
        <v>0</v>
      </c>
      <c r="J18" s="104">
        <v>0</v>
      </c>
      <c r="K18" s="145">
        <v>7</v>
      </c>
      <c r="L18" s="136">
        <v>4</v>
      </c>
      <c r="M18" s="104">
        <v>11</v>
      </c>
      <c r="N18" s="145">
        <v>2</v>
      </c>
      <c r="O18" s="136">
        <v>4</v>
      </c>
      <c r="P18" s="104">
        <v>6</v>
      </c>
      <c r="Q18" s="103">
        <f t="shared" si="0"/>
        <v>110</v>
      </c>
      <c r="R18" s="101">
        <f t="shared" si="1"/>
        <v>94</v>
      </c>
      <c r="S18" s="101">
        <f t="shared" si="2"/>
        <v>204</v>
      </c>
    </row>
    <row r="19" spans="1:19" ht="12.75">
      <c r="A19" s="142">
        <v>2008</v>
      </c>
      <c r="B19" s="106">
        <v>35</v>
      </c>
      <c r="C19" s="107">
        <v>30</v>
      </c>
      <c r="D19" s="104">
        <v>65</v>
      </c>
      <c r="E19" s="106">
        <v>149</v>
      </c>
      <c r="F19" s="107">
        <v>105</v>
      </c>
      <c r="G19" s="104">
        <v>254</v>
      </c>
      <c r="H19" s="145">
        <v>0</v>
      </c>
      <c r="I19" s="136">
        <v>0</v>
      </c>
      <c r="J19" s="104">
        <v>0</v>
      </c>
      <c r="K19" s="145">
        <v>3</v>
      </c>
      <c r="L19" s="136">
        <v>9</v>
      </c>
      <c r="M19" s="104">
        <v>12</v>
      </c>
      <c r="N19" s="145">
        <v>2</v>
      </c>
      <c r="O19" s="136">
        <v>0</v>
      </c>
      <c r="P19" s="104">
        <v>2</v>
      </c>
      <c r="Q19" s="103">
        <f t="shared" si="0"/>
        <v>189</v>
      </c>
      <c r="R19" s="101">
        <f t="shared" si="1"/>
        <v>144</v>
      </c>
      <c r="S19" s="101">
        <f t="shared" si="2"/>
        <v>333</v>
      </c>
    </row>
    <row r="20" spans="1:19" ht="12.75">
      <c r="A20" s="142">
        <v>2007</v>
      </c>
      <c r="B20" s="106">
        <v>93</v>
      </c>
      <c r="C20" s="107">
        <v>97</v>
      </c>
      <c r="D20" s="104">
        <v>190</v>
      </c>
      <c r="E20" s="106">
        <v>418</v>
      </c>
      <c r="F20" s="107">
        <v>352</v>
      </c>
      <c r="G20" s="104">
        <v>770</v>
      </c>
      <c r="H20" s="145">
        <v>2</v>
      </c>
      <c r="I20" s="136">
        <v>0</v>
      </c>
      <c r="J20" s="104">
        <v>2</v>
      </c>
      <c r="K20" s="145">
        <v>7</v>
      </c>
      <c r="L20" s="136">
        <v>13</v>
      </c>
      <c r="M20" s="104">
        <v>20</v>
      </c>
      <c r="N20" s="145">
        <v>0</v>
      </c>
      <c r="O20" s="136">
        <v>0</v>
      </c>
      <c r="P20" s="104">
        <v>0</v>
      </c>
      <c r="Q20" s="103">
        <f t="shared" si="0"/>
        <v>520</v>
      </c>
      <c r="R20" s="101">
        <f t="shared" si="1"/>
        <v>462</v>
      </c>
      <c r="S20" s="101">
        <f t="shared" si="2"/>
        <v>982</v>
      </c>
    </row>
    <row r="21" spans="1:19" ht="12.75">
      <c r="A21" s="142">
        <v>2006</v>
      </c>
      <c r="B21" s="145">
        <v>122</v>
      </c>
      <c r="C21" s="136">
        <v>116</v>
      </c>
      <c r="D21" s="101">
        <v>238</v>
      </c>
      <c r="E21" s="106">
        <v>521</v>
      </c>
      <c r="F21" s="136">
        <v>373</v>
      </c>
      <c r="G21" s="101">
        <v>894</v>
      </c>
      <c r="H21" s="145">
        <v>9</v>
      </c>
      <c r="I21" s="136">
        <v>2</v>
      </c>
      <c r="J21" s="101">
        <v>11</v>
      </c>
      <c r="K21" s="145">
        <v>4</v>
      </c>
      <c r="L21" s="136">
        <v>5</v>
      </c>
      <c r="M21" s="101">
        <v>9</v>
      </c>
      <c r="N21" s="145">
        <v>3</v>
      </c>
      <c r="O21" s="136">
        <v>0</v>
      </c>
      <c r="P21" s="101">
        <v>3</v>
      </c>
      <c r="Q21" s="103">
        <f t="shared" si="0"/>
        <v>659</v>
      </c>
      <c r="R21" s="101">
        <f t="shared" si="1"/>
        <v>496</v>
      </c>
      <c r="S21" s="101">
        <f t="shared" si="2"/>
        <v>1155</v>
      </c>
    </row>
    <row r="22" spans="1:19" ht="12.75">
      <c r="A22" s="142">
        <v>2005</v>
      </c>
      <c r="B22" s="145">
        <v>156</v>
      </c>
      <c r="C22" s="136">
        <v>154</v>
      </c>
      <c r="D22" s="101">
        <v>310</v>
      </c>
      <c r="E22" s="106">
        <v>525</v>
      </c>
      <c r="F22" s="136">
        <v>507</v>
      </c>
      <c r="G22" s="101">
        <v>1032</v>
      </c>
      <c r="H22" s="145">
        <v>6</v>
      </c>
      <c r="I22" s="136">
        <v>0</v>
      </c>
      <c r="J22" s="101">
        <v>6</v>
      </c>
      <c r="K22" s="145">
        <v>5</v>
      </c>
      <c r="L22" s="136">
        <v>8</v>
      </c>
      <c r="M22" s="101">
        <v>13</v>
      </c>
      <c r="N22" s="145">
        <v>4</v>
      </c>
      <c r="O22" s="136">
        <v>1</v>
      </c>
      <c r="P22" s="101">
        <v>5</v>
      </c>
      <c r="Q22" s="103">
        <f t="shared" si="0"/>
        <v>696</v>
      </c>
      <c r="R22" s="101">
        <f t="shared" si="1"/>
        <v>670</v>
      </c>
      <c r="S22" s="101">
        <f t="shared" si="2"/>
        <v>1366</v>
      </c>
    </row>
    <row r="23" spans="1:19" ht="12.75">
      <c r="A23" s="142">
        <v>2004</v>
      </c>
      <c r="B23" s="145">
        <v>167</v>
      </c>
      <c r="C23" s="136">
        <v>166</v>
      </c>
      <c r="D23" s="101">
        <v>333</v>
      </c>
      <c r="E23" s="106">
        <v>563</v>
      </c>
      <c r="F23" s="136">
        <v>518</v>
      </c>
      <c r="G23" s="101">
        <v>1081</v>
      </c>
      <c r="H23" s="145">
        <v>11</v>
      </c>
      <c r="I23" s="136">
        <v>0</v>
      </c>
      <c r="J23" s="101">
        <v>11</v>
      </c>
      <c r="K23" s="145">
        <v>5</v>
      </c>
      <c r="L23" s="136">
        <v>3</v>
      </c>
      <c r="M23" s="101">
        <v>8</v>
      </c>
      <c r="N23" s="145">
        <v>4</v>
      </c>
      <c r="O23" s="136">
        <v>1</v>
      </c>
      <c r="P23" s="101">
        <v>5</v>
      </c>
      <c r="Q23" s="103">
        <f t="shared" si="0"/>
        <v>750</v>
      </c>
      <c r="R23" s="101">
        <f t="shared" si="1"/>
        <v>688</v>
      </c>
      <c r="S23" s="101">
        <f t="shared" si="2"/>
        <v>1438</v>
      </c>
    </row>
    <row r="24" spans="1:19" ht="12.75">
      <c r="A24" s="142">
        <v>2003</v>
      </c>
      <c r="B24" s="145">
        <v>138</v>
      </c>
      <c r="C24" s="136">
        <v>140</v>
      </c>
      <c r="D24" s="101">
        <v>278</v>
      </c>
      <c r="E24" s="106">
        <v>523</v>
      </c>
      <c r="F24" s="136">
        <v>484</v>
      </c>
      <c r="G24" s="101">
        <v>1007</v>
      </c>
      <c r="H24" s="145">
        <v>3</v>
      </c>
      <c r="I24" s="136">
        <v>0</v>
      </c>
      <c r="J24" s="101">
        <v>3</v>
      </c>
      <c r="K24" s="145">
        <v>9</v>
      </c>
      <c r="L24" s="136">
        <v>2</v>
      </c>
      <c r="M24" s="101">
        <v>11</v>
      </c>
      <c r="N24" s="145">
        <v>2</v>
      </c>
      <c r="O24" s="136">
        <v>1</v>
      </c>
      <c r="P24" s="101">
        <v>3</v>
      </c>
      <c r="Q24" s="103">
        <f t="shared" si="0"/>
        <v>675</v>
      </c>
      <c r="R24" s="101">
        <f t="shared" si="1"/>
        <v>627</v>
      </c>
      <c r="S24" s="101">
        <f t="shared" si="2"/>
        <v>1302</v>
      </c>
    </row>
    <row r="25" spans="1:19" ht="12.75">
      <c r="A25" s="142">
        <v>2002</v>
      </c>
      <c r="B25" s="145">
        <v>132</v>
      </c>
      <c r="C25" s="136">
        <v>95</v>
      </c>
      <c r="D25" s="101">
        <v>227</v>
      </c>
      <c r="E25" s="106">
        <v>476</v>
      </c>
      <c r="F25" s="136">
        <v>415</v>
      </c>
      <c r="G25" s="101">
        <v>891</v>
      </c>
      <c r="H25" s="145">
        <v>6</v>
      </c>
      <c r="I25" s="136">
        <v>0</v>
      </c>
      <c r="J25" s="101">
        <v>6</v>
      </c>
      <c r="K25" s="145">
        <v>1</v>
      </c>
      <c r="L25" s="136">
        <v>1</v>
      </c>
      <c r="M25" s="101">
        <v>2</v>
      </c>
      <c r="N25" s="145">
        <v>1</v>
      </c>
      <c r="O25" s="136">
        <v>0</v>
      </c>
      <c r="P25" s="101">
        <v>1</v>
      </c>
      <c r="Q25" s="103">
        <f t="shared" si="0"/>
        <v>616</v>
      </c>
      <c r="R25" s="101">
        <f t="shared" si="1"/>
        <v>511</v>
      </c>
      <c r="S25" s="101">
        <f t="shared" si="2"/>
        <v>1127</v>
      </c>
    </row>
    <row r="26" spans="1:19" ht="12.75">
      <c r="A26" s="142">
        <v>2001</v>
      </c>
      <c r="B26" s="145">
        <v>79</v>
      </c>
      <c r="C26" s="136">
        <v>44</v>
      </c>
      <c r="D26" s="101">
        <v>123</v>
      </c>
      <c r="E26" s="106">
        <v>234</v>
      </c>
      <c r="F26" s="136">
        <v>163</v>
      </c>
      <c r="G26" s="101">
        <v>397</v>
      </c>
      <c r="H26" s="145">
        <v>3</v>
      </c>
      <c r="I26" s="136">
        <v>4</v>
      </c>
      <c r="J26" s="101">
        <v>7</v>
      </c>
      <c r="K26" s="145">
        <v>1</v>
      </c>
      <c r="L26" s="136">
        <v>2</v>
      </c>
      <c r="M26" s="101">
        <v>3</v>
      </c>
      <c r="N26" s="145">
        <v>2</v>
      </c>
      <c r="O26" s="136">
        <v>2</v>
      </c>
      <c r="P26" s="101">
        <v>4</v>
      </c>
      <c r="Q26" s="103">
        <f t="shared" si="0"/>
        <v>319</v>
      </c>
      <c r="R26" s="101">
        <f t="shared" si="1"/>
        <v>215</v>
      </c>
      <c r="S26" s="101">
        <f t="shared" si="2"/>
        <v>534</v>
      </c>
    </row>
    <row r="27" spans="1:19" ht="12.75">
      <c r="A27" s="142">
        <v>2000</v>
      </c>
      <c r="B27" s="145">
        <v>23</v>
      </c>
      <c r="C27" s="136">
        <v>26</v>
      </c>
      <c r="D27" s="101">
        <v>49</v>
      </c>
      <c r="E27" s="106">
        <v>64</v>
      </c>
      <c r="F27" s="136">
        <v>57</v>
      </c>
      <c r="G27" s="101">
        <v>121</v>
      </c>
      <c r="H27" s="145">
        <v>2</v>
      </c>
      <c r="I27" s="136">
        <v>10</v>
      </c>
      <c r="J27" s="101">
        <v>12</v>
      </c>
      <c r="K27" s="145">
        <v>0</v>
      </c>
      <c r="L27" s="136">
        <v>0</v>
      </c>
      <c r="M27" s="101">
        <v>0</v>
      </c>
      <c r="N27" s="145">
        <v>4</v>
      </c>
      <c r="O27" s="136">
        <v>0</v>
      </c>
      <c r="P27" s="101">
        <v>4</v>
      </c>
      <c r="Q27" s="103">
        <f t="shared" si="0"/>
        <v>93</v>
      </c>
      <c r="R27" s="101">
        <f t="shared" si="1"/>
        <v>93</v>
      </c>
      <c r="S27" s="101">
        <f t="shared" si="2"/>
        <v>186</v>
      </c>
    </row>
    <row r="28" spans="1:19" ht="12.75">
      <c r="A28" s="142">
        <v>1999</v>
      </c>
      <c r="B28" s="145">
        <v>5</v>
      </c>
      <c r="C28" s="136">
        <v>6</v>
      </c>
      <c r="D28" s="101">
        <v>11</v>
      </c>
      <c r="E28" s="106">
        <v>23</v>
      </c>
      <c r="F28" s="136">
        <v>18</v>
      </c>
      <c r="G28" s="101">
        <v>41</v>
      </c>
      <c r="H28" s="145">
        <v>0</v>
      </c>
      <c r="I28" s="136">
        <v>7</v>
      </c>
      <c r="J28" s="101">
        <v>7</v>
      </c>
      <c r="K28" s="145">
        <v>0</v>
      </c>
      <c r="L28" s="136">
        <v>1</v>
      </c>
      <c r="M28" s="101">
        <v>1</v>
      </c>
      <c r="N28" s="145">
        <v>0</v>
      </c>
      <c r="O28" s="136">
        <v>2</v>
      </c>
      <c r="P28" s="101">
        <v>2</v>
      </c>
      <c r="Q28" s="103">
        <f t="shared" si="0"/>
        <v>28</v>
      </c>
      <c r="R28" s="101">
        <f t="shared" si="1"/>
        <v>34</v>
      </c>
      <c r="S28" s="101">
        <f t="shared" si="2"/>
        <v>62</v>
      </c>
    </row>
    <row r="29" spans="1:19" ht="12.75">
      <c r="A29" s="142">
        <v>1998</v>
      </c>
      <c r="B29" s="145">
        <v>3</v>
      </c>
      <c r="C29" s="136">
        <v>3</v>
      </c>
      <c r="D29" s="101">
        <v>6</v>
      </c>
      <c r="E29" s="106">
        <v>2</v>
      </c>
      <c r="F29" s="136">
        <v>18</v>
      </c>
      <c r="G29" s="101">
        <v>20</v>
      </c>
      <c r="H29" s="145">
        <v>0</v>
      </c>
      <c r="I29" s="136">
        <v>8</v>
      </c>
      <c r="J29" s="101">
        <v>8</v>
      </c>
      <c r="K29" s="145">
        <v>0</v>
      </c>
      <c r="L29" s="136">
        <v>0</v>
      </c>
      <c r="M29" s="101">
        <v>0</v>
      </c>
      <c r="N29" s="145">
        <v>0</v>
      </c>
      <c r="O29" s="136">
        <v>0</v>
      </c>
      <c r="P29" s="101">
        <v>0</v>
      </c>
      <c r="Q29" s="103">
        <f t="shared" si="0"/>
        <v>5</v>
      </c>
      <c r="R29" s="101">
        <f t="shared" si="1"/>
        <v>29</v>
      </c>
      <c r="S29" s="101">
        <f t="shared" si="2"/>
        <v>34</v>
      </c>
    </row>
    <row r="30" spans="1:19" ht="12.75">
      <c r="A30" s="142">
        <v>1997</v>
      </c>
      <c r="B30" s="145">
        <v>0</v>
      </c>
      <c r="C30" s="136">
        <v>2</v>
      </c>
      <c r="D30" s="101">
        <v>2</v>
      </c>
      <c r="E30" s="106">
        <v>2</v>
      </c>
      <c r="F30" s="136">
        <v>12</v>
      </c>
      <c r="G30" s="101">
        <v>14</v>
      </c>
      <c r="H30" s="145">
        <v>3</v>
      </c>
      <c r="I30" s="136">
        <v>3</v>
      </c>
      <c r="J30" s="101">
        <v>6</v>
      </c>
      <c r="K30" s="145">
        <v>0</v>
      </c>
      <c r="L30" s="136">
        <v>0</v>
      </c>
      <c r="M30" s="101">
        <v>0</v>
      </c>
      <c r="N30" s="145">
        <v>0</v>
      </c>
      <c r="O30" s="136">
        <v>0</v>
      </c>
      <c r="P30" s="101">
        <v>0</v>
      </c>
      <c r="Q30" s="103">
        <f t="shared" si="0"/>
        <v>5</v>
      </c>
      <c r="R30" s="101">
        <f t="shared" si="1"/>
        <v>17</v>
      </c>
      <c r="S30" s="101">
        <f t="shared" si="2"/>
        <v>22</v>
      </c>
    </row>
    <row r="31" spans="1:19" ht="12.75">
      <c r="A31" s="142">
        <v>1996</v>
      </c>
      <c r="B31" s="145">
        <v>0</v>
      </c>
      <c r="C31" s="136">
        <v>0</v>
      </c>
      <c r="D31" s="101">
        <v>0</v>
      </c>
      <c r="E31" s="106">
        <v>0</v>
      </c>
      <c r="F31" s="136">
        <v>5</v>
      </c>
      <c r="G31" s="101">
        <v>5</v>
      </c>
      <c r="H31" s="145">
        <v>1</v>
      </c>
      <c r="I31" s="136">
        <v>1</v>
      </c>
      <c r="J31" s="101">
        <v>2</v>
      </c>
      <c r="K31" s="145">
        <v>0</v>
      </c>
      <c r="L31" s="136">
        <v>0</v>
      </c>
      <c r="M31" s="101">
        <v>0</v>
      </c>
      <c r="N31" s="145">
        <v>0</v>
      </c>
      <c r="O31" s="136">
        <v>0</v>
      </c>
      <c r="P31" s="101">
        <v>0</v>
      </c>
      <c r="Q31" s="103">
        <f t="shared" si="0"/>
        <v>1</v>
      </c>
      <c r="R31" s="101">
        <f t="shared" si="1"/>
        <v>6</v>
      </c>
      <c r="S31" s="101">
        <f t="shared" si="2"/>
        <v>7</v>
      </c>
    </row>
    <row r="32" spans="1:19" ht="12.75">
      <c r="A32" s="142">
        <v>1995</v>
      </c>
      <c r="B32" s="145">
        <v>1</v>
      </c>
      <c r="C32" s="136">
        <v>0</v>
      </c>
      <c r="D32" s="101">
        <v>1</v>
      </c>
      <c r="E32" s="106">
        <v>0</v>
      </c>
      <c r="F32" s="136">
        <v>0</v>
      </c>
      <c r="G32" s="101">
        <v>0</v>
      </c>
      <c r="H32" s="145">
        <v>0</v>
      </c>
      <c r="I32" s="136">
        <v>0</v>
      </c>
      <c r="J32" s="101">
        <v>0</v>
      </c>
      <c r="K32" s="145">
        <v>0</v>
      </c>
      <c r="L32" s="136">
        <v>0</v>
      </c>
      <c r="M32" s="101">
        <v>0</v>
      </c>
      <c r="N32" s="145">
        <v>0</v>
      </c>
      <c r="O32" s="136">
        <v>0</v>
      </c>
      <c r="P32" s="101">
        <v>0</v>
      </c>
      <c r="Q32" s="103">
        <f t="shared" si="0"/>
        <v>1</v>
      </c>
      <c r="R32" s="101">
        <f t="shared" si="1"/>
        <v>0</v>
      </c>
      <c r="S32" s="101">
        <f t="shared" si="2"/>
        <v>1</v>
      </c>
    </row>
    <row r="33" spans="1:19" ht="12.75">
      <c r="A33" s="142">
        <v>1994</v>
      </c>
      <c r="B33" s="145">
        <v>0</v>
      </c>
      <c r="C33" s="136">
        <v>0</v>
      </c>
      <c r="D33" s="101">
        <v>0</v>
      </c>
      <c r="E33" s="106">
        <v>0</v>
      </c>
      <c r="F33" s="136">
        <v>2</v>
      </c>
      <c r="G33" s="101">
        <v>2</v>
      </c>
      <c r="H33" s="145">
        <v>0</v>
      </c>
      <c r="I33" s="136">
        <v>0</v>
      </c>
      <c r="J33" s="101">
        <v>0</v>
      </c>
      <c r="K33" s="145">
        <v>0</v>
      </c>
      <c r="L33" s="136">
        <v>0</v>
      </c>
      <c r="M33" s="101">
        <v>0</v>
      </c>
      <c r="N33" s="145">
        <v>0</v>
      </c>
      <c r="O33" s="136">
        <v>0</v>
      </c>
      <c r="P33" s="101">
        <v>0</v>
      </c>
      <c r="Q33" s="103">
        <f t="shared" si="0"/>
        <v>0</v>
      </c>
      <c r="R33" s="101">
        <f t="shared" si="1"/>
        <v>2</v>
      </c>
      <c r="S33" s="101">
        <f t="shared" si="2"/>
        <v>2</v>
      </c>
    </row>
    <row r="34" spans="1:19" ht="12.75">
      <c r="A34" s="142">
        <v>1993</v>
      </c>
      <c r="B34" s="145">
        <v>0</v>
      </c>
      <c r="C34" s="136">
        <v>0</v>
      </c>
      <c r="D34" s="101">
        <v>0</v>
      </c>
      <c r="E34" s="106">
        <v>0</v>
      </c>
      <c r="F34" s="136">
        <v>1</v>
      </c>
      <c r="G34" s="101">
        <v>1</v>
      </c>
      <c r="H34" s="145">
        <v>0</v>
      </c>
      <c r="I34" s="136">
        <v>0</v>
      </c>
      <c r="J34" s="101">
        <v>0</v>
      </c>
      <c r="K34" s="145">
        <v>0</v>
      </c>
      <c r="L34" s="136">
        <v>0</v>
      </c>
      <c r="M34" s="101">
        <v>0</v>
      </c>
      <c r="N34" s="145">
        <v>0</v>
      </c>
      <c r="O34" s="136">
        <v>0</v>
      </c>
      <c r="P34" s="101">
        <v>0</v>
      </c>
      <c r="Q34" s="103">
        <f t="shared" si="0"/>
        <v>0</v>
      </c>
      <c r="R34" s="101">
        <f t="shared" si="1"/>
        <v>1</v>
      </c>
      <c r="S34" s="101">
        <f t="shared" si="2"/>
        <v>1</v>
      </c>
    </row>
    <row r="35" spans="1:19" ht="12.75">
      <c r="A35" s="142">
        <v>1990</v>
      </c>
      <c r="B35" s="145">
        <v>0</v>
      </c>
      <c r="C35" s="136">
        <v>2</v>
      </c>
      <c r="D35" s="101">
        <v>2</v>
      </c>
      <c r="E35" s="106">
        <v>0</v>
      </c>
      <c r="F35" s="136">
        <v>0</v>
      </c>
      <c r="G35" s="101">
        <v>0</v>
      </c>
      <c r="H35" s="145">
        <v>0</v>
      </c>
      <c r="I35" s="136">
        <v>0</v>
      </c>
      <c r="J35" s="101">
        <v>0</v>
      </c>
      <c r="K35" s="145">
        <v>0</v>
      </c>
      <c r="L35" s="136">
        <v>0</v>
      </c>
      <c r="M35" s="101">
        <v>0</v>
      </c>
      <c r="N35" s="145">
        <v>0</v>
      </c>
      <c r="O35" s="136">
        <v>0</v>
      </c>
      <c r="P35" s="101">
        <v>0</v>
      </c>
      <c r="Q35" s="103">
        <f t="shared" si="0"/>
        <v>0</v>
      </c>
      <c r="R35" s="101">
        <f t="shared" si="1"/>
        <v>2</v>
      </c>
      <c r="S35" s="101">
        <f t="shared" si="2"/>
        <v>2</v>
      </c>
    </row>
    <row r="36" spans="1:19" ht="12.75">
      <c r="A36" s="142">
        <v>1986</v>
      </c>
      <c r="B36" s="145">
        <v>0</v>
      </c>
      <c r="C36" s="136">
        <v>1</v>
      </c>
      <c r="D36" s="101">
        <v>1</v>
      </c>
      <c r="E36" s="106">
        <v>0</v>
      </c>
      <c r="F36" s="136">
        <v>0</v>
      </c>
      <c r="G36" s="101">
        <v>0</v>
      </c>
      <c r="H36" s="145">
        <v>0</v>
      </c>
      <c r="I36" s="136">
        <v>1</v>
      </c>
      <c r="J36" s="101">
        <v>1</v>
      </c>
      <c r="K36" s="145">
        <v>0</v>
      </c>
      <c r="L36" s="136">
        <v>0</v>
      </c>
      <c r="M36" s="101">
        <v>0</v>
      </c>
      <c r="N36" s="145">
        <v>0</v>
      </c>
      <c r="O36" s="136">
        <v>0</v>
      </c>
      <c r="P36" s="101">
        <v>0</v>
      </c>
      <c r="Q36" s="103">
        <f t="shared" si="0"/>
        <v>0</v>
      </c>
      <c r="R36" s="101">
        <f t="shared" si="1"/>
        <v>2</v>
      </c>
      <c r="S36" s="101">
        <f t="shared" si="2"/>
        <v>2</v>
      </c>
    </row>
    <row r="37" spans="1:19" ht="12.75">
      <c r="A37" s="142">
        <v>1982</v>
      </c>
      <c r="B37" s="145">
        <v>0</v>
      </c>
      <c r="C37" s="136">
        <v>0</v>
      </c>
      <c r="D37" s="101">
        <v>0</v>
      </c>
      <c r="E37" s="106">
        <v>0</v>
      </c>
      <c r="F37" s="136">
        <v>1</v>
      </c>
      <c r="G37" s="101">
        <v>1</v>
      </c>
      <c r="H37" s="145">
        <v>0</v>
      </c>
      <c r="I37" s="136">
        <v>0</v>
      </c>
      <c r="J37" s="101">
        <v>0</v>
      </c>
      <c r="K37" s="145">
        <v>0</v>
      </c>
      <c r="L37" s="136">
        <v>0</v>
      </c>
      <c r="M37" s="101">
        <v>0</v>
      </c>
      <c r="N37" s="145">
        <v>0</v>
      </c>
      <c r="O37" s="136">
        <v>0</v>
      </c>
      <c r="P37" s="101">
        <v>0</v>
      </c>
      <c r="Q37" s="103">
        <f t="shared" si="0"/>
        <v>0</v>
      </c>
      <c r="R37" s="101">
        <f t="shared" si="1"/>
        <v>1</v>
      </c>
      <c r="S37" s="101">
        <f t="shared" si="2"/>
        <v>1</v>
      </c>
    </row>
    <row r="38" spans="1:19" ht="12.75">
      <c r="A38" s="142">
        <v>1981</v>
      </c>
      <c r="B38" s="145">
        <v>0</v>
      </c>
      <c r="C38" s="136">
        <v>0</v>
      </c>
      <c r="D38" s="101">
        <v>0</v>
      </c>
      <c r="E38" s="106">
        <v>0</v>
      </c>
      <c r="F38" s="136">
        <v>1</v>
      </c>
      <c r="G38" s="101">
        <v>1</v>
      </c>
      <c r="H38" s="145">
        <v>0</v>
      </c>
      <c r="I38" s="136">
        <v>0</v>
      </c>
      <c r="J38" s="101">
        <v>0</v>
      </c>
      <c r="K38" s="145">
        <v>0</v>
      </c>
      <c r="L38" s="136">
        <v>0</v>
      </c>
      <c r="M38" s="101">
        <v>0</v>
      </c>
      <c r="N38" s="145">
        <v>0</v>
      </c>
      <c r="O38" s="136">
        <v>0</v>
      </c>
      <c r="P38" s="101">
        <v>0</v>
      </c>
      <c r="Q38" s="103">
        <f t="shared" si="0"/>
        <v>0</v>
      </c>
      <c r="R38" s="101">
        <f t="shared" si="1"/>
        <v>1</v>
      </c>
      <c r="S38" s="101">
        <f t="shared" si="2"/>
        <v>1</v>
      </c>
    </row>
    <row r="39" spans="1:19" ht="12.75">
      <c r="A39" s="142">
        <v>1976</v>
      </c>
      <c r="B39" s="145">
        <v>1</v>
      </c>
      <c r="C39" s="136">
        <v>0</v>
      </c>
      <c r="D39" s="101">
        <v>1</v>
      </c>
      <c r="E39" s="106">
        <v>0</v>
      </c>
      <c r="F39" s="136">
        <v>0</v>
      </c>
      <c r="G39" s="101">
        <v>0</v>
      </c>
      <c r="H39" s="145">
        <v>0</v>
      </c>
      <c r="I39" s="136">
        <v>0</v>
      </c>
      <c r="J39" s="101">
        <v>0</v>
      </c>
      <c r="K39" s="145">
        <v>0</v>
      </c>
      <c r="L39" s="136">
        <v>0</v>
      </c>
      <c r="M39" s="101">
        <v>0</v>
      </c>
      <c r="N39" s="145">
        <v>0</v>
      </c>
      <c r="O39" s="136">
        <v>0</v>
      </c>
      <c r="P39" s="101">
        <v>0</v>
      </c>
      <c r="Q39" s="103">
        <f t="shared" si="0"/>
        <v>1</v>
      </c>
      <c r="R39" s="101">
        <f t="shared" si="1"/>
        <v>0</v>
      </c>
      <c r="S39" s="101">
        <f t="shared" si="2"/>
        <v>1</v>
      </c>
    </row>
    <row r="40" spans="1:19" ht="12.75">
      <c r="A40" s="142">
        <v>1970</v>
      </c>
      <c r="B40" s="145">
        <v>0</v>
      </c>
      <c r="C40" s="136">
        <v>1</v>
      </c>
      <c r="D40" s="101">
        <v>1</v>
      </c>
      <c r="E40" s="106">
        <v>0</v>
      </c>
      <c r="F40" s="136">
        <v>0</v>
      </c>
      <c r="G40" s="101">
        <v>0</v>
      </c>
      <c r="H40" s="145">
        <v>0</v>
      </c>
      <c r="I40" s="136">
        <v>0</v>
      </c>
      <c r="J40" s="101">
        <v>0</v>
      </c>
      <c r="K40" s="145">
        <v>0</v>
      </c>
      <c r="L40" s="136">
        <v>0</v>
      </c>
      <c r="M40" s="101">
        <v>0</v>
      </c>
      <c r="N40" s="145">
        <v>0</v>
      </c>
      <c r="O40" s="136">
        <v>0</v>
      </c>
      <c r="P40" s="101">
        <v>0</v>
      </c>
      <c r="Q40" s="103">
        <f t="shared" si="0"/>
        <v>0</v>
      </c>
      <c r="R40" s="101">
        <f t="shared" si="1"/>
        <v>1</v>
      </c>
      <c r="S40" s="101">
        <f t="shared" si="2"/>
        <v>1</v>
      </c>
    </row>
    <row r="41" spans="1:19" ht="12.75">
      <c r="A41" s="142">
        <v>1962</v>
      </c>
      <c r="B41" s="145">
        <v>0</v>
      </c>
      <c r="C41" s="136">
        <v>1</v>
      </c>
      <c r="D41" s="101">
        <v>1</v>
      </c>
      <c r="E41" s="106">
        <v>0</v>
      </c>
      <c r="F41" s="136">
        <v>0</v>
      </c>
      <c r="G41" s="101">
        <v>0</v>
      </c>
      <c r="H41" s="145">
        <v>0</v>
      </c>
      <c r="I41" s="136">
        <v>0</v>
      </c>
      <c r="J41" s="101">
        <v>0</v>
      </c>
      <c r="K41" s="145">
        <v>0</v>
      </c>
      <c r="L41" s="136">
        <v>0</v>
      </c>
      <c r="M41" s="101">
        <v>0</v>
      </c>
      <c r="N41" s="145">
        <v>0</v>
      </c>
      <c r="O41" s="136">
        <v>0</v>
      </c>
      <c r="P41" s="101">
        <v>0</v>
      </c>
      <c r="Q41" s="103">
        <f t="shared" si="0"/>
        <v>0</v>
      </c>
      <c r="R41" s="101">
        <f t="shared" si="1"/>
        <v>1</v>
      </c>
      <c r="S41" s="101">
        <f t="shared" si="2"/>
        <v>1</v>
      </c>
    </row>
    <row r="42" spans="1:19" ht="12.75">
      <c r="A42" s="100" t="s">
        <v>11</v>
      </c>
      <c r="B42" s="99">
        <f aca="true" t="shared" si="3" ref="B42:S42">SUM(B10:B41)</f>
        <v>1057</v>
      </c>
      <c r="C42" s="96">
        <f t="shared" si="3"/>
        <v>995</v>
      </c>
      <c r="D42" s="97">
        <f t="shared" si="3"/>
        <v>2052</v>
      </c>
      <c r="E42" s="119">
        <f t="shared" si="3"/>
        <v>3802</v>
      </c>
      <c r="F42" s="96">
        <f t="shared" si="3"/>
        <v>3288</v>
      </c>
      <c r="G42" s="97">
        <f t="shared" si="3"/>
        <v>7090</v>
      </c>
      <c r="H42" s="99">
        <f t="shared" si="3"/>
        <v>46</v>
      </c>
      <c r="I42" s="96">
        <f t="shared" si="3"/>
        <v>36</v>
      </c>
      <c r="J42" s="97">
        <f t="shared" si="3"/>
        <v>82</v>
      </c>
      <c r="K42" s="99">
        <f t="shared" si="3"/>
        <v>59</v>
      </c>
      <c r="L42" s="96">
        <f t="shared" si="3"/>
        <v>64</v>
      </c>
      <c r="M42" s="97">
        <f t="shared" si="3"/>
        <v>123</v>
      </c>
      <c r="N42" s="99">
        <f t="shared" si="3"/>
        <v>27</v>
      </c>
      <c r="O42" s="96">
        <f t="shared" si="3"/>
        <v>13</v>
      </c>
      <c r="P42" s="97">
        <f t="shared" si="3"/>
        <v>40</v>
      </c>
      <c r="Q42" s="98">
        <f t="shared" si="3"/>
        <v>4991</v>
      </c>
      <c r="R42" s="97">
        <f t="shared" si="3"/>
        <v>4396</v>
      </c>
      <c r="S42" s="96">
        <f t="shared" si="3"/>
        <v>9387</v>
      </c>
    </row>
    <row r="43" spans="18:20" ht="12.75">
      <c r="R43" s="94"/>
      <c r="S43" s="94"/>
      <c r="T43" s="94"/>
    </row>
    <row r="44" spans="1:5" ht="18">
      <c r="A44" s="144"/>
      <c r="E44" s="143"/>
    </row>
  </sheetData>
  <sheetProtection/>
  <mergeCells count="9">
    <mergeCell ref="A3:S3"/>
    <mergeCell ref="N7:P7"/>
    <mergeCell ref="N8:P8"/>
    <mergeCell ref="A5:S5"/>
    <mergeCell ref="B7:D7"/>
    <mergeCell ref="Q7:S7"/>
    <mergeCell ref="K7:M7"/>
    <mergeCell ref="H7:J7"/>
    <mergeCell ref="E7:G7"/>
  </mergeCells>
  <printOptions horizontalCentered="1"/>
  <pageMargins left="0.1968503937007874" right="0.1968503937007874" top="0.5905511811023623" bottom="0.5905511811023623" header="0.5118110236220472" footer="0.5118110236220472"/>
  <pageSetup fitToHeight="1" fitToWidth="1" horizontalDpi="600" verticalDpi="600" orientation="landscape" paperSize="9" scale="87" r:id="rId1"/>
  <headerFooter alignWithMargins="0">
    <oddFooter>&amp;R&amp;A</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Y83"/>
  <sheetViews>
    <sheetView zoomScalePageLayoutView="0" workbookViewId="0" topLeftCell="A1">
      <selection activeCell="A88" sqref="A88"/>
    </sheetView>
  </sheetViews>
  <sheetFormatPr defaultColWidth="9.140625" defaultRowHeight="12.75"/>
  <cols>
    <col min="1" max="1" width="16.421875" style="135" customWidth="1"/>
    <col min="2" max="23" width="7.00390625" style="150" customWidth="1"/>
    <col min="24" max="24" width="8.421875" style="150" customWidth="1"/>
    <col min="25" max="25" width="7.00390625" style="135" customWidth="1"/>
    <col min="26" max="28" width="7.00390625" style="150" customWidth="1"/>
    <col min="29" max="16384" width="9.140625" style="150" customWidth="1"/>
  </cols>
  <sheetData>
    <row r="1" ht="12.75">
      <c r="A1" s="95" t="s">
        <v>227</v>
      </c>
    </row>
    <row r="2" ht="12.75">
      <c r="A2" s="95"/>
    </row>
    <row r="3" spans="1:25" ht="12.75">
      <c r="A3" s="479" t="s">
        <v>100</v>
      </c>
      <c r="B3" s="479"/>
      <c r="C3" s="479"/>
      <c r="D3" s="479"/>
      <c r="E3" s="479"/>
      <c r="F3" s="479"/>
      <c r="G3" s="479"/>
      <c r="H3" s="479"/>
      <c r="I3" s="479"/>
      <c r="J3" s="479"/>
      <c r="K3" s="479"/>
      <c r="L3" s="479"/>
      <c r="M3" s="479"/>
      <c r="N3" s="479"/>
      <c r="O3" s="479"/>
      <c r="P3" s="479"/>
      <c r="Q3" s="479"/>
      <c r="R3" s="479"/>
      <c r="S3" s="479"/>
      <c r="T3" s="479"/>
      <c r="U3" s="479"/>
      <c r="V3" s="479"/>
      <c r="W3" s="479"/>
      <c r="X3" s="479"/>
      <c r="Y3" s="479"/>
    </row>
    <row r="4" spans="1:25" ht="12.75">
      <c r="A4" s="132"/>
      <c r="B4" s="132"/>
      <c r="C4" s="132"/>
      <c r="D4" s="132"/>
      <c r="E4" s="132"/>
      <c r="F4" s="132"/>
      <c r="G4" s="132"/>
      <c r="H4" s="132"/>
      <c r="I4" s="132"/>
      <c r="J4" s="132"/>
      <c r="K4" s="132"/>
      <c r="L4" s="132"/>
      <c r="M4" s="132"/>
      <c r="N4" s="132"/>
      <c r="O4" s="132"/>
      <c r="P4" s="132"/>
      <c r="Q4" s="132"/>
      <c r="R4" s="132"/>
      <c r="S4" s="132"/>
      <c r="T4" s="132"/>
      <c r="U4" s="132"/>
      <c r="V4" s="132"/>
      <c r="W4" s="132"/>
      <c r="X4" s="132"/>
      <c r="Y4" s="132"/>
    </row>
    <row r="5" spans="1:25" ht="12.75">
      <c r="A5" s="479" t="s">
        <v>101</v>
      </c>
      <c r="B5" s="479"/>
      <c r="C5" s="479"/>
      <c r="D5" s="479"/>
      <c r="E5" s="479"/>
      <c r="F5" s="479"/>
      <c r="G5" s="479"/>
      <c r="H5" s="479"/>
      <c r="I5" s="479"/>
      <c r="J5" s="479"/>
      <c r="K5" s="479"/>
      <c r="L5" s="479"/>
      <c r="M5" s="479"/>
      <c r="N5" s="479"/>
      <c r="O5" s="479"/>
      <c r="P5" s="479"/>
      <c r="Q5" s="479"/>
      <c r="R5" s="479"/>
      <c r="S5" s="479"/>
      <c r="T5" s="479"/>
      <c r="U5" s="479"/>
      <c r="V5" s="479"/>
      <c r="W5" s="479"/>
      <c r="X5" s="479"/>
      <c r="Y5" s="479"/>
    </row>
    <row r="6" ht="13.5" thickBot="1"/>
    <row r="7" spans="1:25" ht="12.75">
      <c r="A7" s="177"/>
      <c r="B7" s="486" t="s">
        <v>102</v>
      </c>
      <c r="C7" s="487"/>
      <c r="D7" s="487"/>
      <c r="E7" s="487"/>
      <c r="F7" s="487"/>
      <c r="G7" s="488"/>
      <c r="H7" s="486" t="s">
        <v>104</v>
      </c>
      <c r="I7" s="487"/>
      <c r="J7" s="487"/>
      <c r="K7" s="487"/>
      <c r="L7" s="487"/>
      <c r="M7" s="488"/>
      <c r="N7" s="486" t="s">
        <v>103</v>
      </c>
      <c r="O7" s="487"/>
      <c r="P7" s="487"/>
      <c r="Q7" s="487"/>
      <c r="R7" s="487"/>
      <c r="S7" s="488"/>
      <c r="T7" s="486" t="s">
        <v>39</v>
      </c>
      <c r="U7" s="487"/>
      <c r="V7" s="487"/>
      <c r="W7" s="487"/>
      <c r="X7" s="487"/>
      <c r="Y7" s="487"/>
    </row>
    <row r="8" spans="1:25" ht="12.75">
      <c r="A8" s="219"/>
      <c r="B8" s="490" t="s">
        <v>76</v>
      </c>
      <c r="C8" s="491"/>
      <c r="D8" s="491"/>
      <c r="E8" s="491"/>
      <c r="F8" s="492"/>
      <c r="G8" s="176" t="s">
        <v>11</v>
      </c>
      <c r="H8" s="490" t="s">
        <v>76</v>
      </c>
      <c r="I8" s="491"/>
      <c r="J8" s="491"/>
      <c r="K8" s="491"/>
      <c r="L8" s="492"/>
      <c r="M8" s="176" t="s">
        <v>11</v>
      </c>
      <c r="N8" s="490" t="s">
        <v>76</v>
      </c>
      <c r="O8" s="491"/>
      <c r="P8" s="491"/>
      <c r="Q8" s="491"/>
      <c r="R8" s="492"/>
      <c r="S8" s="176" t="s">
        <v>11</v>
      </c>
      <c r="T8" s="490" t="s">
        <v>76</v>
      </c>
      <c r="U8" s="491"/>
      <c r="V8" s="491"/>
      <c r="W8" s="491"/>
      <c r="X8" s="492"/>
      <c r="Y8" s="175" t="s">
        <v>11</v>
      </c>
    </row>
    <row r="9" spans="1:25" s="169" customFormat="1" ht="12.75">
      <c r="A9" s="174" t="s">
        <v>73</v>
      </c>
      <c r="B9" s="172" t="s">
        <v>77</v>
      </c>
      <c r="C9" s="171" t="s">
        <v>78</v>
      </c>
      <c r="D9" s="170" t="s">
        <v>79</v>
      </c>
      <c r="E9" s="170" t="s">
        <v>126</v>
      </c>
      <c r="F9" s="170" t="s">
        <v>80</v>
      </c>
      <c r="G9" s="173"/>
      <c r="H9" s="172" t="s">
        <v>77</v>
      </c>
      <c r="I9" s="171" t="s">
        <v>78</v>
      </c>
      <c r="J9" s="170" t="s">
        <v>79</v>
      </c>
      <c r="K9" s="170" t="s">
        <v>126</v>
      </c>
      <c r="L9" s="170" t="s">
        <v>80</v>
      </c>
      <c r="M9" s="173"/>
      <c r="N9" s="172" t="s">
        <v>77</v>
      </c>
      <c r="O9" s="171" t="s">
        <v>78</v>
      </c>
      <c r="P9" s="170" t="s">
        <v>79</v>
      </c>
      <c r="Q9" s="170" t="s">
        <v>126</v>
      </c>
      <c r="R9" s="170" t="s">
        <v>80</v>
      </c>
      <c r="S9" s="173"/>
      <c r="T9" s="172" t="s">
        <v>77</v>
      </c>
      <c r="U9" s="171" t="s">
        <v>78</v>
      </c>
      <c r="V9" s="170" t="s">
        <v>79</v>
      </c>
      <c r="W9" s="170" t="s">
        <v>126</v>
      </c>
      <c r="X9" s="170" t="s">
        <v>80</v>
      </c>
      <c r="Y9" s="168"/>
    </row>
    <row r="10" spans="1:25" ht="12.75">
      <c r="A10" s="155" t="s">
        <v>81</v>
      </c>
      <c r="B10" s="165">
        <v>4</v>
      </c>
      <c r="C10" s="164">
        <v>510</v>
      </c>
      <c r="D10" s="164">
        <v>2271</v>
      </c>
      <c r="E10" s="164"/>
      <c r="F10" s="164">
        <v>1265</v>
      </c>
      <c r="G10" s="153">
        <v>4050</v>
      </c>
      <c r="H10" s="165">
        <v>38</v>
      </c>
      <c r="I10" s="167">
        <v>1074</v>
      </c>
      <c r="J10" s="167">
        <v>11397</v>
      </c>
      <c r="K10" s="167"/>
      <c r="L10" s="163" t="s">
        <v>105</v>
      </c>
      <c r="M10" s="153">
        <v>12509</v>
      </c>
      <c r="N10" s="165">
        <v>12</v>
      </c>
      <c r="O10" s="167">
        <v>64</v>
      </c>
      <c r="P10" s="167">
        <v>135</v>
      </c>
      <c r="Q10" s="167"/>
      <c r="R10" s="163" t="str">
        <f>"(3)"</f>
        <v>(3)</v>
      </c>
      <c r="S10" s="153">
        <v>211</v>
      </c>
      <c r="T10" s="165">
        <v>54</v>
      </c>
      <c r="U10" s="167">
        <v>1648</v>
      </c>
      <c r="V10" s="167">
        <v>13803</v>
      </c>
      <c r="W10" s="167"/>
      <c r="X10" s="163" t="s">
        <v>112</v>
      </c>
      <c r="Y10" s="165">
        <v>16770</v>
      </c>
    </row>
    <row r="11" spans="1:25" ht="12.75">
      <c r="A11" s="155" t="s">
        <v>82</v>
      </c>
      <c r="B11" s="165">
        <v>10</v>
      </c>
      <c r="C11" s="164">
        <v>513</v>
      </c>
      <c r="D11" s="164">
        <v>2247</v>
      </c>
      <c r="E11" s="164"/>
      <c r="F11" s="164">
        <v>1317</v>
      </c>
      <c r="G11" s="165">
        <v>4087</v>
      </c>
      <c r="H11" s="165">
        <v>59</v>
      </c>
      <c r="I11" s="167">
        <v>1038</v>
      </c>
      <c r="J11" s="167">
        <v>11106</v>
      </c>
      <c r="K11" s="167"/>
      <c r="L11" s="163" t="s">
        <v>105</v>
      </c>
      <c r="M11" s="153">
        <v>12203</v>
      </c>
      <c r="N11" s="165">
        <v>13</v>
      </c>
      <c r="O11" s="167">
        <v>64</v>
      </c>
      <c r="P11" s="167">
        <v>192</v>
      </c>
      <c r="Q11" s="167"/>
      <c r="R11" s="163" t="s">
        <v>105</v>
      </c>
      <c r="S11" s="165">
        <v>269</v>
      </c>
      <c r="T11" s="165">
        <v>82</v>
      </c>
      <c r="U11" s="167">
        <v>1615</v>
      </c>
      <c r="V11" s="167">
        <v>13545</v>
      </c>
      <c r="W11" s="167"/>
      <c r="X11" s="163" t="s">
        <v>113</v>
      </c>
      <c r="Y11" s="165">
        <v>16559</v>
      </c>
    </row>
    <row r="12" spans="1:25" ht="12.75">
      <c r="A12" s="155" t="s">
        <v>83</v>
      </c>
      <c r="B12" s="165">
        <v>14</v>
      </c>
      <c r="C12" s="164">
        <v>486</v>
      </c>
      <c r="D12" s="164">
        <v>2273</v>
      </c>
      <c r="E12" s="164"/>
      <c r="F12" s="164">
        <v>1405</v>
      </c>
      <c r="G12" s="165">
        <v>4178</v>
      </c>
      <c r="H12" s="165">
        <v>49</v>
      </c>
      <c r="I12" s="167">
        <v>892</v>
      </c>
      <c r="J12" s="167">
        <v>10512</v>
      </c>
      <c r="K12" s="167"/>
      <c r="L12" s="163" t="s">
        <v>105</v>
      </c>
      <c r="M12" s="153">
        <v>11453</v>
      </c>
      <c r="N12" s="165">
        <v>8</v>
      </c>
      <c r="O12" s="167">
        <v>65</v>
      </c>
      <c r="P12" s="167">
        <v>184</v>
      </c>
      <c r="Q12" s="167"/>
      <c r="R12" s="163" t="s">
        <v>105</v>
      </c>
      <c r="S12" s="165">
        <v>257</v>
      </c>
      <c r="T12" s="165">
        <v>71</v>
      </c>
      <c r="U12" s="167">
        <v>1443</v>
      </c>
      <c r="V12" s="167">
        <v>12969</v>
      </c>
      <c r="W12" s="167"/>
      <c r="X12" s="163" t="s">
        <v>114</v>
      </c>
      <c r="Y12" s="165">
        <v>15888</v>
      </c>
    </row>
    <row r="13" spans="1:25" ht="12.75">
      <c r="A13" s="155" t="s">
        <v>84</v>
      </c>
      <c r="B13" s="165">
        <v>33</v>
      </c>
      <c r="C13" s="164">
        <v>478</v>
      </c>
      <c r="D13" s="164">
        <v>2195</v>
      </c>
      <c r="E13" s="164"/>
      <c r="F13" s="164">
        <v>1422</v>
      </c>
      <c r="G13" s="165">
        <v>4128</v>
      </c>
      <c r="H13" s="165">
        <v>37</v>
      </c>
      <c r="I13" s="167">
        <v>813</v>
      </c>
      <c r="J13" s="167">
        <v>9985</v>
      </c>
      <c r="K13" s="167"/>
      <c r="L13" s="163" t="s">
        <v>105</v>
      </c>
      <c r="M13" s="153">
        <v>10835</v>
      </c>
      <c r="N13" s="165">
        <v>10</v>
      </c>
      <c r="O13" s="167">
        <v>72</v>
      </c>
      <c r="P13" s="167">
        <v>196</v>
      </c>
      <c r="Q13" s="167"/>
      <c r="R13" s="163" t="s">
        <v>105</v>
      </c>
      <c r="S13" s="165">
        <v>278</v>
      </c>
      <c r="T13" s="165">
        <v>80</v>
      </c>
      <c r="U13" s="167">
        <v>1363</v>
      </c>
      <c r="V13" s="167">
        <v>12376</v>
      </c>
      <c r="W13" s="167"/>
      <c r="X13" s="163" t="s">
        <v>115</v>
      </c>
      <c r="Y13" s="165">
        <v>15241</v>
      </c>
    </row>
    <row r="14" spans="1:25" ht="12.75">
      <c r="A14" s="155" t="s">
        <v>85</v>
      </c>
      <c r="B14" s="165">
        <v>24</v>
      </c>
      <c r="C14" s="164">
        <v>505</v>
      </c>
      <c r="D14" s="164">
        <v>1948</v>
      </c>
      <c r="E14" s="164"/>
      <c r="F14" s="164">
        <v>1277</v>
      </c>
      <c r="G14" s="165">
        <v>3754</v>
      </c>
      <c r="H14" s="165">
        <v>44</v>
      </c>
      <c r="I14" s="167">
        <v>765</v>
      </c>
      <c r="J14" s="167">
        <v>9373</v>
      </c>
      <c r="K14" s="167"/>
      <c r="L14" s="163" t="s">
        <v>105</v>
      </c>
      <c r="M14" s="153">
        <v>10182</v>
      </c>
      <c r="N14" s="165">
        <v>12</v>
      </c>
      <c r="O14" s="167">
        <v>51</v>
      </c>
      <c r="P14" s="167">
        <v>175</v>
      </c>
      <c r="Q14" s="167"/>
      <c r="R14" s="163" t="s">
        <v>105</v>
      </c>
      <c r="S14" s="165">
        <v>238</v>
      </c>
      <c r="T14" s="165">
        <v>80</v>
      </c>
      <c r="U14" s="167">
        <v>1321</v>
      </c>
      <c r="V14" s="167">
        <v>11496</v>
      </c>
      <c r="W14" s="167"/>
      <c r="X14" s="163" t="s">
        <v>116</v>
      </c>
      <c r="Y14" s="165">
        <v>14174</v>
      </c>
    </row>
    <row r="15" spans="1:25" ht="12.75">
      <c r="A15" s="155" t="s">
        <v>86</v>
      </c>
      <c r="B15" s="165">
        <v>19</v>
      </c>
      <c r="C15" s="164">
        <v>449</v>
      </c>
      <c r="D15" s="164">
        <v>2022</v>
      </c>
      <c r="E15" s="164"/>
      <c r="F15" s="163" t="str">
        <f>"(2)"</f>
        <v>(2)</v>
      </c>
      <c r="G15" s="165">
        <v>2490</v>
      </c>
      <c r="H15" s="165">
        <v>41</v>
      </c>
      <c r="I15" s="167">
        <v>733</v>
      </c>
      <c r="J15" s="167">
        <v>8843</v>
      </c>
      <c r="K15" s="167"/>
      <c r="L15" s="163" t="s">
        <v>105</v>
      </c>
      <c r="M15" s="153">
        <v>9617</v>
      </c>
      <c r="N15" s="165">
        <v>10</v>
      </c>
      <c r="O15" s="167">
        <v>47</v>
      </c>
      <c r="P15" s="167">
        <v>163</v>
      </c>
      <c r="Q15" s="167"/>
      <c r="R15" s="163" t="s">
        <v>105</v>
      </c>
      <c r="S15" s="165">
        <v>220</v>
      </c>
      <c r="T15" s="165">
        <v>70</v>
      </c>
      <c r="U15" s="167">
        <v>1229</v>
      </c>
      <c r="V15" s="167">
        <v>11028</v>
      </c>
      <c r="W15" s="167"/>
      <c r="X15" s="163" t="s">
        <v>106</v>
      </c>
      <c r="Y15" s="165">
        <v>12327</v>
      </c>
    </row>
    <row r="16" spans="1:25" ht="12.75">
      <c r="A16" s="155" t="s">
        <v>87</v>
      </c>
      <c r="B16" s="165">
        <v>25</v>
      </c>
      <c r="C16" s="164">
        <v>427</v>
      </c>
      <c r="D16" s="164">
        <v>1889</v>
      </c>
      <c r="E16" s="164"/>
      <c r="F16" s="163" t="s">
        <v>69</v>
      </c>
      <c r="G16" s="165">
        <v>2341</v>
      </c>
      <c r="H16" s="165">
        <v>42</v>
      </c>
      <c r="I16" s="167">
        <v>682</v>
      </c>
      <c r="J16" s="167">
        <v>8010</v>
      </c>
      <c r="K16" s="167"/>
      <c r="L16" s="163" t="s">
        <v>105</v>
      </c>
      <c r="M16" s="153">
        <v>8734</v>
      </c>
      <c r="N16" s="165">
        <v>10</v>
      </c>
      <c r="O16" s="167">
        <v>37</v>
      </c>
      <c r="P16" s="167">
        <v>127</v>
      </c>
      <c r="Q16" s="167"/>
      <c r="R16" s="163" t="s">
        <v>105</v>
      </c>
      <c r="S16" s="165">
        <v>174</v>
      </c>
      <c r="T16" s="165">
        <v>77</v>
      </c>
      <c r="U16" s="167">
        <v>1146</v>
      </c>
      <c r="V16" s="167">
        <v>10026</v>
      </c>
      <c r="W16" s="167"/>
      <c r="X16" s="163" t="s">
        <v>106</v>
      </c>
      <c r="Y16" s="165">
        <v>11249</v>
      </c>
    </row>
    <row r="17" spans="1:25" ht="12.75">
      <c r="A17" s="155" t="s">
        <v>88</v>
      </c>
      <c r="B17" s="165">
        <v>29</v>
      </c>
      <c r="C17" s="164">
        <v>377</v>
      </c>
      <c r="D17" s="164">
        <v>1798</v>
      </c>
      <c r="E17" s="164"/>
      <c r="F17" s="163" t="s">
        <v>69</v>
      </c>
      <c r="G17" s="165">
        <v>2204</v>
      </c>
      <c r="H17" s="165">
        <v>43</v>
      </c>
      <c r="I17" s="167">
        <v>758</v>
      </c>
      <c r="J17" s="167">
        <v>7704</v>
      </c>
      <c r="K17" s="167"/>
      <c r="L17" s="163" t="s">
        <v>105</v>
      </c>
      <c r="M17" s="153">
        <v>8505</v>
      </c>
      <c r="N17" s="165">
        <v>12</v>
      </c>
      <c r="O17" s="167">
        <v>27</v>
      </c>
      <c r="P17" s="167">
        <v>145</v>
      </c>
      <c r="Q17" s="167"/>
      <c r="R17" s="163" t="s">
        <v>105</v>
      </c>
      <c r="S17" s="165">
        <v>184</v>
      </c>
      <c r="T17" s="165">
        <v>84</v>
      </c>
      <c r="U17" s="167">
        <v>1162</v>
      </c>
      <c r="V17" s="167">
        <v>9647</v>
      </c>
      <c r="W17" s="167"/>
      <c r="X17" s="163" t="s">
        <v>106</v>
      </c>
      <c r="Y17" s="165">
        <v>10893</v>
      </c>
    </row>
    <row r="18" spans="1:25" ht="12.75">
      <c r="A18" s="155" t="s">
        <v>89</v>
      </c>
      <c r="B18" s="165">
        <v>29</v>
      </c>
      <c r="C18" s="164">
        <v>366</v>
      </c>
      <c r="D18" s="164">
        <v>1725</v>
      </c>
      <c r="E18" s="164"/>
      <c r="F18" s="163" t="s">
        <v>69</v>
      </c>
      <c r="G18" s="165">
        <v>2120</v>
      </c>
      <c r="H18" s="165">
        <v>44</v>
      </c>
      <c r="I18" s="167">
        <v>761</v>
      </c>
      <c r="J18" s="167">
        <v>7224</v>
      </c>
      <c r="K18" s="167"/>
      <c r="L18" s="163" t="s">
        <v>105</v>
      </c>
      <c r="M18" s="153">
        <v>8029</v>
      </c>
      <c r="N18" s="165">
        <v>6</v>
      </c>
      <c r="O18" s="167">
        <v>36</v>
      </c>
      <c r="P18" s="167">
        <v>128</v>
      </c>
      <c r="Q18" s="167"/>
      <c r="R18" s="163" t="s">
        <v>105</v>
      </c>
      <c r="S18" s="165">
        <v>170</v>
      </c>
      <c r="T18" s="165">
        <v>79</v>
      </c>
      <c r="U18" s="167">
        <v>1163</v>
      </c>
      <c r="V18" s="167">
        <v>9077</v>
      </c>
      <c r="W18" s="167"/>
      <c r="X18" s="163" t="s">
        <v>106</v>
      </c>
      <c r="Y18" s="165">
        <v>10319</v>
      </c>
    </row>
    <row r="19" spans="1:25" ht="12.75">
      <c r="A19" s="155" t="s">
        <v>90</v>
      </c>
      <c r="B19" s="165">
        <v>42</v>
      </c>
      <c r="C19" s="164">
        <v>360</v>
      </c>
      <c r="D19" s="164">
        <v>1678</v>
      </c>
      <c r="E19" s="164"/>
      <c r="F19" s="163" t="s">
        <v>69</v>
      </c>
      <c r="G19" s="165">
        <v>2080</v>
      </c>
      <c r="H19" s="165">
        <v>40</v>
      </c>
      <c r="I19" s="167">
        <v>741</v>
      </c>
      <c r="J19" s="167">
        <v>6934</v>
      </c>
      <c r="K19" s="167"/>
      <c r="L19" s="163" t="s">
        <v>105</v>
      </c>
      <c r="M19" s="153">
        <v>7715</v>
      </c>
      <c r="N19" s="165">
        <v>9</v>
      </c>
      <c r="O19" s="167">
        <v>34</v>
      </c>
      <c r="P19" s="167">
        <v>161</v>
      </c>
      <c r="Q19" s="167"/>
      <c r="R19" s="163" t="s">
        <v>105</v>
      </c>
      <c r="S19" s="165">
        <v>204</v>
      </c>
      <c r="T19" s="165">
        <v>91</v>
      </c>
      <c r="U19" s="167">
        <v>1135</v>
      </c>
      <c r="V19" s="167">
        <v>8773</v>
      </c>
      <c r="W19" s="167"/>
      <c r="X19" s="163" t="s">
        <v>106</v>
      </c>
      <c r="Y19" s="165">
        <v>9999</v>
      </c>
    </row>
    <row r="20" spans="1:25" ht="12.75">
      <c r="A20" s="155" t="s">
        <v>107</v>
      </c>
      <c r="B20" s="165">
        <v>60</v>
      </c>
      <c r="C20" s="164">
        <v>499</v>
      </c>
      <c r="D20" s="164">
        <v>1628</v>
      </c>
      <c r="E20" s="164"/>
      <c r="F20" s="163" t="s">
        <v>69</v>
      </c>
      <c r="G20" s="166">
        <v>2187</v>
      </c>
      <c r="H20" s="165">
        <v>37</v>
      </c>
      <c r="I20" s="167">
        <v>768</v>
      </c>
      <c r="J20" s="167">
        <v>6867</v>
      </c>
      <c r="K20" s="167"/>
      <c r="L20" s="163" t="s">
        <v>105</v>
      </c>
      <c r="M20" s="166">
        <v>7672</v>
      </c>
      <c r="N20" s="165">
        <v>8</v>
      </c>
      <c r="O20" s="167">
        <v>47</v>
      </c>
      <c r="P20" s="167">
        <v>164</v>
      </c>
      <c r="Q20" s="167"/>
      <c r="R20" s="163" t="s">
        <v>105</v>
      </c>
      <c r="S20" s="166">
        <v>219</v>
      </c>
      <c r="T20" s="165">
        <v>105</v>
      </c>
      <c r="U20" s="167">
        <v>1314</v>
      </c>
      <c r="V20" s="167">
        <v>8659</v>
      </c>
      <c r="W20" s="167"/>
      <c r="X20" s="163" t="s">
        <v>106</v>
      </c>
      <c r="Y20" s="162">
        <v>10078</v>
      </c>
    </row>
    <row r="21" spans="1:25" ht="12.75">
      <c r="A21" s="155" t="s">
        <v>92</v>
      </c>
      <c r="B21" s="165">
        <v>56</v>
      </c>
      <c r="C21" s="164">
        <v>537</v>
      </c>
      <c r="D21" s="164">
        <v>1567</v>
      </c>
      <c r="E21" s="164"/>
      <c r="F21" s="163" t="s">
        <v>69</v>
      </c>
      <c r="G21" s="166">
        <v>2160</v>
      </c>
      <c r="H21" s="165">
        <v>46</v>
      </c>
      <c r="I21" s="167">
        <v>836</v>
      </c>
      <c r="J21" s="167">
        <v>7064</v>
      </c>
      <c r="K21" s="167"/>
      <c r="L21" s="163" t="s">
        <v>105</v>
      </c>
      <c r="M21" s="166">
        <v>7946</v>
      </c>
      <c r="N21" s="165">
        <v>8</v>
      </c>
      <c r="O21" s="167">
        <v>36</v>
      </c>
      <c r="P21" s="167">
        <v>113</v>
      </c>
      <c r="Q21" s="167"/>
      <c r="R21" s="163" t="s">
        <v>105</v>
      </c>
      <c r="S21" s="166">
        <v>157</v>
      </c>
      <c r="T21" s="165">
        <v>110</v>
      </c>
      <c r="U21" s="167">
        <v>1409</v>
      </c>
      <c r="V21" s="167">
        <v>8744</v>
      </c>
      <c r="W21" s="167"/>
      <c r="X21" s="163" t="s">
        <v>106</v>
      </c>
      <c r="Y21" s="162">
        <v>10263</v>
      </c>
    </row>
    <row r="22" spans="1:25" ht="12.75">
      <c r="A22" s="155" t="s">
        <v>93</v>
      </c>
      <c r="B22" s="165">
        <v>57</v>
      </c>
      <c r="C22" s="164">
        <v>502</v>
      </c>
      <c r="D22" s="164">
        <v>1559</v>
      </c>
      <c r="E22" s="164"/>
      <c r="F22" s="163" t="s">
        <v>69</v>
      </c>
      <c r="G22" s="166">
        <v>2118</v>
      </c>
      <c r="H22" s="165">
        <v>40</v>
      </c>
      <c r="I22" s="167">
        <v>806</v>
      </c>
      <c r="J22" s="167">
        <v>7072</v>
      </c>
      <c r="K22" s="167"/>
      <c r="L22" s="163" t="s">
        <v>105</v>
      </c>
      <c r="M22" s="166">
        <v>7918</v>
      </c>
      <c r="N22" s="165">
        <v>13</v>
      </c>
      <c r="O22" s="167">
        <v>45</v>
      </c>
      <c r="P22" s="167">
        <v>110</v>
      </c>
      <c r="Q22" s="167"/>
      <c r="R22" s="163" t="s">
        <v>105</v>
      </c>
      <c r="S22" s="166">
        <v>168</v>
      </c>
      <c r="T22" s="165">
        <v>110</v>
      </c>
      <c r="U22" s="167">
        <v>1353</v>
      </c>
      <c r="V22" s="167">
        <v>8741</v>
      </c>
      <c r="W22" s="167"/>
      <c r="X22" s="163" t="s">
        <v>106</v>
      </c>
      <c r="Y22" s="162">
        <v>10204</v>
      </c>
    </row>
    <row r="23" spans="1:25" ht="12.75">
      <c r="A23" s="155" t="s">
        <v>74</v>
      </c>
      <c r="B23" s="165">
        <v>57</v>
      </c>
      <c r="C23" s="164">
        <v>522</v>
      </c>
      <c r="D23" s="164">
        <v>1522</v>
      </c>
      <c r="E23" s="164"/>
      <c r="F23" s="163" t="s">
        <v>69</v>
      </c>
      <c r="G23" s="166">
        <v>2101</v>
      </c>
      <c r="H23" s="165">
        <v>44</v>
      </c>
      <c r="I23" s="167">
        <v>767</v>
      </c>
      <c r="J23" s="167">
        <v>7154</v>
      </c>
      <c r="K23" s="167"/>
      <c r="L23" s="163" t="s">
        <v>105</v>
      </c>
      <c r="M23" s="166">
        <v>7965</v>
      </c>
      <c r="N23" s="165">
        <v>12</v>
      </c>
      <c r="O23" s="167">
        <v>75</v>
      </c>
      <c r="P23" s="167">
        <v>111</v>
      </c>
      <c r="Q23" s="167"/>
      <c r="R23" s="163" t="s">
        <v>105</v>
      </c>
      <c r="S23" s="166">
        <v>198</v>
      </c>
      <c r="T23" s="165">
        <v>113</v>
      </c>
      <c r="U23" s="167">
        <v>1364</v>
      </c>
      <c r="V23" s="167">
        <v>8787</v>
      </c>
      <c r="W23" s="167"/>
      <c r="X23" s="163" t="s">
        <v>106</v>
      </c>
      <c r="Y23" s="162">
        <v>10264</v>
      </c>
    </row>
    <row r="24" spans="1:25" ht="12.75">
      <c r="A24" s="155" t="s">
        <v>94</v>
      </c>
      <c r="B24" s="165">
        <v>62</v>
      </c>
      <c r="C24" s="164">
        <v>514</v>
      </c>
      <c r="D24" s="164">
        <v>1569</v>
      </c>
      <c r="E24" s="164"/>
      <c r="F24" s="163" t="s">
        <v>69</v>
      </c>
      <c r="G24" s="166">
        <v>2145</v>
      </c>
      <c r="H24" s="165">
        <v>48</v>
      </c>
      <c r="I24" s="167">
        <v>771</v>
      </c>
      <c r="J24" s="167">
        <v>7405</v>
      </c>
      <c r="K24" s="167"/>
      <c r="L24" s="163" t="s">
        <v>105</v>
      </c>
      <c r="M24" s="166">
        <v>8224</v>
      </c>
      <c r="N24" s="165">
        <v>9</v>
      </c>
      <c r="O24" s="167">
        <v>74</v>
      </c>
      <c r="P24" s="167">
        <v>120</v>
      </c>
      <c r="Q24" s="167"/>
      <c r="R24" s="163" t="s">
        <v>105</v>
      </c>
      <c r="S24" s="166">
        <v>203</v>
      </c>
      <c r="T24" s="165">
        <v>119</v>
      </c>
      <c r="U24" s="167">
        <v>1359</v>
      </c>
      <c r="V24" s="167">
        <v>9094</v>
      </c>
      <c r="W24" s="167"/>
      <c r="X24" s="163" t="s">
        <v>106</v>
      </c>
      <c r="Y24" s="162">
        <v>10572</v>
      </c>
    </row>
    <row r="25" spans="1:25" ht="12.75">
      <c r="A25" s="155" t="s">
        <v>95</v>
      </c>
      <c r="B25" s="168">
        <v>54</v>
      </c>
      <c r="C25" s="163">
        <v>491</v>
      </c>
      <c r="D25" s="163">
        <v>1682</v>
      </c>
      <c r="E25" s="163"/>
      <c r="F25" s="163" t="s">
        <v>69</v>
      </c>
      <c r="G25" s="166">
        <v>2227</v>
      </c>
      <c r="H25" s="165">
        <v>61</v>
      </c>
      <c r="I25" s="167">
        <v>747</v>
      </c>
      <c r="J25" s="167">
        <v>7521</v>
      </c>
      <c r="K25" s="167"/>
      <c r="L25" s="163" t="s">
        <v>105</v>
      </c>
      <c r="M25" s="166">
        <v>8329</v>
      </c>
      <c r="N25" s="165">
        <v>11</v>
      </c>
      <c r="O25" s="167">
        <v>71</v>
      </c>
      <c r="P25" s="167">
        <v>130</v>
      </c>
      <c r="Q25" s="167"/>
      <c r="R25" s="163" t="s">
        <v>105</v>
      </c>
      <c r="S25" s="166">
        <v>212</v>
      </c>
      <c r="T25" s="165">
        <v>126</v>
      </c>
      <c r="U25" s="167">
        <v>1309</v>
      </c>
      <c r="V25" s="167">
        <v>9333</v>
      </c>
      <c r="W25" s="167"/>
      <c r="X25" s="163" t="s">
        <v>106</v>
      </c>
      <c r="Y25" s="162">
        <v>10768</v>
      </c>
    </row>
    <row r="26" spans="1:25" ht="12.75">
      <c r="A26" s="155" t="s">
        <v>75</v>
      </c>
      <c r="B26" s="168">
        <v>53</v>
      </c>
      <c r="C26" s="163">
        <v>540</v>
      </c>
      <c r="D26" s="163">
        <v>1705</v>
      </c>
      <c r="E26" s="163"/>
      <c r="F26" s="163" t="s">
        <v>69</v>
      </c>
      <c r="G26" s="166">
        <v>2298</v>
      </c>
      <c r="H26" s="165">
        <v>53</v>
      </c>
      <c r="I26" s="167">
        <v>775</v>
      </c>
      <c r="J26" s="167">
        <v>7660</v>
      </c>
      <c r="K26" s="167"/>
      <c r="L26" s="163" t="s">
        <v>105</v>
      </c>
      <c r="M26" s="166">
        <v>8488</v>
      </c>
      <c r="N26" s="165">
        <v>15</v>
      </c>
      <c r="O26" s="167">
        <v>78</v>
      </c>
      <c r="P26" s="167">
        <v>133</v>
      </c>
      <c r="Q26" s="167"/>
      <c r="R26" s="163" t="s">
        <v>105</v>
      </c>
      <c r="S26" s="166">
        <v>226</v>
      </c>
      <c r="T26" s="165">
        <v>121</v>
      </c>
      <c r="U26" s="167">
        <v>1393</v>
      </c>
      <c r="V26" s="167">
        <v>9498</v>
      </c>
      <c r="W26" s="167"/>
      <c r="X26" s="163" t="s">
        <v>106</v>
      </c>
      <c r="Y26" s="162">
        <v>11012</v>
      </c>
    </row>
    <row r="27" spans="1:25" ht="12.75">
      <c r="A27" s="155" t="s">
        <v>120</v>
      </c>
      <c r="B27" s="168">
        <v>56</v>
      </c>
      <c r="C27" s="163">
        <v>521</v>
      </c>
      <c r="D27" s="163">
        <v>1776</v>
      </c>
      <c r="E27" s="163"/>
      <c r="F27" s="163" t="s">
        <v>69</v>
      </c>
      <c r="G27" s="166">
        <f>SUM(B27:D27)</f>
        <v>2353</v>
      </c>
      <c r="H27" s="165">
        <v>49</v>
      </c>
      <c r="I27" s="167">
        <v>774</v>
      </c>
      <c r="J27" s="167">
        <v>7668</v>
      </c>
      <c r="K27" s="167"/>
      <c r="L27" s="163" t="s">
        <v>105</v>
      </c>
      <c r="M27" s="166">
        <f>SUM(H27:J27)</f>
        <v>8491</v>
      </c>
      <c r="N27" s="165">
        <v>47</v>
      </c>
      <c r="O27" s="167">
        <v>92</v>
      </c>
      <c r="P27" s="167">
        <v>146</v>
      </c>
      <c r="Q27" s="167"/>
      <c r="R27" s="163" t="s">
        <v>105</v>
      </c>
      <c r="S27" s="166">
        <f>SUM(N27:P27)</f>
        <v>285</v>
      </c>
      <c r="T27" s="165">
        <f aca="true" t="shared" si="0" ref="T27:T37">SUM(H27,N27,B27)</f>
        <v>152</v>
      </c>
      <c r="U27" s="164">
        <f aca="true" t="shared" si="1" ref="U27:U37">SUM(I27,O27,C27)</f>
        <v>1387</v>
      </c>
      <c r="V27" s="164">
        <f aca="true" t="shared" si="2" ref="V27:V37">SUM(J27,P27,D27)</f>
        <v>9590</v>
      </c>
      <c r="W27" s="164"/>
      <c r="X27" s="163" t="s">
        <v>106</v>
      </c>
      <c r="Y27" s="162">
        <f>SUM(T27:V27)</f>
        <v>11129</v>
      </c>
    </row>
    <row r="28" spans="1:25" ht="12.75">
      <c r="A28" s="155" t="s">
        <v>129</v>
      </c>
      <c r="B28" s="168">
        <v>70</v>
      </c>
      <c r="C28" s="163">
        <v>464</v>
      </c>
      <c r="D28" s="163">
        <v>1838</v>
      </c>
      <c r="E28" s="163">
        <v>4</v>
      </c>
      <c r="F28" s="163" t="s">
        <v>69</v>
      </c>
      <c r="G28" s="166">
        <f>SUM(B28:E28)</f>
        <v>2376</v>
      </c>
      <c r="H28" s="165">
        <v>57</v>
      </c>
      <c r="I28" s="167">
        <v>790</v>
      </c>
      <c r="J28" s="167">
        <f>7817-132</f>
        <v>7685</v>
      </c>
      <c r="K28" s="167">
        <v>132</v>
      </c>
      <c r="L28" s="163" t="s">
        <v>105</v>
      </c>
      <c r="M28" s="166">
        <f>SUM(H28:K28)</f>
        <v>8664</v>
      </c>
      <c r="N28" s="165">
        <v>23</v>
      </c>
      <c r="O28" s="167">
        <v>102</v>
      </c>
      <c r="P28" s="167">
        <v>104</v>
      </c>
      <c r="Q28" s="167">
        <v>33</v>
      </c>
      <c r="R28" s="163" t="s">
        <v>105</v>
      </c>
      <c r="S28" s="166">
        <f>SUM(N28:Q28)</f>
        <v>262</v>
      </c>
      <c r="T28" s="165">
        <f t="shared" si="0"/>
        <v>150</v>
      </c>
      <c r="U28" s="164">
        <f t="shared" si="1"/>
        <v>1356</v>
      </c>
      <c r="V28" s="164">
        <f t="shared" si="2"/>
        <v>9627</v>
      </c>
      <c r="W28" s="164">
        <f aca="true" t="shared" si="3" ref="W28:W37">SUM(K28,Q28,E28)</f>
        <v>169</v>
      </c>
      <c r="X28" s="163" t="s">
        <v>106</v>
      </c>
      <c r="Y28" s="162">
        <f aca="true" t="shared" si="4" ref="Y28:Y37">SUM(T28:W28)</f>
        <v>11302</v>
      </c>
    </row>
    <row r="29" spans="1:25" ht="12.75">
      <c r="A29" s="155" t="s">
        <v>136</v>
      </c>
      <c r="B29" s="163">
        <v>71</v>
      </c>
      <c r="C29" s="163">
        <v>518</v>
      </c>
      <c r="D29" s="163">
        <v>1900</v>
      </c>
      <c r="E29" s="163">
        <v>4</v>
      </c>
      <c r="F29" s="163" t="s">
        <v>69</v>
      </c>
      <c r="G29" s="166">
        <f>SUM(B29:E29)</f>
        <v>2493</v>
      </c>
      <c r="H29" s="164">
        <v>72</v>
      </c>
      <c r="I29" s="167">
        <v>797</v>
      </c>
      <c r="J29" s="167">
        <v>7723</v>
      </c>
      <c r="K29" s="167">
        <v>133</v>
      </c>
      <c r="L29" s="163" t="s">
        <v>105</v>
      </c>
      <c r="M29" s="166">
        <f>SUM(H29:K29)</f>
        <v>8725</v>
      </c>
      <c r="N29" s="164">
        <v>21</v>
      </c>
      <c r="O29" s="167">
        <v>101</v>
      </c>
      <c r="P29" s="167">
        <v>103</v>
      </c>
      <c r="Q29" s="167">
        <v>36</v>
      </c>
      <c r="R29" s="163" t="s">
        <v>105</v>
      </c>
      <c r="S29" s="166">
        <f>SUM(N29:Q29)</f>
        <v>261</v>
      </c>
      <c r="T29" s="165">
        <f t="shared" si="0"/>
        <v>164</v>
      </c>
      <c r="U29" s="164">
        <f t="shared" si="1"/>
        <v>1416</v>
      </c>
      <c r="V29" s="164">
        <f t="shared" si="2"/>
        <v>9726</v>
      </c>
      <c r="W29" s="164">
        <f t="shared" si="3"/>
        <v>173</v>
      </c>
      <c r="X29" s="163" t="s">
        <v>106</v>
      </c>
      <c r="Y29" s="162">
        <f t="shared" si="4"/>
        <v>11479</v>
      </c>
    </row>
    <row r="30" spans="1:25" ht="12.75">
      <c r="A30" s="155" t="s">
        <v>139</v>
      </c>
      <c r="B30" s="163">
        <v>64</v>
      </c>
      <c r="C30" s="163">
        <v>436</v>
      </c>
      <c r="D30" s="163">
        <v>1896</v>
      </c>
      <c r="E30" s="163">
        <v>5</v>
      </c>
      <c r="F30" s="163" t="s">
        <v>69</v>
      </c>
      <c r="G30" s="166">
        <f>SUM(B30:E30)</f>
        <v>2401</v>
      </c>
      <c r="H30" s="164">
        <v>74</v>
      </c>
      <c r="I30" s="167">
        <v>776</v>
      </c>
      <c r="J30" s="167">
        <v>7615</v>
      </c>
      <c r="K30" s="167">
        <v>138</v>
      </c>
      <c r="L30" s="163" t="s">
        <v>105</v>
      </c>
      <c r="M30" s="166">
        <f>SUM(H30:K30)</f>
        <v>8603</v>
      </c>
      <c r="N30" s="164">
        <v>22</v>
      </c>
      <c r="O30" s="167">
        <v>90</v>
      </c>
      <c r="P30" s="167">
        <v>111</v>
      </c>
      <c r="Q30" s="167">
        <v>32</v>
      </c>
      <c r="R30" s="163" t="s">
        <v>105</v>
      </c>
      <c r="S30" s="166">
        <f>SUM(N30:Q30)</f>
        <v>255</v>
      </c>
      <c r="T30" s="165">
        <f t="shared" si="0"/>
        <v>160</v>
      </c>
      <c r="U30" s="164">
        <f t="shared" si="1"/>
        <v>1302</v>
      </c>
      <c r="V30" s="164">
        <f t="shared" si="2"/>
        <v>9622</v>
      </c>
      <c r="W30" s="164">
        <f t="shared" si="3"/>
        <v>175</v>
      </c>
      <c r="X30" s="163" t="s">
        <v>106</v>
      </c>
      <c r="Y30" s="162">
        <f t="shared" si="4"/>
        <v>11259</v>
      </c>
    </row>
    <row r="31" spans="1:25" ht="12.75">
      <c r="A31" s="155" t="s">
        <v>147</v>
      </c>
      <c r="B31" s="163">
        <v>58</v>
      </c>
      <c r="C31" s="163">
        <v>433</v>
      </c>
      <c r="D31" s="163">
        <v>1939</v>
      </c>
      <c r="E31" s="163">
        <v>8</v>
      </c>
      <c r="F31" s="163" t="s">
        <v>69</v>
      </c>
      <c r="G31" s="166">
        <f>SUM(B31:E31)</f>
        <v>2438</v>
      </c>
      <c r="H31" s="164">
        <v>55</v>
      </c>
      <c r="I31" s="167">
        <v>822</v>
      </c>
      <c r="J31" s="167">
        <v>7613</v>
      </c>
      <c r="K31" s="167">
        <v>169</v>
      </c>
      <c r="L31" s="163" t="s">
        <v>105</v>
      </c>
      <c r="M31" s="166">
        <f>SUM(H31:K31)</f>
        <v>8659</v>
      </c>
      <c r="N31" s="164">
        <v>18</v>
      </c>
      <c r="O31" s="167">
        <v>69</v>
      </c>
      <c r="P31" s="167">
        <v>114</v>
      </c>
      <c r="Q31" s="167">
        <v>33</v>
      </c>
      <c r="R31" s="163" t="s">
        <v>105</v>
      </c>
      <c r="S31" s="166">
        <f>SUM(N31:Q31)</f>
        <v>234</v>
      </c>
      <c r="T31" s="165">
        <f t="shared" si="0"/>
        <v>131</v>
      </c>
      <c r="U31" s="164">
        <f t="shared" si="1"/>
        <v>1324</v>
      </c>
      <c r="V31" s="164">
        <f t="shared" si="2"/>
        <v>9666</v>
      </c>
      <c r="W31" s="164">
        <f t="shared" si="3"/>
        <v>210</v>
      </c>
      <c r="X31" s="163" t="s">
        <v>106</v>
      </c>
      <c r="Y31" s="162">
        <f t="shared" si="4"/>
        <v>11331</v>
      </c>
    </row>
    <row r="32" spans="1:25" ht="12.75">
      <c r="A32" s="155" t="s">
        <v>155</v>
      </c>
      <c r="B32" s="163">
        <v>61</v>
      </c>
      <c r="C32" s="163">
        <v>418</v>
      </c>
      <c r="D32" s="163">
        <v>1919</v>
      </c>
      <c r="E32" s="163">
        <v>6</v>
      </c>
      <c r="F32" s="163" t="s">
        <v>69</v>
      </c>
      <c r="G32" s="166">
        <f>SUM(B32:E32)</f>
        <v>2404</v>
      </c>
      <c r="H32" s="164">
        <v>60</v>
      </c>
      <c r="I32" s="167">
        <v>776</v>
      </c>
      <c r="J32" s="167">
        <v>7500</v>
      </c>
      <c r="K32" s="167">
        <v>157</v>
      </c>
      <c r="L32" s="163" t="s">
        <v>105</v>
      </c>
      <c r="M32" s="166">
        <f>SUM(H32:K32)</f>
        <v>8493</v>
      </c>
      <c r="N32" s="164">
        <v>16</v>
      </c>
      <c r="O32" s="167">
        <v>59</v>
      </c>
      <c r="P32" s="167">
        <v>77</v>
      </c>
      <c r="Q32" s="167">
        <v>34</v>
      </c>
      <c r="R32" s="163" t="s">
        <v>105</v>
      </c>
      <c r="S32" s="166">
        <f>SUM(N32:Q32)</f>
        <v>186</v>
      </c>
      <c r="T32" s="165">
        <f t="shared" si="0"/>
        <v>137</v>
      </c>
      <c r="U32" s="164">
        <f t="shared" si="1"/>
        <v>1253</v>
      </c>
      <c r="V32" s="164">
        <f t="shared" si="2"/>
        <v>9496</v>
      </c>
      <c r="W32" s="164">
        <f t="shared" si="3"/>
        <v>197</v>
      </c>
      <c r="X32" s="163" t="s">
        <v>106</v>
      </c>
      <c r="Y32" s="162">
        <f t="shared" si="4"/>
        <v>11083</v>
      </c>
    </row>
    <row r="33" spans="1:25" ht="12.75">
      <c r="A33" s="155" t="s">
        <v>174</v>
      </c>
      <c r="B33" s="163">
        <v>39</v>
      </c>
      <c r="C33" s="163">
        <v>386</v>
      </c>
      <c r="D33" s="163">
        <v>1858</v>
      </c>
      <c r="E33" s="163">
        <v>7</v>
      </c>
      <c r="F33" s="163" t="s">
        <v>69</v>
      </c>
      <c r="G33" s="166">
        <v>2290</v>
      </c>
      <c r="H33" s="164">
        <v>62</v>
      </c>
      <c r="I33" s="167">
        <v>806</v>
      </c>
      <c r="J33" s="167">
        <v>7220</v>
      </c>
      <c r="K33" s="167">
        <v>155</v>
      </c>
      <c r="L33" s="163" t="s">
        <v>105</v>
      </c>
      <c r="M33" s="166">
        <v>8243</v>
      </c>
      <c r="N33" s="164">
        <v>13</v>
      </c>
      <c r="O33" s="167">
        <v>50</v>
      </c>
      <c r="P33" s="167">
        <v>76</v>
      </c>
      <c r="Q33" s="167">
        <v>31</v>
      </c>
      <c r="R33" s="163" t="s">
        <v>105</v>
      </c>
      <c r="S33" s="166">
        <v>170</v>
      </c>
      <c r="T33" s="165">
        <f t="shared" si="0"/>
        <v>114</v>
      </c>
      <c r="U33" s="164">
        <f t="shared" si="1"/>
        <v>1242</v>
      </c>
      <c r="V33" s="164">
        <f t="shared" si="2"/>
        <v>9154</v>
      </c>
      <c r="W33" s="164">
        <f t="shared" si="3"/>
        <v>193</v>
      </c>
      <c r="X33" s="163" t="s">
        <v>106</v>
      </c>
      <c r="Y33" s="162">
        <f t="shared" si="4"/>
        <v>10703</v>
      </c>
    </row>
    <row r="34" spans="1:25" ht="12.75">
      <c r="A34" s="155" t="s">
        <v>191</v>
      </c>
      <c r="B34" s="163">
        <v>43</v>
      </c>
      <c r="C34" s="163">
        <v>362</v>
      </c>
      <c r="D34" s="163">
        <v>1877</v>
      </c>
      <c r="E34" s="163">
        <v>4</v>
      </c>
      <c r="F34" s="163" t="str">
        <f>"(2)"</f>
        <v>(2)</v>
      </c>
      <c r="G34" s="166">
        <f>SUM(B34:E34)</f>
        <v>2286</v>
      </c>
      <c r="H34" s="164">
        <v>65</v>
      </c>
      <c r="I34" s="167">
        <v>759</v>
      </c>
      <c r="J34" s="167">
        <v>6918</v>
      </c>
      <c r="K34" s="167">
        <v>152</v>
      </c>
      <c r="L34" s="163" t="str">
        <f>"(3)"</f>
        <v>(3)</v>
      </c>
      <c r="M34" s="166">
        <f>SUM(H34:K34)</f>
        <v>7894</v>
      </c>
      <c r="N34" s="164">
        <v>10</v>
      </c>
      <c r="O34" s="167">
        <v>49</v>
      </c>
      <c r="P34" s="167">
        <v>71</v>
      </c>
      <c r="Q34" s="167">
        <v>32</v>
      </c>
      <c r="R34" s="163" t="str">
        <f>"(3)"</f>
        <v>(3)</v>
      </c>
      <c r="S34" s="166">
        <f>SUM(N34:Q34)</f>
        <v>162</v>
      </c>
      <c r="T34" s="165">
        <f t="shared" si="0"/>
        <v>118</v>
      </c>
      <c r="U34" s="164">
        <f t="shared" si="1"/>
        <v>1170</v>
      </c>
      <c r="V34" s="164">
        <f t="shared" si="2"/>
        <v>8866</v>
      </c>
      <c r="W34" s="164">
        <f t="shared" si="3"/>
        <v>188</v>
      </c>
      <c r="X34" s="163" t="s">
        <v>106</v>
      </c>
      <c r="Y34" s="162">
        <f t="shared" si="4"/>
        <v>10342</v>
      </c>
    </row>
    <row r="35" spans="1:25" ht="12.75">
      <c r="A35" s="155" t="s">
        <v>198</v>
      </c>
      <c r="B35" s="163">
        <v>32</v>
      </c>
      <c r="C35" s="163">
        <v>361</v>
      </c>
      <c r="D35" s="163">
        <v>1821</v>
      </c>
      <c r="E35" s="163">
        <v>4</v>
      </c>
      <c r="F35" s="163" t="s">
        <v>69</v>
      </c>
      <c r="G35" s="166">
        <f>SUM(B35:E35)</f>
        <v>2218</v>
      </c>
      <c r="H35" s="164">
        <v>65</v>
      </c>
      <c r="I35" s="167">
        <v>814</v>
      </c>
      <c r="J35" s="167">
        <v>6702</v>
      </c>
      <c r="K35" s="167">
        <v>130</v>
      </c>
      <c r="L35" s="163" t="s">
        <v>105</v>
      </c>
      <c r="M35" s="166">
        <f>SUM(H35:K35)</f>
        <v>7711</v>
      </c>
      <c r="N35" s="164">
        <v>7</v>
      </c>
      <c r="O35" s="167">
        <v>58</v>
      </c>
      <c r="P35" s="167">
        <v>78</v>
      </c>
      <c r="Q35" s="167">
        <v>31</v>
      </c>
      <c r="R35" s="163" t="s">
        <v>105</v>
      </c>
      <c r="S35" s="166">
        <f>SUM(N35:Q35)</f>
        <v>174</v>
      </c>
      <c r="T35" s="165">
        <f t="shared" si="0"/>
        <v>104</v>
      </c>
      <c r="U35" s="164">
        <f t="shared" si="1"/>
        <v>1233</v>
      </c>
      <c r="V35" s="164">
        <f t="shared" si="2"/>
        <v>8601</v>
      </c>
      <c r="W35" s="164">
        <f t="shared" si="3"/>
        <v>165</v>
      </c>
      <c r="X35" s="163" t="s">
        <v>106</v>
      </c>
      <c r="Y35" s="162">
        <f t="shared" si="4"/>
        <v>10103</v>
      </c>
    </row>
    <row r="36" spans="1:25" ht="12.75">
      <c r="A36" s="155" t="s">
        <v>199</v>
      </c>
      <c r="B36" s="163">
        <v>49</v>
      </c>
      <c r="C36" s="163">
        <v>383</v>
      </c>
      <c r="D36" s="163">
        <v>1760</v>
      </c>
      <c r="E36" s="163">
        <v>2</v>
      </c>
      <c r="F36" s="163" t="s">
        <v>69</v>
      </c>
      <c r="G36" s="166">
        <f>SUM(B36:E36)</f>
        <v>2194</v>
      </c>
      <c r="H36" s="164">
        <v>62</v>
      </c>
      <c r="I36" s="167">
        <v>822</v>
      </c>
      <c r="J36" s="167">
        <v>6558</v>
      </c>
      <c r="K36" s="167">
        <v>111</v>
      </c>
      <c r="L36" s="163" t="s">
        <v>105</v>
      </c>
      <c r="M36" s="166">
        <f>SUM(H36:K36)</f>
        <v>7553</v>
      </c>
      <c r="N36" s="164">
        <v>5</v>
      </c>
      <c r="O36" s="167">
        <v>67</v>
      </c>
      <c r="P36" s="167">
        <v>102</v>
      </c>
      <c r="Q36" s="167">
        <v>32</v>
      </c>
      <c r="R36" s="163" t="s">
        <v>105</v>
      </c>
      <c r="S36" s="166">
        <f>SUM(N36:Q36)</f>
        <v>206</v>
      </c>
      <c r="T36" s="165">
        <f t="shared" si="0"/>
        <v>116</v>
      </c>
      <c r="U36" s="164">
        <f t="shared" si="1"/>
        <v>1272</v>
      </c>
      <c r="V36" s="164">
        <f t="shared" si="2"/>
        <v>8420</v>
      </c>
      <c r="W36" s="164">
        <f t="shared" si="3"/>
        <v>145</v>
      </c>
      <c r="X36" s="163" t="s">
        <v>106</v>
      </c>
      <c r="Y36" s="162">
        <f t="shared" si="4"/>
        <v>9953</v>
      </c>
    </row>
    <row r="37" spans="1:25" ht="12.75">
      <c r="A37" s="155" t="s">
        <v>213</v>
      </c>
      <c r="B37" s="276">
        <v>41</v>
      </c>
      <c r="C37" s="276">
        <v>316</v>
      </c>
      <c r="D37" s="276">
        <v>1737</v>
      </c>
      <c r="E37" s="276"/>
      <c r="F37" s="276" t="s">
        <v>69</v>
      </c>
      <c r="G37" s="277">
        <f>SUM(B37:E37)</f>
        <v>2094</v>
      </c>
      <c r="H37" s="278">
        <v>50</v>
      </c>
      <c r="I37" s="278">
        <v>795</v>
      </c>
      <c r="J37" s="278">
        <v>6412</v>
      </c>
      <c r="K37" s="278">
        <v>92</v>
      </c>
      <c r="L37" s="276" t="s">
        <v>105</v>
      </c>
      <c r="M37" s="277">
        <f>SUM(H37:K37)</f>
        <v>7349</v>
      </c>
      <c r="N37" s="278">
        <v>10</v>
      </c>
      <c r="O37" s="278">
        <v>64</v>
      </c>
      <c r="P37" s="278">
        <v>130</v>
      </c>
      <c r="Q37" s="278">
        <v>34</v>
      </c>
      <c r="R37" s="276" t="s">
        <v>105</v>
      </c>
      <c r="S37" s="277">
        <f>SUM(N37:Q37)</f>
        <v>238</v>
      </c>
      <c r="T37" s="279">
        <f t="shared" si="0"/>
        <v>101</v>
      </c>
      <c r="U37" s="278">
        <f t="shared" si="1"/>
        <v>1175</v>
      </c>
      <c r="V37" s="278">
        <f t="shared" si="2"/>
        <v>8279</v>
      </c>
      <c r="W37" s="278">
        <f t="shared" si="3"/>
        <v>126</v>
      </c>
      <c r="X37" s="276" t="s">
        <v>106</v>
      </c>
      <c r="Y37" s="279">
        <f t="shared" si="4"/>
        <v>9681</v>
      </c>
    </row>
    <row r="38" spans="1:25" ht="12.75">
      <c r="A38" s="155" t="s">
        <v>230</v>
      </c>
      <c r="B38" s="163">
        <v>36</v>
      </c>
      <c r="C38" s="163">
        <v>266</v>
      </c>
      <c r="D38" s="163">
        <v>1750</v>
      </c>
      <c r="E38" s="163"/>
      <c r="F38" s="163" t="s">
        <v>69</v>
      </c>
      <c r="G38" s="166">
        <f>SUM(B38:E38)</f>
        <v>2052</v>
      </c>
      <c r="H38" s="164">
        <v>53</v>
      </c>
      <c r="I38" s="167">
        <v>811</v>
      </c>
      <c r="J38" s="167">
        <v>6143</v>
      </c>
      <c r="K38" s="167">
        <v>83</v>
      </c>
      <c r="L38" s="163" t="s">
        <v>105</v>
      </c>
      <c r="M38" s="166">
        <f>SUM(H38:K38)</f>
        <v>7090</v>
      </c>
      <c r="N38" s="164">
        <v>7</v>
      </c>
      <c r="O38" s="167">
        <v>65</v>
      </c>
      <c r="P38" s="167">
        <v>137</v>
      </c>
      <c r="Q38" s="167">
        <v>36</v>
      </c>
      <c r="R38" s="163" t="s">
        <v>105</v>
      </c>
      <c r="S38" s="166">
        <f>SUM(N38:Q38)</f>
        <v>245</v>
      </c>
      <c r="T38" s="165">
        <f>SUM(H38,N38,B38)</f>
        <v>96</v>
      </c>
      <c r="U38" s="164">
        <f>SUM(I38,O38,C38)</f>
        <v>1142</v>
      </c>
      <c r="V38" s="164">
        <f>SUM(J38,P38,D38)</f>
        <v>8030</v>
      </c>
      <c r="W38" s="164">
        <f>SUM(K38,Q38,E38)</f>
        <v>119</v>
      </c>
      <c r="X38" s="163" t="s">
        <v>106</v>
      </c>
      <c r="Y38" s="162">
        <f>SUM(T38:W38)</f>
        <v>9387</v>
      </c>
    </row>
    <row r="39" spans="1:25" ht="12.75">
      <c r="A39" s="324"/>
      <c r="B39" s="163"/>
      <c r="C39" s="163"/>
      <c r="D39" s="163"/>
      <c r="E39" s="163"/>
      <c r="F39" s="163"/>
      <c r="G39" s="325"/>
      <c r="H39" s="164"/>
      <c r="I39" s="167"/>
      <c r="J39" s="167"/>
      <c r="K39" s="167"/>
      <c r="L39" s="163"/>
      <c r="M39" s="325"/>
      <c r="N39" s="164"/>
      <c r="O39" s="167"/>
      <c r="P39" s="167"/>
      <c r="Q39" s="167"/>
      <c r="R39" s="163"/>
      <c r="S39" s="325"/>
      <c r="T39" s="164"/>
      <c r="U39" s="164"/>
      <c r="V39" s="164"/>
      <c r="W39" s="164"/>
      <c r="X39" s="163"/>
      <c r="Y39" s="325"/>
    </row>
    <row r="40" spans="1:24" ht="12.75">
      <c r="A40" s="151" t="s">
        <v>96</v>
      </c>
      <c r="C40" s="161" t="s">
        <v>97</v>
      </c>
      <c r="E40" s="161"/>
      <c r="F40" s="161" t="s">
        <v>98</v>
      </c>
      <c r="J40" s="150" t="s">
        <v>127</v>
      </c>
      <c r="P40" s="161" t="s">
        <v>99</v>
      </c>
      <c r="Q40" s="161"/>
      <c r="X40" s="152"/>
    </row>
    <row r="41" ht="6.75" customHeight="1"/>
    <row r="42" ht="12.75">
      <c r="A42" s="150"/>
    </row>
    <row r="44" spans="1:16" ht="12.75">
      <c r="A44" s="160" t="s">
        <v>108</v>
      </c>
      <c r="K44" s="159"/>
      <c r="L44" s="159"/>
      <c r="M44" s="159"/>
      <c r="N44" s="159"/>
      <c r="O44" s="159"/>
      <c r="P44" s="159"/>
    </row>
    <row r="45" ht="13.5" thickBot="1"/>
    <row r="46" spans="1:25" ht="16.5" customHeight="1">
      <c r="A46" s="158" t="s">
        <v>73</v>
      </c>
      <c r="B46" s="157" t="s">
        <v>47</v>
      </c>
      <c r="C46" s="157" t="s">
        <v>48</v>
      </c>
      <c r="D46" s="157" t="s">
        <v>49</v>
      </c>
      <c r="E46" s="156" t="s">
        <v>11</v>
      </c>
      <c r="X46" s="135"/>
      <c r="Y46" s="150"/>
    </row>
    <row r="47" spans="1:25" ht="12.75">
      <c r="A47" s="155" t="s">
        <v>81</v>
      </c>
      <c r="B47" s="153">
        <v>44</v>
      </c>
      <c r="C47" s="153">
        <v>127</v>
      </c>
      <c r="D47" s="153">
        <v>5</v>
      </c>
      <c r="E47" s="152">
        <f aca="true" t="shared" si="5" ref="E47:E74">SUM(B47:D47)</f>
        <v>176</v>
      </c>
      <c r="F47" s="152"/>
      <c r="X47" s="135"/>
      <c r="Y47" s="150"/>
    </row>
    <row r="48" spans="1:25" ht="12.75">
      <c r="A48" s="155" t="s">
        <v>82</v>
      </c>
      <c r="B48" s="153">
        <v>45</v>
      </c>
      <c r="C48" s="153">
        <v>124</v>
      </c>
      <c r="D48" s="153">
        <v>6</v>
      </c>
      <c r="E48" s="152">
        <f t="shared" si="5"/>
        <v>175</v>
      </c>
      <c r="F48" s="152"/>
      <c r="X48" s="135"/>
      <c r="Y48" s="150"/>
    </row>
    <row r="49" spans="1:25" ht="12.75">
      <c r="A49" s="155" t="s">
        <v>83</v>
      </c>
      <c r="B49" s="153">
        <v>45</v>
      </c>
      <c r="C49" s="153">
        <v>120</v>
      </c>
      <c r="D49" s="153">
        <v>6</v>
      </c>
      <c r="E49" s="152">
        <f t="shared" si="5"/>
        <v>171</v>
      </c>
      <c r="F49" s="152"/>
      <c r="X49" s="135"/>
      <c r="Y49" s="150"/>
    </row>
    <row r="50" spans="1:25" ht="12.75">
      <c r="A50" s="155" t="s">
        <v>84</v>
      </c>
      <c r="B50" s="153">
        <v>45</v>
      </c>
      <c r="C50" s="153">
        <v>116</v>
      </c>
      <c r="D50" s="153">
        <v>6</v>
      </c>
      <c r="E50" s="152">
        <f t="shared" si="5"/>
        <v>167</v>
      </c>
      <c r="F50" s="152"/>
      <c r="X50" s="135"/>
      <c r="Y50" s="150"/>
    </row>
    <row r="51" spans="1:25" ht="12.75">
      <c r="A51" s="155" t="s">
        <v>85</v>
      </c>
      <c r="B51" s="153">
        <v>44</v>
      </c>
      <c r="C51" s="153">
        <v>111</v>
      </c>
      <c r="D51" s="153">
        <v>6</v>
      </c>
      <c r="E51" s="152">
        <f t="shared" si="5"/>
        <v>161</v>
      </c>
      <c r="F51" s="152"/>
      <c r="X51" s="135"/>
      <c r="Y51" s="150"/>
    </row>
    <row r="52" spans="1:25" ht="12.75">
      <c r="A52" s="155" t="s">
        <v>86</v>
      </c>
      <c r="B52" s="153">
        <v>43</v>
      </c>
      <c r="C52" s="153">
        <v>108</v>
      </c>
      <c r="D52" s="153">
        <v>6</v>
      </c>
      <c r="E52" s="152">
        <f t="shared" si="5"/>
        <v>157</v>
      </c>
      <c r="F52" s="152"/>
      <c r="X52" s="135"/>
      <c r="Y52" s="150"/>
    </row>
    <row r="53" spans="1:25" ht="12.75">
      <c r="A53" s="155" t="s">
        <v>87</v>
      </c>
      <c r="B53" s="153">
        <v>41</v>
      </c>
      <c r="C53" s="153">
        <v>102</v>
      </c>
      <c r="D53" s="153">
        <v>5</v>
      </c>
      <c r="E53" s="152">
        <f t="shared" si="5"/>
        <v>148</v>
      </c>
      <c r="F53" s="152"/>
      <c r="X53" s="135"/>
      <c r="Y53" s="150"/>
    </row>
    <row r="54" spans="1:25" ht="12.75">
      <c r="A54" s="155" t="s">
        <v>88</v>
      </c>
      <c r="B54" s="153">
        <v>41</v>
      </c>
      <c r="C54" s="153">
        <v>102</v>
      </c>
      <c r="D54" s="153">
        <v>5</v>
      </c>
      <c r="E54" s="152">
        <f t="shared" si="5"/>
        <v>148</v>
      </c>
      <c r="F54" s="152"/>
      <c r="X54" s="135"/>
      <c r="Y54" s="150"/>
    </row>
    <row r="55" spans="1:25" ht="12.75">
      <c r="A55" s="155" t="s">
        <v>89</v>
      </c>
      <c r="B55" s="153">
        <v>40</v>
      </c>
      <c r="C55" s="153">
        <v>99</v>
      </c>
      <c r="D55" s="153">
        <v>4</v>
      </c>
      <c r="E55" s="152">
        <f t="shared" si="5"/>
        <v>143</v>
      </c>
      <c r="F55" s="152"/>
      <c r="X55" s="135"/>
      <c r="Y55" s="150"/>
    </row>
    <row r="56" spans="1:25" ht="12.75">
      <c r="A56" s="155" t="s">
        <v>90</v>
      </c>
      <c r="B56" s="153">
        <v>39</v>
      </c>
      <c r="C56" s="153">
        <v>99</v>
      </c>
      <c r="D56" s="153">
        <v>5</v>
      </c>
      <c r="E56" s="152">
        <f t="shared" si="5"/>
        <v>143</v>
      </c>
      <c r="F56" s="152"/>
      <c r="X56" s="135"/>
      <c r="Y56" s="150"/>
    </row>
    <row r="57" spans="1:25" ht="12.75">
      <c r="A57" s="155" t="s">
        <v>91</v>
      </c>
      <c r="B57" s="153">
        <v>38</v>
      </c>
      <c r="C57" s="153">
        <v>96</v>
      </c>
      <c r="D57" s="153">
        <v>5</v>
      </c>
      <c r="E57" s="152">
        <f t="shared" si="5"/>
        <v>139</v>
      </c>
      <c r="F57" s="152"/>
      <c r="X57" s="135"/>
      <c r="Y57" s="150"/>
    </row>
    <row r="58" spans="1:25" ht="12.75">
      <c r="A58" s="155" t="s">
        <v>92</v>
      </c>
      <c r="B58" s="153">
        <v>38</v>
      </c>
      <c r="C58" s="153">
        <v>96</v>
      </c>
      <c r="D58" s="153">
        <v>4</v>
      </c>
      <c r="E58" s="152">
        <f t="shared" si="5"/>
        <v>138</v>
      </c>
      <c r="F58" s="152"/>
      <c r="X58" s="135"/>
      <c r="Y58" s="150"/>
    </row>
    <row r="59" spans="1:25" ht="12.75">
      <c r="A59" s="155" t="s">
        <v>93</v>
      </c>
      <c r="B59" s="153">
        <v>36</v>
      </c>
      <c r="C59" s="153">
        <v>95</v>
      </c>
      <c r="D59" s="153">
        <v>4</v>
      </c>
      <c r="E59" s="152">
        <f t="shared" si="5"/>
        <v>135</v>
      </c>
      <c r="F59" s="152"/>
      <c r="X59" s="135"/>
      <c r="Y59" s="150"/>
    </row>
    <row r="60" spans="1:25" ht="12.75">
      <c r="A60" s="155" t="s">
        <v>74</v>
      </c>
      <c r="B60" s="153">
        <v>36</v>
      </c>
      <c r="C60" s="153">
        <v>94</v>
      </c>
      <c r="D60" s="153">
        <v>4</v>
      </c>
      <c r="E60" s="152">
        <f t="shared" si="5"/>
        <v>134</v>
      </c>
      <c r="F60" s="152"/>
      <c r="X60" s="135"/>
      <c r="Y60" s="150"/>
    </row>
    <row r="61" spans="1:25" ht="12.75">
      <c r="A61" s="155" t="s">
        <v>94</v>
      </c>
      <c r="B61" s="153">
        <v>34</v>
      </c>
      <c r="C61" s="153">
        <v>98</v>
      </c>
      <c r="D61" s="153">
        <v>4</v>
      </c>
      <c r="E61" s="152">
        <f t="shared" si="5"/>
        <v>136</v>
      </c>
      <c r="F61" s="152"/>
      <c r="X61" s="135"/>
      <c r="Y61" s="150"/>
    </row>
    <row r="62" spans="1:25" ht="12.75">
      <c r="A62" s="155" t="s">
        <v>95</v>
      </c>
      <c r="B62" s="154">
        <v>34</v>
      </c>
      <c r="C62" s="153">
        <v>96</v>
      </c>
      <c r="D62" s="153">
        <v>4</v>
      </c>
      <c r="E62" s="152">
        <f t="shared" si="5"/>
        <v>134</v>
      </c>
      <c r="F62" s="152"/>
      <c r="X62" s="135"/>
      <c r="Y62" s="150"/>
    </row>
    <row r="63" spans="1:25" ht="12.75">
      <c r="A63" s="155" t="s">
        <v>75</v>
      </c>
      <c r="B63" s="154">
        <v>33</v>
      </c>
      <c r="C63" s="153">
        <v>97</v>
      </c>
      <c r="D63" s="153">
        <v>4</v>
      </c>
      <c r="E63" s="152">
        <f t="shared" si="5"/>
        <v>134</v>
      </c>
      <c r="F63" s="152"/>
      <c r="X63" s="135"/>
      <c r="Y63" s="150"/>
    </row>
    <row r="64" spans="1:25" ht="12.75">
      <c r="A64" s="155" t="s">
        <v>120</v>
      </c>
      <c r="B64" s="154">
        <v>33</v>
      </c>
      <c r="C64" s="153">
        <v>97</v>
      </c>
      <c r="D64" s="153">
        <v>4</v>
      </c>
      <c r="E64" s="152">
        <f t="shared" si="5"/>
        <v>134</v>
      </c>
      <c r="F64" s="152"/>
      <c r="X64" s="135"/>
      <c r="Y64" s="150"/>
    </row>
    <row r="65" spans="1:25" ht="12.75">
      <c r="A65" s="155" t="s">
        <v>122</v>
      </c>
      <c r="B65" s="154">
        <v>32</v>
      </c>
      <c r="C65" s="153">
        <v>98</v>
      </c>
      <c r="D65" s="153">
        <v>4</v>
      </c>
      <c r="E65" s="152">
        <f t="shared" si="5"/>
        <v>134</v>
      </c>
      <c r="F65" s="152"/>
      <c r="X65" s="135"/>
      <c r="Y65" s="150"/>
    </row>
    <row r="66" spans="1:25" ht="12.75">
      <c r="A66" s="155" t="s">
        <v>136</v>
      </c>
      <c r="B66" s="154">
        <v>33</v>
      </c>
      <c r="C66" s="153">
        <v>100</v>
      </c>
      <c r="D66" s="153">
        <v>4</v>
      </c>
      <c r="E66" s="152">
        <f t="shared" si="5"/>
        <v>137</v>
      </c>
      <c r="F66" s="152"/>
      <c r="X66" s="135"/>
      <c r="Y66" s="150"/>
    </row>
    <row r="67" spans="1:25" ht="12.75">
      <c r="A67" s="155" t="s">
        <v>139</v>
      </c>
      <c r="B67" s="154">
        <v>33</v>
      </c>
      <c r="C67" s="153">
        <v>101</v>
      </c>
      <c r="D67" s="153">
        <v>4</v>
      </c>
      <c r="E67" s="152">
        <f t="shared" si="5"/>
        <v>138</v>
      </c>
      <c r="F67" s="152"/>
      <c r="X67" s="135"/>
      <c r="Y67" s="150"/>
    </row>
    <row r="68" spans="1:25" ht="12.75">
      <c r="A68" s="155" t="s">
        <v>147</v>
      </c>
      <c r="B68" s="154">
        <v>32</v>
      </c>
      <c r="C68" s="153">
        <v>101</v>
      </c>
      <c r="D68" s="153">
        <v>4</v>
      </c>
      <c r="E68" s="152">
        <f t="shared" si="5"/>
        <v>137</v>
      </c>
      <c r="F68" s="152"/>
      <c r="X68" s="135"/>
      <c r="Y68" s="150"/>
    </row>
    <row r="69" spans="1:25" ht="12.75">
      <c r="A69" s="155" t="s">
        <v>155</v>
      </c>
      <c r="B69" s="154">
        <v>33</v>
      </c>
      <c r="C69" s="153">
        <v>103</v>
      </c>
      <c r="D69" s="153">
        <v>3</v>
      </c>
      <c r="E69" s="152">
        <f t="shared" si="5"/>
        <v>139</v>
      </c>
      <c r="F69" s="152"/>
      <c r="X69" s="135"/>
      <c r="Y69" s="150"/>
    </row>
    <row r="70" spans="1:25" ht="12.75">
      <c r="A70" s="155" t="s">
        <v>174</v>
      </c>
      <c r="B70" s="154">
        <v>31</v>
      </c>
      <c r="C70" s="153">
        <v>103</v>
      </c>
      <c r="D70" s="153">
        <v>3</v>
      </c>
      <c r="E70" s="152">
        <f t="shared" si="5"/>
        <v>137</v>
      </c>
      <c r="F70" s="152"/>
      <c r="X70" s="135"/>
      <c r="Y70" s="150"/>
    </row>
    <row r="71" spans="1:25" ht="12.75">
      <c r="A71" s="155" t="s">
        <v>191</v>
      </c>
      <c r="B71" s="154">
        <v>31</v>
      </c>
      <c r="C71" s="153">
        <v>105</v>
      </c>
      <c r="D71" s="153">
        <v>3</v>
      </c>
      <c r="E71" s="152">
        <f t="shared" si="5"/>
        <v>139</v>
      </c>
      <c r="F71" s="152"/>
      <c r="X71" s="135"/>
      <c r="Y71" s="150"/>
    </row>
    <row r="72" spans="1:25" ht="12.75">
      <c r="A72" s="155" t="s">
        <v>198</v>
      </c>
      <c r="B72" s="154">
        <f>'19_nivover_01'!C9</f>
        <v>28</v>
      </c>
      <c r="C72" s="153">
        <f>'19_nivover_01'!F9</f>
        <v>107</v>
      </c>
      <c r="D72" s="153">
        <f>'19_nivover_01'!I9+'19_nivover_01'!L9</f>
        <v>5</v>
      </c>
      <c r="E72" s="152">
        <f t="shared" si="5"/>
        <v>140</v>
      </c>
      <c r="F72" s="152"/>
      <c r="X72" s="135"/>
      <c r="Y72" s="150"/>
    </row>
    <row r="73" spans="1:25" ht="12.75">
      <c r="A73" s="155" t="s">
        <v>199</v>
      </c>
      <c r="B73" s="154">
        <v>31</v>
      </c>
      <c r="C73" s="153">
        <v>105</v>
      </c>
      <c r="D73" s="153">
        <v>5</v>
      </c>
      <c r="E73" s="152">
        <f t="shared" si="5"/>
        <v>141</v>
      </c>
      <c r="F73" s="152"/>
      <c r="X73" s="135"/>
      <c r="Y73" s="150"/>
    </row>
    <row r="74" spans="1:25" ht="12.75">
      <c r="A74" s="155" t="s">
        <v>213</v>
      </c>
      <c r="B74" s="154">
        <v>30</v>
      </c>
      <c r="C74" s="153">
        <v>106</v>
      </c>
      <c r="D74" s="153">
        <v>6</v>
      </c>
      <c r="E74" s="152">
        <f t="shared" si="5"/>
        <v>142</v>
      </c>
      <c r="F74" s="152"/>
      <c r="X74" s="135"/>
      <c r="Y74" s="150"/>
    </row>
    <row r="75" spans="1:25" ht="12.75">
      <c r="A75" s="155" t="s">
        <v>230</v>
      </c>
      <c r="B75" s="154">
        <v>28</v>
      </c>
      <c r="C75" s="153">
        <v>107</v>
      </c>
      <c r="D75" s="153">
        <v>6</v>
      </c>
      <c r="E75" s="152">
        <f>SUM(B75:D75)</f>
        <v>141</v>
      </c>
      <c r="F75" s="152"/>
      <c r="X75" s="135"/>
      <c r="Y75" s="150"/>
    </row>
    <row r="76" spans="1:5" ht="6.75" customHeight="1">
      <c r="A76" s="155"/>
      <c r="B76" s="154"/>
      <c r="C76" s="153"/>
      <c r="D76" s="153"/>
      <c r="E76" s="152"/>
    </row>
    <row r="77" spans="1:22" ht="26.25" customHeight="1">
      <c r="A77" s="489" t="s">
        <v>195</v>
      </c>
      <c r="B77" s="489"/>
      <c r="C77" s="489"/>
      <c r="D77" s="489"/>
      <c r="E77" s="489"/>
      <c r="F77" s="489"/>
      <c r="G77" s="489"/>
      <c r="H77" s="489"/>
      <c r="I77" s="489"/>
      <c r="J77" s="489"/>
      <c r="K77" s="489"/>
      <c r="L77" s="489"/>
      <c r="M77" s="489"/>
      <c r="N77" s="489"/>
      <c r="O77" s="489"/>
      <c r="P77" s="489"/>
      <c r="Q77" s="489"/>
      <c r="R77" s="489"/>
      <c r="S77" s="489"/>
      <c r="T77" s="489"/>
      <c r="U77" s="489"/>
      <c r="V77" s="489"/>
    </row>
    <row r="78" spans="1:22" ht="12.75">
      <c r="A78" s="151" t="s">
        <v>109</v>
      </c>
      <c r="B78" s="213"/>
      <c r="C78" s="213"/>
      <c r="D78" s="213"/>
      <c r="E78" s="213"/>
      <c r="F78" s="213"/>
      <c r="G78" s="213"/>
      <c r="H78" s="213"/>
      <c r="I78" s="213"/>
      <c r="J78" s="213"/>
      <c r="K78" s="213"/>
      <c r="L78" s="213"/>
      <c r="M78" s="213"/>
      <c r="N78" s="213"/>
      <c r="O78" s="213"/>
      <c r="P78" s="213"/>
      <c r="Q78" s="213"/>
      <c r="R78" s="213"/>
      <c r="S78" s="213"/>
      <c r="T78" s="213"/>
      <c r="U78" s="213"/>
      <c r="V78" s="213"/>
    </row>
    <row r="79" spans="1:22" ht="12.75">
      <c r="A79" s="151" t="s">
        <v>196</v>
      </c>
      <c r="B79" s="213"/>
      <c r="C79" s="213"/>
      <c r="D79" s="213"/>
      <c r="E79" s="213"/>
      <c r="F79" s="213"/>
      <c r="G79" s="213"/>
      <c r="H79" s="213"/>
      <c r="I79" s="213"/>
      <c r="J79" s="213"/>
      <c r="K79" s="213"/>
      <c r="L79" s="213"/>
      <c r="M79" s="213"/>
      <c r="N79" s="213"/>
      <c r="O79" s="213"/>
      <c r="P79" s="213"/>
      <c r="Q79" s="213"/>
      <c r="R79" s="213"/>
      <c r="S79" s="213"/>
      <c r="T79" s="213"/>
      <c r="U79" s="213"/>
      <c r="V79" s="213"/>
    </row>
    <row r="80" spans="1:22" ht="12.75">
      <c r="A80" s="151" t="s">
        <v>111</v>
      </c>
      <c r="B80" s="213"/>
      <c r="C80" s="213"/>
      <c r="D80" s="213"/>
      <c r="E80" s="213"/>
      <c r="F80" s="213"/>
      <c r="G80" s="213"/>
      <c r="H80" s="213"/>
      <c r="I80" s="213"/>
      <c r="J80" s="213"/>
      <c r="K80" s="213"/>
      <c r="L80" s="213"/>
      <c r="M80" s="213"/>
      <c r="N80" s="213"/>
      <c r="O80" s="213"/>
      <c r="P80" s="213"/>
      <c r="Q80" s="213"/>
      <c r="R80" s="213"/>
      <c r="S80" s="213"/>
      <c r="T80" s="213"/>
      <c r="U80" s="213"/>
      <c r="V80" s="213"/>
    </row>
    <row r="81" spans="1:22" ht="12.75">
      <c r="A81" s="151" t="s">
        <v>197</v>
      </c>
      <c r="B81" s="213"/>
      <c r="C81" s="213"/>
      <c r="D81" s="213"/>
      <c r="E81" s="213"/>
      <c r="F81" s="213"/>
      <c r="G81" s="213"/>
      <c r="H81" s="213"/>
      <c r="I81" s="213"/>
      <c r="J81" s="213"/>
      <c r="K81" s="213"/>
      <c r="L81" s="213"/>
      <c r="M81" s="213"/>
      <c r="N81" s="213"/>
      <c r="O81" s="213"/>
      <c r="P81" s="213"/>
      <c r="Q81" s="213"/>
      <c r="R81" s="213"/>
      <c r="S81" s="213"/>
      <c r="T81" s="213"/>
      <c r="U81" s="213"/>
      <c r="V81" s="213"/>
    </row>
    <row r="82" spans="1:22" ht="12.75">
      <c r="A82" s="151" t="s">
        <v>110</v>
      </c>
      <c r="B82" s="213"/>
      <c r="C82" s="213"/>
      <c r="D82" s="213"/>
      <c r="E82" s="213"/>
      <c r="F82" s="213"/>
      <c r="G82" s="213"/>
      <c r="H82" s="213"/>
      <c r="I82" s="213"/>
      <c r="J82" s="213"/>
      <c r="K82" s="213"/>
      <c r="L82" s="213"/>
      <c r="M82" s="213"/>
      <c r="N82" s="213"/>
      <c r="O82" s="213"/>
      <c r="P82" s="213"/>
      <c r="Q82" s="213"/>
      <c r="R82" s="213"/>
      <c r="S82" s="213"/>
      <c r="T82" s="213"/>
      <c r="U82" s="213"/>
      <c r="V82" s="213"/>
    </row>
    <row r="83" spans="1:22" ht="12.75">
      <c r="A83" s="91" t="s">
        <v>128</v>
      </c>
      <c r="B83" s="213"/>
      <c r="C83" s="213"/>
      <c r="D83" s="213"/>
      <c r="E83" s="213"/>
      <c r="F83" s="213"/>
      <c r="G83" s="213"/>
      <c r="H83" s="213"/>
      <c r="I83" s="213"/>
      <c r="J83" s="213"/>
      <c r="K83" s="213"/>
      <c r="L83" s="213"/>
      <c r="M83" s="213"/>
      <c r="N83" s="213"/>
      <c r="O83" s="213"/>
      <c r="P83" s="213"/>
      <c r="Q83" s="213"/>
      <c r="R83" s="213"/>
      <c r="S83" s="213"/>
      <c r="T83" s="213"/>
      <c r="U83" s="213"/>
      <c r="V83" s="213"/>
    </row>
  </sheetData>
  <sheetProtection/>
  <mergeCells count="11">
    <mergeCell ref="A77:V77"/>
    <mergeCell ref="B8:F8"/>
    <mergeCell ref="N8:R8"/>
    <mergeCell ref="H8:L8"/>
    <mergeCell ref="T8:X8"/>
    <mergeCell ref="A3:Y3"/>
    <mergeCell ref="A5:Y5"/>
    <mergeCell ref="B7:G7"/>
    <mergeCell ref="N7:S7"/>
    <mergeCell ref="H7:M7"/>
    <mergeCell ref="T7:Y7"/>
  </mergeCells>
  <printOptions horizontalCentered="1"/>
  <pageMargins left="0.1968503937007874" right="0.1968503937007874" top="0" bottom="0" header="0.5118110236220472" footer="0.5118110236220472"/>
  <pageSetup fitToHeight="1" fitToWidth="1" horizontalDpi="600" verticalDpi="600" orientation="landscape" paperSize="9" scale="58" r:id="rId1"/>
  <headerFooter alignWithMargins="0">
    <oddFooter>&amp;R&amp;A</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AA26"/>
  <sheetViews>
    <sheetView zoomScalePageLayoutView="0" workbookViewId="0" topLeftCell="A1">
      <selection activeCell="A57" sqref="A57"/>
    </sheetView>
  </sheetViews>
  <sheetFormatPr defaultColWidth="8.8515625" defaultRowHeight="12.75"/>
  <cols>
    <col min="1" max="1" width="11.00390625" style="181" customWidth="1"/>
    <col min="2" max="2" width="8.57421875" style="181" customWidth="1"/>
    <col min="3" max="4" width="6.421875" style="180" customWidth="1"/>
    <col min="5" max="5" width="6.421875" style="181" customWidth="1"/>
    <col min="6" max="7" width="6.57421875" style="180" customWidth="1"/>
    <col min="8" max="8" width="6.57421875" style="181" customWidth="1"/>
    <col min="9" max="10" width="6.57421875" style="180" customWidth="1"/>
    <col min="11" max="11" width="6.57421875" style="181" customWidth="1"/>
    <col min="12" max="13" width="6.140625" style="180" customWidth="1"/>
    <col min="14" max="14" width="6.140625" style="181" customWidth="1"/>
    <col min="15" max="17" width="7.00390625" style="181" customWidth="1"/>
    <col min="18" max="20" width="6.57421875" style="181" customWidth="1"/>
    <col min="21" max="23" width="7.00390625" style="181" customWidth="1"/>
    <col min="24" max="25" width="7.00390625" style="180" customWidth="1"/>
    <col min="26" max="26" width="7.00390625" style="181" customWidth="1"/>
    <col min="27" max="30" width="8.140625" style="180" customWidth="1"/>
    <col min="31" max="31" width="10.57421875" style="180" customWidth="1"/>
    <col min="32" max="33" width="9.421875" style="180" customWidth="1"/>
    <col min="34" max="34" width="11.421875" style="180" customWidth="1"/>
    <col min="35" max="35" width="9.57421875" style="180" customWidth="1"/>
    <col min="36" max="36" width="16.00390625" style="180" customWidth="1"/>
    <col min="37" max="37" width="10.57421875" style="180" customWidth="1"/>
    <col min="38" max="16384" width="8.8515625" style="180" customWidth="1"/>
  </cols>
  <sheetData>
    <row r="1" spans="1:22" ht="12.75">
      <c r="A1" s="95" t="s">
        <v>227</v>
      </c>
      <c r="B1" s="95"/>
      <c r="R1" s="180"/>
      <c r="S1" s="180"/>
      <c r="U1" s="180"/>
      <c r="V1" s="180"/>
    </row>
    <row r="2" spans="1:22" ht="12.75">
      <c r="A2" s="95"/>
      <c r="B2" s="95"/>
      <c r="R2" s="180"/>
      <c r="S2" s="180"/>
      <c r="U2" s="180"/>
      <c r="V2" s="180"/>
    </row>
    <row r="3" spans="1:26" ht="12.75">
      <c r="A3" s="472" t="s">
        <v>100</v>
      </c>
      <c r="B3" s="472"/>
      <c r="C3" s="472"/>
      <c r="D3" s="472"/>
      <c r="E3" s="472"/>
      <c r="F3" s="472"/>
      <c r="G3" s="472"/>
      <c r="H3" s="472"/>
      <c r="I3" s="472"/>
      <c r="J3" s="472"/>
      <c r="K3" s="472"/>
      <c r="L3" s="472"/>
      <c r="M3" s="472"/>
      <c r="N3" s="472"/>
      <c r="O3" s="472"/>
      <c r="P3" s="472"/>
      <c r="Q3" s="472"/>
      <c r="R3" s="472"/>
      <c r="S3" s="472"/>
      <c r="T3" s="472"/>
      <c r="U3" s="472"/>
      <c r="V3" s="472"/>
      <c r="W3" s="472"/>
      <c r="X3" s="472"/>
      <c r="Y3" s="472"/>
      <c r="Z3" s="472"/>
    </row>
    <row r="4" spans="1:22" ht="12.75">
      <c r="A4" s="95"/>
      <c r="B4" s="95"/>
      <c r="R4" s="180"/>
      <c r="S4" s="180"/>
      <c r="U4" s="180"/>
      <c r="V4" s="180"/>
    </row>
    <row r="5" spans="1:26" ht="12.75">
      <c r="A5" s="472" t="s">
        <v>70</v>
      </c>
      <c r="B5" s="472"/>
      <c r="C5" s="472"/>
      <c r="D5" s="472"/>
      <c r="E5" s="472"/>
      <c r="F5" s="472"/>
      <c r="G5" s="472"/>
      <c r="H5" s="472"/>
      <c r="I5" s="472"/>
      <c r="J5" s="472"/>
      <c r="K5" s="472"/>
      <c r="L5" s="472"/>
      <c r="M5" s="472"/>
      <c r="N5" s="472"/>
      <c r="O5" s="472"/>
      <c r="P5" s="472"/>
      <c r="Q5" s="472"/>
      <c r="R5" s="472"/>
      <c r="S5" s="472"/>
      <c r="T5" s="472"/>
      <c r="U5" s="472"/>
      <c r="V5" s="472"/>
      <c r="W5" s="472"/>
      <c r="X5" s="472"/>
      <c r="Y5" s="472"/>
      <c r="Z5" s="472"/>
    </row>
    <row r="6" spans="1:27" ht="12.75">
      <c r="A6" s="472" t="s">
        <v>71</v>
      </c>
      <c r="B6" s="472"/>
      <c r="C6" s="472"/>
      <c r="D6" s="472"/>
      <c r="E6" s="472"/>
      <c r="F6" s="472"/>
      <c r="G6" s="472"/>
      <c r="H6" s="472"/>
      <c r="I6" s="472"/>
      <c r="J6" s="472"/>
      <c r="K6" s="472"/>
      <c r="L6" s="472"/>
      <c r="M6" s="472"/>
      <c r="N6" s="472"/>
      <c r="O6" s="472"/>
      <c r="P6" s="472"/>
      <c r="Q6" s="472"/>
      <c r="R6" s="472"/>
      <c r="S6" s="472"/>
      <c r="T6" s="472"/>
      <c r="U6" s="472"/>
      <c r="V6" s="472"/>
      <c r="W6" s="472"/>
      <c r="X6" s="472"/>
      <c r="Y6" s="472"/>
      <c r="Z6" s="472"/>
      <c r="AA6" s="115"/>
    </row>
    <row r="7" spans="1:2" ht="8.25" customHeight="1" thickBot="1">
      <c r="A7" s="95"/>
      <c r="B7" s="95"/>
    </row>
    <row r="8" spans="1:26" s="183" customFormat="1" ht="38.25">
      <c r="A8" s="217"/>
      <c r="B8" s="182" t="s">
        <v>20</v>
      </c>
      <c r="C8" s="493" t="s">
        <v>21</v>
      </c>
      <c r="D8" s="494"/>
      <c r="E8" s="495"/>
      <c r="F8" s="493" t="s">
        <v>22</v>
      </c>
      <c r="G8" s="494"/>
      <c r="H8" s="495"/>
      <c r="I8" s="493" t="s">
        <v>72</v>
      </c>
      <c r="J8" s="494"/>
      <c r="K8" s="495"/>
      <c r="L8" s="493" t="s">
        <v>23</v>
      </c>
      <c r="M8" s="494"/>
      <c r="N8" s="495"/>
      <c r="O8" s="493" t="s">
        <v>138</v>
      </c>
      <c r="P8" s="494"/>
      <c r="Q8" s="495"/>
      <c r="R8" s="493" t="s">
        <v>24</v>
      </c>
      <c r="S8" s="494"/>
      <c r="T8" s="495"/>
      <c r="U8" s="493" t="s">
        <v>25</v>
      </c>
      <c r="V8" s="494"/>
      <c r="W8" s="495"/>
      <c r="X8" s="493" t="s">
        <v>11</v>
      </c>
      <c r="Y8" s="494"/>
      <c r="Z8" s="494"/>
    </row>
    <row r="9" spans="1:26" s="186" customFormat="1" ht="12.75">
      <c r="A9" s="218" t="s">
        <v>73</v>
      </c>
      <c r="B9" s="184"/>
      <c r="C9" s="185" t="s">
        <v>3</v>
      </c>
      <c r="D9" s="184" t="s">
        <v>4</v>
      </c>
      <c r="E9" s="184" t="s">
        <v>12</v>
      </c>
      <c r="F9" s="185" t="s">
        <v>3</v>
      </c>
      <c r="G9" s="184" t="s">
        <v>4</v>
      </c>
      <c r="H9" s="184" t="s">
        <v>12</v>
      </c>
      <c r="I9" s="185" t="s">
        <v>3</v>
      </c>
      <c r="J9" s="184" t="s">
        <v>4</v>
      </c>
      <c r="K9" s="184" t="s">
        <v>12</v>
      </c>
      <c r="L9" s="185" t="s">
        <v>3</v>
      </c>
      <c r="M9" s="184" t="s">
        <v>4</v>
      </c>
      <c r="N9" s="184" t="s">
        <v>12</v>
      </c>
      <c r="O9" s="185" t="s">
        <v>3</v>
      </c>
      <c r="P9" s="184" t="s">
        <v>4</v>
      </c>
      <c r="Q9" s="184" t="s">
        <v>12</v>
      </c>
      <c r="R9" s="185" t="s">
        <v>3</v>
      </c>
      <c r="S9" s="184" t="s">
        <v>4</v>
      </c>
      <c r="T9" s="184" t="s">
        <v>12</v>
      </c>
      <c r="U9" s="185" t="s">
        <v>3</v>
      </c>
      <c r="V9" s="184" t="s">
        <v>4</v>
      </c>
      <c r="W9" s="184" t="s">
        <v>12</v>
      </c>
      <c r="X9" s="185" t="s">
        <v>3</v>
      </c>
      <c r="Y9" s="184" t="s">
        <v>4</v>
      </c>
      <c r="Z9" s="184" t="s">
        <v>12</v>
      </c>
    </row>
    <row r="10" spans="1:26" s="100" customFormat="1" ht="12.75">
      <c r="A10" s="135"/>
      <c r="B10" s="187"/>
      <c r="C10" s="179"/>
      <c r="D10" s="178"/>
      <c r="E10" s="178"/>
      <c r="F10" s="179"/>
      <c r="G10" s="178"/>
      <c r="H10" s="178"/>
      <c r="I10" s="179"/>
      <c r="J10" s="178"/>
      <c r="K10" s="178"/>
      <c r="L10" s="179"/>
      <c r="M10" s="178"/>
      <c r="N10" s="178"/>
      <c r="O10" s="179"/>
      <c r="P10" s="178"/>
      <c r="Q10" s="178"/>
      <c r="R10" s="179"/>
      <c r="S10" s="178"/>
      <c r="T10" s="178"/>
      <c r="U10" s="179"/>
      <c r="V10" s="178"/>
      <c r="W10" s="178"/>
      <c r="X10" s="179"/>
      <c r="Y10" s="178"/>
      <c r="Z10" s="178"/>
    </row>
    <row r="11" spans="1:26" ht="12.75">
      <c r="A11" s="135" t="s">
        <v>74</v>
      </c>
      <c r="B11" s="192">
        <v>4</v>
      </c>
      <c r="C11" s="198">
        <v>23</v>
      </c>
      <c r="D11" s="134">
        <v>16</v>
      </c>
      <c r="E11" s="199">
        <v>39</v>
      </c>
      <c r="F11" s="198">
        <v>0</v>
      </c>
      <c r="G11" s="189">
        <v>0</v>
      </c>
      <c r="H11" s="190">
        <v>0</v>
      </c>
      <c r="I11" s="188">
        <v>128</v>
      </c>
      <c r="J11" s="189">
        <v>130</v>
      </c>
      <c r="K11" s="190">
        <v>258</v>
      </c>
      <c r="L11" s="188">
        <v>4</v>
      </c>
      <c r="M11" s="189">
        <v>3</v>
      </c>
      <c r="N11" s="190">
        <v>7</v>
      </c>
      <c r="O11" s="188">
        <v>95</v>
      </c>
      <c r="P11" s="189">
        <v>64</v>
      </c>
      <c r="Q11" s="190">
        <v>159</v>
      </c>
      <c r="R11" s="188">
        <v>4</v>
      </c>
      <c r="S11" s="189">
        <v>0</v>
      </c>
      <c r="T11" s="190">
        <v>4</v>
      </c>
      <c r="U11" s="188">
        <v>6</v>
      </c>
      <c r="V11" s="189">
        <v>3</v>
      </c>
      <c r="W11" s="190">
        <v>9</v>
      </c>
      <c r="X11" s="191">
        <v>260</v>
      </c>
      <c r="Y11" s="190">
        <v>216</v>
      </c>
      <c r="Z11" s="190">
        <v>476</v>
      </c>
    </row>
    <row r="12" spans="1:26" ht="12.75">
      <c r="A12" s="135" t="s">
        <v>94</v>
      </c>
      <c r="B12" s="192">
        <v>4</v>
      </c>
      <c r="C12" s="198">
        <v>14</v>
      </c>
      <c r="D12" s="134">
        <v>17</v>
      </c>
      <c r="E12" s="199">
        <v>31</v>
      </c>
      <c r="F12" s="198">
        <v>0</v>
      </c>
      <c r="G12" s="189">
        <v>0</v>
      </c>
      <c r="H12" s="190">
        <v>0</v>
      </c>
      <c r="I12" s="188">
        <v>121</v>
      </c>
      <c r="J12" s="189">
        <v>115</v>
      </c>
      <c r="K12" s="190">
        <v>236</v>
      </c>
      <c r="L12" s="188">
        <v>4</v>
      </c>
      <c r="M12" s="189">
        <v>2</v>
      </c>
      <c r="N12" s="190">
        <v>6</v>
      </c>
      <c r="O12" s="188">
        <v>110</v>
      </c>
      <c r="P12" s="189">
        <v>60</v>
      </c>
      <c r="Q12" s="190">
        <v>170</v>
      </c>
      <c r="R12" s="188">
        <v>2</v>
      </c>
      <c r="S12" s="189">
        <v>3</v>
      </c>
      <c r="T12" s="190">
        <v>5</v>
      </c>
      <c r="U12" s="188">
        <v>5</v>
      </c>
      <c r="V12" s="189">
        <v>2</v>
      </c>
      <c r="W12" s="190">
        <v>7</v>
      </c>
      <c r="X12" s="191">
        <v>256</v>
      </c>
      <c r="Y12" s="190">
        <v>199</v>
      </c>
      <c r="Z12" s="190">
        <v>455</v>
      </c>
    </row>
    <row r="13" spans="1:26" ht="12.75">
      <c r="A13" s="135" t="s">
        <v>95</v>
      </c>
      <c r="B13" s="192">
        <v>4</v>
      </c>
      <c r="C13" s="198">
        <v>21</v>
      </c>
      <c r="D13" s="134">
        <v>22</v>
      </c>
      <c r="E13" s="199">
        <v>43</v>
      </c>
      <c r="F13" s="198">
        <v>0</v>
      </c>
      <c r="G13" s="189">
        <v>0</v>
      </c>
      <c r="H13" s="190">
        <v>0</v>
      </c>
      <c r="I13" s="188">
        <v>126</v>
      </c>
      <c r="J13" s="189">
        <v>129</v>
      </c>
      <c r="K13" s="190">
        <v>255</v>
      </c>
      <c r="L13" s="188">
        <v>10</v>
      </c>
      <c r="M13" s="189">
        <v>2</v>
      </c>
      <c r="N13" s="190">
        <v>12</v>
      </c>
      <c r="O13" s="188">
        <v>72</v>
      </c>
      <c r="P13" s="189">
        <v>52</v>
      </c>
      <c r="Q13" s="190">
        <v>124</v>
      </c>
      <c r="R13" s="188">
        <v>1</v>
      </c>
      <c r="S13" s="189">
        <v>1</v>
      </c>
      <c r="T13" s="190">
        <v>2</v>
      </c>
      <c r="U13" s="188">
        <v>6</v>
      </c>
      <c r="V13" s="189">
        <v>2</v>
      </c>
      <c r="W13" s="190">
        <v>8</v>
      </c>
      <c r="X13" s="191">
        <v>236</v>
      </c>
      <c r="Y13" s="190">
        <v>208</v>
      </c>
      <c r="Z13" s="190">
        <v>444</v>
      </c>
    </row>
    <row r="14" spans="1:26" ht="12.75">
      <c r="A14" s="135" t="s">
        <v>75</v>
      </c>
      <c r="B14" s="192">
        <v>4</v>
      </c>
      <c r="C14" s="198">
        <v>28</v>
      </c>
      <c r="D14" s="134">
        <v>19</v>
      </c>
      <c r="E14" s="199">
        <v>47</v>
      </c>
      <c r="F14" s="198">
        <v>0</v>
      </c>
      <c r="G14" s="189">
        <v>0</v>
      </c>
      <c r="H14" s="190">
        <v>0</v>
      </c>
      <c r="I14" s="188">
        <v>133</v>
      </c>
      <c r="J14" s="189">
        <v>130</v>
      </c>
      <c r="K14" s="190">
        <v>263</v>
      </c>
      <c r="L14" s="188">
        <v>12</v>
      </c>
      <c r="M14" s="189">
        <v>4</v>
      </c>
      <c r="N14" s="190">
        <v>16</v>
      </c>
      <c r="O14" s="188">
        <v>64</v>
      </c>
      <c r="P14" s="189">
        <v>51</v>
      </c>
      <c r="Q14" s="190">
        <v>115</v>
      </c>
      <c r="R14" s="188">
        <v>2</v>
      </c>
      <c r="S14" s="189">
        <v>5</v>
      </c>
      <c r="T14" s="190">
        <v>7</v>
      </c>
      <c r="U14" s="188">
        <v>4</v>
      </c>
      <c r="V14" s="189">
        <v>3</v>
      </c>
      <c r="W14" s="190">
        <v>7</v>
      </c>
      <c r="X14" s="191">
        <v>243</v>
      </c>
      <c r="Y14" s="190">
        <v>212</v>
      </c>
      <c r="Z14" s="190">
        <v>455</v>
      </c>
    </row>
    <row r="15" spans="1:26" ht="12.75">
      <c r="A15" s="135" t="s">
        <v>120</v>
      </c>
      <c r="B15" s="192">
        <v>4</v>
      </c>
      <c r="C15" s="198">
        <v>27</v>
      </c>
      <c r="D15" s="134">
        <v>14</v>
      </c>
      <c r="E15" s="199">
        <v>41</v>
      </c>
      <c r="F15" s="198">
        <v>0</v>
      </c>
      <c r="G15" s="189">
        <v>0</v>
      </c>
      <c r="H15" s="190">
        <v>0</v>
      </c>
      <c r="I15" s="188">
        <v>127</v>
      </c>
      <c r="J15" s="189">
        <v>120</v>
      </c>
      <c r="K15" s="190">
        <v>247</v>
      </c>
      <c r="L15" s="188">
        <v>18</v>
      </c>
      <c r="M15" s="189">
        <v>5</v>
      </c>
      <c r="N15" s="190">
        <v>23</v>
      </c>
      <c r="O15" s="188">
        <v>63</v>
      </c>
      <c r="P15" s="189">
        <v>61</v>
      </c>
      <c r="Q15" s="190">
        <v>124</v>
      </c>
      <c r="R15" s="188">
        <v>3</v>
      </c>
      <c r="S15" s="189">
        <v>3</v>
      </c>
      <c r="T15" s="190">
        <v>6</v>
      </c>
      <c r="U15" s="188">
        <v>5</v>
      </c>
      <c r="V15" s="189">
        <v>3</v>
      </c>
      <c r="W15" s="190">
        <v>8</v>
      </c>
      <c r="X15" s="191">
        <v>243</v>
      </c>
      <c r="Y15" s="190">
        <v>206</v>
      </c>
      <c r="Z15" s="190">
        <v>449</v>
      </c>
    </row>
    <row r="16" spans="1:26" ht="12.75">
      <c r="A16" s="135" t="s">
        <v>122</v>
      </c>
      <c r="B16" s="192">
        <v>4</v>
      </c>
      <c r="C16" s="198">
        <v>26</v>
      </c>
      <c r="D16" s="134">
        <v>11</v>
      </c>
      <c r="E16" s="199">
        <v>37</v>
      </c>
      <c r="F16" s="198">
        <v>0</v>
      </c>
      <c r="G16" s="189">
        <v>0</v>
      </c>
      <c r="H16" s="190">
        <v>0</v>
      </c>
      <c r="I16" s="188">
        <v>122</v>
      </c>
      <c r="J16" s="189">
        <v>116</v>
      </c>
      <c r="K16" s="190">
        <v>238</v>
      </c>
      <c r="L16" s="188">
        <v>17</v>
      </c>
      <c r="M16" s="189">
        <v>7</v>
      </c>
      <c r="N16" s="190">
        <v>24</v>
      </c>
      <c r="O16" s="188">
        <v>70</v>
      </c>
      <c r="P16" s="189">
        <v>63</v>
      </c>
      <c r="Q16" s="190">
        <v>133</v>
      </c>
      <c r="R16" s="188">
        <v>3</v>
      </c>
      <c r="S16" s="189">
        <v>4</v>
      </c>
      <c r="T16" s="190">
        <v>7</v>
      </c>
      <c r="U16" s="188">
        <v>2</v>
      </c>
      <c r="V16" s="189">
        <v>2</v>
      </c>
      <c r="W16" s="190">
        <v>4</v>
      </c>
      <c r="X16" s="191">
        <v>240</v>
      </c>
      <c r="Y16" s="190">
        <v>203</v>
      </c>
      <c r="Z16" s="190">
        <v>443</v>
      </c>
    </row>
    <row r="17" spans="1:26" s="150" customFormat="1" ht="12.75">
      <c r="A17" s="135" t="s">
        <v>136</v>
      </c>
      <c r="B17" s="192">
        <v>4</v>
      </c>
      <c r="C17" s="198">
        <v>25</v>
      </c>
      <c r="D17" s="134">
        <v>14</v>
      </c>
      <c r="E17" s="199">
        <v>39</v>
      </c>
      <c r="F17" s="198">
        <v>1</v>
      </c>
      <c r="G17" s="189">
        <v>0</v>
      </c>
      <c r="H17" s="190">
        <v>1</v>
      </c>
      <c r="I17" s="188">
        <v>118</v>
      </c>
      <c r="J17" s="189">
        <v>111</v>
      </c>
      <c r="K17" s="190">
        <v>229</v>
      </c>
      <c r="L17" s="188">
        <v>15</v>
      </c>
      <c r="M17" s="189">
        <v>4</v>
      </c>
      <c r="N17" s="190">
        <v>19</v>
      </c>
      <c r="O17" s="188">
        <v>72</v>
      </c>
      <c r="P17" s="189">
        <v>59</v>
      </c>
      <c r="Q17" s="190">
        <v>131</v>
      </c>
      <c r="R17" s="188">
        <v>7</v>
      </c>
      <c r="S17" s="189">
        <v>6</v>
      </c>
      <c r="T17" s="190">
        <v>13</v>
      </c>
      <c r="U17" s="188">
        <v>1</v>
      </c>
      <c r="V17" s="189">
        <v>1</v>
      </c>
      <c r="W17" s="190">
        <v>2</v>
      </c>
      <c r="X17" s="191">
        <v>239</v>
      </c>
      <c r="Y17" s="190">
        <v>195</v>
      </c>
      <c r="Z17" s="190">
        <v>434</v>
      </c>
    </row>
    <row r="18" spans="1:26" s="150" customFormat="1" ht="12.75">
      <c r="A18" s="135" t="s">
        <v>139</v>
      </c>
      <c r="B18" s="192">
        <v>4</v>
      </c>
      <c r="C18" s="198">
        <v>13</v>
      </c>
      <c r="D18" s="134">
        <v>12</v>
      </c>
      <c r="E18" s="199">
        <v>25</v>
      </c>
      <c r="F18" s="198">
        <v>1</v>
      </c>
      <c r="G18" s="189">
        <v>0</v>
      </c>
      <c r="H18" s="190">
        <v>1</v>
      </c>
      <c r="I18" s="188">
        <v>104</v>
      </c>
      <c r="J18" s="189">
        <v>93</v>
      </c>
      <c r="K18" s="190">
        <v>197</v>
      </c>
      <c r="L18" s="188">
        <v>14</v>
      </c>
      <c r="M18" s="189">
        <v>3</v>
      </c>
      <c r="N18" s="190">
        <v>17</v>
      </c>
      <c r="O18" s="188">
        <v>68</v>
      </c>
      <c r="P18" s="189">
        <v>47</v>
      </c>
      <c r="Q18" s="190">
        <v>115</v>
      </c>
      <c r="R18" s="188">
        <v>8</v>
      </c>
      <c r="S18" s="189">
        <v>13</v>
      </c>
      <c r="T18" s="190">
        <v>21</v>
      </c>
      <c r="U18" s="188">
        <v>1</v>
      </c>
      <c r="V18" s="189">
        <v>3</v>
      </c>
      <c r="W18" s="190">
        <v>4</v>
      </c>
      <c r="X18" s="191">
        <v>209</v>
      </c>
      <c r="Y18" s="190">
        <v>171</v>
      </c>
      <c r="Z18" s="190">
        <v>380</v>
      </c>
    </row>
    <row r="19" spans="1:26" s="150" customFormat="1" ht="12.75">
      <c r="A19" s="135" t="s">
        <v>147</v>
      </c>
      <c r="B19" s="192">
        <v>4</v>
      </c>
      <c r="C19" s="198">
        <v>20</v>
      </c>
      <c r="D19" s="134">
        <v>14</v>
      </c>
      <c r="E19" s="199">
        <v>34</v>
      </c>
      <c r="F19" s="198">
        <v>0</v>
      </c>
      <c r="G19" s="189">
        <v>1</v>
      </c>
      <c r="H19" s="190">
        <v>1</v>
      </c>
      <c r="I19" s="188">
        <v>98</v>
      </c>
      <c r="J19" s="189">
        <v>78</v>
      </c>
      <c r="K19" s="190">
        <v>176</v>
      </c>
      <c r="L19" s="188">
        <v>12</v>
      </c>
      <c r="M19" s="189">
        <v>8</v>
      </c>
      <c r="N19" s="190">
        <v>20</v>
      </c>
      <c r="O19" s="188">
        <v>67</v>
      </c>
      <c r="P19" s="189">
        <v>58</v>
      </c>
      <c r="Q19" s="190">
        <v>125</v>
      </c>
      <c r="R19" s="188">
        <v>12</v>
      </c>
      <c r="S19" s="189">
        <v>14</v>
      </c>
      <c r="T19" s="190">
        <v>26</v>
      </c>
      <c r="U19" s="188">
        <v>2</v>
      </c>
      <c r="V19" s="189">
        <v>2</v>
      </c>
      <c r="W19" s="190">
        <v>4</v>
      </c>
      <c r="X19" s="191">
        <v>211</v>
      </c>
      <c r="Y19" s="190">
        <v>175</v>
      </c>
      <c r="Z19" s="190">
        <v>386</v>
      </c>
    </row>
    <row r="20" spans="1:26" ht="12.75">
      <c r="A20" s="135" t="s">
        <v>155</v>
      </c>
      <c r="B20" s="192">
        <v>4</v>
      </c>
      <c r="C20" s="198">
        <v>18</v>
      </c>
      <c r="D20" s="134">
        <v>10</v>
      </c>
      <c r="E20" s="199">
        <v>28</v>
      </c>
      <c r="F20" s="198">
        <v>0</v>
      </c>
      <c r="G20" s="189">
        <v>0</v>
      </c>
      <c r="H20" s="190">
        <v>0</v>
      </c>
      <c r="I20" s="188">
        <v>95</v>
      </c>
      <c r="J20" s="189">
        <v>75</v>
      </c>
      <c r="K20" s="190">
        <v>170</v>
      </c>
      <c r="L20" s="188">
        <v>11</v>
      </c>
      <c r="M20" s="189">
        <v>4</v>
      </c>
      <c r="N20" s="190">
        <v>15</v>
      </c>
      <c r="O20" s="188">
        <v>76</v>
      </c>
      <c r="P20" s="189">
        <v>96</v>
      </c>
      <c r="Q20" s="190">
        <v>172</v>
      </c>
      <c r="R20" s="188">
        <v>8</v>
      </c>
      <c r="S20" s="189">
        <v>4</v>
      </c>
      <c r="T20" s="190">
        <v>12</v>
      </c>
      <c r="U20" s="188">
        <v>2</v>
      </c>
      <c r="V20" s="189">
        <v>3</v>
      </c>
      <c r="W20" s="190">
        <v>5</v>
      </c>
      <c r="X20" s="191">
        <v>210</v>
      </c>
      <c r="Y20" s="190">
        <v>192</v>
      </c>
      <c r="Z20" s="190">
        <v>402</v>
      </c>
    </row>
    <row r="21" spans="1:26" ht="12.75">
      <c r="A21" s="135" t="s">
        <v>174</v>
      </c>
      <c r="B21" s="192">
        <v>4</v>
      </c>
      <c r="C21" s="188">
        <v>17</v>
      </c>
      <c r="D21" s="189">
        <v>16</v>
      </c>
      <c r="E21" s="190">
        <v>33</v>
      </c>
      <c r="F21" s="188">
        <v>0</v>
      </c>
      <c r="G21" s="189">
        <v>0</v>
      </c>
      <c r="H21" s="190">
        <v>0</v>
      </c>
      <c r="I21" s="188">
        <v>100</v>
      </c>
      <c r="J21" s="189">
        <v>82</v>
      </c>
      <c r="K21" s="190">
        <v>182</v>
      </c>
      <c r="L21" s="188">
        <v>8</v>
      </c>
      <c r="M21" s="189">
        <v>4</v>
      </c>
      <c r="N21" s="190">
        <v>12</v>
      </c>
      <c r="O21" s="188">
        <v>90</v>
      </c>
      <c r="P21" s="189">
        <v>100</v>
      </c>
      <c r="Q21" s="190">
        <v>190</v>
      </c>
      <c r="R21" s="188">
        <v>5</v>
      </c>
      <c r="S21" s="189">
        <v>1</v>
      </c>
      <c r="T21" s="190">
        <v>6</v>
      </c>
      <c r="U21" s="188">
        <v>2</v>
      </c>
      <c r="V21" s="189">
        <v>2</v>
      </c>
      <c r="W21" s="190">
        <v>4</v>
      </c>
      <c r="X21" s="191">
        <v>222</v>
      </c>
      <c r="Y21" s="190">
        <v>205</v>
      </c>
      <c r="Z21" s="190">
        <v>427</v>
      </c>
    </row>
    <row r="22" spans="1:26" ht="12.75">
      <c r="A22" s="135" t="s">
        <v>191</v>
      </c>
      <c r="B22" s="192">
        <v>4</v>
      </c>
      <c r="C22" s="188">
        <v>15</v>
      </c>
      <c r="D22" s="189">
        <v>16</v>
      </c>
      <c r="E22" s="190">
        <v>31</v>
      </c>
      <c r="F22" s="188">
        <v>0</v>
      </c>
      <c r="G22" s="189">
        <v>0</v>
      </c>
      <c r="H22" s="190">
        <v>0</v>
      </c>
      <c r="I22" s="188">
        <v>101</v>
      </c>
      <c r="J22" s="189">
        <v>99</v>
      </c>
      <c r="K22" s="190">
        <v>200</v>
      </c>
      <c r="L22" s="188">
        <v>2</v>
      </c>
      <c r="M22" s="189">
        <v>5</v>
      </c>
      <c r="N22" s="190">
        <v>7</v>
      </c>
      <c r="O22" s="188">
        <v>97</v>
      </c>
      <c r="P22" s="189">
        <v>100</v>
      </c>
      <c r="Q22" s="190">
        <v>197</v>
      </c>
      <c r="R22" s="188">
        <v>0</v>
      </c>
      <c r="S22" s="189">
        <v>0</v>
      </c>
      <c r="T22" s="190">
        <v>0</v>
      </c>
      <c r="U22" s="188">
        <v>4</v>
      </c>
      <c r="V22" s="189">
        <v>2</v>
      </c>
      <c r="W22" s="190">
        <v>6</v>
      </c>
      <c r="X22" s="191">
        <v>219</v>
      </c>
      <c r="Y22" s="190">
        <v>222</v>
      </c>
      <c r="Z22" s="190">
        <v>441</v>
      </c>
    </row>
    <row r="23" spans="1:26" ht="12.75">
      <c r="A23" s="135" t="s">
        <v>198</v>
      </c>
      <c r="B23" s="192">
        <v>4</v>
      </c>
      <c r="C23" s="188">
        <v>22</v>
      </c>
      <c r="D23" s="189">
        <v>21</v>
      </c>
      <c r="E23" s="190">
        <v>43</v>
      </c>
      <c r="F23" s="188">
        <v>0</v>
      </c>
      <c r="G23" s="189">
        <v>0</v>
      </c>
      <c r="H23" s="190">
        <v>0</v>
      </c>
      <c r="I23" s="188">
        <v>103</v>
      </c>
      <c r="J23" s="189">
        <v>89</v>
      </c>
      <c r="K23" s="190">
        <v>192</v>
      </c>
      <c r="L23" s="188">
        <v>2</v>
      </c>
      <c r="M23" s="189">
        <v>4</v>
      </c>
      <c r="N23" s="190">
        <v>6</v>
      </c>
      <c r="O23" s="188">
        <v>98</v>
      </c>
      <c r="P23" s="189">
        <v>105</v>
      </c>
      <c r="Q23" s="190">
        <v>203</v>
      </c>
      <c r="R23" s="188">
        <v>1</v>
      </c>
      <c r="S23" s="189">
        <v>2</v>
      </c>
      <c r="T23" s="190">
        <v>3</v>
      </c>
      <c r="U23" s="188">
        <v>4</v>
      </c>
      <c r="V23" s="189">
        <v>1</v>
      </c>
      <c r="W23" s="190">
        <v>5</v>
      </c>
      <c r="X23" s="191">
        <v>230</v>
      </c>
      <c r="Y23" s="190">
        <v>222</v>
      </c>
      <c r="Z23" s="190">
        <v>452</v>
      </c>
    </row>
    <row r="24" spans="1:26" ht="12.75">
      <c r="A24" s="135" t="s">
        <v>199</v>
      </c>
      <c r="B24" s="192">
        <v>4</v>
      </c>
      <c r="C24" s="188">
        <v>20</v>
      </c>
      <c r="D24" s="189">
        <v>25</v>
      </c>
      <c r="E24" s="190">
        <v>45</v>
      </c>
      <c r="F24" s="188">
        <v>0</v>
      </c>
      <c r="G24" s="189">
        <v>0</v>
      </c>
      <c r="H24" s="190">
        <v>0</v>
      </c>
      <c r="I24" s="188">
        <v>93</v>
      </c>
      <c r="J24" s="189">
        <v>74</v>
      </c>
      <c r="K24" s="190">
        <v>167</v>
      </c>
      <c r="L24" s="188">
        <v>4</v>
      </c>
      <c r="M24" s="189">
        <v>4</v>
      </c>
      <c r="N24" s="190">
        <v>8</v>
      </c>
      <c r="O24" s="188">
        <v>98</v>
      </c>
      <c r="P24" s="189">
        <v>100</v>
      </c>
      <c r="Q24" s="190">
        <v>198</v>
      </c>
      <c r="R24" s="188">
        <v>1</v>
      </c>
      <c r="S24" s="189">
        <v>0</v>
      </c>
      <c r="T24" s="190">
        <v>1</v>
      </c>
      <c r="U24" s="188">
        <v>3</v>
      </c>
      <c r="V24" s="189">
        <v>2</v>
      </c>
      <c r="W24" s="190">
        <v>5</v>
      </c>
      <c r="X24" s="191">
        <v>219</v>
      </c>
      <c r="Y24" s="190">
        <v>205</v>
      </c>
      <c r="Z24" s="190">
        <v>424</v>
      </c>
    </row>
    <row r="25" spans="1:26" ht="12.75">
      <c r="A25" s="135" t="s">
        <v>213</v>
      </c>
      <c r="B25" s="192">
        <v>4</v>
      </c>
      <c r="C25" s="188">
        <v>22</v>
      </c>
      <c r="D25" s="189">
        <v>34</v>
      </c>
      <c r="E25" s="190">
        <v>56</v>
      </c>
      <c r="F25" s="188">
        <v>0</v>
      </c>
      <c r="G25" s="189">
        <v>0</v>
      </c>
      <c r="H25" s="190">
        <v>0</v>
      </c>
      <c r="I25" s="188">
        <v>95</v>
      </c>
      <c r="J25" s="189">
        <v>68</v>
      </c>
      <c r="K25" s="190">
        <v>163</v>
      </c>
      <c r="L25" s="188">
        <v>4</v>
      </c>
      <c r="M25" s="189">
        <v>2</v>
      </c>
      <c r="N25" s="190">
        <v>6</v>
      </c>
      <c r="O25" s="188">
        <v>97</v>
      </c>
      <c r="P25" s="189">
        <v>104</v>
      </c>
      <c r="Q25" s="190">
        <v>201</v>
      </c>
      <c r="R25" s="188">
        <v>0</v>
      </c>
      <c r="S25" s="189">
        <v>0</v>
      </c>
      <c r="T25" s="190">
        <v>0</v>
      </c>
      <c r="U25" s="188">
        <v>0</v>
      </c>
      <c r="V25" s="189">
        <v>2</v>
      </c>
      <c r="W25" s="190">
        <v>2</v>
      </c>
      <c r="X25" s="191">
        <v>218</v>
      </c>
      <c r="Y25" s="190">
        <v>210</v>
      </c>
      <c r="Z25" s="190">
        <v>428</v>
      </c>
    </row>
    <row r="26" spans="1:26" ht="12.75">
      <c r="A26" s="135" t="s">
        <v>230</v>
      </c>
      <c r="B26" s="192">
        <v>4</v>
      </c>
      <c r="C26" s="188">
        <v>36</v>
      </c>
      <c r="D26" s="189">
        <v>37</v>
      </c>
      <c r="E26" s="190">
        <f>SUM(C26:D26)</f>
        <v>73</v>
      </c>
      <c r="F26" s="188">
        <v>0</v>
      </c>
      <c r="G26" s="189">
        <v>0</v>
      </c>
      <c r="H26" s="190">
        <f>SUM(F26:G26)</f>
        <v>0</v>
      </c>
      <c r="I26" s="188">
        <v>85</v>
      </c>
      <c r="J26" s="189">
        <v>72</v>
      </c>
      <c r="K26" s="190">
        <f>SUM(I26:J26)</f>
        <v>157</v>
      </c>
      <c r="L26" s="188">
        <v>4</v>
      </c>
      <c r="M26" s="189">
        <v>2</v>
      </c>
      <c r="N26" s="190">
        <f>SUM(L26:M26)</f>
        <v>6</v>
      </c>
      <c r="O26" s="188">
        <v>85</v>
      </c>
      <c r="P26" s="189">
        <v>105</v>
      </c>
      <c r="Q26" s="190">
        <f>SUM(O26:P26)</f>
        <v>190</v>
      </c>
      <c r="R26" s="188">
        <v>0</v>
      </c>
      <c r="S26" s="189">
        <v>0</v>
      </c>
      <c r="T26" s="190">
        <f>SUM(R26:S26)</f>
        <v>0</v>
      </c>
      <c r="U26" s="188">
        <v>1</v>
      </c>
      <c r="V26" s="189">
        <v>3</v>
      </c>
      <c r="W26" s="190">
        <f>SUM(U26:V26)</f>
        <v>4</v>
      </c>
      <c r="X26" s="191">
        <f>C26+F26+I26+L26+O26+R26+U26</f>
        <v>211</v>
      </c>
      <c r="Y26" s="190">
        <f>D26+G26+J26+M26+P26+S26+V26</f>
        <v>219</v>
      </c>
      <c r="Z26" s="190">
        <f>SUM(X26:Y26)</f>
        <v>430</v>
      </c>
    </row>
  </sheetData>
  <sheetProtection/>
  <mergeCells count="11">
    <mergeCell ref="I8:K8"/>
    <mergeCell ref="L8:N8"/>
    <mergeCell ref="O8:Q8"/>
    <mergeCell ref="R8:T8"/>
    <mergeCell ref="U8:W8"/>
    <mergeCell ref="X8:Z8"/>
    <mergeCell ref="A3:Z3"/>
    <mergeCell ref="A5:Z5"/>
    <mergeCell ref="A6:Z6"/>
    <mergeCell ref="C8:E8"/>
    <mergeCell ref="F8:H8"/>
  </mergeCells>
  <printOptions/>
  <pageMargins left="0.3937007874015748" right="0.3937007874015748" top="0.984251968503937" bottom="0.984251968503937" header="0.5118110236220472" footer="0.5118110236220472"/>
  <pageSetup fitToHeight="1" fitToWidth="1" horizontalDpi="600" verticalDpi="600" orientation="landscape" paperSize="9" scale="79" r:id="rId1"/>
  <headerFooter alignWithMargins="0">
    <oddFooter>&amp;R&amp;A</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V41"/>
  <sheetViews>
    <sheetView zoomScalePageLayoutView="0" workbookViewId="0" topLeftCell="A1">
      <selection activeCell="A54" sqref="A54"/>
    </sheetView>
  </sheetViews>
  <sheetFormatPr defaultColWidth="9.140625" defaultRowHeight="12.75"/>
  <cols>
    <col min="1" max="1" width="31.140625" style="0" customWidth="1"/>
    <col min="2" max="2" width="12.421875" style="0" customWidth="1"/>
    <col min="3" max="3" width="13.8515625" style="0" customWidth="1"/>
    <col min="4" max="5" width="12.421875" style="0" customWidth="1"/>
    <col min="6" max="6" width="13.57421875" style="0" customWidth="1"/>
    <col min="7" max="7" width="12.421875" style="0" customWidth="1"/>
    <col min="8" max="10" width="10.7109375" style="0" customWidth="1"/>
  </cols>
  <sheetData>
    <row r="1" s="4" customFormat="1" ht="12.75">
      <c r="A1" s="95" t="s">
        <v>227</v>
      </c>
    </row>
    <row r="2" s="4" customFormat="1" ht="12.75">
      <c r="A2" s="95"/>
    </row>
    <row r="3" spans="1:7" s="4" customFormat="1" ht="12.75">
      <c r="A3" s="496" t="s">
        <v>32</v>
      </c>
      <c r="B3" s="496"/>
      <c r="C3" s="496"/>
      <c r="D3" s="496"/>
      <c r="E3" s="496"/>
      <c r="F3" s="496"/>
      <c r="G3" s="496"/>
    </row>
    <row r="4" spans="1:7" s="4" customFormat="1" ht="3.75" customHeight="1">
      <c r="A4" s="5"/>
      <c r="B4" s="5"/>
      <c r="C4" s="5"/>
      <c r="D4" s="5"/>
      <c r="E4" s="5"/>
      <c r="F4" s="5"/>
      <c r="G4" s="5"/>
    </row>
    <row r="5" spans="1:7" s="4" customFormat="1" ht="12.75">
      <c r="A5" s="496" t="s">
        <v>189</v>
      </c>
      <c r="B5" s="496"/>
      <c r="C5" s="496"/>
      <c r="D5" s="496"/>
      <c r="E5" s="496"/>
      <c r="F5" s="496"/>
      <c r="G5" s="496"/>
    </row>
    <row r="6" ht="4.5" customHeight="1" thickBot="1"/>
    <row r="7" spans="1:7" ht="12.75">
      <c r="A7" s="6"/>
      <c r="B7" s="243" t="s">
        <v>33</v>
      </c>
      <c r="C7" s="243" t="s">
        <v>0</v>
      </c>
      <c r="D7" s="243" t="s">
        <v>1</v>
      </c>
      <c r="E7" s="243" t="s">
        <v>2</v>
      </c>
      <c r="F7" s="243" t="s">
        <v>26</v>
      </c>
      <c r="G7" s="244" t="s">
        <v>11</v>
      </c>
    </row>
    <row r="8" spans="2:7" ht="12.75">
      <c r="B8" s="245" t="s">
        <v>34</v>
      </c>
      <c r="C8" s="245"/>
      <c r="D8" s="245"/>
      <c r="E8" s="245"/>
      <c r="F8" s="245" t="s">
        <v>35</v>
      </c>
      <c r="G8" s="246"/>
    </row>
    <row r="9" spans="1:7" ht="12.75">
      <c r="A9" s="7"/>
      <c r="B9" s="247" t="s">
        <v>36</v>
      </c>
      <c r="C9" s="247"/>
      <c r="D9" s="247"/>
      <c r="E9" s="247"/>
      <c r="F9" s="247" t="s">
        <v>37</v>
      </c>
      <c r="G9" s="248"/>
    </row>
    <row r="10" spans="1:7" ht="12.75">
      <c r="A10" s="249"/>
      <c r="B10" s="39"/>
      <c r="C10" s="39"/>
      <c r="D10" s="39"/>
      <c r="E10" s="39"/>
      <c r="F10" s="39"/>
      <c r="G10" s="32"/>
    </row>
    <row r="11" spans="1:7" ht="12.75">
      <c r="A11" s="250" t="s">
        <v>5</v>
      </c>
      <c r="B11" s="40">
        <v>4</v>
      </c>
      <c r="C11" s="40">
        <v>6</v>
      </c>
      <c r="D11" s="40">
        <v>1</v>
      </c>
      <c r="E11" s="40">
        <v>1</v>
      </c>
      <c r="F11" s="40">
        <v>0</v>
      </c>
      <c r="G11" s="41">
        <f aca="true" t="shared" si="0" ref="G11:G16">SUM(B11:F11)</f>
        <v>12</v>
      </c>
    </row>
    <row r="12" spans="1:7" ht="12.75">
      <c r="A12" s="250" t="s">
        <v>6</v>
      </c>
      <c r="B12" s="40">
        <v>3</v>
      </c>
      <c r="C12" s="40">
        <v>7</v>
      </c>
      <c r="D12" s="40">
        <v>0</v>
      </c>
      <c r="E12" s="40">
        <v>0</v>
      </c>
      <c r="F12" s="40">
        <v>0</v>
      </c>
      <c r="G12" s="41">
        <f t="shared" si="0"/>
        <v>10</v>
      </c>
    </row>
    <row r="13" spans="1:7" ht="12.75">
      <c r="A13" s="250" t="s">
        <v>7</v>
      </c>
      <c r="B13" s="40">
        <v>1</v>
      </c>
      <c r="C13" s="40">
        <v>1</v>
      </c>
      <c r="D13" s="40">
        <v>0</v>
      </c>
      <c r="E13" s="40">
        <v>0</v>
      </c>
      <c r="F13" s="40">
        <v>1</v>
      </c>
      <c r="G13" s="41">
        <f t="shared" si="0"/>
        <v>3</v>
      </c>
    </row>
    <row r="14" spans="1:7" ht="12.75">
      <c r="A14" s="250" t="s">
        <v>8</v>
      </c>
      <c r="B14" s="40">
        <v>3</v>
      </c>
      <c r="C14" s="40">
        <v>7</v>
      </c>
      <c r="D14" s="40">
        <v>0</v>
      </c>
      <c r="E14" s="40">
        <v>0</v>
      </c>
      <c r="F14" s="40">
        <v>0</v>
      </c>
      <c r="G14" s="41">
        <f t="shared" si="0"/>
        <v>10</v>
      </c>
    </row>
    <row r="15" spans="1:8" ht="12.75">
      <c r="A15" s="250" t="s">
        <v>9</v>
      </c>
      <c r="B15" s="40">
        <v>5</v>
      </c>
      <c r="C15" s="40">
        <v>8</v>
      </c>
      <c r="D15" s="40">
        <v>0</v>
      </c>
      <c r="E15" s="40">
        <v>1</v>
      </c>
      <c r="F15" s="40">
        <v>0</v>
      </c>
      <c r="G15" s="41">
        <f t="shared" si="0"/>
        <v>14</v>
      </c>
      <c r="H15" s="3"/>
    </row>
    <row r="16" spans="1:7" ht="12.75">
      <c r="A16" s="250" t="s">
        <v>10</v>
      </c>
      <c r="B16" s="40">
        <v>3</v>
      </c>
      <c r="C16" s="40">
        <v>8</v>
      </c>
      <c r="D16" s="40">
        <v>1</v>
      </c>
      <c r="E16" s="40">
        <v>0</v>
      </c>
      <c r="F16" s="40">
        <v>0</v>
      </c>
      <c r="G16" s="41">
        <f t="shared" si="0"/>
        <v>12</v>
      </c>
    </row>
    <row r="17" spans="1:7" ht="12.75">
      <c r="A17" s="8" t="s">
        <v>11</v>
      </c>
      <c r="B17" s="42">
        <f aca="true" t="shared" si="1" ref="B17:G17">SUM(B11:B16)</f>
        <v>19</v>
      </c>
      <c r="C17" s="42">
        <f t="shared" si="1"/>
        <v>37</v>
      </c>
      <c r="D17" s="42">
        <f t="shared" si="1"/>
        <v>2</v>
      </c>
      <c r="E17" s="42">
        <f t="shared" si="1"/>
        <v>2</v>
      </c>
      <c r="F17" s="42">
        <f t="shared" si="1"/>
        <v>1</v>
      </c>
      <c r="G17" s="43">
        <f t="shared" si="1"/>
        <v>61</v>
      </c>
    </row>
    <row r="18" spans="1:7" ht="12.75">
      <c r="A18" s="9"/>
      <c r="B18" s="40"/>
      <c r="C18" s="40"/>
      <c r="D18" s="40"/>
      <c r="E18" s="40"/>
      <c r="F18" s="40"/>
      <c r="G18" s="41"/>
    </row>
    <row r="19" spans="1:7" ht="12.75">
      <c r="A19" s="249" t="s">
        <v>38</v>
      </c>
      <c r="B19" s="40"/>
      <c r="C19" s="40"/>
      <c r="D19" s="40"/>
      <c r="E19" s="40"/>
      <c r="F19" s="40"/>
      <c r="G19" s="41"/>
    </row>
    <row r="20" spans="1:7" ht="12.75">
      <c r="A20" s="250" t="s">
        <v>7</v>
      </c>
      <c r="B20" s="40">
        <v>1</v>
      </c>
      <c r="C20" s="40">
        <v>1</v>
      </c>
      <c r="D20" s="40">
        <v>0</v>
      </c>
      <c r="E20" s="197" t="s">
        <v>190</v>
      </c>
      <c r="F20" s="40">
        <v>0</v>
      </c>
      <c r="G20" s="41">
        <v>3</v>
      </c>
    </row>
    <row r="21" spans="1:7" ht="12.75">
      <c r="A21" s="8" t="s">
        <v>11</v>
      </c>
      <c r="B21" s="42">
        <v>1</v>
      </c>
      <c r="C21" s="42">
        <v>1</v>
      </c>
      <c r="D21" s="42">
        <v>0</v>
      </c>
      <c r="E21" s="29">
        <v>1</v>
      </c>
      <c r="F21" s="42">
        <v>0</v>
      </c>
      <c r="G21" s="43">
        <f>SUM(B21:F21)</f>
        <v>3</v>
      </c>
    </row>
    <row r="22" spans="1:7" ht="5.25" customHeight="1">
      <c r="A22" s="250"/>
      <c r="B22" s="40"/>
      <c r="C22" s="40"/>
      <c r="D22" s="40"/>
      <c r="E22" s="40"/>
      <c r="F22" s="40"/>
      <c r="G22" s="41"/>
    </row>
    <row r="23" spans="1:7" ht="12.75">
      <c r="A23" s="10" t="s">
        <v>39</v>
      </c>
      <c r="B23" s="44">
        <f aca="true" t="shared" si="2" ref="B23:G23">SUM(B21,B17)</f>
        <v>20</v>
      </c>
      <c r="C23" s="44">
        <f t="shared" si="2"/>
        <v>38</v>
      </c>
      <c r="D23" s="44">
        <f t="shared" si="2"/>
        <v>2</v>
      </c>
      <c r="E23" s="44">
        <f t="shared" si="2"/>
        <v>3</v>
      </c>
      <c r="F23" s="44">
        <f t="shared" si="2"/>
        <v>1</v>
      </c>
      <c r="G23" s="45">
        <f t="shared" si="2"/>
        <v>64</v>
      </c>
    </row>
    <row r="24" spans="2:10" ht="12.75">
      <c r="B24" s="32"/>
      <c r="C24" s="32"/>
      <c r="D24" s="32"/>
      <c r="E24" s="32"/>
      <c r="F24" s="32"/>
      <c r="G24" s="32"/>
      <c r="H24" s="251"/>
      <c r="I24" s="251"/>
      <c r="J24" s="251"/>
    </row>
    <row r="25" spans="1:10" ht="12.75">
      <c r="A25" s="222" t="s">
        <v>40</v>
      </c>
      <c r="B25" s="33"/>
      <c r="H25" s="251"/>
      <c r="I25" s="251"/>
      <c r="J25" s="251"/>
    </row>
    <row r="26" spans="2:10" ht="12.75">
      <c r="B26" s="251"/>
      <c r="C26" s="251"/>
      <c r="D26" s="251"/>
      <c r="E26" s="251"/>
      <c r="F26" s="251"/>
      <c r="G26" s="251"/>
      <c r="H26" s="251"/>
      <c r="I26" s="251"/>
      <c r="J26" s="251"/>
    </row>
    <row r="27" spans="1:10" ht="12.75">
      <c r="A27" s="497" t="s">
        <v>41</v>
      </c>
      <c r="B27" s="497"/>
      <c r="C27" s="497"/>
      <c r="D27" s="497"/>
      <c r="E27" s="497"/>
      <c r="F27" s="497"/>
      <c r="G27" s="497"/>
      <c r="H27" s="497"/>
      <c r="I27" s="497"/>
      <c r="J27" s="497"/>
    </row>
    <row r="28" spans="1:10" ht="6" customHeight="1">
      <c r="A28" s="251"/>
      <c r="B28" s="251"/>
      <c r="C28" s="251"/>
      <c r="D28" s="251"/>
      <c r="E28" s="251"/>
      <c r="F28" s="251"/>
      <c r="G28" s="251"/>
      <c r="H28" s="251"/>
      <c r="I28" s="251"/>
      <c r="J28" s="251"/>
    </row>
    <row r="29" spans="1:10" ht="12.75">
      <c r="A29" s="497" t="s">
        <v>229</v>
      </c>
      <c r="B29" s="497"/>
      <c r="C29" s="497"/>
      <c r="D29" s="497"/>
      <c r="E29" s="497"/>
      <c r="F29" s="497"/>
      <c r="G29" s="497"/>
      <c r="H29" s="497"/>
      <c r="I29" s="497"/>
      <c r="J29" s="497"/>
    </row>
    <row r="30" spans="1:14" ht="13.5" thickBot="1">
      <c r="A30" s="11"/>
      <c r="B30" s="251"/>
      <c r="C30" s="251"/>
      <c r="D30" s="251"/>
      <c r="E30" s="251"/>
      <c r="F30" s="251"/>
      <c r="G30" s="251"/>
      <c r="H30" s="251"/>
      <c r="I30" s="251"/>
      <c r="J30" s="251"/>
      <c r="N30" s="1"/>
    </row>
    <row r="31" spans="1:10" ht="12.75">
      <c r="A31" s="6"/>
      <c r="B31" s="312" t="s">
        <v>42</v>
      </c>
      <c r="C31" s="252"/>
      <c r="D31" s="253"/>
      <c r="E31" s="252" t="s">
        <v>43</v>
      </c>
      <c r="F31" s="252"/>
      <c r="G31" s="253"/>
      <c r="H31" s="252" t="s">
        <v>11</v>
      </c>
      <c r="I31" s="252"/>
      <c r="J31" s="252"/>
    </row>
    <row r="32" spans="1:14" s="1" customFormat="1" ht="12.75">
      <c r="A32" s="254"/>
      <c r="B32" s="313" t="s">
        <v>4</v>
      </c>
      <c r="C32" s="314" t="s">
        <v>44</v>
      </c>
      <c r="D32" s="315" t="s">
        <v>12</v>
      </c>
      <c r="E32" s="314" t="s">
        <v>4</v>
      </c>
      <c r="F32" s="314" t="s">
        <v>44</v>
      </c>
      <c r="G32" s="315" t="s">
        <v>12</v>
      </c>
      <c r="H32" s="255" t="s">
        <v>4</v>
      </c>
      <c r="I32" s="255" t="s">
        <v>44</v>
      </c>
      <c r="J32" s="256" t="s">
        <v>12</v>
      </c>
      <c r="N32"/>
    </row>
    <row r="33" spans="1:21" ht="12.75">
      <c r="A33" s="251" t="s">
        <v>13</v>
      </c>
      <c r="B33" s="257">
        <v>49.3737966</v>
      </c>
      <c r="C33" s="258">
        <v>434.22347179999986</v>
      </c>
      <c r="D33" s="259">
        <f>SUM(B33:C33)</f>
        <v>483.59726839999985</v>
      </c>
      <c r="E33" s="260">
        <v>20.831481900000004</v>
      </c>
      <c r="F33" s="260">
        <v>181.27962860000002</v>
      </c>
      <c r="G33" s="259">
        <f>SUM(E33:F33)</f>
        <v>202.11111050000002</v>
      </c>
      <c r="H33" s="260">
        <f aca="true" t="shared" si="3" ref="H33:I36">B33+E33</f>
        <v>70.2052785</v>
      </c>
      <c r="I33" s="260">
        <f t="shared" si="3"/>
        <v>615.5031003999999</v>
      </c>
      <c r="J33" s="260">
        <f>H33+I33</f>
        <v>685.7083788999998</v>
      </c>
      <c r="M33" s="316"/>
      <c r="N33" s="316"/>
      <c r="O33" s="316"/>
      <c r="P33" s="316"/>
      <c r="Q33" s="316"/>
      <c r="R33" s="316"/>
      <c r="S33" s="316"/>
      <c r="T33" s="316"/>
      <c r="U33" s="316"/>
    </row>
    <row r="34" spans="1:21" ht="12.75">
      <c r="A34" s="251" t="s">
        <v>0</v>
      </c>
      <c r="B34" s="257">
        <v>157.80868190000004</v>
      </c>
      <c r="C34" s="258">
        <v>1236.3509445000002</v>
      </c>
      <c r="D34" s="259">
        <f>SUM(B34:C34)</f>
        <v>1394.1596264000002</v>
      </c>
      <c r="E34" s="260">
        <v>40.463889200000004</v>
      </c>
      <c r="F34" s="260">
        <v>498.34907599999997</v>
      </c>
      <c r="G34" s="259">
        <f>SUM(E34:F34)</f>
        <v>538.8129652</v>
      </c>
      <c r="H34" s="260">
        <f t="shared" si="3"/>
        <v>198.27257110000005</v>
      </c>
      <c r="I34" s="260">
        <f t="shared" si="3"/>
        <v>1734.7000205000002</v>
      </c>
      <c r="J34" s="260">
        <f>H34+I34</f>
        <v>1932.9725916000002</v>
      </c>
      <c r="M34" s="316"/>
      <c r="N34" s="316"/>
      <c r="O34" s="316"/>
      <c r="P34" s="316"/>
      <c r="Q34" s="316"/>
      <c r="R34" s="316"/>
      <c r="S34" s="316"/>
      <c r="T34" s="316"/>
      <c r="U34" s="316"/>
    </row>
    <row r="35" spans="1:21" s="17" customFormat="1" ht="12.75">
      <c r="A35" s="262" t="s">
        <v>1</v>
      </c>
      <c r="B35" s="257">
        <v>3.5277778</v>
      </c>
      <c r="C35" s="258">
        <v>29.0333338</v>
      </c>
      <c r="D35" s="259">
        <f>SUM(B35:C35)</f>
        <v>32.561111600000004</v>
      </c>
      <c r="E35" s="260">
        <v>2.5555556</v>
      </c>
      <c r="F35" s="260">
        <v>12.420370300000002</v>
      </c>
      <c r="G35" s="259">
        <f>SUM(E35:F35)</f>
        <v>14.975925900000002</v>
      </c>
      <c r="H35" s="260">
        <f t="shared" si="3"/>
        <v>6.0833334</v>
      </c>
      <c r="I35" s="260">
        <f t="shared" si="3"/>
        <v>41.4537041</v>
      </c>
      <c r="J35" s="260">
        <f>H35+I35</f>
        <v>47.537037500000004</v>
      </c>
      <c r="M35" s="317"/>
      <c r="N35" s="317"/>
      <c r="O35" s="317"/>
      <c r="P35" s="317"/>
      <c r="Q35" s="317"/>
      <c r="R35" s="317"/>
      <c r="S35" s="317"/>
      <c r="T35" s="317"/>
      <c r="U35" s="317"/>
    </row>
    <row r="36" spans="1:22" s="17" customFormat="1" ht="12.75">
      <c r="A36" s="262" t="s">
        <v>2</v>
      </c>
      <c r="B36" s="257">
        <v>17.6111113</v>
      </c>
      <c r="C36" s="258">
        <v>114.10111380000001</v>
      </c>
      <c r="D36" s="259">
        <f>SUM(B36:C36)</f>
        <v>131.7122251</v>
      </c>
      <c r="E36" s="260">
        <v>4.75</v>
      </c>
      <c r="F36" s="260">
        <v>67.0444449</v>
      </c>
      <c r="G36" s="259">
        <f>SUM(E36:F36)</f>
        <v>71.7944449</v>
      </c>
      <c r="H36" s="260">
        <f t="shared" si="3"/>
        <v>22.3611113</v>
      </c>
      <c r="I36" s="260">
        <f t="shared" si="3"/>
        <v>181.1455587</v>
      </c>
      <c r="J36" s="260">
        <f>H36+I36</f>
        <v>203.50667</v>
      </c>
      <c r="L36"/>
      <c r="M36" s="316"/>
      <c r="N36" s="316"/>
      <c r="O36" s="316"/>
      <c r="P36" s="316"/>
      <c r="Q36" s="316"/>
      <c r="R36" s="316"/>
      <c r="S36" s="316"/>
      <c r="T36" s="316"/>
      <c r="U36" s="316"/>
      <c r="V36"/>
    </row>
    <row r="37" spans="1:22" ht="12.75">
      <c r="A37" s="12" t="s">
        <v>11</v>
      </c>
      <c r="B37" s="194">
        <f aca="true" t="shared" si="4" ref="B37:J37">SUM(B33:B36)</f>
        <v>228.32136760000003</v>
      </c>
      <c r="C37" s="195">
        <f t="shared" si="4"/>
        <v>1813.7088638999999</v>
      </c>
      <c r="D37" s="196">
        <f t="shared" si="4"/>
        <v>2042.0302315000001</v>
      </c>
      <c r="E37" s="195">
        <f t="shared" si="4"/>
        <v>68.6009267</v>
      </c>
      <c r="F37" s="195">
        <f t="shared" si="4"/>
        <v>759.0935198000001</v>
      </c>
      <c r="G37" s="196">
        <f t="shared" si="4"/>
        <v>827.6944465</v>
      </c>
      <c r="H37" s="195">
        <f t="shared" si="4"/>
        <v>296.9222943000001</v>
      </c>
      <c r="I37" s="195">
        <f t="shared" si="4"/>
        <v>2572.8023837</v>
      </c>
      <c r="J37" s="195">
        <f t="shared" si="4"/>
        <v>2869.7246780000005</v>
      </c>
      <c r="L37" s="2"/>
      <c r="M37" s="2"/>
      <c r="O37" s="2"/>
      <c r="P37" s="2"/>
      <c r="Q37" s="2"/>
      <c r="R37" s="2"/>
      <c r="S37" s="2"/>
      <c r="T37" s="2"/>
      <c r="U37" s="2"/>
      <c r="V37" s="2"/>
    </row>
    <row r="38" spans="1:22" s="2" customFormat="1" ht="7.5" customHeight="1">
      <c r="A38" s="13"/>
      <c r="B38" s="14"/>
      <c r="C38" s="14"/>
      <c r="D38" s="14"/>
      <c r="E38" s="14"/>
      <c r="F38" s="14"/>
      <c r="G38" s="14"/>
      <c r="H38" s="14"/>
      <c r="I38" s="14"/>
      <c r="J38" s="14"/>
      <c r="L38"/>
      <c r="M38"/>
      <c r="N38"/>
      <c r="O38"/>
      <c r="P38"/>
      <c r="Q38"/>
      <c r="R38"/>
      <c r="S38"/>
      <c r="T38"/>
      <c r="U38"/>
      <c r="V38"/>
    </row>
    <row r="39" ht="12.75">
      <c r="A39" s="261" t="s">
        <v>123</v>
      </c>
    </row>
    <row r="40" ht="17.25" customHeight="1">
      <c r="A40" s="261" t="s">
        <v>254</v>
      </c>
    </row>
    <row r="41" ht="12.75">
      <c r="B41" s="33"/>
    </row>
  </sheetData>
  <sheetProtection/>
  <mergeCells count="4">
    <mergeCell ref="A3:G3"/>
    <mergeCell ref="A5:G5"/>
    <mergeCell ref="A27:J27"/>
    <mergeCell ref="A29:J29"/>
  </mergeCells>
  <printOptions/>
  <pageMargins left="0.75" right="0.75" top="1" bottom="1" header="0.5" footer="0.5"/>
  <pageSetup fitToHeight="1" fitToWidth="1" horizontalDpi="600" verticalDpi="600" orientation="landscape" paperSize="9" scale="94" r:id="rId1"/>
  <headerFooter alignWithMargins="0">
    <oddFooter>&amp;R&amp;A</oddFooter>
  </headerFooter>
</worksheet>
</file>

<file path=xl/worksheets/sheet8.xml><?xml version="1.0" encoding="utf-8"?>
<worksheet xmlns="http://schemas.openxmlformats.org/spreadsheetml/2006/main" xmlns:r="http://schemas.openxmlformats.org/officeDocument/2006/relationships">
  <dimension ref="A1:K66"/>
  <sheetViews>
    <sheetView zoomScalePageLayoutView="0" workbookViewId="0" topLeftCell="A1">
      <selection activeCell="A69" sqref="A69"/>
    </sheetView>
  </sheetViews>
  <sheetFormatPr defaultColWidth="8.8515625" defaultRowHeight="12.75"/>
  <cols>
    <col min="1" max="1" width="22.140625" style="17" customWidth="1"/>
    <col min="2" max="8" width="17.7109375" style="223" customWidth="1"/>
    <col min="9" max="11" width="17.7109375" style="17" customWidth="1"/>
    <col min="12" max="35" width="8.57421875" style="17" customWidth="1"/>
    <col min="36" max="16384" width="8.8515625" style="17" customWidth="1"/>
  </cols>
  <sheetData>
    <row r="1" spans="1:10" ht="18.75">
      <c r="A1" s="504" t="s">
        <v>249</v>
      </c>
      <c r="B1" s="504"/>
      <c r="C1" s="504"/>
      <c r="D1" s="504"/>
      <c r="E1" s="504"/>
      <c r="F1" s="504"/>
      <c r="G1" s="504"/>
      <c r="H1" s="504"/>
      <c r="I1" s="504"/>
      <c r="J1" s="238"/>
    </row>
    <row r="2" spans="1:10" ht="15.75">
      <c r="A2" s="239"/>
      <c r="B2" s="239"/>
      <c r="C2" s="239"/>
      <c r="D2" s="239"/>
      <c r="E2" s="239"/>
      <c r="F2" s="239"/>
      <c r="G2" s="239"/>
      <c r="H2" s="239"/>
      <c r="J2" s="238"/>
    </row>
    <row r="3" spans="1:11" ht="54.75" customHeight="1">
      <c r="A3" s="502" t="s">
        <v>251</v>
      </c>
      <c r="B3" s="503"/>
      <c r="C3" s="503"/>
      <c r="D3" s="503"/>
      <c r="E3" s="503"/>
      <c r="F3" s="503"/>
      <c r="G3" s="503"/>
      <c r="H3" s="503"/>
      <c r="I3" s="503"/>
      <c r="J3" s="503"/>
      <c r="K3" s="503"/>
    </row>
    <row r="4" spans="1:11" ht="33" customHeight="1">
      <c r="A4" s="499" t="s">
        <v>250</v>
      </c>
      <c r="B4" s="500"/>
      <c r="C4" s="500"/>
      <c r="D4" s="500"/>
      <c r="E4" s="500"/>
      <c r="F4" s="500"/>
      <c r="G4" s="500"/>
      <c r="H4" s="500"/>
      <c r="I4" s="500"/>
      <c r="J4" s="500"/>
      <c r="K4" s="500"/>
    </row>
    <row r="5" spans="1:11" ht="45.75" customHeight="1">
      <c r="A5" s="501" t="s">
        <v>252</v>
      </c>
      <c r="B5" s="500"/>
      <c r="C5" s="500"/>
      <c r="D5" s="500"/>
      <c r="E5" s="500"/>
      <c r="F5" s="500"/>
      <c r="G5" s="500"/>
      <c r="H5" s="500"/>
      <c r="I5" s="500"/>
      <c r="J5" s="500"/>
      <c r="K5" s="500"/>
    </row>
    <row r="6" spans="1:10" s="274" customFormat="1" ht="15.75">
      <c r="A6" s="321"/>
      <c r="B6" s="321"/>
      <c r="C6" s="321"/>
      <c r="D6" s="321"/>
      <c r="E6" s="321"/>
      <c r="F6" s="321"/>
      <c r="G6" s="321"/>
      <c r="H6" s="321"/>
      <c r="J6" s="322"/>
    </row>
    <row r="7" spans="1:11" ht="15.75">
      <c r="A7" s="498" t="s">
        <v>243</v>
      </c>
      <c r="B7" s="498"/>
      <c r="C7" s="498"/>
      <c r="D7" s="498"/>
      <c r="E7" s="498"/>
      <c r="F7" s="498"/>
      <c r="G7" s="498"/>
      <c r="H7" s="498"/>
      <c r="I7" s="498"/>
      <c r="J7" s="498"/>
      <c r="K7" s="498"/>
    </row>
    <row r="8" ht="9" customHeight="1"/>
    <row r="9" spans="1:11" s="227" customFormat="1" ht="15">
      <c r="A9" s="234" t="s">
        <v>211</v>
      </c>
      <c r="B9" s="228" t="s">
        <v>136</v>
      </c>
      <c r="C9" s="228" t="s">
        <v>139</v>
      </c>
      <c r="D9" s="228" t="s">
        <v>147</v>
      </c>
      <c r="E9" s="228" t="s">
        <v>155</v>
      </c>
      <c r="F9" s="228" t="s">
        <v>174</v>
      </c>
      <c r="G9" s="228" t="s">
        <v>191</v>
      </c>
      <c r="H9" s="229" t="s">
        <v>198</v>
      </c>
      <c r="I9" s="228" t="s">
        <v>199</v>
      </c>
      <c r="J9" s="228" t="s">
        <v>213</v>
      </c>
      <c r="K9" s="228" t="s">
        <v>230</v>
      </c>
    </row>
    <row r="10" spans="1:10" ht="15">
      <c r="A10" s="226" t="s">
        <v>210</v>
      </c>
      <c r="B10" s="318"/>
      <c r="C10" s="318"/>
      <c r="D10" s="318"/>
      <c r="E10" s="318"/>
      <c r="F10" s="318"/>
      <c r="G10" s="318"/>
      <c r="H10" s="318"/>
      <c r="I10" s="319"/>
      <c r="J10" s="319"/>
    </row>
    <row r="11" spans="1:11" s="270" customFormat="1" ht="12.75">
      <c r="A11" s="266" t="s">
        <v>209</v>
      </c>
      <c r="B11" s="267">
        <v>18761</v>
      </c>
      <c r="C11" s="267">
        <v>18691</v>
      </c>
      <c r="D11" s="267">
        <v>18615</v>
      </c>
      <c r="E11" s="267">
        <v>25271</v>
      </c>
      <c r="F11" s="267">
        <v>25940</v>
      </c>
      <c r="G11" s="267">
        <v>26865</v>
      </c>
      <c r="H11" s="268">
        <v>28023</v>
      </c>
      <c r="I11" s="269">
        <v>28976</v>
      </c>
      <c r="J11" s="269">
        <v>29947</v>
      </c>
      <c r="K11" s="269">
        <v>31297</v>
      </c>
    </row>
    <row r="12" spans="1:11" s="270" customFormat="1" ht="12.75">
      <c r="A12" s="266" t="s">
        <v>208</v>
      </c>
      <c r="B12" s="267">
        <v>42227</v>
      </c>
      <c r="C12" s="267">
        <v>43734</v>
      </c>
      <c r="D12" s="267">
        <v>44761</v>
      </c>
      <c r="E12" s="267">
        <v>40956</v>
      </c>
      <c r="F12" s="267">
        <v>43368</v>
      </c>
      <c r="G12" s="267">
        <v>46456</v>
      </c>
      <c r="H12" s="268">
        <v>48357</v>
      </c>
      <c r="I12" s="269">
        <v>49495</v>
      </c>
      <c r="J12" s="269">
        <v>50362</v>
      </c>
      <c r="K12" s="269">
        <v>58317</v>
      </c>
    </row>
    <row r="13" spans="1:11" s="270" customFormat="1" ht="12.75">
      <c r="A13" s="266" t="s">
        <v>207</v>
      </c>
      <c r="B13" s="267">
        <v>997</v>
      </c>
      <c r="C13" s="267">
        <v>1150</v>
      </c>
      <c r="D13" s="267">
        <v>1093</v>
      </c>
      <c r="E13" s="267">
        <v>1269</v>
      </c>
      <c r="F13" s="267">
        <v>1415</v>
      </c>
      <c r="G13" s="267">
        <v>1595</v>
      </c>
      <c r="H13" s="268">
        <v>2402</v>
      </c>
      <c r="I13" s="269">
        <v>2450</v>
      </c>
      <c r="J13" s="269">
        <v>2698</v>
      </c>
      <c r="K13" s="269">
        <v>4075</v>
      </c>
    </row>
    <row r="14" spans="1:11" ht="15">
      <c r="A14" s="320" t="s">
        <v>11</v>
      </c>
      <c r="B14" s="225">
        <f>SUM(B11:B13)</f>
        <v>61985</v>
      </c>
      <c r="C14" s="225">
        <f aca="true" t="shared" si="0" ref="C14:K14">SUM(C11:C13)</f>
        <v>63575</v>
      </c>
      <c r="D14" s="225">
        <f t="shared" si="0"/>
        <v>64469</v>
      </c>
      <c r="E14" s="225">
        <f t="shared" si="0"/>
        <v>67496</v>
      </c>
      <c r="F14" s="225">
        <f t="shared" si="0"/>
        <v>70723</v>
      </c>
      <c r="G14" s="225">
        <f t="shared" si="0"/>
        <v>74916</v>
      </c>
      <c r="H14" s="225">
        <f>SUM(H11:H13)</f>
        <v>78782</v>
      </c>
      <c r="I14" s="225">
        <f t="shared" si="0"/>
        <v>80921</v>
      </c>
      <c r="J14" s="225">
        <f t="shared" si="0"/>
        <v>83007</v>
      </c>
      <c r="K14" s="224">
        <f t="shared" si="0"/>
        <v>93689</v>
      </c>
    </row>
    <row r="16" ht="12.75">
      <c r="H16" s="326"/>
    </row>
    <row r="17" spans="1:11" ht="15.75">
      <c r="A17" s="498" t="s">
        <v>244</v>
      </c>
      <c r="B17" s="498"/>
      <c r="C17" s="498"/>
      <c r="D17" s="498"/>
      <c r="E17" s="498"/>
      <c r="F17" s="498"/>
      <c r="G17" s="498"/>
      <c r="H17" s="498"/>
      <c r="I17" s="498"/>
      <c r="J17" s="498"/>
      <c r="K17" s="498"/>
    </row>
    <row r="18" ht="9" customHeight="1"/>
    <row r="19" spans="1:11" ht="15">
      <c r="A19" s="237" t="s">
        <v>211</v>
      </c>
      <c r="B19" s="236" t="s">
        <v>136</v>
      </c>
      <c r="C19" s="236" t="s">
        <v>139</v>
      </c>
      <c r="D19" s="236" t="s">
        <v>147</v>
      </c>
      <c r="E19" s="236" t="s">
        <v>155</v>
      </c>
      <c r="F19" s="236" t="s">
        <v>174</v>
      </c>
      <c r="G19" s="236" t="s">
        <v>191</v>
      </c>
      <c r="H19" s="235" t="s">
        <v>198</v>
      </c>
      <c r="I19" s="228" t="s">
        <v>199</v>
      </c>
      <c r="J19" s="228" t="s">
        <v>213</v>
      </c>
      <c r="K19" s="228" t="s">
        <v>230</v>
      </c>
    </row>
    <row r="20" spans="1:10" ht="15">
      <c r="A20" s="226" t="s">
        <v>210</v>
      </c>
      <c r="B20" s="318"/>
      <c r="C20" s="318"/>
      <c r="D20" s="318"/>
      <c r="E20" s="318"/>
      <c r="F20" s="318"/>
      <c r="G20" s="318"/>
      <c r="H20" s="318"/>
      <c r="I20" s="319"/>
      <c r="J20" s="319"/>
    </row>
    <row r="21" spans="1:11" s="270" customFormat="1" ht="12.75">
      <c r="A21" s="268" t="s">
        <v>209</v>
      </c>
      <c r="B21" s="267">
        <v>4654</v>
      </c>
      <c r="C21" s="267">
        <v>4857</v>
      </c>
      <c r="D21" s="267">
        <v>4527</v>
      </c>
      <c r="E21" s="267">
        <v>6418</v>
      </c>
      <c r="F21" s="267">
        <v>8079</v>
      </c>
      <c r="G21" s="267">
        <v>8901</v>
      </c>
      <c r="H21" s="268">
        <v>10637</v>
      </c>
      <c r="I21" s="269">
        <v>10541</v>
      </c>
      <c r="J21" s="269">
        <v>10333</v>
      </c>
      <c r="K21" s="269">
        <v>10416</v>
      </c>
    </row>
    <row r="22" spans="1:11" s="270" customFormat="1" ht="12.75">
      <c r="A22" s="268" t="s">
        <v>208</v>
      </c>
      <c r="B22" s="267">
        <v>9443</v>
      </c>
      <c r="C22" s="267">
        <v>10756</v>
      </c>
      <c r="D22" s="267">
        <v>9952</v>
      </c>
      <c r="E22" s="267">
        <v>9973</v>
      </c>
      <c r="F22" s="267">
        <v>11785</v>
      </c>
      <c r="G22" s="267">
        <v>13368</v>
      </c>
      <c r="H22" s="268">
        <v>16687</v>
      </c>
      <c r="I22" s="269">
        <v>16594</v>
      </c>
      <c r="J22" s="269">
        <v>15880</v>
      </c>
      <c r="K22" s="269">
        <v>17847</v>
      </c>
    </row>
    <row r="23" spans="1:11" s="270" customFormat="1" ht="12.75">
      <c r="A23" s="268" t="s">
        <v>207</v>
      </c>
      <c r="B23" s="267">
        <v>369</v>
      </c>
      <c r="C23" s="267">
        <v>609</v>
      </c>
      <c r="D23" s="267">
        <v>471</v>
      </c>
      <c r="E23" s="267">
        <v>621</v>
      </c>
      <c r="F23" s="267">
        <v>701</v>
      </c>
      <c r="G23" s="267">
        <v>913</v>
      </c>
      <c r="H23" s="268">
        <v>2214</v>
      </c>
      <c r="I23" s="269">
        <v>2243</v>
      </c>
      <c r="J23" s="269">
        <v>2481</v>
      </c>
      <c r="K23" s="269">
        <v>3744</v>
      </c>
    </row>
    <row r="24" spans="1:11" ht="15">
      <c r="A24" s="320" t="s">
        <v>11</v>
      </c>
      <c r="B24" s="224">
        <f aca="true" t="shared" si="1" ref="B24:J24">SUM(B21:B23)</f>
        <v>14466</v>
      </c>
      <c r="C24" s="224">
        <f t="shared" si="1"/>
        <v>16222</v>
      </c>
      <c r="D24" s="224">
        <f t="shared" si="1"/>
        <v>14950</v>
      </c>
      <c r="E24" s="224">
        <f t="shared" si="1"/>
        <v>17012</v>
      </c>
      <c r="F24" s="224">
        <f t="shared" si="1"/>
        <v>20565</v>
      </c>
      <c r="G24" s="224">
        <f t="shared" si="1"/>
        <v>23182</v>
      </c>
      <c r="H24" s="224">
        <f t="shared" si="1"/>
        <v>29538</v>
      </c>
      <c r="I24" s="224">
        <f t="shared" si="1"/>
        <v>29378</v>
      </c>
      <c r="J24" s="224">
        <f t="shared" si="1"/>
        <v>28694</v>
      </c>
      <c r="K24" s="224">
        <f>SUM(K21:K23)</f>
        <v>32007</v>
      </c>
    </row>
    <row r="27" spans="1:11" ht="15.75">
      <c r="A27" s="498" t="s">
        <v>245</v>
      </c>
      <c r="B27" s="498"/>
      <c r="C27" s="498"/>
      <c r="D27" s="498"/>
      <c r="E27" s="498"/>
      <c r="F27" s="498"/>
      <c r="G27" s="498"/>
      <c r="H27" s="498"/>
      <c r="I27" s="498"/>
      <c r="J27" s="498"/>
      <c r="K27" s="498"/>
    </row>
    <row r="28" ht="9" customHeight="1"/>
    <row r="29" spans="1:11" s="227" customFormat="1" ht="15">
      <c r="A29" s="230" t="s">
        <v>211</v>
      </c>
      <c r="B29" s="228" t="s">
        <v>136</v>
      </c>
      <c r="C29" s="228" t="s">
        <v>139</v>
      </c>
      <c r="D29" s="228" t="s">
        <v>147</v>
      </c>
      <c r="E29" s="228" t="s">
        <v>155</v>
      </c>
      <c r="F29" s="228" t="s">
        <v>174</v>
      </c>
      <c r="G29" s="228" t="s">
        <v>191</v>
      </c>
      <c r="H29" s="229" t="s">
        <v>198</v>
      </c>
      <c r="I29" s="228" t="s">
        <v>199</v>
      </c>
      <c r="J29" s="228" t="s">
        <v>213</v>
      </c>
      <c r="K29" s="228" t="s">
        <v>230</v>
      </c>
    </row>
    <row r="30" spans="1:10" ht="15">
      <c r="A30" s="226" t="s">
        <v>210</v>
      </c>
      <c r="B30" s="318"/>
      <c r="C30" s="318"/>
      <c r="D30" s="318"/>
      <c r="E30" s="318"/>
      <c r="F30" s="318"/>
      <c r="G30" s="318"/>
      <c r="H30" s="318"/>
      <c r="I30" s="319"/>
      <c r="J30" s="319"/>
    </row>
    <row r="31" spans="1:11" s="270" customFormat="1" ht="12.75">
      <c r="A31" s="266" t="s">
        <v>209</v>
      </c>
      <c r="B31" s="267">
        <v>13625</v>
      </c>
      <c r="C31" s="267">
        <v>13563</v>
      </c>
      <c r="D31" s="267">
        <v>13611</v>
      </c>
      <c r="E31" s="267">
        <v>18107</v>
      </c>
      <c r="F31" s="267">
        <v>17704</v>
      </c>
      <c r="G31" s="267">
        <v>17759</v>
      </c>
      <c r="H31" s="268">
        <v>17386</v>
      </c>
      <c r="I31" s="269">
        <v>18430</v>
      </c>
      <c r="J31" s="269">
        <v>19476</v>
      </c>
      <c r="K31" s="269">
        <v>20265</v>
      </c>
    </row>
    <row r="32" spans="1:11" s="270" customFormat="1" ht="12.75">
      <c r="A32" s="266" t="s">
        <v>208</v>
      </c>
      <c r="B32" s="267">
        <v>31444</v>
      </c>
      <c r="C32" s="267">
        <v>32034</v>
      </c>
      <c r="D32" s="267">
        <v>33194</v>
      </c>
      <c r="E32" s="267">
        <v>29121</v>
      </c>
      <c r="F32" s="267">
        <v>30146</v>
      </c>
      <c r="G32" s="267">
        <v>31801</v>
      </c>
      <c r="H32" s="268">
        <v>31659</v>
      </c>
      <c r="I32" s="269">
        <v>32888</v>
      </c>
      <c r="J32" s="269">
        <v>34131</v>
      </c>
      <c r="K32" s="269">
        <v>38654</v>
      </c>
    </row>
    <row r="33" spans="1:11" s="270" customFormat="1" ht="12.75">
      <c r="A33" s="266" t="s">
        <v>207</v>
      </c>
      <c r="B33" s="267">
        <v>210</v>
      </c>
      <c r="C33" s="267">
        <v>217</v>
      </c>
      <c r="D33" s="267">
        <v>209</v>
      </c>
      <c r="E33" s="267">
        <v>193</v>
      </c>
      <c r="F33" s="267">
        <v>217</v>
      </c>
      <c r="G33" s="267">
        <v>188</v>
      </c>
      <c r="H33" s="268">
        <v>184</v>
      </c>
      <c r="I33" s="269">
        <v>207</v>
      </c>
      <c r="J33" s="269">
        <v>210</v>
      </c>
      <c r="K33" s="269">
        <v>180</v>
      </c>
    </row>
    <row r="34" spans="1:11" ht="15">
      <c r="A34" s="320" t="s">
        <v>11</v>
      </c>
      <c r="B34" s="225">
        <f>SUM(B31:B33)</f>
        <v>45279</v>
      </c>
      <c r="C34" s="225">
        <f aca="true" t="shared" si="2" ref="C34:K34">SUM(C31:C33)</f>
        <v>45814</v>
      </c>
      <c r="D34" s="225">
        <f t="shared" si="2"/>
        <v>47014</v>
      </c>
      <c r="E34" s="225">
        <f t="shared" si="2"/>
        <v>47421</v>
      </c>
      <c r="F34" s="225">
        <f t="shared" si="2"/>
        <v>48067</v>
      </c>
      <c r="G34" s="225">
        <f t="shared" si="2"/>
        <v>49748</v>
      </c>
      <c r="H34" s="225">
        <f t="shared" si="2"/>
        <v>49229</v>
      </c>
      <c r="I34" s="225">
        <f t="shared" si="2"/>
        <v>51525</v>
      </c>
      <c r="J34" s="225">
        <f t="shared" si="2"/>
        <v>53817</v>
      </c>
      <c r="K34" s="224">
        <f t="shared" si="2"/>
        <v>59099</v>
      </c>
    </row>
    <row r="37" spans="1:11" ht="15.75">
      <c r="A37" s="498" t="s">
        <v>246</v>
      </c>
      <c r="B37" s="498"/>
      <c r="C37" s="498"/>
      <c r="D37" s="498"/>
      <c r="E37" s="498"/>
      <c r="F37" s="498"/>
      <c r="G37" s="498"/>
      <c r="H37" s="498"/>
      <c r="I37" s="498"/>
      <c r="J37" s="498"/>
      <c r="K37" s="498"/>
    </row>
    <row r="38" ht="9" customHeight="1"/>
    <row r="39" spans="1:11" s="227" customFormat="1" ht="15">
      <c r="A39" s="234" t="s">
        <v>211</v>
      </c>
      <c r="B39" s="228" t="s">
        <v>136</v>
      </c>
      <c r="C39" s="228" t="s">
        <v>139</v>
      </c>
      <c r="D39" s="228" t="s">
        <v>147</v>
      </c>
      <c r="E39" s="228" t="s">
        <v>155</v>
      </c>
      <c r="F39" s="228" t="s">
        <v>174</v>
      </c>
      <c r="G39" s="228" t="s">
        <v>191</v>
      </c>
      <c r="H39" s="229" t="s">
        <v>198</v>
      </c>
      <c r="I39" s="228" t="s">
        <v>199</v>
      </c>
      <c r="J39" s="228" t="s">
        <v>213</v>
      </c>
      <c r="K39" s="228" t="s">
        <v>230</v>
      </c>
    </row>
    <row r="40" spans="1:9" ht="15">
      <c r="A40" s="226" t="s">
        <v>210</v>
      </c>
      <c r="B40" s="318"/>
      <c r="C40" s="318"/>
      <c r="D40" s="318"/>
      <c r="E40" s="318"/>
      <c r="F40" s="318"/>
      <c r="G40" s="318"/>
      <c r="H40" s="318"/>
      <c r="I40" s="319"/>
    </row>
    <row r="41" spans="1:11" s="270" customFormat="1" ht="12.75">
      <c r="A41" s="266" t="s">
        <v>209</v>
      </c>
      <c r="B41" s="271">
        <v>24711531.91</v>
      </c>
      <c r="C41" s="271">
        <v>24415323.94</v>
      </c>
      <c r="D41" s="271">
        <v>24810016.85</v>
      </c>
      <c r="E41" s="271">
        <v>32824363.58</v>
      </c>
      <c r="F41" s="271">
        <v>32095152.54</v>
      </c>
      <c r="G41" s="271">
        <v>32757013.12</v>
      </c>
      <c r="H41" s="272">
        <v>31738713.72</v>
      </c>
      <c r="I41" s="273">
        <v>34456121.57</v>
      </c>
      <c r="J41" s="273">
        <v>37062110.54</v>
      </c>
      <c r="K41" s="273">
        <v>40498815.02</v>
      </c>
    </row>
    <row r="42" spans="1:11" s="270" customFormat="1" ht="12.75">
      <c r="A42" s="266" t="s">
        <v>208</v>
      </c>
      <c r="B42" s="271">
        <v>49811435.4</v>
      </c>
      <c r="C42" s="271">
        <v>50371021.35</v>
      </c>
      <c r="D42" s="271">
        <v>53338700.27</v>
      </c>
      <c r="E42" s="271">
        <v>48068617.56</v>
      </c>
      <c r="F42" s="271">
        <v>50240858.6</v>
      </c>
      <c r="G42" s="271">
        <v>53501672.34</v>
      </c>
      <c r="H42" s="272">
        <v>52448823.87</v>
      </c>
      <c r="I42" s="273">
        <v>56164369.84</v>
      </c>
      <c r="J42" s="273">
        <v>59514337.57</v>
      </c>
      <c r="K42" s="273">
        <v>70792037.79</v>
      </c>
    </row>
    <row r="43" spans="1:11" s="270" customFormat="1" ht="12.75">
      <c r="A43" s="266" t="s">
        <v>207</v>
      </c>
      <c r="B43" s="271">
        <v>468971.83999999997</v>
      </c>
      <c r="C43" s="271">
        <v>488449.26</v>
      </c>
      <c r="D43" s="271">
        <v>477648.13</v>
      </c>
      <c r="E43" s="271">
        <v>453117.35</v>
      </c>
      <c r="F43" s="271">
        <v>545037.7</v>
      </c>
      <c r="G43" s="271">
        <v>453321.23000000004</v>
      </c>
      <c r="H43" s="272">
        <v>425132.95999999996</v>
      </c>
      <c r="I43" s="273">
        <v>527865.4</v>
      </c>
      <c r="J43" s="273">
        <v>529141.36</v>
      </c>
      <c r="K43" s="273">
        <v>478730.08</v>
      </c>
    </row>
    <row r="44" spans="1:11" ht="15">
      <c r="A44" s="320" t="s">
        <v>11</v>
      </c>
      <c r="B44" s="233">
        <f>SUM(B41:B43)</f>
        <v>74991939.15</v>
      </c>
      <c r="C44" s="233">
        <f aca="true" t="shared" si="3" ref="C44:K44">SUM(C41:C43)</f>
        <v>75274794.55000001</v>
      </c>
      <c r="D44" s="233">
        <f t="shared" si="3"/>
        <v>78626365.25</v>
      </c>
      <c r="E44" s="233">
        <f t="shared" si="3"/>
        <v>81346098.49</v>
      </c>
      <c r="F44" s="233">
        <f t="shared" si="3"/>
        <v>82881048.84</v>
      </c>
      <c r="G44" s="233">
        <f t="shared" si="3"/>
        <v>86712006.69000001</v>
      </c>
      <c r="H44" s="233">
        <f t="shared" si="3"/>
        <v>84612670.55</v>
      </c>
      <c r="I44" s="233">
        <f t="shared" si="3"/>
        <v>91148356.81</v>
      </c>
      <c r="J44" s="233">
        <f t="shared" si="3"/>
        <v>97105589.47</v>
      </c>
      <c r="K44" s="232">
        <f t="shared" si="3"/>
        <v>111769582.89</v>
      </c>
    </row>
    <row r="47" spans="1:11" ht="15.75">
      <c r="A47" s="498" t="s">
        <v>247</v>
      </c>
      <c r="B47" s="498"/>
      <c r="C47" s="498"/>
      <c r="D47" s="498"/>
      <c r="E47" s="498"/>
      <c r="F47" s="498"/>
      <c r="G47" s="498"/>
      <c r="H47" s="498"/>
      <c r="I47" s="498"/>
      <c r="J47" s="498"/>
      <c r="K47" s="498"/>
    </row>
    <row r="48" ht="8.25" customHeight="1"/>
    <row r="49" spans="1:11" s="227" customFormat="1" ht="15">
      <c r="A49" s="234" t="s">
        <v>211</v>
      </c>
      <c r="B49" s="228" t="s">
        <v>136</v>
      </c>
      <c r="C49" s="228" t="s">
        <v>139</v>
      </c>
      <c r="D49" s="228" t="s">
        <v>147</v>
      </c>
      <c r="E49" s="228" t="s">
        <v>155</v>
      </c>
      <c r="F49" s="228" t="s">
        <v>174</v>
      </c>
      <c r="G49" s="228" t="s">
        <v>191</v>
      </c>
      <c r="H49" s="229" t="s">
        <v>198</v>
      </c>
      <c r="I49" s="228" t="s">
        <v>199</v>
      </c>
      <c r="J49" s="228" t="s">
        <v>213</v>
      </c>
      <c r="K49" s="228" t="s">
        <v>230</v>
      </c>
    </row>
    <row r="50" spans="1:9" ht="15">
      <c r="A50" s="226" t="s">
        <v>210</v>
      </c>
      <c r="B50" s="318"/>
      <c r="C50" s="318"/>
      <c r="D50" s="318"/>
      <c r="E50" s="318"/>
      <c r="F50" s="318"/>
      <c r="G50" s="318"/>
      <c r="H50" s="318"/>
      <c r="I50" s="319"/>
    </row>
    <row r="51" spans="1:11" s="270" customFormat="1" ht="12.75">
      <c r="A51" s="266" t="s">
        <v>209</v>
      </c>
      <c r="B51" s="271">
        <v>1813.690415412844</v>
      </c>
      <c r="C51" s="271">
        <v>1800.1418520976185</v>
      </c>
      <c r="D51" s="271">
        <v>1822.7916280949232</v>
      </c>
      <c r="E51" s="271">
        <v>1812.7996675318936</v>
      </c>
      <c r="F51" s="271">
        <v>1812.8757647989155</v>
      </c>
      <c r="G51" s="271">
        <v>1844.5302731009629</v>
      </c>
      <c r="H51" s="272">
        <v>1825.5328264120556</v>
      </c>
      <c r="I51" s="273">
        <v>1869.5670954964733</v>
      </c>
      <c r="J51" s="273">
        <v>1902.9631618402136</v>
      </c>
      <c r="K51" s="273">
        <v>1998.4611408832966</v>
      </c>
    </row>
    <row r="52" spans="1:11" s="270" customFormat="1" ht="12.75">
      <c r="A52" s="266" t="s">
        <v>208</v>
      </c>
      <c r="B52" s="271">
        <v>1584.1316435567994</v>
      </c>
      <c r="C52" s="271">
        <v>1572.4237169882</v>
      </c>
      <c r="D52" s="271">
        <v>1606.8777571247817</v>
      </c>
      <c r="E52" s="271">
        <v>1650.6513361491707</v>
      </c>
      <c r="F52" s="271">
        <v>1666.5845750680026</v>
      </c>
      <c r="G52" s="271">
        <v>1682.389621081098</v>
      </c>
      <c r="H52" s="272">
        <v>1656.679739410594</v>
      </c>
      <c r="I52" s="273">
        <v>1707.746589637558</v>
      </c>
      <c r="J52" s="273">
        <v>1743.7033069643433</v>
      </c>
      <c r="K52" s="273">
        <v>1831.4285142546698</v>
      </c>
    </row>
    <row r="53" spans="1:11" s="270" customFormat="1" ht="12.75">
      <c r="A53" s="266" t="s">
        <v>207</v>
      </c>
      <c r="B53" s="271">
        <v>2233.199238095238</v>
      </c>
      <c r="C53" s="271">
        <v>2250.9182488479264</v>
      </c>
      <c r="D53" s="271">
        <v>2285.397751196172</v>
      </c>
      <c r="E53" s="271">
        <v>2347.75829015544</v>
      </c>
      <c r="F53" s="271">
        <v>2511.6944700460826</v>
      </c>
      <c r="G53" s="271">
        <v>2411.2831382978725</v>
      </c>
      <c r="H53" s="272">
        <v>2310.505217391304</v>
      </c>
      <c r="I53" s="273">
        <v>2550.074396135266</v>
      </c>
      <c r="J53" s="273">
        <v>2519.7207619047617</v>
      </c>
      <c r="K53" s="273">
        <v>2659.6115555555557</v>
      </c>
    </row>
    <row r="54" spans="1:11" ht="15">
      <c r="A54" s="320" t="s">
        <v>11</v>
      </c>
      <c r="B54" s="233">
        <f>B44/B34</f>
        <v>1656.218978996886</v>
      </c>
      <c r="C54" s="233">
        <f aca="true" t="shared" si="4" ref="C54:K54">C44/C34</f>
        <v>1643.0522231195707</v>
      </c>
      <c r="D54" s="233">
        <f t="shared" si="4"/>
        <v>1672.4032256349174</v>
      </c>
      <c r="E54" s="233">
        <f t="shared" si="4"/>
        <v>1715.4024269838255</v>
      </c>
      <c r="F54" s="233">
        <f t="shared" si="4"/>
        <v>1724.2817076164522</v>
      </c>
      <c r="G54" s="233">
        <f t="shared" si="4"/>
        <v>1743.0249796976766</v>
      </c>
      <c r="H54" s="233">
        <f t="shared" si="4"/>
        <v>1718.756638363566</v>
      </c>
      <c r="I54" s="233">
        <f t="shared" si="4"/>
        <v>1769.0122622028143</v>
      </c>
      <c r="J54" s="233">
        <f t="shared" si="4"/>
        <v>1804.366454280246</v>
      </c>
      <c r="K54" s="232">
        <f t="shared" si="4"/>
        <v>1891.2262963840335</v>
      </c>
    </row>
    <row r="55" ht="12.75">
      <c r="C55" s="231"/>
    </row>
    <row r="57" spans="1:11" ht="15.75">
      <c r="A57" s="498" t="s">
        <v>248</v>
      </c>
      <c r="B57" s="498"/>
      <c r="C57" s="498"/>
      <c r="D57" s="498"/>
      <c r="E57" s="498"/>
      <c r="F57" s="498"/>
      <c r="G57" s="498"/>
      <c r="H57" s="498"/>
      <c r="I57" s="498"/>
      <c r="J57" s="498"/>
      <c r="K57" s="498"/>
    </row>
    <row r="58" ht="9" customHeight="1"/>
    <row r="59" spans="1:11" s="227" customFormat="1" ht="15">
      <c r="A59" s="230" t="s">
        <v>211</v>
      </c>
      <c r="B59" s="228" t="s">
        <v>136</v>
      </c>
      <c r="C59" s="228" t="s">
        <v>139</v>
      </c>
      <c r="D59" s="228" t="s">
        <v>147</v>
      </c>
      <c r="E59" s="228" t="s">
        <v>155</v>
      </c>
      <c r="F59" s="228" t="s">
        <v>174</v>
      </c>
      <c r="G59" s="228" t="s">
        <v>191</v>
      </c>
      <c r="H59" s="229" t="s">
        <v>198</v>
      </c>
      <c r="I59" s="228" t="s">
        <v>199</v>
      </c>
      <c r="J59" s="228" t="s">
        <v>213</v>
      </c>
      <c r="K59" s="228" t="s">
        <v>230</v>
      </c>
    </row>
    <row r="60" spans="1:9" ht="15">
      <c r="A60" s="226" t="s">
        <v>210</v>
      </c>
      <c r="B60" s="318"/>
      <c r="C60" s="318"/>
      <c r="D60" s="318"/>
      <c r="E60" s="318"/>
      <c r="F60" s="318"/>
      <c r="G60" s="318"/>
      <c r="H60" s="318"/>
      <c r="I60" s="319"/>
    </row>
    <row r="61" spans="1:11" s="270" customFormat="1" ht="12.75">
      <c r="A61" s="266" t="s">
        <v>209</v>
      </c>
      <c r="B61" s="267">
        <v>482</v>
      </c>
      <c r="C61" s="267">
        <v>271</v>
      </c>
      <c r="D61" s="267">
        <v>477</v>
      </c>
      <c r="E61" s="267">
        <v>746</v>
      </c>
      <c r="F61" s="267">
        <v>157</v>
      </c>
      <c r="G61" s="267">
        <v>205</v>
      </c>
      <c r="H61" s="268">
        <v>0</v>
      </c>
      <c r="I61" s="269">
        <v>5</v>
      </c>
      <c r="J61" s="269">
        <v>138</v>
      </c>
      <c r="K61" s="269">
        <v>616</v>
      </c>
    </row>
    <row r="62" spans="1:11" s="270" customFormat="1" ht="12.75">
      <c r="A62" s="266" t="s">
        <v>208</v>
      </c>
      <c r="B62" s="267">
        <v>1340</v>
      </c>
      <c r="C62" s="267">
        <v>944</v>
      </c>
      <c r="D62" s="267">
        <v>1615</v>
      </c>
      <c r="E62" s="267">
        <v>1862</v>
      </c>
      <c r="F62" s="267">
        <v>1437</v>
      </c>
      <c r="G62" s="267">
        <v>1287</v>
      </c>
      <c r="H62" s="268">
        <v>11</v>
      </c>
      <c r="I62" s="269">
        <v>13</v>
      </c>
      <c r="J62" s="269">
        <v>351</v>
      </c>
      <c r="K62" s="269">
        <v>1816</v>
      </c>
    </row>
    <row r="63" spans="1:11" s="270" customFormat="1" ht="12.75">
      <c r="A63" s="266" t="s">
        <v>207</v>
      </c>
      <c r="B63" s="267">
        <v>418</v>
      </c>
      <c r="C63" s="267">
        <v>324</v>
      </c>
      <c r="D63" s="267">
        <v>413</v>
      </c>
      <c r="E63" s="267">
        <v>455</v>
      </c>
      <c r="F63" s="267">
        <v>497</v>
      </c>
      <c r="G63" s="267">
        <v>494</v>
      </c>
      <c r="H63" s="268">
        <v>4</v>
      </c>
      <c r="I63" s="269">
        <v>0</v>
      </c>
      <c r="J63" s="269">
        <v>7</v>
      </c>
      <c r="K63" s="269">
        <v>151</v>
      </c>
    </row>
    <row r="64" spans="1:11" ht="15">
      <c r="A64" s="320" t="s">
        <v>11</v>
      </c>
      <c r="B64" s="225">
        <f>B14-B24-B34</f>
        <v>2240</v>
      </c>
      <c r="C64" s="225">
        <f>C14-C24-C34</f>
        <v>1539</v>
      </c>
      <c r="D64" s="225">
        <f aca="true" t="shared" si="5" ref="D64:I64">D14-D24-D34</f>
        <v>2505</v>
      </c>
      <c r="E64" s="225">
        <f t="shared" si="5"/>
        <v>3063</v>
      </c>
      <c r="F64" s="225">
        <f t="shared" si="5"/>
        <v>2091</v>
      </c>
      <c r="G64" s="225">
        <f t="shared" si="5"/>
        <v>1986</v>
      </c>
      <c r="H64" s="225">
        <f t="shared" si="5"/>
        <v>15</v>
      </c>
      <c r="I64" s="225">
        <f t="shared" si="5"/>
        <v>18</v>
      </c>
      <c r="J64" s="225">
        <f>J14-J24-J34</f>
        <v>496</v>
      </c>
      <c r="K64" s="224">
        <f>K14-K24-K34</f>
        <v>2583</v>
      </c>
    </row>
    <row r="66" ht="15">
      <c r="A66" s="323" t="s">
        <v>253</v>
      </c>
    </row>
  </sheetData>
  <sheetProtection/>
  <mergeCells count="10">
    <mergeCell ref="A47:K47"/>
    <mergeCell ref="A57:K57"/>
    <mergeCell ref="A4:K4"/>
    <mergeCell ref="A5:K5"/>
    <mergeCell ref="A3:K3"/>
    <mergeCell ref="A1:I1"/>
    <mergeCell ref="A7:K7"/>
    <mergeCell ref="A17:K17"/>
    <mergeCell ref="A27:K27"/>
    <mergeCell ref="A37:K37"/>
  </mergeCells>
  <printOptions horizontalCentered="1"/>
  <pageMargins left="0.31496062992125984" right="0.31496062992125984" top="0.5511811023622047" bottom="0.5511811023622047" header="0.31496062992125984" footer="0.31496062992125984"/>
  <pageSetup horizontalDpi="600" verticalDpi="600" orientation="landscape" paperSize="9" scale="85" r:id="rId1"/>
</worksheet>
</file>

<file path=xl/worksheets/sheet9.xml><?xml version="1.0" encoding="utf-8"?>
<worksheet xmlns="http://schemas.openxmlformats.org/spreadsheetml/2006/main" xmlns:r="http://schemas.openxmlformats.org/officeDocument/2006/relationships">
  <sheetPr>
    <pageSetUpPr fitToPage="1"/>
  </sheetPr>
  <dimension ref="A1:G41"/>
  <sheetViews>
    <sheetView zoomScalePageLayoutView="0" workbookViewId="0" topLeftCell="A1">
      <selection activeCell="A59" sqref="A59"/>
    </sheetView>
  </sheetViews>
  <sheetFormatPr defaultColWidth="8.8515625" defaultRowHeight="12.75"/>
  <cols>
    <col min="1" max="1" width="8.8515625" style="17" customWidth="1"/>
    <col min="2" max="2" width="20.28125" style="17" customWidth="1"/>
    <col min="3" max="6" width="20.140625" style="17" customWidth="1"/>
    <col min="7" max="8" width="9.140625" style="17" hidden="1" customWidth="1"/>
    <col min="9" max="9" width="21.28125" style="17" hidden="1" customWidth="1"/>
    <col min="10" max="10" width="18.140625" style="17" customWidth="1"/>
    <col min="11" max="16384" width="8.8515625" style="17" customWidth="1"/>
  </cols>
  <sheetData>
    <row r="1" s="46" customFormat="1" ht="12.75">
      <c r="A1" s="95" t="s">
        <v>227</v>
      </c>
    </row>
    <row r="2" s="46" customFormat="1" ht="12.75">
      <c r="A2" s="95"/>
    </row>
    <row r="3" spans="1:6" ht="12.75">
      <c r="A3" s="25" t="s">
        <v>50</v>
      </c>
      <c r="B3" s="25"/>
      <c r="C3" s="25"/>
      <c r="D3" s="25"/>
      <c r="E3" s="25"/>
      <c r="F3" s="25"/>
    </row>
    <row r="4" spans="1:6" ht="12.75">
      <c r="A4" s="24"/>
      <c r="B4" s="24"/>
      <c r="C4" s="24"/>
      <c r="D4" s="24"/>
      <c r="E4" s="24"/>
      <c r="F4" s="24"/>
    </row>
    <row r="5" spans="1:6" ht="12.75">
      <c r="A5" s="25" t="s">
        <v>117</v>
      </c>
      <c r="B5" s="25"/>
      <c r="C5" s="25"/>
      <c r="D5" s="25"/>
      <c r="E5" s="25"/>
      <c r="F5" s="25"/>
    </row>
    <row r="6" spans="1:6" ht="13.5" thickBot="1">
      <c r="A6" s="24"/>
      <c r="B6" s="24"/>
      <c r="C6" s="24"/>
      <c r="D6" s="24"/>
      <c r="E6" s="24"/>
      <c r="F6" s="24"/>
    </row>
    <row r="7" spans="1:6" ht="12.75">
      <c r="A7" s="47"/>
      <c r="B7" s="47"/>
      <c r="C7" s="26" t="s">
        <v>51</v>
      </c>
      <c r="D7" s="26" t="s">
        <v>52</v>
      </c>
      <c r="E7" s="26" t="s">
        <v>53</v>
      </c>
      <c r="F7" s="26" t="s">
        <v>11</v>
      </c>
    </row>
    <row r="8" spans="1:6" ht="12.75">
      <c r="A8" s="24"/>
      <c r="B8" s="24"/>
      <c r="C8" s="27" t="s">
        <v>54</v>
      </c>
      <c r="D8" s="27" t="s">
        <v>55</v>
      </c>
      <c r="E8" s="27" t="s">
        <v>56</v>
      </c>
      <c r="F8" s="48"/>
    </row>
    <row r="9" spans="1:6" ht="12.75">
      <c r="A9" s="49"/>
      <c r="B9" s="49"/>
      <c r="C9" s="28"/>
      <c r="D9" s="28"/>
      <c r="E9" s="28"/>
      <c r="F9" s="50"/>
    </row>
    <row r="10" spans="1:6" ht="12.75">
      <c r="A10" s="51" t="s">
        <v>45</v>
      </c>
      <c r="B10" s="24"/>
      <c r="C10" s="48"/>
      <c r="D10" s="48"/>
      <c r="E10" s="48"/>
      <c r="F10" s="48"/>
    </row>
    <row r="11" spans="1:7" ht="12.75">
      <c r="A11" s="507" t="s">
        <v>57</v>
      </c>
      <c r="B11" s="508"/>
      <c r="C11" s="19">
        <v>898</v>
      </c>
      <c r="D11" s="19">
        <v>940</v>
      </c>
      <c r="E11" s="19">
        <v>232</v>
      </c>
      <c r="F11" s="19">
        <v>2070</v>
      </c>
      <c r="G11" s="15">
        <f>SUM(C11:F11)</f>
        <v>4140</v>
      </c>
    </row>
    <row r="12" spans="1:6" ht="12.75">
      <c r="A12" s="24" t="s">
        <v>58</v>
      </c>
      <c r="B12" s="24"/>
      <c r="C12" s="19">
        <v>7434</v>
      </c>
      <c r="D12" s="19">
        <v>17540</v>
      </c>
      <c r="E12" s="19">
        <v>4148</v>
      </c>
      <c r="F12" s="52">
        <v>29122</v>
      </c>
    </row>
    <row r="13" spans="1:6" ht="12.75">
      <c r="A13" s="509" t="s">
        <v>118</v>
      </c>
      <c r="B13" s="510"/>
      <c r="C13" s="20">
        <v>8332</v>
      </c>
      <c r="D13" s="20">
        <v>18480</v>
      </c>
      <c r="E13" s="20">
        <v>4380</v>
      </c>
      <c r="F13" s="22">
        <v>31192</v>
      </c>
    </row>
    <row r="14" spans="1:6" ht="12.75">
      <c r="A14" s="24"/>
      <c r="B14" s="24"/>
      <c r="C14" s="19"/>
      <c r="D14" s="19"/>
      <c r="E14" s="19"/>
      <c r="F14" s="19"/>
    </row>
    <row r="15" spans="1:6" ht="12.75">
      <c r="A15" s="51" t="s">
        <v>46</v>
      </c>
      <c r="B15" s="24"/>
      <c r="C15" s="19"/>
      <c r="D15" s="19"/>
      <c r="E15" s="19"/>
      <c r="F15" s="19"/>
    </row>
    <row r="16" spans="1:7" ht="12.75">
      <c r="A16" s="507" t="s">
        <v>57</v>
      </c>
      <c r="B16" s="508"/>
      <c r="C16" s="19">
        <v>52</v>
      </c>
      <c r="D16" s="19">
        <v>20</v>
      </c>
      <c r="E16" s="19">
        <v>0</v>
      </c>
      <c r="F16" s="19">
        <v>72</v>
      </c>
      <c r="G16" s="15">
        <f>SUM(C16:F16)</f>
        <v>144</v>
      </c>
    </row>
    <row r="17" spans="1:6" ht="12.75">
      <c r="A17" s="24" t="s">
        <v>58</v>
      </c>
      <c r="B17" s="24"/>
      <c r="C17" s="19">
        <v>5591</v>
      </c>
      <c r="D17" s="19">
        <v>11319</v>
      </c>
      <c r="E17" s="19">
        <v>1915</v>
      </c>
      <c r="F17" s="19">
        <v>18825</v>
      </c>
    </row>
    <row r="18" spans="1:6" ht="12.75">
      <c r="A18" s="505" t="s">
        <v>119</v>
      </c>
      <c r="B18" s="506"/>
      <c r="C18" s="20">
        <v>5643</v>
      </c>
      <c r="D18" s="20">
        <v>11339</v>
      </c>
      <c r="E18" s="20">
        <v>1915</v>
      </c>
      <c r="F18" s="20">
        <v>18897</v>
      </c>
    </row>
    <row r="19" spans="1:6" ht="12.75">
      <c r="A19" s="24"/>
      <c r="B19" s="24"/>
      <c r="C19" s="21"/>
      <c r="D19" s="21"/>
      <c r="E19" s="21"/>
      <c r="F19" s="21"/>
    </row>
    <row r="20" spans="1:6" ht="12.75">
      <c r="A20" s="505" t="s">
        <v>39</v>
      </c>
      <c r="B20" s="506"/>
      <c r="C20" s="22">
        <v>13975</v>
      </c>
      <c r="D20" s="22">
        <v>29819</v>
      </c>
      <c r="E20" s="22">
        <v>6295</v>
      </c>
      <c r="F20" s="22">
        <v>50089</v>
      </c>
    </row>
    <row r="21" spans="1:6" ht="12.75">
      <c r="A21" s="51"/>
      <c r="B21" s="53"/>
      <c r="C21" s="23"/>
      <c r="D21" s="23"/>
      <c r="E21" s="23"/>
      <c r="F21" s="23"/>
    </row>
    <row r="22" spans="1:6" ht="12.75">
      <c r="A22" s="24"/>
      <c r="B22" s="24"/>
      <c r="C22" s="24"/>
      <c r="D22" s="24"/>
      <c r="E22" s="24"/>
      <c r="F22" s="24"/>
    </row>
    <row r="23" spans="1:6" ht="12.75">
      <c r="A23" s="25" t="s">
        <v>59</v>
      </c>
      <c r="B23" s="25"/>
      <c r="C23" s="25"/>
      <c r="D23" s="25"/>
      <c r="E23" s="25"/>
      <c r="F23" s="25"/>
    </row>
    <row r="24" spans="1:6" ht="13.5" thickBot="1">
      <c r="A24" s="24"/>
      <c r="B24" s="24"/>
      <c r="C24" s="24"/>
      <c r="D24" s="24"/>
      <c r="E24" s="24"/>
      <c r="F24" s="24"/>
    </row>
    <row r="25" spans="1:6" ht="12.75">
      <c r="A25" s="47"/>
      <c r="B25" s="47"/>
      <c r="C25" s="26" t="s">
        <v>51</v>
      </c>
      <c r="D25" s="26" t="s">
        <v>52</v>
      </c>
      <c r="E25" s="26" t="s">
        <v>53</v>
      </c>
      <c r="F25" s="26" t="s">
        <v>11</v>
      </c>
    </row>
    <row r="26" spans="1:6" ht="12.75">
      <c r="A26" s="24"/>
      <c r="B26" s="24"/>
      <c r="C26" s="27" t="s">
        <v>54</v>
      </c>
      <c r="D26" s="27" t="s">
        <v>60</v>
      </c>
      <c r="E26" s="27" t="s">
        <v>56</v>
      </c>
      <c r="F26" s="48"/>
    </row>
    <row r="27" spans="1:6" ht="12.75">
      <c r="A27" s="49"/>
      <c r="B27" s="49"/>
      <c r="C27" s="28"/>
      <c r="D27" s="28"/>
      <c r="E27" s="28"/>
      <c r="F27" s="50"/>
    </row>
    <row r="28" spans="1:7" ht="12.75">
      <c r="A28" s="24" t="s">
        <v>61</v>
      </c>
      <c r="B28" s="24"/>
      <c r="C28" s="19">
        <v>11415</v>
      </c>
      <c r="D28" s="19">
        <v>23088</v>
      </c>
      <c r="E28" s="19">
        <v>4822</v>
      </c>
      <c r="F28" s="19">
        <v>39325</v>
      </c>
      <c r="G28" s="15">
        <f>SUM(C28:F28)</f>
        <v>78650</v>
      </c>
    </row>
    <row r="29" spans="1:6" ht="12.75">
      <c r="A29" s="24"/>
      <c r="B29" s="24"/>
      <c r="C29" s="19"/>
      <c r="D29" s="19"/>
      <c r="E29" s="19"/>
      <c r="F29" s="19"/>
    </row>
    <row r="30" spans="1:6" ht="12.75">
      <c r="A30" s="24" t="s">
        <v>62</v>
      </c>
      <c r="B30" s="24"/>
      <c r="C30" s="19">
        <v>2560</v>
      </c>
      <c r="D30" s="19">
        <v>6731</v>
      </c>
      <c r="E30" s="19">
        <v>1473</v>
      </c>
      <c r="F30" s="19">
        <v>10764</v>
      </c>
    </row>
    <row r="31" spans="1:6" ht="12.75">
      <c r="A31" s="24"/>
      <c r="B31" s="24"/>
      <c r="C31" s="19"/>
      <c r="D31" s="19"/>
      <c r="E31" s="19"/>
      <c r="F31" s="19"/>
    </row>
    <row r="32" spans="1:6" ht="12.75">
      <c r="A32" s="51"/>
      <c r="B32" s="53" t="s">
        <v>39</v>
      </c>
      <c r="C32" s="20">
        <v>13975</v>
      </c>
      <c r="D32" s="20">
        <v>29819</v>
      </c>
      <c r="E32" s="20">
        <v>6295</v>
      </c>
      <c r="F32" s="20">
        <v>50089</v>
      </c>
    </row>
    <row r="33" spans="1:6" ht="12.75">
      <c r="A33" s="24"/>
      <c r="B33" s="24"/>
      <c r="C33" s="24"/>
      <c r="D33" s="24"/>
      <c r="E33" s="24"/>
      <c r="F33" s="24"/>
    </row>
    <row r="34" spans="1:6" ht="12.75">
      <c r="A34" s="54" t="s">
        <v>63</v>
      </c>
      <c r="B34" s="55"/>
      <c r="C34" s="24"/>
      <c r="D34" s="24"/>
      <c r="E34" s="24"/>
      <c r="F34" s="24"/>
    </row>
    <row r="35" spans="1:6" ht="12.75">
      <c r="A35" s="54" t="s">
        <v>64</v>
      </c>
      <c r="B35" s="55"/>
      <c r="C35" s="24"/>
      <c r="D35" s="24"/>
      <c r="E35" s="24"/>
      <c r="F35" s="24"/>
    </row>
    <row r="36" spans="1:6" ht="12.75">
      <c r="A36" s="24" t="s">
        <v>65</v>
      </c>
      <c r="B36" s="55"/>
      <c r="C36" s="24"/>
      <c r="D36" s="24"/>
      <c r="E36" s="24"/>
      <c r="F36" s="24"/>
    </row>
    <row r="37" spans="1:6" ht="12.75">
      <c r="A37" s="265" t="s">
        <v>215</v>
      </c>
      <c r="B37" s="55"/>
      <c r="C37" s="24"/>
      <c r="D37" s="24"/>
      <c r="E37" s="24"/>
      <c r="F37" s="24"/>
    </row>
    <row r="38" spans="1:6" ht="12.75">
      <c r="A38" s="54" t="s">
        <v>66</v>
      </c>
      <c r="B38" s="55"/>
      <c r="C38" s="24"/>
      <c r="D38" s="24"/>
      <c r="E38" s="24"/>
      <c r="F38" s="24"/>
    </row>
    <row r="39" spans="1:6" ht="12.75">
      <c r="A39" s="54" t="s">
        <v>67</v>
      </c>
      <c r="B39" s="55"/>
      <c r="C39" s="24"/>
      <c r="D39" s="24"/>
      <c r="E39" s="24"/>
      <c r="F39" s="24"/>
    </row>
    <row r="40" spans="1:6" ht="12.75">
      <c r="A40" s="54" t="s">
        <v>68</v>
      </c>
      <c r="B40" s="55"/>
      <c r="C40" s="24"/>
      <c r="D40" s="24"/>
      <c r="E40" s="24"/>
      <c r="F40" s="24"/>
    </row>
    <row r="41" spans="1:6" ht="12.75">
      <c r="A41" s="54"/>
      <c r="B41" s="55"/>
      <c r="C41" s="24"/>
      <c r="D41" s="24"/>
      <c r="E41" s="24"/>
      <c r="F41" s="24"/>
    </row>
  </sheetData>
  <sheetProtection/>
  <mergeCells count="5">
    <mergeCell ref="A20:B20"/>
    <mergeCell ref="A11:B11"/>
    <mergeCell ref="A13:B13"/>
    <mergeCell ref="A16:B16"/>
    <mergeCell ref="A18:B18"/>
  </mergeCells>
  <printOptions/>
  <pageMargins left="0.1968503937007874" right="0.1968503937007874" top="0.3937007874015748" bottom="0.984251968503937" header="0.5118110236220472" footer="0.5118110236220472"/>
  <pageSetup fitToHeight="1" fitToWidth="1" horizontalDpi="600" verticalDpi="600" orientation="portrait" paperSize="9" scale="93" r:id="rId1"/>
  <headerFooter alignWithMargins="0">
    <oddFooter>&amp;R&amp;A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Geert Vermeulen</dc:creator>
  <cp:keywords/>
  <dc:description/>
  <cp:lastModifiedBy>Vermeulen, Geert</cp:lastModifiedBy>
  <cp:lastPrinted>2019-10-21T07:51:02Z</cp:lastPrinted>
  <dcterms:created xsi:type="dcterms:W3CDTF">2001-06-05T15:21:30Z</dcterms:created>
  <dcterms:modified xsi:type="dcterms:W3CDTF">2021-04-23T09:03:15Z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