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6" activeTab="0"/>
  </bookViews>
  <sheets>
    <sheet name="INHOUD" sheetId="1" r:id="rId1"/>
    <sheet name="SV_LO_2021_1a" sheetId="2" r:id="rId2"/>
    <sheet name="SV_LO_2021_1b" sheetId="3" r:id="rId3"/>
    <sheet name="ZBL_LO_2021_1" sheetId="4" r:id="rId4"/>
  </sheets>
  <definedNames>
    <definedName name="_p412">#REF!</definedName>
    <definedName name="_p413">#REF!</definedName>
    <definedName name="_xlnm.Print_Area" localSheetId="3">'ZBL_LO_2021_1'!$A$1:$Q$54</definedName>
    <definedName name="eentabel">#REF!</definedName>
    <definedName name="jaarboek_per_land">#REF!</definedName>
  </definedNames>
  <calcPr fullCalcOnLoad="1"/>
</workbook>
</file>

<file path=xl/sharedStrings.xml><?xml version="1.0" encoding="utf-8"?>
<sst xmlns="http://schemas.openxmlformats.org/spreadsheetml/2006/main" count="338" uniqueCount="50">
  <si>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</si>
  <si>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</si>
  <si>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</si>
  <si>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</si>
  <si>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</si>
  <si>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</si>
  <si>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</si>
  <si>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</si>
  <si>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</si>
  <si>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</si>
  <si>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</si>
  <si>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</si>
  <si>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</si>
  <si>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</si>
  <si>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</si>
  <si>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</si>
  <si>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</si>
  <si>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</si>
  <si>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</si>
  <si>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</si>
  <si>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</si>
  <si>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</si>
  <si>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</si>
  <si>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</si>
  <si>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</si>
  <si>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</si>
  <si>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</si>
  <si>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</si>
  <si>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</si>
  <si>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</si>
  <si>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</si>
  <si>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</si>
  <si>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</si>
  <si>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</si>
  <si>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</si>
  <si>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</si>
  <si>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</si>
  <si>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</si>
  <si>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</si>
  <si>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</si>
  <si>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</si>
  <si>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</si>
  <si>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</si>
  <si>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</si>
  <si>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SCHOOLSE VORDERINGEN EN ZITTENBLIJVEN IN HET GEWOON LAGER ONDERWIJS</t>
  </si>
  <si>
    <t xml:space="preserve">Tabellen met een combinatie van schoolse vorderingen en leerlingenkenmerken zijn opgenomen in het hoofdstuk 'Leerlingenkenmerken basisonderwijs'  van Deel 1: Schoolbevolking. </t>
  </si>
  <si>
    <t>Schooljaar 2020-2021</t>
  </si>
  <si>
    <t>SV_LO_2021_1a</t>
  </si>
  <si>
    <t>SV_LO_2021_1b</t>
  </si>
  <si>
    <t>ZBL_LO_2021_1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</si>
</sst>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00000"/>
    <numFmt numFmtId="176" formatCode="0.0"/>
    <numFmt numFmtId="177" formatCode="0.0%"/>
    <numFmt numFmtId="178" formatCode="#,##0.0"/>
    <numFmt numFmtId="179" formatCode="0.000%"/>
    <numFmt numFmtId="180" formatCode="0.0000%"/>
  </numFmts>
  <fonts count="53">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style="thin"/>
      <right/>
      <top style="medium"/>
      <bottom style="thin"/>
    </border>
    <border>
      <left/>
      <right/>
      <top style="medium"/>
      <bottom style="thin"/>
    </border>
    <border>
      <left/>
      <right/>
      <top style="thin"/>
      <bottom style="thin">
        <color indexed="8"/>
      </bottom>
    </border>
    <border>
      <left/>
      <right style="thin">
        <color indexed="8"/>
      </right>
      <top style="thin"/>
      <bottom style="thin">
        <color indexed="8"/>
      </bottom>
    </border>
    <border>
      <left/>
      <right style="thin">
        <color indexed="8"/>
      </right>
      <top/>
      <bottom style="thin">
        <color indexed="8"/>
      </bottom>
    </border>
    <border>
      <left/>
      <right style="thin"/>
      <top style="medium"/>
      <bottom style="thin"/>
    </border>
    <border>
      <left style="thin"/>
      <right/>
      <top style="thin"/>
      <bottom style="thin">
        <color indexed="8"/>
      </bottom>
    </border>
    <border>
      <left style="thin"/>
      <right/>
      <top style="medium"/>
      <botto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76" fontId="5" fillId="0" borderId="0" applyFont="0" applyFill="0" applyBorder="0" applyAlignment="0" applyProtection="0"/>
    <xf numFmtId="175" fontId="5"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3" fontId="7" fillId="1" borderId="4" applyBorder="0">
      <alignment/>
      <protection/>
    </xf>
    <xf numFmtId="0" fontId="42" fillId="0" borderId="0" applyNumberFormat="0" applyFill="0" applyBorder="0" applyAlignment="0" applyProtection="0"/>
    <xf numFmtId="0" fontId="43"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8" fontId="6" fillId="0" borderId="0" applyFont="0" applyFill="0" applyBorder="0" applyAlignment="0" applyProtection="0"/>
    <xf numFmtId="2"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8" fillId="1" borderId="8">
      <alignment horizontal="center" vertical="top" textRotation="90"/>
      <protection/>
    </xf>
    <xf numFmtId="0" fontId="47"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8" fillId="32" borderId="0" applyNumberFormat="0" applyBorder="0" applyAlignment="0" applyProtection="0"/>
    <xf numFmtId="177" fontId="6" fillId="0" borderId="0" applyFont="0" applyFill="0" applyBorder="0" applyAlignment="0" applyProtection="0"/>
    <xf numFmtId="10" fontId="6" fillId="0" borderId="0">
      <alignment/>
      <protection/>
    </xf>
    <xf numFmtId="179" fontId="6" fillId="0" borderId="0" applyFont="0" applyFill="0" applyBorder="0" applyAlignment="0" applyProtection="0"/>
    <xf numFmtId="180"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9"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51">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74" fontId="13" fillId="0" borderId="21" xfId="0" applyNumberFormat="1" applyFont="1" applyFill="1" applyBorder="1" applyAlignment="1">
      <alignment horizontal="right" vertical="top"/>
    </xf>
    <xf numFmtId="174" fontId="13" fillId="0" borderId="0" xfId="0" applyNumberFormat="1" applyFont="1" applyFill="1" applyBorder="1" applyAlignment="1">
      <alignment horizontal="right" vertical="top"/>
    </xf>
    <xf numFmtId="174" fontId="13" fillId="0" borderId="28" xfId="0" applyNumberFormat="1" applyFont="1" applyFill="1" applyBorder="1" applyAlignment="1">
      <alignment horizontal="right" vertical="top"/>
    </xf>
    <xf numFmtId="2" fontId="0" fillId="0" borderId="0" xfId="0" applyNumberFormat="1" applyFont="1" applyFill="1" applyAlignment="1">
      <alignment/>
    </xf>
    <xf numFmtId="174" fontId="13" fillId="0" borderId="29" xfId="0" applyNumberFormat="1" applyFont="1" applyFill="1" applyBorder="1" applyAlignment="1">
      <alignment horizontal="right" vertical="top"/>
    </xf>
    <xf numFmtId="174" fontId="13" fillId="0" borderId="23" xfId="0" applyNumberFormat="1" applyFont="1" applyFill="1" applyBorder="1" applyAlignment="1">
      <alignment horizontal="right" vertical="top"/>
    </xf>
    <xf numFmtId="174"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74" fontId="2" fillId="0" borderId="4" xfId="0" applyNumberFormat="1" applyFont="1" applyFill="1" applyBorder="1" applyAlignment="1">
      <alignment/>
    </xf>
    <xf numFmtId="174" fontId="2" fillId="0" borderId="18" xfId="0" applyNumberFormat="1" applyFont="1" applyFill="1" applyBorder="1" applyAlignment="1">
      <alignment/>
    </xf>
    <xf numFmtId="174"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74" fontId="14" fillId="0" borderId="4" xfId="0" applyNumberFormat="1" applyFont="1" applyFill="1" applyBorder="1" applyAlignment="1">
      <alignment horizontal="right" vertical="top"/>
    </xf>
    <xf numFmtId="174" fontId="14" fillId="0" borderId="18" xfId="0" applyNumberFormat="1" applyFont="1" applyFill="1" applyBorder="1" applyAlignment="1">
      <alignment horizontal="right" vertical="top"/>
    </xf>
    <xf numFmtId="174" fontId="14" fillId="0" borderId="31" xfId="0" applyNumberFormat="1" applyFont="1" applyFill="1" applyBorder="1" applyAlignment="1">
      <alignment horizontal="right" vertical="top"/>
    </xf>
    <xf numFmtId="174"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74" fontId="0" fillId="0" borderId="4" xfId="0" applyNumberFormat="1" applyFill="1" applyBorder="1" applyAlignment="1">
      <alignment/>
    </xf>
    <xf numFmtId="174" fontId="0" fillId="0" borderId="18" xfId="0" applyNumberFormat="1" applyFill="1" applyBorder="1" applyAlignment="1">
      <alignment/>
    </xf>
    <xf numFmtId="174" fontId="0" fillId="0" borderId="18" xfId="0" applyNumberFormat="1" applyFill="1" applyBorder="1" applyAlignment="1">
      <alignment horizontal="right"/>
    </xf>
    <xf numFmtId="174" fontId="0" fillId="0" borderId="21" xfId="0" applyNumberFormat="1" applyFill="1" applyBorder="1" applyAlignment="1">
      <alignment/>
    </xf>
    <xf numFmtId="174" fontId="0" fillId="0" borderId="0" xfId="0" applyNumberFormat="1" applyFill="1" applyBorder="1" applyAlignment="1">
      <alignment/>
    </xf>
    <xf numFmtId="174" fontId="0" fillId="0" borderId="0" xfId="0" applyNumberFormat="1" applyFill="1" applyAlignment="1">
      <alignment/>
    </xf>
    <xf numFmtId="174" fontId="0" fillId="0" borderId="0" xfId="0" applyNumberFormat="1" applyFill="1" applyBorder="1" applyAlignment="1">
      <alignment horizontal="right"/>
    </xf>
    <xf numFmtId="174" fontId="2" fillId="0" borderId="4" xfId="0" applyNumberFormat="1" applyFont="1" applyFill="1" applyBorder="1" applyAlignment="1">
      <alignment horizontal="right"/>
    </xf>
    <xf numFmtId="174" fontId="2" fillId="0" borderId="15" xfId="0" applyNumberFormat="1" applyFont="1" applyFill="1" applyBorder="1" applyAlignment="1">
      <alignment/>
    </xf>
    <xf numFmtId="174" fontId="2" fillId="0" borderId="38" xfId="0" applyNumberFormat="1" applyFont="1" applyFill="1" applyBorder="1" applyAlignment="1">
      <alignment/>
    </xf>
    <xf numFmtId="174" fontId="2" fillId="0" borderId="15" xfId="0" applyNumberFormat="1" applyFont="1" applyFill="1" applyBorder="1" applyAlignment="1">
      <alignment horizontal="right"/>
    </xf>
    <xf numFmtId="174" fontId="0" fillId="0" borderId="17" xfId="0" applyNumberFormat="1" applyFill="1" applyBorder="1" applyAlignment="1">
      <alignment/>
    </xf>
    <xf numFmtId="174" fontId="0" fillId="0" borderId="14" xfId="0" applyNumberFormat="1" applyFill="1" applyBorder="1" applyAlignment="1">
      <alignment/>
    </xf>
    <xf numFmtId="174" fontId="2" fillId="0" borderId="39" xfId="0" applyNumberFormat="1" applyFont="1" applyFill="1" applyBorder="1" applyAlignment="1">
      <alignment/>
    </xf>
    <xf numFmtId="174" fontId="0" fillId="0" borderId="4" xfId="0" applyNumberFormat="1" applyFill="1" applyBorder="1" applyAlignment="1">
      <alignment horizontal="right"/>
    </xf>
    <xf numFmtId="174" fontId="0" fillId="0" borderId="21" xfId="0" applyNumberFormat="1" applyFill="1" applyBorder="1" applyAlignment="1">
      <alignment horizontal="right"/>
    </xf>
    <xf numFmtId="174"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74" fontId="0" fillId="0" borderId="40" xfId="0" applyNumberFormat="1" applyFill="1" applyBorder="1" applyAlignment="1">
      <alignment/>
    </xf>
    <xf numFmtId="174" fontId="0" fillId="0" borderId="27" xfId="0" applyNumberFormat="1" applyFill="1" applyBorder="1" applyAlignment="1">
      <alignment/>
    </xf>
    <xf numFmtId="174"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11" fillId="0" borderId="0" xfId="0" applyFont="1" applyAlignment="1">
      <alignment/>
    </xf>
    <xf numFmtId="3" fontId="0" fillId="0" borderId="42" xfId="0" applyNumberFormat="1" applyFill="1" applyBorder="1" applyAlignment="1">
      <alignment/>
    </xf>
    <xf numFmtId="0" fontId="42" fillId="0" borderId="0" xfId="50" applyFill="1" applyAlignment="1">
      <alignment/>
    </xf>
    <xf numFmtId="174" fontId="0" fillId="0" borderId="0" xfId="0" applyNumberFormat="1" applyFont="1" applyFill="1" applyAlignment="1">
      <alignment/>
    </xf>
    <xf numFmtId="0" fontId="0" fillId="0" borderId="0" xfId="0" applyFont="1" applyAlignment="1">
      <alignment/>
    </xf>
    <xf numFmtId="0" fontId="0" fillId="0" borderId="24"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26" xfId="0" applyFont="1" applyFill="1" applyBorder="1" applyAlignment="1">
      <alignment horizontal="left" vertical="top" wrapText="1"/>
    </xf>
    <xf numFmtId="0" fontId="0" fillId="0" borderId="29" xfId="0" applyFill="1" applyBorder="1" applyAlignment="1">
      <alignment horizontal="center"/>
    </xf>
    <xf numFmtId="0" fontId="0" fillId="0" borderId="23"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 fillId="0" borderId="0" xfId="0" applyFont="1" applyFill="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19"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13" fillId="0" borderId="44"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xf numFmtId="0" fontId="2" fillId="0" borderId="0" xfId="0" applyFont="1" applyFill="1" applyBorder="1" applyAlignment="1">
      <alignment horizontal="center"/>
    </xf>
  </cellXfs>
  <cellStyles count="65">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ubtotaal" xfId="71"/>
    <cellStyle name="Titel" xfId="72"/>
    <cellStyle name="Totaal" xfId="73"/>
    <cellStyle name="Uitvoer" xfId="74"/>
    <cellStyle name="Currency" xfId="75"/>
    <cellStyle name="Currency [0]" xfId="76"/>
    <cellStyle name="Verklarende tekst" xfId="77"/>
    <cellStyle name="Waarschuwingsteks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123825</xdr:rowOff>
    </xdr:from>
    <xdr:to>
      <xdr:col>21</xdr:col>
      <xdr:colOff>504825</xdr:colOff>
      <xdr:row>61</xdr:row>
      <xdr:rowOff>19050</xdr:rowOff>
    </xdr:to>
    <xdr:sp>
      <xdr:nvSpPr>
        <xdr:cNvPr id="1" name="Text Box 2"/>
        <xdr:cNvSpPr txBox="1">
          <a:spLocks noChangeArrowheads="1"/>
        </xdr:cNvSpPr>
      </xdr:nvSpPr>
      <xdr:spPr>
        <a:xfrm>
          <a:off x="28575" y="8277225"/>
          <a:ext cx="12753975" cy="1676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19050</xdr:colOff>
      <xdr:row>61</xdr:row>
      <xdr:rowOff>66675</xdr:rowOff>
    </xdr:from>
    <xdr:to>
      <xdr:col>21</xdr:col>
      <xdr:colOff>476250</xdr:colOff>
      <xdr:row>64</xdr:row>
      <xdr:rowOff>114300</xdr:rowOff>
    </xdr:to>
    <xdr:sp>
      <xdr:nvSpPr>
        <xdr:cNvPr id="2" name="Tekstvak 1"/>
        <xdr:cNvSpPr txBox="1">
          <a:spLocks noChangeArrowheads="1"/>
        </xdr:cNvSpPr>
      </xdr:nvSpPr>
      <xdr:spPr>
        <a:xfrm>
          <a:off x="19050" y="10001250"/>
          <a:ext cx="127349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18</xdr:col>
      <xdr:colOff>523875</xdr:colOff>
      <xdr:row>6</xdr:row>
      <xdr:rowOff>0</xdr:rowOff>
    </xdr:to>
    <xdr:sp>
      <xdr:nvSpPr>
        <xdr:cNvPr id="1" name="Text Box 2"/>
        <xdr:cNvSpPr txBox="1">
          <a:spLocks noChangeArrowheads="1"/>
        </xdr:cNvSpPr>
      </xdr:nvSpPr>
      <xdr:spPr>
        <a:xfrm>
          <a:off x="38100" y="981075"/>
          <a:ext cx="107061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123825</xdr:rowOff>
    </xdr:from>
    <xdr:to>
      <xdr:col>21</xdr:col>
      <xdr:colOff>428625</xdr:colOff>
      <xdr:row>56</xdr:row>
      <xdr:rowOff>47625</xdr:rowOff>
    </xdr:to>
    <xdr:sp>
      <xdr:nvSpPr>
        <xdr:cNvPr id="2" name="Text Box 3"/>
        <xdr:cNvSpPr txBox="1">
          <a:spLocks noChangeArrowheads="1"/>
        </xdr:cNvSpPr>
      </xdr:nvSpPr>
      <xdr:spPr>
        <a:xfrm>
          <a:off x="28575" y="7305675"/>
          <a:ext cx="12192000" cy="1866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56</xdr:row>
      <xdr:rowOff>104775</xdr:rowOff>
    </xdr:from>
    <xdr:to>
      <xdr:col>21</xdr:col>
      <xdr:colOff>428625</xdr:colOff>
      <xdr:row>60</xdr:row>
      <xdr:rowOff>19050</xdr:rowOff>
    </xdr:to>
    <xdr:sp>
      <xdr:nvSpPr>
        <xdr:cNvPr id="3" name="Tekstvak 1"/>
        <xdr:cNvSpPr txBox="1">
          <a:spLocks noChangeArrowheads="1"/>
        </xdr:cNvSpPr>
      </xdr:nvSpPr>
      <xdr:spPr>
        <a:xfrm>
          <a:off x="28575" y="9229725"/>
          <a:ext cx="121920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542925</xdr:colOff>
      <xdr:row>56</xdr:row>
      <xdr:rowOff>76200</xdr:rowOff>
    </xdr:to>
    <xdr:sp>
      <xdr:nvSpPr>
        <xdr:cNvPr id="1" name="Text Box 1"/>
        <xdr:cNvSpPr txBox="1">
          <a:spLocks noChangeArrowheads="1"/>
        </xdr:cNvSpPr>
      </xdr:nvSpPr>
      <xdr:spPr>
        <a:xfrm>
          <a:off x="0" y="7343775"/>
          <a:ext cx="10915650"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56</xdr:row>
      <xdr:rowOff>114300</xdr:rowOff>
    </xdr:from>
    <xdr:to>
      <xdr:col>16</xdr:col>
      <xdr:colOff>514350</xdr:colOff>
      <xdr:row>60</xdr:row>
      <xdr:rowOff>142875</xdr:rowOff>
    </xdr:to>
    <xdr:sp>
      <xdr:nvSpPr>
        <xdr:cNvPr id="2" name="Tekstvak 1"/>
        <xdr:cNvSpPr txBox="1">
          <a:spLocks noChangeArrowheads="1"/>
        </xdr:cNvSpPr>
      </xdr:nvSpPr>
      <xdr:spPr>
        <a:xfrm>
          <a:off x="9525" y="9172575"/>
          <a:ext cx="108775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tabSelected="1" zoomScale="115" zoomScaleNormal="115" zoomScalePageLayoutView="0" workbookViewId="0" topLeftCell="A1">
      <selection activeCell="A40" sqref="A40"/>
    </sheetView>
  </sheetViews>
  <sheetFormatPr defaultColWidth="9.140625" defaultRowHeight="12.75"/>
  <cols>
    <col min="1" max="1" width="19.421875" style="0" customWidth="1"/>
    <col min="2" max="2" width="33.57421875" style="131" customWidth="1"/>
  </cols>
  <sheetData>
    <row r="1" ht="15">
      <c r="A1" s="127" t="s">
        <v>44</v>
      </c>
    </row>
    <row r="2" ht="15">
      <c r="A2" s="127" t="s">
        <v>46</v>
      </c>
    </row>
    <row r="4" ht="13.5">
      <c r="A4" s="69" t="s">
        <v>37</v>
      </c>
    </row>
    <row r="5" spans="1:2" ht="12.75">
      <c r="A5" s="129" t="s">
        <v>47</v>
      </c>
      <c r="B5" s="131" t="s">
        <v>40</v>
      </c>
    </row>
    <row r="6" spans="1:2" ht="12.75">
      <c r="A6" s="129" t="s">
        <v>48</v>
      </c>
      <c r="B6" s="131" t="s">
        <v>41</v>
      </c>
    </row>
    <row r="9" ht="13.5">
      <c r="A9" s="69" t="s">
        <v>23</v>
      </c>
    </row>
    <row r="10" spans="1:2" ht="12.75">
      <c r="A10" s="129" t="s">
        <v>49</v>
      </c>
      <c r="B10" s="131" t="s">
        <v>42</v>
      </c>
    </row>
    <row r="13" spans="1:7" ht="41.25" customHeight="1">
      <c r="A13" s="132" t="s">
        <v>45</v>
      </c>
      <c r="B13" s="133"/>
      <c r="C13" s="133"/>
      <c r="D13" s="133"/>
      <c r="E13" s="133"/>
      <c r="F13" s="133"/>
      <c r="G13" s="134"/>
    </row>
  </sheetData>
  <sheetProtection/>
  <mergeCells count="1">
    <mergeCell ref="A13:G13"/>
  </mergeCells>
  <hyperlinks>
    <hyperlink ref="A5" location="SV_LO_2021_1a!A1" display="SV_LO_2021_1a"/>
    <hyperlink ref="A6" location="SV_LO_2021_1b!A1" display="SV_LO_2021_1b"/>
    <hyperlink ref="A10" location="ZBL_LO_2021_1!A1" display="ZBL_LO_2021_1"/>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A70" sqref="A70"/>
    </sheetView>
  </sheetViews>
  <sheetFormatPr defaultColWidth="9.140625" defaultRowHeight="12.75"/>
  <cols>
    <col min="1" max="1" width="17.8515625" style="3" customWidth="1"/>
    <col min="2" max="3" width="8.140625" style="3" customWidth="1"/>
    <col min="4" max="4" width="9.140625" style="3" customWidth="1"/>
    <col min="5" max="7" width="7.8515625" style="3" customWidth="1"/>
    <col min="8" max="8" width="8.28125" style="3" customWidth="1"/>
    <col min="9" max="9" width="9.140625" style="3" customWidth="1"/>
    <col min="10" max="10" width="7.7109375" style="3" customWidth="1"/>
    <col min="11" max="11" width="9.140625" style="3" customWidth="1"/>
    <col min="12" max="14" width="8.140625" style="3" customWidth="1"/>
    <col min="15" max="15" width="8.8515625" style="3" customWidth="1"/>
    <col min="16" max="19" width="8.28125" style="3" customWidth="1"/>
    <col min="20" max="22" width="8.28125" style="22" customWidth="1"/>
    <col min="23" max="47" width="9.140625" style="22" customWidth="1"/>
    <col min="48" max="52" width="9.140625" style="24" customWidth="1"/>
    <col min="53" max="16384" width="9.140625" style="3" customWidth="1"/>
  </cols>
  <sheetData>
    <row r="1" spans="1:19" ht="12.75">
      <c r="A1" s="1" t="s">
        <v>46</v>
      </c>
      <c r="B1" s="2"/>
      <c r="Q1" s="2"/>
      <c r="S1" s="2"/>
    </row>
    <row r="2" spans="1:22" ht="12.75">
      <c r="A2" s="139" t="s">
        <v>0</v>
      </c>
      <c r="B2" s="139"/>
      <c r="C2" s="139"/>
      <c r="D2" s="139"/>
      <c r="E2" s="139"/>
      <c r="F2" s="139"/>
      <c r="G2" s="139"/>
      <c r="H2" s="139"/>
      <c r="I2" s="139"/>
      <c r="J2" s="139"/>
      <c r="K2" s="139"/>
      <c r="L2" s="139"/>
      <c r="M2" s="139"/>
      <c r="N2" s="139"/>
      <c r="O2" s="139"/>
      <c r="P2" s="139"/>
      <c r="Q2" s="139"/>
      <c r="R2" s="139"/>
      <c r="S2" s="139"/>
      <c r="T2" s="139"/>
      <c r="U2" s="139"/>
      <c r="V2" s="139"/>
    </row>
    <row r="3" spans="1:22" ht="12.75">
      <c r="A3" s="139" t="s">
        <v>37</v>
      </c>
      <c r="B3" s="139"/>
      <c r="C3" s="139"/>
      <c r="D3" s="139"/>
      <c r="E3" s="139"/>
      <c r="F3" s="139"/>
      <c r="G3" s="139"/>
      <c r="H3" s="139"/>
      <c r="I3" s="139"/>
      <c r="J3" s="139"/>
      <c r="K3" s="139"/>
      <c r="L3" s="139"/>
      <c r="M3" s="139"/>
      <c r="N3" s="139"/>
      <c r="O3" s="139"/>
      <c r="P3" s="139"/>
      <c r="Q3" s="139"/>
      <c r="R3" s="139"/>
      <c r="S3" s="139"/>
      <c r="T3" s="139"/>
      <c r="U3" s="139"/>
      <c r="V3" s="139"/>
    </row>
    <row r="4" spans="1:19" ht="12.75">
      <c r="A4" s="4"/>
      <c r="B4" s="4"/>
      <c r="C4" s="70"/>
      <c r="D4" s="4"/>
      <c r="E4" s="4"/>
      <c r="F4" s="4"/>
      <c r="G4" s="4"/>
      <c r="H4" s="4"/>
      <c r="I4" s="4"/>
      <c r="J4" s="4"/>
      <c r="K4" s="4"/>
      <c r="L4" s="4"/>
      <c r="M4" s="4"/>
      <c r="N4" s="4"/>
      <c r="O4" s="4"/>
      <c r="P4" s="4"/>
      <c r="Q4" s="4"/>
      <c r="R4" s="4"/>
      <c r="S4" s="4"/>
    </row>
    <row r="5" spans="1:22" ht="12.75">
      <c r="A5" s="139" t="s">
        <v>1</v>
      </c>
      <c r="B5" s="139"/>
      <c r="C5" s="139"/>
      <c r="D5" s="139"/>
      <c r="E5" s="139"/>
      <c r="F5" s="139"/>
      <c r="G5" s="139"/>
      <c r="H5" s="139"/>
      <c r="I5" s="139"/>
      <c r="J5" s="139"/>
      <c r="K5" s="139"/>
      <c r="L5" s="139"/>
      <c r="M5" s="139"/>
      <c r="N5" s="139"/>
      <c r="O5" s="139"/>
      <c r="P5" s="139"/>
      <c r="Q5" s="139"/>
      <c r="R5" s="139"/>
      <c r="S5" s="139"/>
      <c r="T5" s="139"/>
      <c r="U5" s="139"/>
      <c r="V5" s="139"/>
    </row>
    <row r="6" spans="1:19" ht="13.5" thickBot="1">
      <c r="A6" s="4"/>
      <c r="B6" s="4"/>
      <c r="C6" s="4"/>
      <c r="D6" s="4"/>
      <c r="E6" s="4"/>
      <c r="F6" s="4"/>
      <c r="G6" s="4"/>
      <c r="H6" s="4"/>
      <c r="I6" s="4"/>
      <c r="J6" s="4"/>
      <c r="K6" s="4"/>
      <c r="L6" s="4"/>
      <c r="M6" s="4"/>
      <c r="N6" s="4"/>
      <c r="O6" s="4"/>
      <c r="P6" s="4"/>
      <c r="Q6" s="4"/>
      <c r="R6" s="4"/>
      <c r="S6" s="4"/>
    </row>
    <row r="7" spans="1:22" ht="12.75">
      <c r="A7" s="5"/>
      <c r="B7" s="137" t="s">
        <v>2</v>
      </c>
      <c r="C7" s="138"/>
      <c r="D7" s="138"/>
      <c r="E7" s="138"/>
      <c r="F7" s="138"/>
      <c r="G7" s="138"/>
      <c r="H7" s="144"/>
      <c r="I7" s="137" t="s">
        <v>3</v>
      </c>
      <c r="J7" s="138"/>
      <c r="K7" s="138"/>
      <c r="L7" s="138"/>
      <c r="M7" s="138"/>
      <c r="N7" s="138"/>
      <c r="O7" s="144"/>
      <c r="P7" s="137" t="s">
        <v>4</v>
      </c>
      <c r="Q7" s="138"/>
      <c r="R7" s="138"/>
      <c r="S7" s="138"/>
      <c r="T7" s="138"/>
      <c r="U7" s="138"/>
      <c r="V7" s="138"/>
    </row>
    <row r="8" spans="1:55" ht="12.75">
      <c r="A8" s="2"/>
      <c r="B8" s="145" t="s">
        <v>5</v>
      </c>
      <c r="C8" s="141"/>
      <c r="D8" s="71" t="s">
        <v>6</v>
      </c>
      <c r="E8" s="136" t="s">
        <v>7</v>
      </c>
      <c r="F8" s="136"/>
      <c r="G8" s="136"/>
      <c r="H8" s="7" t="s">
        <v>4</v>
      </c>
      <c r="I8" s="145" t="s">
        <v>5</v>
      </c>
      <c r="J8" s="141"/>
      <c r="K8" s="2" t="s">
        <v>6</v>
      </c>
      <c r="L8" s="135" t="s">
        <v>7</v>
      </c>
      <c r="M8" s="136"/>
      <c r="N8" s="136"/>
      <c r="O8" s="101" t="s">
        <v>4</v>
      </c>
      <c r="P8" s="140" t="s">
        <v>5</v>
      </c>
      <c r="Q8" s="141"/>
      <c r="R8" s="2" t="s">
        <v>6</v>
      </c>
      <c r="S8" s="135" t="s">
        <v>7</v>
      </c>
      <c r="T8" s="136"/>
      <c r="U8" s="136"/>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0</v>
      </c>
      <c r="C10" s="85">
        <v>192</v>
      </c>
      <c r="D10" s="84">
        <v>29890</v>
      </c>
      <c r="E10" s="84">
        <v>2434</v>
      </c>
      <c r="F10" s="85">
        <v>67</v>
      </c>
      <c r="G10" s="85">
        <v>1</v>
      </c>
      <c r="H10" s="84">
        <v>32584</v>
      </c>
      <c r="I10" s="84">
        <v>0</v>
      </c>
      <c r="J10" s="85">
        <v>239</v>
      </c>
      <c r="K10" s="84">
        <v>29470</v>
      </c>
      <c r="L10" s="84">
        <v>1965</v>
      </c>
      <c r="M10" s="85">
        <v>62</v>
      </c>
      <c r="N10" s="85">
        <v>3</v>
      </c>
      <c r="O10" s="103">
        <v>31739</v>
      </c>
      <c r="P10" s="86">
        <f aca="true" t="shared" si="0" ref="P10:U10">SUM(I10,B10)</f>
        <v>0</v>
      </c>
      <c r="Q10" s="86">
        <f t="shared" si="0"/>
        <v>431</v>
      </c>
      <c r="R10" s="84">
        <f t="shared" si="0"/>
        <v>59360</v>
      </c>
      <c r="S10" s="84">
        <f t="shared" si="0"/>
        <v>4399</v>
      </c>
      <c r="T10" s="85">
        <f t="shared" si="0"/>
        <v>129</v>
      </c>
      <c r="U10" s="85">
        <f t="shared" si="0"/>
        <v>4</v>
      </c>
      <c r="V10" s="84">
        <f aca="true" t="shared" si="1" ref="V10:V16">SUM(P10:U10)</f>
        <v>64323</v>
      </c>
      <c r="AV10" s="22"/>
      <c r="AW10" s="22"/>
      <c r="AX10" s="22"/>
      <c r="BA10" s="24"/>
      <c r="BB10" s="24"/>
      <c r="BC10" s="24"/>
    </row>
    <row r="11" spans="1:55" ht="12.75">
      <c r="A11" s="2" t="s">
        <v>14</v>
      </c>
      <c r="B11" s="87">
        <v>1</v>
      </c>
      <c r="C11" s="88">
        <v>255</v>
      </c>
      <c r="D11" s="87">
        <v>28301</v>
      </c>
      <c r="E11" s="87">
        <v>2847</v>
      </c>
      <c r="F11" s="89">
        <v>110</v>
      </c>
      <c r="G11" s="89">
        <v>1</v>
      </c>
      <c r="H11" s="87">
        <v>31515</v>
      </c>
      <c r="I11" s="87">
        <v>0</v>
      </c>
      <c r="J11" s="88">
        <v>268</v>
      </c>
      <c r="K11" s="87">
        <v>28353</v>
      </c>
      <c r="L11" s="87">
        <v>2565</v>
      </c>
      <c r="M11" s="88">
        <v>100</v>
      </c>
      <c r="N11" s="89">
        <v>1</v>
      </c>
      <c r="O11" s="104">
        <v>31287</v>
      </c>
      <c r="P11" s="90">
        <f aca="true" t="shared" si="2" ref="P11:P16">SUM(I11,B11)</f>
        <v>1</v>
      </c>
      <c r="Q11" s="90">
        <f aca="true" t="shared" si="3" ref="Q11:U16">SUM(J11,C11)</f>
        <v>523</v>
      </c>
      <c r="R11" s="87">
        <f t="shared" si="3"/>
        <v>56654</v>
      </c>
      <c r="S11" s="87">
        <f t="shared" si="3"/>
        <v>5412</v>
      </c>
      <c r="T11" s="89">
        <f t="shared" si="3"/>
        <v>210</v>
      </c>
      <c r="U11" s="89">
        <f t="shared" si="3"/>
        <v>2</v>
      </c>
      <c r="V11" s="87">
        <f t="shared" si="1"/>
        <v>62802</v>
      </c>
      <c r="AV11" s="22"/>
      <c r="AW11" s="22"/>
      <c r="AX11" s="22"/>
      <c r="BA11" s="24"/>
      <c r="BB11" s="24"/>
      <c r="BC11" s="24"/>
    </row>
    <row r="12" spans="1:55" ht="12.75">
      <c r="A12" s="2" t="s">
        <v>15</v>
      </c>
      <c r="B12" s="87">
        <v>4</v>
      </c>
      <c r="C12" s="88">
        <v>335</v>
      </c>
      <c r="D12" s="87">
        <v>28026</v>
      </c>
      <c r="E12" s="87">
        <v>2940</v>
      </c>
      <c r="F12" s="89">
        <v>149</v>
      </c>
      <c r="G12" s="89">
        <v>5</v>
      </c>
      <c r="H12" s="87">
        <v>31459</v>
      </c>
      <c r="I12" s="87">
        <v>3</v>
      </c>
      <c r="J12" s="88">
        <v>306</v>
      </c>
      <c r="K12" s="87">
        <v>28044</v>
      </c>
      <c r="L12" s="87">
        <v>2737</v>
      </c>
      <c r="M12" s="88">
        <v>138</v>
      </c>
      <c r="N12" s="89">
        <v>5</v>
      </c>
      <c r="O12" s="104">
        <v>31233</v>
      </c>
      <c r="P12" s="90">
        <f t="shared" si="2"/>
        <v>7</v>
      </c>
      <c r="Q12" s="90">
        <f t="shared" si="3"/>
        <v>641</v>
      </c>
      <c r="R12" s="87">
        <f t="shared" si="3"/>
        <v>56070</v>
      </c>
      <c r="S12" s="87">
        <f t="shared" si="3"/>
        <v>5677</v>
      </c>
      <c r="T12" s="89">
        <f t="shared" si="3"/>
        <v>287</v>
      </c>
      <c r="U12" s="89">
        <f t="shared" si="3"/>
        <v>10</v>
      </c>
      <c r="V12" s="87">
        <f t="shared" si="1"/>
        <v>62692</v>
      </c>
      <c r="AV12" s="22"/>
      <c r="AW12" s="22"/>
      <c r="AX12" s="22"/>
      <c r="BA12" s="24"/>
      <c r="BB12" s="24"/>
      <c r="BC12" s="24"/>
    </row>
    <row r="13" spans="1:55" ht="12.75">
      <c r="A13" s="2" t="s">
        <v>16</v>
      </c>
      <c r="B13" s="87">
        <v>7</v>
      </c>
      <c r="C13" s="88">
        <v>458</v>
      </c>
      <c r="D13" s="87">
        <v>28154</v>
      </c>
      <c r="E13" s="87">
        <v>3162</v>
      </c>
      <c r="F13" s="89">
        <v>240</v>
      </c>
      <c r="G13" s="89">
        <v>6</v>
      </c>
      <c r="H13" s="87">
        <v>32027</v>
      </c>
      <c r="I13" s="87">
        <v>5</v>
      </c>
      <c r="J13" s="88">
        <v>304</v>
      </c>
      <c r="K13" s="87">
        <v>28066</v>
      </c>
      <c r="L13" s="87">
        <v>2962</v>
      </c>
      <c r="M13" s="88">
        <v>200</v>
      </c>
      <c r="N13" s="89">
        <v>5</v>
      </c>
      <c r="O13" s="104">
        <v>31542</v>
      </c>
      <c r="P13" s="90">
        <f t="shared" si="2"/>
        <v>12</v>
      </c>
      <c r="Q13" s="90">
        <f t="shared" si="3"/>
        <v>762</v>
      </c>
      <c r="R13" s="87">
        <f t="shared" si="3"/>
        <v>56220</v>
      </c>
      <c r="S13" s="87">
        <f t="shared" si="3"/>
        <v>6124</v>
      </c>
      <c r="T13" s="89">
        <f t="shared" si="3"/>
        <v>440</v>
      </c>
      <c r="U13" s="89">
        <f t="shared" si="3"/>
        <v>11</v>
      </c>
      <c r="V13" s="87">
        <f t="shared" si="1"/>
        <v>63569</v>
      </c>
      <c r="AV13" s="22"/>
      <c r="AW13" s="22"/>
      <c r="AX13" s="22"/>
      <c r="BA13" s="24"/>
      <c r="BB13" s="24"/>
      <c r="BC13" s="24"/>
    </row>
    <row r="14" spans="1:55" ht="12.75">
      <c r="A14" s="2" t="s">
        <v>17</v>
      </c>
      <c r="B14" s="87">
        <v>11</v>
      </c>
      <c r="C14" s="88">
        <v>465</v>
      </c>
      <c r="D14" s="87">
        <v>28022</v>
      </c>
      <c r="E14" s="87">
        <v>3276</v>
      </c>
      <c r="F14" s="89">
        <v>166</v>
      </c>
      <c r="G14" s="89">
        <v>2</v>
      </c>
      <c r="H14" s="87">
        <v>31942</v>
      </c>
      <c r="I14" s="87">
        <v>6</v>
      </c>
      <c r="J14" s="88">
        <v>358</v>
      </c>
      <c r="K14" s="87">
        <v>28228</v>
      </c>
      <c r="L14" s="87">
        <v>2970</v>
      </c>
      <c r="M14" s="88">
        <v>116</v>
      </c>
      <c r="N14" s="89">
        <v>3</v>
      </c>
      <c r="O14" s="104">
        <v>31681</v>
      </c>
      <c r="P14" s="90">
        <f t="shared" si="2"/>
        <v>17</v>
      </c>
      <c r="Q14" s="90">
        <f t="shared" si="3"/>
        <v>823</v>
      </c>
      <c r="R14" s="87">
        <f t="shared" si="3"/>
        <v>56250</v>
      </c>
      <c r="S14" s="87">
        <f t="shared" si="3"/>
        <v>6246</v>
      </c>
      <c r="T14" s="89">
        <f t="shared" si="3"/>
        <v>282</v>
      </c>
      <c r="U14" s="89">
        <f t="shared" si="3"/>
        <v>5</v>
      </c>
      <c r="V14" s="87">
        <f t="shared" si="1"/>
        <v>63623</v>
      </c>
      <c r="AV14" s="22"/>
      <c r="AW14" s="22"/>
      <c r="AX14" s="22"/>
      <c r="BA14" s="24"/>
      <c r="BB14" s="24"/>
      <c r="BC14" s="24"/>
    </row>
    <row r="15" spans="1:55" ht="12.75">
      <c r="A15" s="2" t="s">
        <v>18</v>
      </c>
      <c r="B15" s="87">
        <v>15</v>
      </c>
      <c r="C15" s="88">
        <v>490</v>
      </c>
      <c r="D15" s="87">
        <v>27633</v>
      </c>
      <c r="E15" s="87">
        <v>2770</v>
      </c>
      <c r="F15" s="89">
        <v>83</v>
      </c>
      <c r="G15" s="89">
        <v>0</v>
      </c>
      <c r="H15" s="87">
        <v>30991</v>
      </c>
      <c r="I15" s="87">
        <v>15</v>
      </c>
      <c r="J15" s="88">
        <v>404</v>
      </c>
      <c r="K15" s="87">
        <v>27682</v>
      </c>
      <c r="L15" s="87">
        <v>2421</v>
      </c>
      <c r="M15" s="88">
        <v>91</v>
      </c>
      <c r="N15" s="89">
        <v>0</v>
      </c>
      <c r="O15" s="104">
        <v>30613</v>
      </c>
      <c r="P15" s="90">
        <f t="shared" si="2"/>
        <v>30</v>
      </c>
      <c r="Q15" s="90">
        <f t="shared" si="3"/>
        <v>894</v>
      </c>
      <c r="R15" s="87">
        <f t="shared" si="3"/>
        <v>55315</v>
      </c>
      <c r="S15" s="87">
        <f t="shared" si="3"/>
        <v>5191</v>
      </c>
      <c r="T15" s="89">
        <f t="shared" si="3"/>
        <v>174</v>
      </c>
      <c r="U15" s="89">
        <f t="shared" si="3"/>
        <v>0</v>
      </c>
      <c r="V15" s="87">
        <f t="shared" si="1"/>
        <v>61604</v>
      </c>
      <c r="AV15" s="22"/>
      <c r="AW15" s="22"/>
      <c r="AX15" s="22"/>
      <c r="BA15" s="24"/>
      <c r="BB15" s="24"/>
      <c r="BC15" s="24"/>
    </row>
    <row r="16" spans="1:55" ht="12.75">
      <c r="A16" s="12"/>
      <c r="B16" s="91">
        <f aca="true" t="shared" si="4" ref="B16:G16">SUM(B10:B15)</f>
        <v>38</v>
      </c>
      <c r="C16" s="92">
        <f t="shared" si="4"/>
        <v>2195</v>
      </c>
      <c r="D16" s="93">
        <f t="shared" si="4"/>
        <v>170026</v>
      </c>
      <c r="E16" s="93">
        <f t="shared" si="4"/>
        <v>17429</v>
      </c>
      <c r="F16" s="92">
        <f t="shared" si="4"/>
        <v>815</v>
      </c>
      <c r="G16" s="92">
        <f t="shared" si="4"/>
        <v>15</v>
      </c>
      <c r="H16" s="93">
        <f>SUM(B16:G16)</f>
        <v>190518</v>
      </c>
      <c r="I16" s="93">
        <f aca="true" t="shared" si="5" ref="I16:N16">SUM(I10:I15)</f>
        <v>29</v>
      </c>
      <c r="J16" s="92">
        <f t="shared" si="5"/>
        <v>1879</v>
      </c>
      <c r="K16" s="93">
        <f t="shared" si="5"/>
        <v>169843</v>
      </c>
      <c r="L16" s="93">
        <f t="shared" si="5"/>
        <v>15620</v>
      </c>
      <c r="M16" s="92">
        <f t="shared" si="5"/>
        <v>707</v>
      </c>
      <c r="N16" s="92">
        <f t="shared" si="5"/>
        <v>17</v>
      </c>
      <c r="O16" s="105">
        <f>SUM(I16:N16)</f>
        <v>188095</v>
      </c>
      <c r="P16" s="86">
        <f t="shared" si="2"/>
        <v>67</v>
      </c>
      <c r="Q16" s="94">
        <f t="shared" si="3"/>
        <v>4074</v>
      </c>
      <c r="R16" s="93">
        <f t="shared" si="3"/>
        <v>339869</v>
      </c>
      <c r="S16" s="93">
        <f t="shared" si="3"/>
        <v>33049</v>
      </c>
      <c r="T16" s="92">
        <f t="shared" si="3"/>
        <v>1522</v>
      </c>
      <c r="U16" s="92">
        <f t="shared" si="3"/>
        <v>32</v>
      </c>
      <c r="V16" s="93">
        <f t="shared" si="1"/>
        <v>378613</v>
      </c>
      <c r="AV16" s="22"/>
      <c r="AW16" s="22"/>
      <c r="AX16" s="22"/>
      <c r="BA16" s="24"/>
      <c r="BB16" s="24"/>
      <c r="BC16" s="24"/>
    </row>
    <row r="17" spans="1:55" ht="12.75">
      <c r="A17" s="14" t="s">
        <v>19</v>
      </c>
      <c r="B17" s="75"/>
      <c r="C17" s="16"/>
      <c r="D17" s="16"/>
      <c r="E17" s="16"/>
      <c r="F17" s="16"/>
      <c r="G17" s="16"/>
      <c r="H17" s="15">
        <v>8797</v>
      </c>
      <c r="I17" s="15"/>
      <c r="J17" s="16"/>
      <c r="K17" s="16"/>
      <c r="L17" s="16"/>
      <c r="M17" s="16"/>
      <c r="N17" s="16"/>
      <c r="O17" s="128">
        <v>8650</v>
      </c>
      <c r="P17" s="16"/>
      <c r="Q17" s="78"/>
      <c r="R17" s="16"/>
      <c r="S17" s="16"/>
      <c r="T17" s="16"/>
      <c r="U17" s="16"/>
      <c r="V17" s="15">
        <f>SUM(O17,H17)</f>
        <v>17447</v>
      </c>
      <c r="AV17" s="22"/>
      <c r="AW17" s="22"/>
      <c r="AX17" s="22"/>
      <c r="BA17" s="24"/>
      <c r="BB17" s="24"/>
      <c r="BC17" s="24"/>
    </row>
    <row r="18" spans="1:55" ht="12.75">
      <c r="A18" s="12" t="s">
        <v>4</v>
      </c>
      <c r="B18" s="76"/>
      <c r="C18" s="18"/>
      <c r="D18" s="13"/>
      <c r="E18" s="18"/>
      <c r="F18" s="19"/>
      <c r="G18" s="19"/>
      <c r="H18" s="17">
        <f>SUM(H16:H17)</f>
        <v>199315</v>
      </c>
      <c r="I18" s="17"/>
      <c r="J18" s="18"/>
      <c r="K18" s="13"/>
      <c r="L18" s="18"/>
      <c r="M18" s="18"/>
      <c r="N18" s="19"/>
      <c r="O18" s="106">
        <f>SUM(O16:O17)</f>
        <v>196745</v>
      </c>
      <c r="P18" s="18"/>
      <c r="Q18" s="79"/>
      <c r="R18" s="13"/>
      <c r="S18" s="18"/>
      <c r="T18" s="19"/>
      <c r="U18" s="19"/>
      <c r="V18" s="17">
        <f>SUM(O18,H18)</f>
        <v>396060</v>
      </c>
      <c r="AV18" s="22"/>
      <c r="AW18" s="22"/>
      <c r="AX18" s="22"/>
      <c r="BA18" s="24"/>
      <c r="BB18" s="24"/>
      <c r="BC18" s="24"/>
    </row>
    <row r="19" spans="13:17" ht="12.75">
      <c r="M19" s="2"/>
      <c r="P19" s="20"/>
      <c r="Q19" s="21"/>
    </row>
    <row r="20" spans="13:17" ht="12.75">
      <c r="M20" s="2"/>
      <c r="P20" s="20"/>
      <c r="Q20" s="21"/>
    </row>
    <row r="21" spans="1:22" ht="12.75">
      <c r="A21" s="139" t="s">
        <v>20</v>
      </c>
      <c r="B21" s="139"/>
      <c r="C21" s="139"/>
      <c r="D21" s="139"/>
      <c r="E21" s="139"/>
      <c r="F21" s="139"/>
      <c r="G21" s="139"/>
      <c r="H21" s="139"/>
      <c r="I21" s="139"/>
      <c r="J21" s="139"/>
      <c r="K21" s="139"/>
      <c r="L21" s="139"/>
      <c r="M21" s="139"/>
      <c r="N21" s="139"/>
      <c r="O21" s="139"/>
      <c r="P21" s="139"/>
      <c r="Q21" s="139"/>
      <c r="R21" s="139"/>
      <c r="S21" s="139"/>
      <c r="T21" s="139"/>
      <c r="U21" s="139"/>
      <c r="V21" s="139"/>
    </row>
    <row r="22" spans="1:19" ht="13.5" thickBot="1">
      <c r="A22" s="2"/>
      <c r="B22" s="2"/>
      <c r="Q22" s="2"/>
      <c r="S22" s="2"/>
    </row>
    <row r="23" spans="1:22" ht="12.75">
      <c r="A23" s="5"/>
      <c r="B23" s="137" t="s">
        <v>2</v>
      </c>
      <c r="C23" s="138"/>
      <c r="D23" s="138"/>
      <c r="E23" s="138"/>
      <c r="F23" s="138"/>
      <c r="G23" s="138"/>
      <c r="H23" s="144"/>
      <c r="I23" s="137" t="s">
        <v>3</v>
      </c>
      <c r="J23" s="138"/>
      <c r="K23" s="138"/>
      <c r="L23" s="138"/>
      <c r="M23" s="138"/>
      <c r="N23" s="138"/>
      <c r="O23" s="144"/>
      <c r="P23" s="137" t="s">
        <v>4</v>
      </c>
      <c r="Q23" s="138"/>
      <c r="R23" s="138"/>
      <c r="S23" s="138"/>
      <c r="T23" s="138"/>
      <c r="U23" s="138"/>
      <c r="V23" s="138"/>
    </row>
    <row r="24" spans="1:55" ht="12.75">
      <c r="A24" s="2"/>
      <c r="B24" s="145" t="s">
        <v>5</v>
      </c>
      <c r="C24" s="141"/>
      <c r="D24" s="6" t="s">
        <v>6</v>
      </c>
      <c r="E24" s="136" t="s">
        <v>7</v>
      </c>
      <c r="F24" s="136"/>
      <c r="G24" s="136"/>
      <c r="H24" s="7" t="s">
        <v>4</v>
      </c>
      <c r="I24" s="145" t="s">
        <v>5</v>
      </c>
      <c r="J24" s="141"/>
      <c r="K24" s="2" t="s">
        <v>6</v>
      </c>
      <c r="L24" s="135" t="s">
        <v>7</v>
      </c>
      <c r="M24" s="136"/>
      <c r="N24" s="136"/>
      <c r="O24" s="101" t="s">
        <v>4</v>
      </c>
      <c r="P24" s="140" t="s">
        <v>5</v>
      </c>
      <c r="Q24" s="141"/>
      <c r="R24" s="2" t="s">
        <v>6</v>
      </c>
      <c r="S24" s="135" t="s">
        <v>7</v>
      </c>
      <c r="T24" s="136"/>
      <c r="U24" s="136"/>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0</v>
      </c>
      <c r="C26" s="85">
        <v>22</v>
      </c>
      <c r="D26" s="84">
        <v>3248</v>
      </c>
      <c r="E26" s="84">
        <v>965</v>
      </c>
      <c r="F26" s="85">
        <v>98</v>
      </c>
      <c r="G26" s="85">
        <v>18</v>
      </c>
      <c r="H26" s="84">
        <v>4351</v>
      </c>
      <c r="I26" s="95">
        <v>0</v>
      </c>
      <c r="J26" s="85">
        <v>16</v>
      </c>
      <c r="K26" s="84">
        <v>3290</v>
      </c>
      <c r="L26" s="84">
        <v>890</v>
      </c>
      <c r="M26" s="85">
        <v>90</v>
      </c>
      <c r="N26" s="85">
        <v>16</v>
      </c>
      <c r="O26" s="103">
        <v>4302</v>
      </c>
      <c r="P26" s="86">
        <f aca="true" t="shared" si="6" ref="P26:U31">SUM(I26,B26)</f>
        <v>0</v>
      </c>
      <c r="Q26" s="86">
        <f t="shared" si="6"/>
        <v>38</v>
      </c>
      <c r="R26" s="84">
        <f t="shared" si="6"/>
        <v>6538</v>
      </c>
      <c r="S26" s="84">
        <f t="shared" si="6"/>
        <v>1855</v>
      </c>
      <c r="T26" s="85">
        <f t="shared" si="6"/>
        <v>188</v>
      </c>
      <c r="U26" s="85">
        <f t="shared" si="6"/>
        <v>34</v>
      </c>
      <c r="V26" s="84">
        <f aca="true" t="shared" si="7" ref="V26:V32">SUM(P26:U26)</f>
        <v>8653</v>
      </c>
      <c r="AV26" s="22"/>
      <c r="AW26" s="22"/>
      <c r="AX26" s="22"/>
      <c r="BA26" s="24"/>
      <c r="BB26" s="24"/>
      <c r="BC26" s="24"/>
    </row>
    <row r="27" spans="1:55" ht="12.75">
      <c r="A27" s="2" t="s">
        <v>14</v>
      </c>
      <c r="B27" s="96">
        <v>0</v>
      </c>
      <c r="C27" s="88">
        <v>21</v>
      </c>
      <c r="D27" s="87">
        <v>2670</v>
      </c>
      <c r="E27" s="87">
        <v>1093</v>
      </c>
      <c r="F27" s="89">
        <v>162</v>
      </c>
      <c r="G27" s="89">
        <v>13</v>
      </c>
      <c r="H27" s="87">
        <v>3959</v>
      </c>
      <c r="I27" s="96">
        <v>0</v>
      </c>
      <c r="J27" s="88">
        <v>14</v>
      </c>
      <c r="K27" s="87">
        <v>2611</v>
      </c>
      <c r="L27" s="87">
        <v>1048</v>
      </c>
      <c r="M27" s="88">
        <v>152</v>
      </c>
      <c r="N27" s="89">
        <v>15</v>
      </c>
      <c r="O27" s="104">
        <v>3840</v>
      </c>
      <c r="P27" s="90">
        <f t="shared" si="6"/>
        <v>0</v>
      </c>
      <c r="Q27" s="90">
        <f t="shared" si="6"/>
        <v>35</v>
      </c>
      <c r="R27" s="87">
        <f t="shared" si="6"/>
        <v>5281</v>
      </c>
      <c r="S27" s="87">
        <f t="shared" si="6"/>
        <v>2141</v>
      </c>
      <c r="T27" s="89">
        <f t="shared" si="6"/>
        <v>314</v>
      </c>
      <c r="U27" s="89">
        <f t="shared" si="6"/>
        <v>28</v>
      </c>
      <c r="V27" s="87">
        <f t="shared" si="7"/>
        <v>7799</v>
      </c>
      <c r="AV27" s="22"/>
      <c r="AW27" s="22"/>
      <c r="AX27" s="22"/>
      <c r="BA27" s="24"/>
      <c r="BB27" s="24"/>
      <c r="BC27" s="24"/>
    </row>
    <row r="28" spans="1:55" ht="12.75">
      <c r="A28" s="2" t="s">
        <v>15</v>
      </c>
      <c r="B28" s="96">
        <v>0</v>
      </c>
      <c r="C28" s="88">
        <v>20</v>
      </c>
      <c r="D28" s="87">
        <v>2422</v>
      </c>
      <c r="E28" s="87">
        <v>1150</v>
      </c>
      <c r="F28" s="89">
        <v>215</v>
      </c>
      <c r="G28" s="89">
        <v>20</v>
      </c>
      <c r="H28" s="87">
        <v>3827</v>
      </c>
      <c r="I28" s="96">
        <v>3</v>
      </c>
      <c r="J28" s="88">
        <v>16</v>
      </c>
      <c r="K28" s="87">
        <v>2482</v>
      </c>
      <c r="L28" s="87">
        <v>1055</v>
      </c>
      <c r="M28" s="88">
        <v>213</v>
      </c>
      <c r="N28" s="89">
        <v>28</v>
      </c>
      <c r="O28" s="104">
        <v>3797</v>
      </c>
      <c r="P28" s="90">
        <f t="shared" si="6"/>
        <v>3</v>
      </c>
      <c r="Q28" s="90">
        <f t="shared" si="6"/>
        <v>36</v>
      </c>
      <c r="R28" s="87">
        <f t="shared" si="6"/>
        <v>4904</v>
      </c>
      <c r="S28" s="87">
        <f t="shared" si="6"/>
        <v>2205</v>
      </c>
      <c r="T28" s="89">
        <f t="shared" si="6"/>
        <v>428</v>
      </c>
      <c r="U28" s="89">
        <f t="shared" si="6"/>
        <v>48</v>
      </c>
      <c r="V28" s="87">
        <f t="shared" si="7"/>
        <v>7624</v>
      </c>
      <c r="AV28" s="22"/>
      <c r="AW28" s="22"/>
      <c r="AX28" s="22"/>
      <c r="BA28" s="24"/>
      <c r="BB28" s="24"/>
      <c r="BC28" s="24"/>
    </row>
    <row r="29" spans="1:55" ht="12.75">
      <c r="A29" s="2" t="s">
        <v>16</v>
      </c>
      <c r="B29" s="96">
        <v>2</v>
      </c>
      <c r="C29" s="88">
        <v>26</v>
      </c>
      <c r="D29" s="87">
        <v>2133</v>
      </c>
      <c r="E29" s="87">
        <v>1139</v>
      </c>
      <c r="F29" s="89">
        <v>238</v>
      </c>
      <c r="G29" s="89">
        <v>21</v>
      </c>
      <c r="H29" s="87">
        <v>3559</v>
      </c>
      <c r="I29" s="96">
        <v>1</v>
      </c>
      <c r="J29" s="88">
        <v>20</v>
      </c>
      <c r="K29" s="87">
        <v>2182</v>
      </c>
      <c r="L29" s="87">
        <v>1073</v>
      </c>
      <c r="M29" s="88">
        <v>230</v>
      </c>
      <c r="N29" s="89">
        <v>13</v>
      </c>
      <c r="O29" s="104">
        <v>3519</v>
      </c>
      <c r="P29" s="90">
        <f t="shared" si="6"/>
        <v>3</v>
      </c>
      <c r="Q29" s="90">
        <f t="shared" si="6"/>
        <v>46</v>
      </c>
      <c r="R29" s="87">
        <f t="shared" si="6"/>
        <v>4315</v>
      </c>
      <c r="S29" s="87">
        <f t="shared" si="6"/>
        <v>2212</v>
      </c>
      <c r="T29" s="89">
        <f t="shared" si="6"/>
        <v>468</v>
      </c>
      <c r="U29" s="89">
        <f t="shared" si="6"/>
        <v>34</v>
      </c>
      <c r="V29" s="87">
        <f t="shared" si="7"/>
        <v>7078</v>
      </c>
      <c r="AV29" s="22"/>
      <c r="AW29" s="22"/>
      <c r="AX29" s="22"/>
      <c r="BA29" s="24"/>
      <c r="BB29" s="24"/>
      <c r="BC29" s="24"/>
    </row>
    <row r="30" spans="1:55" ht="12.75">
      <c r="A30" s="2" t="s">
        <v>17</v>
      </c>
      <c r="B30" s="96">
        <v>0</v>
      </c>
      <c r="C30" s="88">
        <v>29</v>
      </c>
      <c r="D30" s="87">
        <v>1985</v>
      </c>
      <c r="E30" s="87">
        <v>1145</v>
      </c>
      <c r="F30" s="89">
        <v>151</v>
      </c>
      <c r="G30" s="89">
        <v>7</v>
      </c>
      <c r="H30" s="87">
        <v>3317</v>
      </c>
      <c r="I30" s="96">
        <v>1</v>
      </c>
      <c r="J30" s="88">
        <v>21</v>
      </c>
      <c r="K30" s="87">
        <v>2045</v>
      </c>
      <c r="L30" s="87">
        <v>1032</v>
      </c>
      <c r="M30" s="88">
        <v>133</v>
      </c>
      <c r="N30" s="89">
        <v>7</v>
      </c>
      <c r="O30" s="104">
        <v>3239</v>
      </c>
      <c r="P30" s="90">
        <f t="shared" si="6"/>
        <v>1</v>
      </c>
      <c r="Q30" s="90">
        <f t="shared" si="6"/>
        <v>50</v>
      </c>
      <c r="R30" s="87">
        <f t="shared" si="6"/>
        <v>4030</v>
      </c>
      <c r="S30" s="87">
        <f t="shared" si="6"/>
        <v>2177</v>
      </c>
      <c r="T30" s="89">
        <f t="shared" si="6"/>
        <v>284</v>
      </c>
      <c r="U30" s="89">
        <f t="shared" si="6"/>
        <v>14</v>
      </c>
      <c r="V30" s="87">
        <f t="shared" si="7"/>
        <v>6556</v>
      </c>
      <c r="AV30" s="22"/>
      <c r="AW30" s="22"/>
      <c r="AX30" s="22"/>
      <c r="BA30" s="24"/>
      <c r="BB30" s="24"/>
      <c r="BC30" s="24"/>
    </row>
    <row r="31" spans="1:55" ht="12.75">
      <c r="A31" s="2" t="s">
        <v>18</v>
      </c>
      <c r="B31" s="96">
        <v>2</v>
      </c>
      <c r="C31" s="88">
        <v>24</v>
      </c>
      <c r="D31" s="87">
        <v>1696</v>
      </c>
      <c r="E31" s="87">
        <v>878</v>
      </c>
      <c r="F31" s="89">
        <v>103</v>
      </c>
      <c r="G31" s="89">
        <v>4</v>
      </c>
      <c r="H31" s="87">
        <v>2707</v>
      </c>
      <c r="I31" s="96">
        <v>1</v>
      </c>
      <c r="J31" s="88">
        <v>19</v>
      </c>
      <c r="K31" s="87">
        <v>1820</v>
      </c>
      <c r="L31" s="87">
        <v>855</v>
      </c>
      <c r="M31" s="88">
        <v>88</v>
      </c>
      <c r="N31" s="89">
        <v>2</v>
      </c>
      <c r="O31" s="104">
        <v>2785</v>
      </c>
      <c r="P31" s="90">
        <f t="shared" si="6"/>
        <v>3</v>
      </c>
      <c r="Q31" s="90">
        <f t="shared" si="6"/>
        <v>43</v>
      </c>
      <c r="R31" s="87">
        <f t="shared" si="6"/>
        <v>3516</v>
      </c>
      <c r="S31" s="87">
        <f t="shared" si="6"/>
        <v>1733</v>
      </c>
      <c r="T31" s="89">
        <f t="shared" si="6"/>
        <v>191</v>
      </c>
      <c r="U31" s="89">
        <f t="shared" si="6"/>
        <v>6</v>
      </c>
      <c r="V31" s="87">
        <f t="shared" si="7"/>
        <v>5492</v>
      </c>
      <c r="AV31" s="22"/>
      <c r="AW31" s="22"/>
      <c r="AX31" s="22"/>
      <c r="BA31" s="24"/>
      <c r="BB31" s="24"/>
      <c r="BC31" s="24"/>
    </row>
    <row r="32" spans="1:55" ht="12.75">
      <c r="A32" s="12"/>
      <c r="B32" s="91">
        <f aca="true" t="shared" si="8" ref="B32:G32">SUM(B26:B31)</f>
        <v>4</v>
      </c>
      <c r="C32" s="92">
        <f t="shared" si="8"/>
        <v>142</v>
      </c>
      <c r="D32" s="93">
        <f t="shared" si="8"/>
        <v>14154</v>
      </c>
      <c r="E32" s="93">
        <f t="shared" si="8"/>
        <v>6370</v>
      </c>
      <c r="F32" s="92">
        <f t="shared" si="8"/>
        <v>967</v>
      </c>
      <c r="G32" s="92">
        <f t="shared" si="8"/>
        <v>83</v>
      </c>
      <c r="H32" s="93">
        <f>SUM(B32:G32)</f>
        <v>21720</v>
      </c>
      <c r="I32" s="97">
        <f aca="true" t="shared" si="9" ref="I32:N32">SUM(I26:I31)</f>
        <v>6</v>
      </c>
      <c r="J32" s="92">
        <f t="shared" si="9"/>
        <v>106</v>
      </c>
      <c r="K32" s="93">
        <f t="shared" si="9"/>
        <v>14430</v>
      </c>
      <c r="L32" s="93">
        <f t="shared" si="9"/>
        <v>5953</v>
      </c>
      <c r="M32" s="92">
        <f t="shared" si="9"/>
        <v>906</v>
      </c>
      <c r="N32" s="92">
        <f t="shared" si="9"/>
        <v>81</v>
      </c>
      <c r="O32" s="105">
        <f>SUM(I32:N32)</f>
        <v>21482</v>
      </c>
      <c r="P32" s="92">
        <f>SUM(P26:P31)</f>
        <v>10</v>
      </c>
      <c r="Q32" s="94">
        <f>SUM(J32,C32)</f>
        <v>248</v>
      </c>
      <c r="R32" s="93">
        <f>SUM(K32,D32)</f>
        <v>28584</v>
      </c>
      <c r="S32" s="93">
        <f>SUM(L32,E32)</f>
        <v>12323</v>
      </c>
      <c r="T32" s="92">
        <f>SUM(M32,F32)</f>
        <v>1873</v>
      </c>
      <c r="U32" s="92">
        <f>SUM(N32,G32)</f>
        <v>164</v>
      </c>
      <c r="V32" s="93">
        <f t="shared" si="7"/>
        <v>43202</v>
      </c>
      <c r="AV32" s="22"/>
      <c r="AW32" s="22"/>
      <c r="AX32" s="22"/>
      <c r="BA32" s="24"/>
      <c r="BB32" s="24"/>
      <c r="BC32" s="24"/>
    </row>
    <row r="33" spans="1:55" ht="12.75">
      <c r="A33" s="14" t="s">
        <v>19</v>
      </c>
      <c r="B33" s="75"/>
      <c r="C33" s="16"/>
      <c r="D33" s="16"/>
      <c r="E33" s="16"/>
      <c r="F33" s="16"/>
      <c r="G33" s="16"/>
      <c r="H33" s="15">
        <v>869</v>
      </c>
      <c r="I33" s="80"/>
      <c r="J33" s="16"/>
      <c r="K33" s="16"/>
      <c r="L33" s="16"/>
      <c r="M33" s="16"/>
      <c r="N33" s="16"/>
      <c r="O33" s="128">
        <v>895</v>
      </c>
      <c r="P33" s="16"/>
      <c r="Q33" s="78"/>
      <c r="R33" s="16"/>
      <c r="S33" s="16"/>
      <c r="T33" s="16"/>
      <c r="U33" s="16"/>
      <c r="V33" s="15">
        <f>SUM(O33,H33)</f>
        <v>1764</v>
      </c>
      <c r="AV33" s="22"/>
      <c r="AW33" s="22"/>
      <c r="AX33" s="22"/>
      <c r="BA33" s="24"/>
      <c r="BB33" s="24"/>
      <c r="BC33" s="24"/>
    </row>
    <row r="34" spans="1:55" ht="12.75">
      <c r="A34" s="12" t="s">
        <v>4</v>
      </c>
      <c r="B34" s="82"/>
      <c r="C34" s="18"/>
      <c r="D34" s="13"/>
      <c r="E34" s="18"/>
      <c r="F34" s="19"/>
      <c r="G34" s="19"/>
      <c r="H34" s="17">
        <f>SUM(H32:H33)</f>
        <v>22589</v>
      </c>
      <c r="I34" s="81"/>
      <c r="J34" s="18"/>
      <c r="K34" s="13"/>
      <c r="L34" s="18"/>
      <c r="M34" s="18"/>
      <c r="N34" s="19"/>
      <c r="O34" s="106">
        <f>SUM(O32:O33)</f>
        <v>22377</v>
      </c>
      <c r="P34" s="18"/>
      <c r="Q34" s="79"/>
      <c r="R34" s="13"/>
      <c r="S34" s="18"/>
      <c r="T34" s="19"/>
      <c r="U34" s="19"/>
      <c r="V34" s="17">
        <f>SUM(O34,H34)</f>
        <v>44966</v>
      </c>
      <c r="AV34" s="22"/>
      <c r="AW34" s="22"/>
      <c r="AX34" s="22"/>
      <c r="BA34" s="24"/>
      <c r="BB34" s="24"/>
      <c r="BC34" s="24"/>
    </row>
    <row r="35" spans="13:17" ht="12.75">
      <c r="M35" s="2"/>
      <c r="P35" s="20"/>
      <c r="Q35" s="21"/>
    </row>
    <row r="36" spans="13:17" ht="12.75">
      <c r="M36" s="2"/>
      <c r="P36" s="20"/>
      <c r="Q36" s="21"/>
    </row>
    <row r="37" spans="1:22" ht="12.75">
      <c r="A37" s="139" t="s">
        <v>21</v>
      </c>
      <c r="B37" s="139"/>
      <c r="C37" s="139"/>
      <c r="D37" s="139"/>
      <c r="E37" s="139"/>
      <c r="F37" s="139"/>
      <c r="G37" s="139"/>
      <c r="H37" s="139"/>
      <c r="I37" s="139"/>
      <c r="J37" s="139"/>
      <c r="K37" s="139"/>
      <c r="L37" s="139"/>
      <c r="M37" s="139"/>
      <c r="N37" s="139"/>
      <c r="O37" s="139"/>
      <c r="P37" s="139"/>
      <c r="Q37" s="139"/>
      <c r="R37" s="139"/>
      <c r="S37" s="139"/>
      <c r="T37" s="139"/>
      <c r="U37" s="139"/>
      <c r="V37" s="139"/>
    </row>
    <row r="38" spans="1:2" ht="13.5" thickBot="1">
      <c r="A38" s="2"/>
      <c r="B38" s="2"/>
    </row>
    <row r="39" spans="1:22" ht="12.75">
      <c r="A39" s="5"/>
      <c r="B39" s="137" t="s">
        <v>2</v>
      </c>
      <c r="C39" s="138"/>
      <c r="D39" s="138"/>
      <c r="E39" s="138"/>
      <c r="F39" s="138"/>
      <c r="G39" s="138"/>
      <c r="H39" s="144"/>
      <c r="I39" s="137" t="s">
        <v>3</v>
      </c>
      <c r="J39" s="138"/>
      <c r="K39" s="138"/>
      <c r="L39" s="138"/>
      <c r="M39" s="138"/>
      <c r="N39" s="138"/>
      <c r="O39" s="144"/>
      <c r="P39" s="137" t="s">
        <v>4</v>
      </c>
      <c r="Q39" s="138"/>
      <c r="R39" s="138"/>
      <c r="S39" s="138"/>
      <c r="T39" s="138"/>
      <c r="U39" s="138"/>
      <c r="V39" s="138"/>
    </row>
    <row r="40" spans="1:55" ht="12.75">
      <c r="A40" s="2"/>
      <c r="B40" s="142" t="s">
        <v>5</v>
      </c>
      <c r="C40" s="143"/>
      <c r="D40" s="6" t="s">
        <v>6</v>
      </c>
      <c r="E40" s="136" t="s">
        <v>7</v>
      </c>
      <c r="F40" s="136"/>
      <c r="G40" s="136"/>
      <c r="H40" s="7" t="s">
        <v>4</v>
      </c>
      <c r="I40" s="142" t="s">
        <v>5</v>
      </c>
      <c r="J40" s="143"/>
      <c r="K40" s="2" t="s">
        <v>6</v>
      </c>
      <c r="L40" s="135" t="s">
        <v>7</v>
      </c>
      <c r="M40" s="136"/>
      <c r="N40" s="136"/>
      <c r="O40" s="7" t="s">
        <v>4</v>
      </c>
      <c r="P40" s="142" t="s">
        <v>5</v>
      </c>
      <c r="Q40" s="143"/>
      <c r="R40" s="2" t="s">
        <v>6</v>
      </c>
      <c r="S40" s="135" t="s">
        <v>7</v>
      </c>
      <c r="T40" s="136"/>
      <c r="U40" s="136"/>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0" ref="B42:G47">SUM(B26,B10)</f>
        <v>0</v>
      </c>
      <c r="C42" s="85">
        <f t="shared" si="10"/>
        <v>214</v>
      </c>
      <c r="D42" s="84">
        <f t="shared" si="10"/>
        <v>33138</v>
      </c>
      <c r="E42" s="84">
        <f t="shared" si="10"/>
        <v>3399</v>
      </c>
      <c r="F42" s="85">
        <f t="shared" si="10"/>
        <v>165</v>
      </c>
      <c r="G42" s="85">
        <f t="shared" si="10"/>
        <v>19</v>
      </c>
      <c r="H42" s="84">
        <f aca="true" t="shared" si="11" ref="H42:H48">SUM(B42:G42)</f>
        <v>36935</v>
      </c>
      <c r="I42" s="84">
        <f aca="true" t="shared" si="12" ref="I42:N48">SUM(I26,I10)</f>
        <v>0</v>
      </c>
      <c r="J42" s="85">
        <f t="shared" si="12"/>
        <v>255</v>
      </c>
      <c r="K42" s="84">
        <f t="shared" si="12"/>
        <v>32760</v>
      </c>
      <c r="L42" s="84">
        <f t="shared" si="12"/>
        <v>2855</v>
      </c>
      <c r="M42" s="85">
        <f t="shared" si="12"/>
        <v>152</v>
      </c>
      <c r="N42" s="85">
        <f t="shared" si="12"/>
        <v>19</v>
      </c>
      <c r="O42" s="84">
        <f aca="true" t="shared" si="13" ref="O42:O48">SUM(I42:N42)</f>
        <v>36041</v>
      </c>
      <c r="P42" s="98">
        <f aca="true" t="shared" si="14" ref="P42:U42">SUM(P26,P10)</f>
        <v>0</v>
      </c>
      <c r="Q42" s="86">
        <f t="shared" si="14"/>
        <v>469</v>
      </c>
      <c r="R42" s="84">
        <f t="shared" si="14"/>
        <v>65898</v>
      </c>
      <c r="S42" s="84">
        <f t="shared" si="14"/>
        <v>6254</v>
      </c>
      <c r="T42" s="85">
        <f t="shared" si="14"/>
        <v>317</v>
      </c>
      <c r="U42" s="85">
        <f t="shared" si="14"/>
        <v>38</v>
      </c>
      <c r="V42" s="84">
        <f aca="true" t="shared" si="15" ref="V42:V48">SUM(P42:U42)</f>
        <v>72976</v>
      </c>
      <c r="W42" s="23"/>
      <c r="AV42" s="22"/>
      <c r="AW42" s="22"/>
      <c r="AX42" s="22"/>
      <c r="BA42" s="24"/>
      <c r="BB42" s="24"/>
      <c r="BC42" s="24"/>
    </row>
    <row r="43" spans="1:55" ht="12.75">
      <c r="A43" s="2" t="s">
        <v>14</v>
      </c>
      <c r="B43" s="87">
        <f t="shared" si="10"/>
        <v>1</v>
      </c>
      <c r="C43" s="88">
        <f t="shared" si="10"/>
        <v>276</v>
      </c>
      <c r="D43" s="87">
        <f t="shared" si="10"/>
        <v>30971</v>
      </c>
      <c r="E43" s="87">
        <f t="shared" si="10"/>
        <v>3940</v>
      </c>
      <c r="F43" s="89">
        <f t="shared" si="10"/>
        <v>272</v>
      </c>
      <c r="G43" s="89">
        <f t="shared" si="10"/>
        <v>14</v>
      </c>
      <c r="H43" s="87">
        <f t="shared" si="11"/>
        <v>35474</v>
      </c>
      <c r="I43" s="87">
        <f t="shared" si="12"/>
        <v>0</v>
      </c>
      <c r="J43" s="88">
        <f t="shared" si="12"/>
        <v>282</v>
      </c>
      <c r="K43" s="87">
        <f t="shared" si="12"/>
        <v>30964</v>
      </c>
      <c r="L43" s="87">
        <f t="shared" si="12"/>
        <v>3613</v>
      </c>
      <c r="M43" s="88">
        <f t="shared" si="12"/>
        <v>252</v>
      </c>
      <c r="N43" s="89">
        <f t="shared" si="12"/>
        <v>16</v>
      </c>
      <c r="O43" s="87">
        <f t="shared" si="13"/>
        <v>35127</v>
      </c>
      <c r="P43" s="99">
        <f aca="true" t="shared" si="16" ref="P43:P48">SUM(P27,P11)</f>
        <v>1</v>
      </c>
      <c r="Q43" s="90">
        <f aca="true" t="shared" si="17" ref="Q43:U48">SUM(Q27,Q11)</f>
        <v>558</v>
      </c>
      <c r="R43" s="87">
        <f t="shared" si="17"/>
        <v>61935</v>
      </c>
      <c r="S43" s="87">
        <f t="shared" si="17"/>
        <v>7553</v>
      </c>
      <c r="T43" s="89">
        <f t="shared" si="17"/>
        <v>524</v>
      </c>
      <c r="U43" s="89">
        <f t="shared" si="17"/>
        <v>30</v>
      </c>
      <c r="V43" s="87">
        <f t="shared" si="15"/>
        <v>70601</v>
      </c>
      <c r="W43" s="23"/>
      <c r="AV43" s="22"/>
      <c r="AW43" s="22"/>
      <c r="AX43" s="22"/>
      <c r="BA43" s="24"/>
      <c r="BB43" s="24"/>
      <c r="BC43" s="24"/>
    </row>
    <row r="44" spans="1:55" ht="12.75">
      <c r="A44" s="2" t="s">
        <v>15</v>
      </c>
      <c r="B44" s="87">
        <f t="shared" si="10"/>
        <v>4</v>
      </c>
      <c r="C44" s="88">
        <f t="shared" si="10"/>
        <v>355</v>
      </c>
      <c r="D44" s="87">
        <f t="shared" si="10"/>
        <v>30448</v>
      </c>
      <c r="E44" s="87">
        <f t="shared" si="10"/>
        <v>4090</v>
      </c>
      <c r="F44" s="89">
        <f t="shared" si="10"/>
        <v>364</v>
      </c>
      <c r="G44" s="89">
        <f t="shared" si="10"/>
        <v>25</v>
      </c>
      <c r="H44" s="87">
        <f t="shared" si="11"/>
        <v>35286</v>
      </c>
      <c r="I44" s="87">
        <f t="shared" si="12"/>
        <v>6</v>
      </c>
      <c r="J44" s="88">
        <f t="shared" si="12"/>
        <v>322</v>
      </c>
      <c r="K44" s="87">
        <f t="shared" si="12"/>
        <v>30526</v>
      </c>
      <c r="L44" s="87">
        <f t="shared" si="12"/>
        <v>3792</v>
      </c>
      <c r="M44" s="88">
        <f t="shared" si="12"/>
        <v>351</v>
      </c>
      <c r="N44" s="89">
        <f t="shared" si="12"/>
        <v>33</v>
      </c>
      <c r="O44" s="87">
        <f t="shared" si="13"/>
        <v>35030</v>
      </c>
      <c r="P44" s="99">
        <f t="shared" si="16"/>
        <v>10</v>
      </c>
      <c r="Q44" s="90">
        <f t="shared" si="17"/>
        <v>677</v>
      </c>
      <c r="R44" s="87">
        <f t="shared" si="17"/>
        <v>60974</v>
      </c>
      <c r="S44" s="87">
        <f t="shared" si="17"/>
        <v>7882</v>
      </c>
      <c r="T44" s="89">
        <f t="shared" si="17"/>
        <v>715</v>
      </c>
      <c r="U44" s="89">
        <f t="shared" si="17"/>
        <v>58</v>
      </c>
      <c r="V44" s="87">
        <f t="shared" si="15"/>
        <v>70316</v>
      </c>
      <c r="W44" s="23"/>
      <c r="AV44" s="22"/>
      <c r="AW44" s="22"/>
      <c r="AX44" s="22"/>
      <c r="BA44" s="24"/>
      <c r="BB44" s="24"/>
      <c r="BC44" s="24"/>
    </row>
    <row r="45" spans="1:55" ht="12.75">
      <c r="A45" s="2" t="s">
        <v>16</v>
      </c>
      <c r="B45" s="87">
        <f t="shared" si="10"/>
        <v>9</v>
      </c>
      <c r="C45" s="88">
        <f t="shared" si="10"/>
        <v>484</v>
      </c>
      <c r="D45" s="87">
        <f t="shared" si="10"/>
        <v>30287</v>
      </c>
      <c r="E45" s="87">
        <f t="shared" si="10"/>
        <v>4301</v>
      </c>
      <c r="F45" s="89">
        <f t="shared" si="10"/>
        <v>478</v>
      </c>
      <c r="G45" s="89">
        <f t="shared" si="10"/>
        <v>27</v>
      </c>
      <c r="H45" s="87">
        <f t="shared" si="11"/>
        <v>35586</v>
      </c>
      <c r="I45" s="87">
        <f t="shared" si="12"/>
        <v>6</v>
      </c>
      <c r="J45" s="88">
        <f t="shared" si="12"/>
        <v>324</v>
      </c>
      <c r="K45" s="87">
        <f t="shared" si="12"/>
        <v>30248</v>
      </c>
      <c r="L45" s="87">
        <f t="shared" si="12"/>
        <v>4035</v>
      </c>
      <c r="M45" s="88">
        <f t="shared" si="12"/>
        <v>430</v>
      </c>
      <c r="N45" s="89">
        <f t="shared" si="12"/>
        <v>18</v>
      </c>
      <c r="O45" s="87">
        <f t="shared" si="13"/>
        <v>35061</v>
      </c>
      <c r="P45" s="99">
        <f t="shared" si="16"/>
        <v>15</v>
      </c>
      <c r="Q45" s="90">
        <f t="shared" si="17"/>
        <v>808</v>
      </c>
      <c r="R45" s="87">
        <f t="shared" si="17"/>
        <v>60535</v>
      </c>
      <c r="S45" s="87">
        <f t="shared" si="17"/>
        <v>8336</v>
      </c>
      <c r="T45" s="89">
        <f t="shared" si="17"/>
        <v>908</v>
      </c>
      <c r="U45" s="89">
        <f t="shared" si="17"/>
        <v>45</v>
      </c>
      <c r="V45" s="87">
        <f t="shared" si="15"/>
        <v>70647</v>
      </c>
      <c r="W45" s="23"/>
      <c r="AV45" s="22"/>
      <c r="AW45" s="22"/>
      <c r="AX45" s="22"/>
      <c r="BA45" s="24"/>
      <c r="BB45" s="24"/>
      <c r="BC45" s="24"/>
    </row>
    <row r="46" spans="1:55" ht="12.75">
      <c r="A46" s="2" t="s">
        <v>17</v>
      </c>
      <c r="B46" s="87">
        <f t="shared" si="10"/>
        <v>11</v>
      </c>
      <c r="C46" s="88">
        <f t="shared" si="10"/>
        <v>494</v>
      </c>
      <c r="D46" s="87">
        <f t="shared" si="10"/>
        <v>30007</v>
      </c>
      <c r="E46" s="87">
        <f t="shared" si="10"/>
        <v>4421</v>
      </c>
      <c r="F46" s="89">
        <f t="shared" si="10"/>
        <v>317</v>
      </c>
      <c r="G46" s="89">
        <f t="shared" si="10"/>
        <v>9</v>
      </c>
      <c r="H46" s="87">
        <f t="shared" si="11"/>
        <v>35259</v>
      </c>
      <c r="I46" s="87">
        <f t="shared" si="12"/>
        <v>7</v>
      </c>
      <c r="J46" s="88">
        <f t="shared" si="12"/>
        <v>379</v>
      </c>
      <c r="K46" s="87">
        <f t="shared" si="12"/>
        <v>30273</v>
      </c>
      <c r="L46" s="87">
        <f t="shared" si="12"/>
        <v>4002</v>
      </c>
      <c r="M46" s="88">
        <f t="shared" si="12"/>
        <v>249</v>
      </c>
      <c r="N46" s="89">
        <f t="shared" si="12"/>
        <v>10</v>
      </c>
      <c r="O46" s="87">
        <f t="shared" si="13"/>
        <v>34920</v>
      </c>
      <c r="P46" s="99">
        <f t="shared" si="16"/>
        <v>18</v>
      </c>
      <c r="Q46" s="90">
        <f t="shared" si="17"/>
        <v>873</v>
      </c>
      <c r="R46" s="87">
        <f t="shared" si="17"/>
        <v>60280</v>
      </c>
      <c r="S46" s="87">
        <f t="shared" si="17"/>
        <v>8423</v>
      </c>
      <c r="T46" s="89">
        <f t="shared" si="17"/>
        <v>566</v>
      </c>
      <c r="U46" s="89">
        <f t="shared" si="17"/>
        <v>19</v>
      </c>
      <c r="V46" s="87">
        <f t="shared" si="15"/>
        <v>70179</v>
      </c>
      <c r="W46" s="23"/>
      <c r="AV46" s="22"/>
      <c r="AW46" s="22"/>
      <c r="AX46" s="22"/>
      <c r="BA46" s="24"/>
      <c r="BB46" s="24"/>
      <c r="BC46" s="24"/>
    </row>
    <row r="47" spans="1:55" ht="12.75">
      <c r="A47" s="2" t="s">
        <v>18</v>
      </c>
      <c r="B47" s="87">
        <f t="shared" si="10"/>
        <v>17</v>
      </c>
      <c r="C47" s="88">
        <f t="shared" si="10"/>
        <v>514</v>
      </c>
      <c r="D47" s="87">
        <f t="shared" si="10"/>
        <v>29329</v>
      </c>
      <c r="E47" s="87">
        <f t="shared" si="10"/>
        <v>3648</v>
      </c>
      <c r="F47" s="89">
        <f t="shared" si="10"/>
        <v>186</v>
      </c>
      <c r="G47" s="89">
        <f t="shared" si="10"/>
        <v>4</v>
      </c>
      <c r="H47" s="87">
        <f t="shared" si="11"/>
        <v>33698</v>
      </c>
      <c r="I47" s="87">
        <f t="shared" si="12"/>
        <v>16</v>
      </c>
      <c r="J47" s="88">
        <f t="shared" si="12"/>
        <v>423</v>
      </c>
      <c r="K47" s="87">
        <f t="shared" si="12"/>
        <v>29502</v>
      </c>
      <c r="L47" s="87">
        <f t="shared" si="12"/>
        <v>3276</v>
      </c>
      <c r="M47" s="88">
        <f t="shared" si="12"/>
        <v>179</v>
      </c>
      <c r="N47" s="89">
        <f t="shared" si="12"/>
        <v>2</v>
      </c>
      <c r="O47" s="87">
        <f t="shared" si="13"/>
        <v>33398</v>
      </c>
      <c r="P47" s="99">
        <f t="shared" si="16"/>
        <v>33</v>
      </c>
      <c r="Q47" s="90">
        <f t="shared" si="17"/>
        <v>937</v>
      </c>
      <c r="R47" s="87">
        <f t="shared" si="17"/>
        <v>58831</v>
      </c>
      <c r="S47" s="87">
        <f t="shared" si="17"/>
        <v>6924</v>
      </c>
      <c r="T47" s="89">
        <f t="shared" si="17"/>
        <v>365</v>
      </c>
      <c r="U47" s="89">
        <f t="shared" si="17"/>
        <v>6</v>
      </c>
      <c r="V47" s="87">
        <f t="shared" si="15"/>
        <v>67096</v>
      </c>
      <c r="W47" s="23"/>
      <c r="AV47" s="22"/>
      <c r="AW47" s="22"/>
      <c r="AX47" s="22"/>
      <c r="BA47" s="24"/>
      <c r="BB47" s="24"/>
      <c r="BC47" s="24"/>
    </row>
    <row r="48" spans="1:55" ht="12.75">
      <c r="A48" s="12"/>
      <c r="B48" s="100">
        <f>SUM(B42:B47)</f>
        <v>42</v>
      </c>
      <c r="C48" s="92">
        <f>SUM(C32,C16)</f>
        <v>2337</v>
      </c>
      <c r="D48" s="93">
        <f>SUM(D32,D16)</f>
        <v>184180</v>
      </c>
      <c r="E48" s="93">
        <f>SUM(E32,E16)</f>
        <v>23799</v>
      </c>
      <c r="F48" s="92">
        <f>SUM(F32,F16)</f>
        <v>1782</v>
      </c>
      <c r="G48" s="92">
        <f>SUM(G32,G16)</f>
        <v>98</v>
      </c>
      <c r="H48" s="93">
        <f t="shared" si="11"/>
        <v>212238</v>
      </c>
      <c r="I48" s="48">
        <f t="shared" si="12"/>
        <v>35</v>
      </c>
      <c r="J48" s="92">
        <f t="shared" si="12"/>
        <v>1985</v>
      </c>
      <c r="K48" s="93">
        <f t="shared" si="12"/>
        <v>184273</v>
      </c>
      <c r="L48" s="93">
        <f t="shared" si="12"/>
        <v>21573</v>
      </c>
      <c r="M48" s="92">
        <f t="shared" si="12"/>
        <v>1613</v>
      </c>
      <c r="N48" s="92">
        <f t="shared" si="12"/>
        <v>98</v>
      </c>
      <c r="O48" s="93">
        <f t="shared" si="13"/>
        <v>209577</v>
      </c>
      <c r="P48" s="91">
        <f t="shared" si="16"/>
        <v>77</v>
      </c>
      <c r="Q48" s="94">
        <f t="shared" si="17"/>
        <v>4322</v>
      </c>
      <c r="R48" s="93">
        <f t="shared" si="17"/>
        <v>368453</v>
      </c>
      <c r="S48" s="93">
        <f t="shared" si="17"/>
        <v>45372</v>
      </c>
      <c r="T48" s="92">
        <f t="shared" si="17"/>
        <v>3395</v>
      </c>
      <c r="U48" s="92">
        <f t="shared" si="17"/>
        <v>196</v>
      </c>
      <c r="V48" s="93">
        <f t="shared" si="15"/>
        <v>421815</v>
      </c>
      <c r="W48" s="23"/>
      <c r="AV48" s="22"/>
      <c r="AW48" s="22"/>
      <c r="AX48" s="22"/>
      <c r="BA48" s="24"/>
      <c r="BB48" s="24"/>
      <c r="BC48" s="24"/>
    </row>
    <row r="49" spans="1:55" ht="12.75">
      <c r="A49" s="14" t="s">
        <v>19</v>
      </c>
      <c r="B49" s="83"/>
      <c r="C49" s="16"/>
      <c r="D49" s="16"/>
      <c r="E49" s="16"/>
      <c r="F49" s="16"/>
      <c r="G49" s="16"/>
      <c r="H49" s="15">
        <f>SUM(H33,H17)</f>
        <v>9666</v>
      </c>
      <c r="I49" s="15"/>
      <c r="J49" s="16"/>
      <c r="K49" s="16"/>
      <c r="L49" s="16"/>
      <c r="M49" s="16"/>
      <c r="N49" s="16"/>
      <c r="O49" s="15">
        <f>SUM(O33,O17)</f>
        <v>9545</v>
      </c>
      <c r="P49" s="15"/>
      <c r="Q49" s="78"/>
      <c r="R49" s="16"/>
      <c r="S49" s="16"/>
      <c r="T49" s="16"/>
      <c r="U49" s="16"/>
      <c r="V49" s="15">
        <f>SUM(O49,H49)</f>
        <v>19211</v>
      </c>
      <c r="W49" s="23"/>
      <c r="AV49" s="22"/>
      <c r="AW49" s="22"/>
      <c r="AX49" s="22"/>
      <c r="BA49" s="24"/>
      <c r="BB49" s="24"/>
      <c r="BC49" s="24"/>
    </row>
    <row r="50" spans="1:55" ht="12.75">
      <c r="A50" s="12" t="s">
        <v>4</v>
      </c>
      <c r="B50" s="82"/>
      <c r="C50" s="18"/>
      <c r="D50" s="13"/>
      <c r="E50" s="18"/>
      <c r="F50" s="19"/>
      <c r="G50" s="19"/>
      <c r="H50" s="17">
        <f>SUM(H48:H49)</f>
        <v>221904</v>
      </c>
      <c r="I50" s="17"/>
      <c r="J50" s="18"/>
      <c r="K50" s="13"/>
      <c r="L50" s="18"/>
      <c r="M50" s="18"/>
      <c r="N50" s="19"/>
      <c r="O50" s="17">
        <f>SUM(O48:O49)</f>
        <v>219122</v>
      </c>
      <c r="P50" s="17"/>
      <c r="Q50" s="79"/>
      <c r="R50" s="13"/>
      <c r="S50" s="18"/>
      <c r="T50" s="19"/>
      <c r="U50" s="19"/>
      <c r="V50" s="17">
        <f>SUM(O50,H50)</f>
        <v>441026</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A2:V2"/>
    <mergeCell ref="B39:H39"/>
    <mergeCell ref="E24:G24"/>
    <mergeCell ref="L24:N24"/>
    <mergeCell ref="S24:U24"/>
    <mergeCell ref="A3:V3"/>
    <mergeCell ref="I24:J24"/>
    <mergeCell ref="I23:O23"/>
    <mergeCell ref="B7:H7"/>
    <mergeCell ref="A5:V5"/>
    <mergeCell ref="I7:O7"/>
    <mergeCell ref="P23:V23"/>
    <mergeCell ref="P7:V7"/>
    <mergeCell ref="I39:O39"/>
    <mergeCell ref="I8:J8"/>
    <mergeCell ref="A21:V21"/>
    <mergeCell ref="B40:C40"/>
    <mergeCell ref="L40:N40"/>
    <mergeCell ref="B23:H23"/>
    <mergeCell ref="E8:G8"/>
    <mergeCell ref="B24:C24"/>
    <mergeCell ref="B8:C8"/>
    <mergeCell ref="S40:U40"/>
    <mergeCell ref="S8:U8"/>
    <mergeCell ref="L8:N8"/>
    <mergeCell ref="P39:V39"/>
    <mergeCell ref="A37:V37"/>
    <mergeCell ref="P24:Q24"/>
    <mergeCell ref="E40:G40"/>
    <mergeCell ref="P8:Q8"/>
    <mergeCell ref="I40:J40"/>
    <mergeCell ref="P40:Q40"/>
  </mergeCells>
  <printOptions horizontalCentered="1"/>
  <pageMargins left="0" right="0" top="0.3937007874015748" bottom="0.3937007874015748" header="0.5118110236220472" footer="0.5118110236220472"/>
  <pageSetup fitToHeight="1" fitToWidth="1" horizontalDpi="600" verticalDpi="600" orientation="landscape" paperSize="9" scale="65" r:id="rId2"/>
  <headerFooter alignWithMargins="0">
    <oddFooter>&amp;R&amp;A</oddFooter>
  </headerFooter>
  <ignoredErrors>
    <ignoredError sqref="D25:F25 D9:F9 R9:T9 L9:M9 L25:M25 R25:S25 R41:T41 L41:M41 D41:F41"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A65" sqref="A65"/>
    </sheetView>
  </sheetViews>
  <sheetFormatPr defaultColWidth="9.140625" defaultRowHeight="12.75"/>
  <cols>
    <col min="1" max="1" width="18.140625" style="3" customWidth="1"/>
    <col min="2" max="3" width="7.8515625" style="3" customWidth="1"/>
    <col min="4" max="4" width="8.57421875" style="3" customWidth="1"/>
    <col min="5" max="10" width="7.8515625" style="3" customWidth="1"/>
    <col min="11" max="11" width="8.28125" style="3" customWidth="1"/>
    <col min="12" max="12" width="7.8515625" style="3" customWidth="1"/>
    <col min="13" max="13" width="7.8515625" style="2" customWidth="1"/>
    <col min="14" max="17" width="7.8515625" style="3" customWidth="1"/>
    <col min="18" max="18" width="8.28125" style="3" customWidth="1"/>
    <col min="19" max="22" width="7.8515625" style="3" customWidth="1"/>
    <col min="23" max="16384" width="9.140625" style="3" customWidth="1"/>
  </cols>
  <sheetData>
    <row r="1" spans="1:19" ht="12.75">
      <c r="A1" s="1" t="s">
        <v>46</v>
      </c>
      <c r="B1" s="2"/>
      <c r="M1" s="3"/>
      <c r="Q1" s="2"/>
      <c r="S1" s="2"/>
    </row>
    <row r="2" spans="1:22" ht="12.75">
      <c r="A2" s="139" t="s">
        <v>0</v>
      </c>
      <c r="B2" s="139"/>
      <c r="C2" s="139"/>
      <c r="D2" s="139"/>
      <c r="E2" s="139"/>
      <c r="F2" s="139"/>
      <c r="G2" s="139"/>
      <c r="H2" s="139"/>
      <c r="I2" s="139"/>
      <c r="J2" s="139"/>
      <c r="K2" s="139"/>
      <c r="L2" s="139"/>
      <c r="M2" s="139"/>
      <c r="N2" s="139"/>
      <c r="O2" s="139"/>
      <c r="P2" s="139"/>
      <c r="Q2" s="139"/>
      <c r="R2" s="139"/>
      <c r="S2" s="139"/>
      <c r="T2" s="139"/>
      <c r="U2" s="139"/>
      <c r="V2" s="139"/>
    </row>
    <row r="3" spans="1:22" ht="12.75">
      <c r="A3" s="139" t="s">
        <v>38</v>
      </c>
      <c r="B3" s="139"/>
      <c r="C3" s="139"/>
      <c r="D3" s="139"/>
      <c r="E3" s="139"/>
      <c r="F3" s="139"/>
      <c r="G3" s="139"/>
      <c r="H3" s="139"/>
      <c r="I3" s="139"/>
      <c r="J3" s="139"/>
      <c r="K3" s="139"/>
      <c r="L3" s="139"/>
      <c r="M3" s="139"/>
      <c r="N3" s="139"/>
      <c r="O3" s="139"/>
      <c r="P3" s="139"/>
      <c r="Q3" s="139"/>
      <c r="R3" s="139"/>
      <c r="S3" s="139"/>
      <c r="T3" s="139"/>
      <c r="U3" s="139"/>
      <c r="V3" s="139"/>
    </row>
    <row r="4" spans="1:19" ht="12.75">
      <c r="A4" s="4"/>
      <c r="B4" s="70"/>
      <c r="C4" s="4"/>
      <c r="D4" s="4"/>
      <c r="E4" s="4"/>
      <c r="F4" s="4"/>
      <c r="G4" s="4"/>
      <c r="H4" s="4"/>
      <c r="I4" s="4"/>
      <c r="J4" s="4"/>
      <c r="K4" s="4"/>
      <c r="L4" s="4"/>
      <c r="M4" s="4"/>
      <c r="N4" s="4"/>
      <c r="O4" s="4"/>
      <c r="P4" s="4"/>
      <c r="Q4" s="4"/>
      <c r="R4" s="4"/>
      <c r="S4" s="4"/>
    </row>
    <row r="5" spans="1:22" ht="12.75">
      <c r="A5" s="139" t="s">
        <v>1</v>
      </c>
      <c r="B5" s="139"/>
      <c r="C5" s="139"/>
      <c r="D5" s="139"/>
      <c r="E5" s="139"/>
      <c r="F5" s="139"/>
      <c r="G5" s="139"/>
      <c r="H5" s="139"/>
      <c r="I5" s="139"/>
      <c r="J5" s="139"/>
      <c r="K5" s="139"/>
      <c r="L5" s="139"/>
      <c r="M5" s="139"/>
      <c r="N5" s="139"/>
      <c r="O5" s="139"/>
      <c r="P5" s="139"/>
      <c r="Q5" s="139"/>
      <c r="R5" s="139"/>
      <c r="S5" s="139"/>
      <c r="T5" s="139"/>
      <c r="U5" s="139"/>
      <c r="V5" s="139"/>
    </row>
    <row r="6" spans="1:19" ht="13.5" thickBot="1">
      <c r="A6" s="4"/>
      <c r="B6" s="4"/>
      <c r="C6" s="4"/>
      <c r="D6" s="4"/>
      <c r="E6" s="4"/>
      <c r="F6" s="4"/>
      <c r="G6" s="4"/>
      <c r="H6" s="4"/>
      <c r="I6" s="4"/>
      <c r="J6" s="4"/>
      <c r="K6" s="4"/>
      <c r="L6" s="4"/>
      <c r="M6" s="4"/>
      <c r="N6" s="4"/>
      <c r="O6" s="4"/>
      <c r="P6" s="4"/>
      <c r="Q6" s="4"/>
      <c r="R6" s="4"/>
      <c r="S6" s="4"/>
    </row>
    <row r="7" spans="1:52" ht="12.75">
      <c r="A7" s="5"/>
      <c r="B7" s="137" t="s">
        <v>2</v>
      </c>
      <c r="C7" s="138"/>
      <c r="D7" s="138"/>
      <c r="E7" s="138"/>
      <c r="F7" s="138"/>
      <c r="G7" s="138"/>
      <c r="H7" s="144"/>
      <c r="I7" s="137" t="s">
        <v>3</v>
      </c>
      <c r="J7" s="138"/>
      <c r="K7" s="138"/>
      <c r="L7" s="138"/>
      <c r="M7" s="138"/>
      <c r="N7" s="138"/>
      <c r="O7" s="144"/>
      <c r="P7" s="137" t="s">
        <v>4</v>
      </c>
      <c r="Q7" s="138"/>
      <c r="R7" s="138"/>
      <c r="S7" s="138"/>
      <c r="T7" s="138"/>
      <c r="U7" s="138"/>
      <c r="V7" s="138"/>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45" t="s">
        <v>5</v>
      </c>
      <c r="C8" s="141"/>
      <c r="D8" s="71" t="s">
        <v>6</v>
      </c>
      <c r="E8" s="136" t="s">
        <v>7</v>
      </c>
      <c r="F8" s="136"/>
      <c r="G8" s="136"/>
      <c r="H8" s="7" t="s">
        <v>4</v>
      </c>
      <c r="I8" s="145" t="s">
        <v>5</v>
      </c>
      <c r="J8" s="141"/>
      <c r="K8" s="2" t="s">
        <v>6</v>
      </c>
      <c r="L8" s="135" t="s">
        <v>7</v>
      </c>
      <c r="M8" s="136"/>
      <c r="N8" s="136"/>
      <c r="O8" s="101" t="s">
        <v>4</v>
      </c>
      <c r="P8" s="140" t="s">
        <v>5</v>
      </c>
      <c r="Q8" s="141"/>
      <c r="R8" s="2" t="s">
        <v>6</v>
      </c>
      <c r="S8" s="135" t="s">
        <v>7</v>
      </c>
      <c r="T8" s="136"/>
      <c r="U8" s="136"/>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SV_LO_2021_1a!B10/SV_LO_2021_1a!$H10*100</f>
        <v>0</v>
      </c>
      <c r="C10" s="108">
        <f>SV_LO_2021_1a!C10/SV_LO_2021_1a!$H10*100</f>
        <v>0.5892462558310827</v>
      </c>
      <c r="D10" s="107">
        <f>SV_LO_2021_1a!D10/SV_LO_2021_1a!$H10*100</f>
        <v>91.73213847287012</v>
      </c>
      <c r="E10" s="107">
        <f>SV_LO_2021_1a!E10/SV_LO_2021_1a!$H10*100</f>
        <v>7.469923889025289</v>
      </c>
      <c r="F10" s="108">
        <f>SV_LO_2021_1a!F10/SV_LO_2021_1a!$H10*100</f>
        <v>0.2056223913577216</v>
      </c>
      <c r="G10" s="108">
        <f>SV_LO_2021_1a!G10/SV_LO_2021_1a!$H10*100</f>
        <v>0.003068990915786889</v>
      </c>
      <c r="H10" s="107">
        <f>SV_LO_2021_1a!H10/SV_LO_2021_1a!$H10*100</f>
        <v>100</v>
      </c>
      <c r="I10" s="25">
        <f>SV_LO_2021_1a!I10/SV_LO_2021_1a!$O10*100</f>
        <v>0</v>
      </c>
      <c r="J10" s="26">
        <f>SV_LO_2021_1a!J10/SV_LO_2021_1a!$O10*100</f>
        <v>0.7530167932196982</v>
      </c>
      <c r="K10" s="25">
        <f>SV_LO_2021_1a!K10/SV_LO_2021_1a!$O10*100</f>
        <v>92.85106651123223</v>
      </c>
      <c r="L10" s="25">
        <f>SV_LO_2021_1a!L10/SV_LO_2021_1a!$O10*100</f>
        <v>6.191121333375342</v>
      </c>
      <c r="M10" s="26">
        <f>SV_LO_2021_1a!M10/SV_LO_2021_1a!$O10*100</f>
        <v>0.1953432685339803</v>
      </c>
      <c r="N10" s="26">
        <f>SV_LO_2021_1a!N10/SV_LO_2021_1a!$O10*100</f>
        <v>0.009452093638740982</v>
      </c>
      <c r="O10" s="109">
        <f>SV_LO_2021_1a!O10/SV_LO_2021_1a!$O10*100</f>
        <v>100</v>
      </c>
      <c r="P10" s="110">
        <f>SV_LO_2021_1a!P10/SV_LO_2021_1a!$V10*100</f>
        <v>0</v>
      </c>
      <c r="Q10" s="110">
        <f>SV_LO_2021_1a!Q10/SV_LO_2021_1a!$V10*100</f>
        <v>0.6700558120734419</v>
      </c>
      <c r="R10" s="25">
        <f>SV_LO_2021_1a!R10/SV_LO_2021_1a!$V10*100</f>
        <v>92.28425291108935</v>
      </c>
      <c r="S10" s="25">
        <f>SV_LO_2021_1a!S10/SV_LO_2021_1a!$V10*100</f>
        <v>6.838922313946799</v>
      </c>
      <c r="T10" s="26">
        <f>SV_LO_2021_1a!T10/SV_LO_2021_1a!$V10*100</f>
        <v>0.2005503474651369</v>
      </c>
      <c r="U10" s="26">
        <f>SV_LO_2021_1a!U10/SV_LO_2021_1a!$V10*100</f>
        <v>0.0062186154252755615</v>
      </c>
      <c r="V10" s="25">
        <f>SV_LO_2021_1a!V10/SV_LO_2021_1a!$V10*100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SV_LO_2021_1a!B11/SV_LO_2021_1a!$H11*100</f>
        <v>0.0031730921783277802</v>
      </c>
      <c r="C11" s="112">
        <f>SV_LO_2021_1a!C11/SV_LO_2021_1a!$H11*100</f>
        <v>0.809138505473584</v>
      </c>
      <c r="D11" s="111">
        <f>SV_LO_2021_1a!D11/SV_LO_2021_1a!$H11*100</f>
        <v>89.80168173885451</v>
      </c>
      <c r="E11" s="111">
        <f>SV_LO_2021_1a!E11/SV_LO_2021_1a!$H11*100</f>
        <v>9.033793431699191</v>
      </c>
      <c r="F11" s="22">
        <f>SV_LO_2021_1a!F11/SV_LO_2021_1a!$H11*100</f>
        <v>0.34904013961605584</v>
      </c>
      <c r="G11" s="22">
        <f>SV_LO_2021_1a!G11/SV_LO_2021_1a!$H11*100</f>
        <v>0.0031730921783277802</v>
      </c>
      <c r="H11" s="111">
        <f>SV_LO_2021_1a!H11/SV_LO_2021_1a!$H11*100</f>
        <v>100</v>
      </c>
      <c r="I11" s="111">
        <f>SV_LO_2021_1a!I11/SV_LO_2021_1a!$O11*100</f>
        <v>0</v>
      </c>
      <c r="J11" s="112">
        <f>SV_LO_2021_1a!J11/SV_LO_2021_1a!$O11*100</f>
        <v>0.8565858024099466</v>
      </c>
      <c r="K11" s="111">
        <f>SV_LO_2021_1a!K11/SV_LO_2021_1a!$O11*100</f>
        <v>90.62230319301946</v>
      </c>
      <c r="L11" s="111">
        <f>SV_LO_2021_1a!L11/SV_LO_2021_1a!$O11*100</f>
        <v>8.19829322082654</v>
      </c>
      <c r="M11" s="112">
        <f>SV_LO_2021_1a!M11/SV_LO_2021_1a!$O11*100</f>
        <v>0.3196215680634129</v>
      </c>
      <c r="N11" s="22">
        <f>SV_LO_2021_1a!N11/SV_LO_2021_1a!$O11*100</f>
        <v>0.003196215680634129</v>
      </c>
      <c r="O11" s="113">
        <f>SV_LO_2021_1a!O11/SV_LO_2021_1a!$O11*100</f>
        <v>100</v>
      </c>
      <c r="P11" s="114">
        <f>SV_LO_2021_1a!P11/SV_LO_2021_1a!$V11*100</f>
        <v>0.0015923059775166397</v>
      </c>
      <c r="Q11" s="114">
        <f>SV_LO_2021_1a!Q11/SV_LO_2021_1a!$V11*100</f>
        <v>0.8327760262412024</v>
      </c>
      <c r="R11" s="111">
        <f>SV_LO_2021_1a!R11/SV_LO_2021_1a!$V11*100</f>
        <v>90.2105028502277</v>
      </c>
      <c r="S11" s="111">
        <f>SV_LO_2021_1a!S11/SV_LO_2021_1a!$V11*100</f>
        <v>8.617559950320054</v>
      </c>
      <c r="T11" s="22">
        <f>SV_LO_2021_1a!T11/SV_LO_2021_1a!$V11*100</f>
        <v>0.33438425527849436</v>
      </c>
      <c r="U11" s="22">
        <f>SV_LO_2021_1a!U11/SV_LO_2021_1a!$V11*100</f>
        <v>0.0031846119550332794</v>
      </c>
      <c r="V11" s="111">
        <f>SV_LO_2021_1a!V11/SV_LO_2021_1a!$V11*100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SV_LO_2021_1a!B12/SV_LO_2021_1a!$H12*100</f>
        <v>0.01271496233192409</v>
      </c>
      <c r="C12" s="112">
        <f>SV_LO_2021_1a!C12/SV_LO_2021_1a!$H12*100</f>
        <v>1.0648780952986425</v>
      </c>
      <c r="D12" s="111">
        <f>SV_LO_2021_1a!D12/SV_LO_2021_1a!$H12*100</f>
        <v>89.08738357862615</v>
      </c>
      <c r="E12" s="111">
        <f>SV_LO_2021_1a!E12/SV_LO_2021_1a!$H12*100</f>
        <v>9.345497313964207</v>
      </c>
      <c r="F12" s="22">
        <f>SV_LO_2021_1a!F12/SV_LO_2021_1a!$H12*100</f>
        <v>0.47363234686417244</v>
      </c>
      <c r="G12" s="22">
        <f>SV_LO_2021_1a!G12/SV_LO_2021_1a!$H12*100</f>
        <v>0.015893702914905116</v>
      </c>
      <c r="H12" s="111">
        <f>SV_LO_2021_1a!H12/SV_LO_2021_1a!$H12*100</f>
        <v>100</v>
      </c>
      <c r="I12" s="111">
        <f>SV_LO_2021_1a!I12/SV_LO_2021_1a!$O12*100</f>
        <v>0.009605225242531937</v>
      </c>
      <c r="J12" s="112">
        <f>SV_LO_2021_1a!J12/SV_LO_2021_1a!$O12*100</f>
        <v>0.9797329747382576</v>
      </c>
      <c r="K12" s="111">
        <f>SV_LO_2021_1a!K12/SV_LO_2021_1a!$O12*100</f>
        <v>89.78964556718854</v>
      </c>
      <c r="L12" s="111">
        <f>SV_LO_2021_1a!L12/SV_LO_2021_1a!$O12*100</f>
        <v>8.763167162936638</v>
      </c>
      <c r="M12" s="112">
        <f>SV_LO_2021_1a!M12/SV_LO_2021_1a!$O12*100</f>
        <v>0.4418403611564691</v>
      </c>
      <c r="N12" s="22">
        <f>SV_LO_2021_1a!N12/SV_LO_2021_1a!$O12*100</f>
        <v>0.01600870873755323</v>
      </c>
      <c r="O12" s="113">
        <f>SV_LO_2021_1a!O12/SV_LO_2021_1a!$O12*100</f>
        <v>100</v>
      </c>
      <c r="P12" s="114">
        <f>SV_LO_2021_1a!P12/SV_LO_2021_1a!$V12*100</f>
        <v>0.011165698972755694</v>
      </c>
      <c r="Q12" s="114">
        <f>SV_LO_2021_1a!Q12/SV_LO_2021_1a!$V12*100</f>
        <v>1.0224590059337715</v>
      </c>
      <c r="R12" s="111">
        <f>SV_LO_2021_1a!R12/SV_LO_2021_1a!$V12*100</f>
        <v>89.43724877177311</v>
      </c>
      <c r="S12" s="111">
        <f>SV_LO_2021_1a!S12/SV_LO_2021_1a!$V12*100</f>
        <v>9.055381866904868</v>
      </c>
      <c r="T12" s="22">
        <f>SV_LO_2021_1a!T12/SV_LO_2021_1a!$V12*100</f>
        <v>0.4577936578829835</v>
      </c>
      <c r="U12" s="22">
        <f>SV_LO_2021_1a!U12/SV_LO_2021_1a!$V12*100</f>
        <v>0.015950998532508136</v>
      </c>
      <c r="V12" s="111">
        <f>SV_LO_2021_1a!V12/SV_LO_2021_1a!$V12*100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SV_LO_2021_1a!B13/SV_LO_2021_1a!$H13*100</f>
        <v>0.021856558528741375</v>
      </c>
      <c r="C13" s="112">
        <f>SV_LO_2021_1a!C13/SV_LO_2021_1a!$H13*100</f>
        <v>1.430043400880507</v>
      </c>
      <c r="D13" s="111">
        <f>SV_LO_2021_1a!D13/SV_LO_2021_1a!$H13*100</f>
        <v>87.9070784025978</v>
      </c>
      <c r="E13" s="111">
        <f>SV_LO_2021_1a!E13/SV_LO_2021_1a!$H13*100</f>
        <v>9.87291972398289</v>
      </c>
      <c r="F13" s="22">
        <f>SV_LO_2021_1a!F13/SV_LO_2021_1a!$H13*100</f>
        <v>0.7493677209854186</v>
      </c>
      <c r="G13" s="22">
        <f>SV_LO_2021_1a!G13/SV_LO_2021_1a!$H13*100</f>
        <v>0.018734193024635463</v>
      </c>
      <c r="H13" s="111">
        <f>SV_LO_2021_1a!H13/SV_LO_2021_1a!$H13*100</f>
        <v>100</v>
      </c>
      <c r="I13" s="111">
        <f>SV_LO_2021_1a!I13/SV_LO_2021_1a!$O13*100</f>
        <v>0.01585188003297191</v>
      </c>
      <c r="J13" s="112">
        <f>SV_LO_2021_1a!J13/SV_LO_2021_1a!$O13*100</f>
        <v>0.9637943060046922</v>
      </c>
      <c r="K13" s="111">
        <f>SV_LO_2021_1a!K13/SV_LO_2021_1a!$O13*100</f>
        <v>88.97977300107793</v>
      </c>
      <c r="L13" s="111">
        <f>SV_LO_2021_1a!L13/SV_LO_2021_1a!$O13*100</f>
        <v>9.39065373153256</v>
      </c>
      <c r="M13" s="112">
        <f>SV_LO_2021_1a!M13/SV_LO_2021_1a!$O13*100</f>
        <v>0.6340752013188764</v>
      </c>
      <c r="N13" s="22">
        <f>SV_LO_2021_1a!N13/SV_LO_2021_1a!$O13*100</f>
        <v>0.01585188003297191</v>
      </c>
      <c r="O13" s="113">
        <f>SV_LO_2021_1a!O13/SV_LO_2021_1a!$O13*100</f>
        <v>100</v>
      </c>
      <c r="P13" s="114">
        <f>SV_LO_2021_1a!P13/SV_LO_2021_1a!$V13*100</f>
        <v>0.01887712564300209</v>
      </c>
      <c r="Q13" s="114">
        <f>SV_LO_2021_1a!Q13/SV_LO_2021_1a!$V13*100</f>
        <v>1.1986974783306328</v>
      </c>
      <c r="R13" s="111">
        <f>SV_LO_2021_1a!R13/SV_LO_2021_1a!$V13*100</f>
        <v>88.4393336374648</v>
      </c>
      <c r="S13" s="111">
        <f>SV_LO_2021_1a!S13/SV_LO_2021_1a!$V13*100</f>
        <v>9.633626453145402</v>
      </c>
      <c r="T13" s="22">
        <f>SV_LO_2021_1a!T13/SV_LO_2021_1a!$V13*100</f>
        <v>0.6921612735767434</v>
      </c>
      <c r="U13" s="22">
        <f>SV_LO_2021_1a!U13/SV_LO_2021_1a!$V13*100</f>
        <v>0.017304031839418584</v>
      </c>
      <c r="V13" s="111">
        <f>SV_LO_2021_1a!V13/SV_LO_2021_1a!$V13*100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SV_LO_2021_1a!B14/SV_LO_2021_1a!$H14*100</f>
        <v>0.03443741781979839</v>
      </c>
      <c r="C14" s="112">
        <f>SV_LO_2021_1a!C14/SV_LO_2021_1a!$H14*100</f>
        <v>1.4557635714732953</v>
      </c>
      <c r="D14" s="111">
        <f>SV_LO_2021_1a!D14/SV_LO_2021_1a!$H14*100</f>
        <v>87.72775655876276</v>
      </c>
      <c r="E14" s="111">
        <f>SV_LO_2021_1a!E14/SV_LO_2021_1a!$H14*100</f>
        <v>10.25608916160541</v>
      </c>
      <c r="F14" s="22">
        <f>SV_LO_2021_1a!F14/SV_LO_2021_1a!$H14*100</f>
        <v>0.5196919416442302</v>
      </c>
      <c r="G14" s="22">
        <f>SV_LO_2021_1a!G14/SV_LO_2021_1a!$H14*100</f>
        <v>0.006261348694508798</v>
      </c>
      <c r="H14" s="111">
        <f>SV_LO_2021_1a!H14/SV_LO_2021_1a!$H14*100</f>
        <v>100</v>
      </c>
      <c r="I14" s="111">
        <f>SV_LO_2021_1a!I14/SV_LO_2021_1a!$O14*100</f>
        <v>0.01893879612385973</v>
      </c>
      <c r="J14" s="112">
        <f>SV_LO_2021_1a!J14/SV_LO_2021_1a!$O14*100</f>
        <v>1.130014835390297</v>
      </c>
      <c r="K14" s="111">
        <f>SV_LO_2021_1a!K14/SV_LO_2021_1a!$O14*100</f>
        <v>89.10072283071872</v>
      </c>
      <c r="L14" s="111">
        <f>SV_LO_2021_1a!L14/SV_LO_2021_1a!$O14*100</f>
        <v>9.374704081310565</v>
      </c>
      <c r="M14" s="112">
        <f>SV_LO_2021_1a!M14/SV_LO_2021_1a!$O14*100</f>
        <v>0.3661500583946214</v>
      </c>
      <c r="N14" s="22">
        <f>SV_LO_2021_1a!N14/SV_LO_2021_1a!$O14*100</f>
        <v>0.009469398061929864</v>
      </c>
      <c r="O14" s="113">
        <f>SV_LO_2021_1a!O14/SV_LO_2021_1a!$O14*100</f>
        <v>100</v>
      </c>
      <c r="P14" s="114">
        <f>SV_LO_2021_1a!P14/SV_LO_2021_1a!$V14*100</f>
        <v>0.026719896892633165</v>
      </c>
      <c r="Q14" s="114">
        <f>SV_LO_2021_1a!Q14/SV_LO_2021_1a!$V14*100</f>
        <v>1.2935573613315938</v>
      </c>
      <c r="R14" s="111">
        <f>SV_LO_2021_1a!R14/SV_LO_2021_1a!$V14*100</f>
        <v>88.41142354180093</v>
      </c>
      <c r="S14" s="111">
        <f>SV_LO_2021_1a!S14/SV_LO_2021_1a!$V14*100</f>
        <v>9.817204470081574</v>
      </c>
      <c r="T14" s="22">
        <f>SV_LO_2021_1a!T14/SV_LO_2021_1a!$V14*100</f>
        <v>0.4432359366895619</v>
      </c>
      <c r="U14" s="22">
        <f>SV_LO_2021_1a!U14/SV_LO_2021_1a!$V14*100</f>
        <v>0.007858793203715637</v>
      </c>
      <c r="V14" s="111">
        <f>SV_LO_2021_1a!V14/SV_LO_2021_1a!$V14*100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SV_LO_2021_1a!B15/SV_LO_2021_1a!$H15*100</f>
        <v>0.0484011487205963</v>
      </c>
      <c r="C15" s="112">
        <f>SV_LO_2021_1a!C15/SV_LO_2021_1a!$H15*100</f>
        <v>1.5811041915394792</v>
      </c>
      <c r="D15" s="111">
        <f>SV_LO_2021_1a!D15/SV_LO_2021_1a!$H15*100</f>
        <v>89.16459617308251</v>
      </c>
      <c r="E15" s="111">
        <f>SV_LO_2021_1a!E15/SV_LO_2021_1a!$H15*100</f>
        <v>8.938078797070117</v>
      </c>
      <c r="F15" s="22">
        <f>SV_LO_2021_1a!F15/SV_LO_2021_1a!$H15*100</f>
        <v>0.26781968958729957</v>
      </c>
      <c r="G15" s="22">
        <f>SV_LO_2021_1a!G15/SV_LO_2021_1a!$H15*100</f>
        <v>0</v>
      </c>
      <c r="H15" s="111">
        <f>SV_LO_2021_1a!H15/SV_LO_2021_1a!$H15*100</f>
        <v>100</v>
      </c>
      <c r="I15" s="111">
        <f>SV_LO_2021_1a!I15/SV_LO_2021_1a!$O15*100</f>
        <v>0.048998791363146374</v>
      </c>
      <c r="J15" s="112">
        <f>SV_LO_2021_1a!J15/SV_LO_2021_1a!$O15*100</f>
        <v>1.3197007807140757</v>
      </c>
      <c r="K15" s="111">
        <f>SV_LO_2021_1a!K15/SV_LO_2021_1a!$O15*100</f>
        <v>90.4256361676412</v>
      </c>
      <c r="L15" s="111">
        <f>SV_LO_2021_1a!L15/SV_LO_2021_1a!$O15*100</f>
        <v>7.9084049260118245</v>
      </c>
      <c r="M15" s="112">
        <f>SV_LO_2021_1a!M15/SV_LO_2021_1a!$O15*100</f>
        <v>0.2972593342697547</v>
      </c>
      <c r="N15" s="22">
        <f>SV_LO_2021_1a!N15/SV_LO_2021_1a!$O15*100</f>
        <v>0</v>
      </c>
      <c r="O15" s="113">
        <f>SV_LO_2021_1a!O15/SV_LO_2021_1a!$O15*100</f>
        <v>100</v>
      </c>
      <c r="P15" s="114">
        <f>SV_LO_2021_1a!P15/SV_LO_2021_1a!$V15*100</f>
        <v>0.048698136484643856</v>
      </c>
      <c r="Q15" s="114">
        <f>SV_LO_2021_1a!Q15/SV_LO_2021_1a!$V15*100</f>
        <v>1.4512044672423867</v>
      </c>
      <c r="R15" s="111">
        <f>SV_LO_2021_1a!R15/SV_LO_2021_1a!$V15*100</f>
        <v>89.7912473216025</v>
      </c>
      <c r="S15" s="111">
        <f>SV_LO_2021_1a!S15/SV_LO_2021_1a!$V15*100</f>
        <v>8.426400883059541</v>
      </c>
      <c r="T15" s="22">
        <f>SV_LO_2021_1a!T15/SV_LO_2021_1a!$V15*100</f>
        <v>0.28244919161093435</v>
      </c>
      <c r="U15" s="22">
        <f>SV_LO_2021_1a!U15/SV_LO_2021_1a!$V15*100</f>
        <v>0</v>
      </c>
      <c r="V15" s="111">
        <f>SV_LO_2021_1a!V15/SV_LO_2021_1a!$V15*100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SV_LO_2021_1a!B16/SV_LO_2021_1a!$H16*100</f>
        <v>0.019945621935985054</v>
      </c>
      <c r="C16" s="116">
        <f>SV_LO_2021_1a!C16/SV_LO_2021_1a!$H16*100</f>
        <v>1.1521221091970313</v>
      </c>
      <c r="D16" s="117">
        <f>SV_LO_2021_1a!D16/SV_LO_2021_1a!$H16*100</f>
        <v>89.24406092862617</v>
      </c>
      <c r="E16" s="117">
        <f>SV_LO_2021_1a!E16/SV_LO_2021_1a!$H16*100</f>
        <v>9.14821696637588</v>
      </c>
      <c r="F16" s="116">
        <f>SV_LO_2021_1a!F16/SV_LO_2021_1a!$H16*100</f>
        <v>0.42778110204810044</v>
      </c>
      <c r="G16" s="116">
        <f>SV_LO_2021_1a!G16/SV_LO_2021_1a!$H16*100</f>
        <v>0.007873271816836206</v>
      </c>
      <c r="H16" s="117">
        <f>SV_LO_2021_1a!H16/SV_LO_2021_1a!$H16*100</f>
        <v>100</v>
      </c>
      <c r="I16" s="117">
        <f>SV_LO_2021_1a!I16/SV_LO_2021_1a!$O16*100</f>
        <v>0.015417741035115234</v>
      </c>
      <c r="J16" s="116">
        <f>SV_LO_2021_1a!J16/SV_LO_2021_1a!$O16*100</f>
        <v>0.9989632898269492</v>
      </c>
      <c r="K16" s="117">
        <f>SV_LO_2021_1a!K16/SV_LO_2021_1a!$O16*100</f>
        <v>90.29639278024403</v>
      </c>
      <c r="L16" s="117">
        <f>SV_LO_2021_1a!L16/SV_LO_2021_1a!$O16*100</f>
        <v>8.304314309258618</v>
      </c>
      <c r="M16" s="116">
        <f>SV_LO_2021_1a!M16/SV_LO_2021_1a!$O16*100</f>
        <v>0.3758738935112576</v>
      </c>
      <c r="N16" s="116">
        <f>SV_LO_2021_1a!N16/SV_LO_2021_1a!$O16*100</f>
        <v>0.009037986124033068</v>
      </c>
      <c r="O16" s="118">
        <f>SV_LO_2021_1a!O16/SV_LO_2021_1a!$O16*100</f>
        <v>100</v>
      </c>
      <c r="P16" s="119">
        <f>SV_LO_2021_1a!P16/SV_LO_2021_1a!$V16*100</f>
        <v>0.01769616996775071</v>
      </c>
      <c r="Q16" s="120">
        <f>SV_LO_2021_1a!Q16/SV_LO_2021_1a!$V16*100</f>
        <v>1.0760327828151701</v>
      </c>
      <c r="R16" s="117">
        <f>SV_LO_2021_1a!R16/SV_LO_2021_1a!$V16*100</f>
        <v>89.76685956372337</v>
      </c>
      <c r="S16" s="117">
        <f>SV_LO_2021_1a!S16/SV_LO_2021_1a!$V16*100</f>
        <v>8.72896598901781</v>
      </c>
      <c r="T16" s="116">
        <f>SV_LO_2021_1a!T16/SV_LO_2021_1a!$V16*100</f>
        <v>0.40199359240174004</v>
      </c>
      <c r="U16" s="116">
        <f>SV_LO_2021_1a!U16/SV_LO_2021_1a!$V16*100</f>
        <v>0.008451902074149593</v>
      </c>
      <c r="V16" s="117">
        <f>SV_LO_2021_1a!V16/SV_LO_2021_1a!$V16*100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9" t="s">
        <v>20</v>
      </c>
      <c r="B19" s="139"/>
      <c r="C19" s="139"/>
      <c r="D19" s="139"/>
      <c r="E19" s="139"/>
      <c r="F19" s="139"/>
      <c r="G19" s="139"/>
      <c r="H19" s="139"/>
      <c r="I19" s="139"/>
      <c r="J19" s="139"/>
      <c r="K19" s="139"/>
      <c r="L19" s="139"/>
      <c r="M19" s="139"/>
      <c r="N19" s="139"/>
      <c r="O19" s="139"/>
      <c r="P19" s="139"/>
      <c r="Q19" s="139"/>
      <c r="R19" s="139"/>
      <c r="S19" s="139"/>
      <c r="T19" s="139"/>
      <c r="U19" s="139"/>
      <c r="V19" s="139"/>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7" t="s">
        <v>2</v>
      </c>
      <c r="C21" s="138"/>
      <c r="D21" s="138"/>
      <c r="E21" s="138"/>
      <c r="F21" s="138"/>
      <c r="G21" s="138"/>
      <c r="H21" s="144"/>
      <c r="I21" s="137" t="s">
        <v>3</v>
      </c>
      <c r="J21" s="138"/>
      <c r="K21" s="138"/>
      <c r="L21" s="138"/>
      <c r="M21" s="138"/>
      <c r="N21" s="138"/>
      <c r="O21" s="144"/>
      <c r="P21" s="137" t="s">
        <v>4</v>
      </c>
      <c r="Q21" s="138"/>
      <c r="R21" s="138"/>
      <c r="S21" s="138"/>
      <c r="T21" s="138"/>
      <c r="U21" s="138"/>
      <c r="V21" s="138"/>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45" t="s">
        <v>5</v>
      </c>
      <c r="C22" s="141"/>
      <c r="D22" s="6" t="s">
        <v>6</v>
      </c>
      <c r="E22" s="136" t="s">
        <v>7</v>
      </c>
      <c r="F22" s="136"/>
      <c r="G22" s="136"/>
      <c r="H22" s="7" t="s">
        <v>4</v>
      </c>
      <c r="I22" s="145" t="s">
        <v>5</v>
      </c>
      <c r="J22" s="141"/>
      <c r="K22" s="2" t="s">
        <v>6</v>
      </c>
      <c r="L22" s="135" t="s">
        <v>7</v>
      </c>
      <c r="M22" s="136"/>
      <c r="N22" s="136"/>
      <c r="O22" s="101" t="s">
        <v>4</v>
      </c>
      <c r="P22" s="140" t="s">
        <v>5</v>
      </c>
      <c r="Q22" s="141"/>
      <c r="R22" s="2" t="s">
        <v>6</v>
      </c>
      <c r="S22" s="135" t="s">
        <v>7</v>
      </c>
      <c r="T22" s="136"/>
      <c r="U22" s="136"/>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SV_LO_2021_1a!B26/SV_LO_2021_1a!$H26*100</f>
        <v>0</v>
      </c>
      <c r="C24" s="108">
        <f>SV_LO_2021_1a!C26/SV_LO_2021_1a!$H26*100</f>
        <v>0.505630889450701</v>
      </c>
      <c r="D24" s="107">
        <f>SV_LO_2021_1a!D26/SV_LO_2021_1a!$H26*100</f>
        <v>74.64950586072167</v>
      </c>
      <c r="E24" s="107">
        <f>SV_LO_2021_1a!E26/SV_LO_2021_1a!$H26*100</f>
        <v>22.178809469087565</v>
      </c>
      <c r="F24" s="108">
        <f>SV_LO_2021_1a!F26/SV_LO_2021_1a!$H26*100</f>
        <v>2.252355780280395</v>
      </c>
      <c r="G24" s="108">
        <f>SV_LO_2021_1a!G26/SV_LO_2021_1a!$H26*100</f>
        <v>0.41369800045966443</v>
      </c>
      <c r="H24" s="107">
        <f>SV_LO_2021_1a!H26/SV_LO_2021_1a!$H26*100</f>
        <v>100</v>
      </c>
      <c r="I24" s="107">
        <f>SV_LO_2021_1a!I26/SV_LO_2021_1a!$O26*100</f>
        <v>0</v>
      </c>
      <c r="J24" s="108">
        <f>SV_LO_2021_1a!J26/SV_LO_2021_1a!$O26*100</f>
        <v>0.3719200371920037</v>
      </c>
      <c r="K24" s="107">
        <f>SV_LO_2021_1a!K26/SV_LO_2021_1a!$O26*100</f>
        <v>76.47605764760577</v>
      </c>
      <c r="L24" s="107">
        <f>SV_LO_2021_1a!L26/SV_LO_2021_1a!$O26*100</f>
        <v>20.688052068805206</v>
      </c>
      <c r="M24" s="108">
        <f>SV_LO_2021_1a!M26/SV_LO_2021_1a!$O26*100</f>
        <v>2.092050209205021</v>
      </c>
      <c r="N24" s="108">
        <f>SV_LO_2021_1a!N26/SV_LO_2021_1a!$O26*100</f>
        <v>0.3719200371920037</v>
      </c>
      <c r="O24" s="121">
        <f>SV_LO_2021_1a!O26/SV_LO_2021_1a!$O26*100</f>
        <v>100</v>
      </c>
      <c r="P24" s="119">
        <f>SV_LO_2021_1a!P26/SV_LO_2021_1a!$V26*100</f>
        <v>0</v>
      </c>
      <c r="Q24" s="119">
        <f>SV_LO_2021_1a!Q26/SV_LO_2021_1a!$V26*100</f>
        <v>0.43915405061828267</v>
      </c>
      <c r="R24" s="107">
        <f>SV_LO_2021_1a!R26/SV_LO_2021_1a!$V26*100</f>
        <v>75.5576100774298</v>
      </c>
      <c r="S24" s="107">
        <f>SV_LO_2021_1a!S26/SV_LO_2021_1a!$V26*100</f>
        <v>21.437651681497748</v>
      </c>
      <c r="T24" s="108">
        <f>SV_LO_2021_1a!T26/SV_LO_2021_1a!$V26*100</f>
        <v>2.1726568820062404</v>
      </c>
      <c r="U24" s="108">
        <f>SV_LO_2021_1a!U26/SV_LO_2021_1a!$V26*100</f>
        <v>0.3929273084479371</v>
      </c>
      <c r="V24" s="107">
        <f>SV_LO_2021_1a!V26/SV_LO_2021_1a!$V26*100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SV_LO_2021_1a!B27/SV_LO_2021_1a!$H27*100</f>
        <v>0</v>
      </c>
      <c r="C25" s="112">
        <f>SV_LO_2021_1a!C27/SV_LO_2021_1a!$H27*100</f>
        <v>0.5304369790351099</v>
      </c>
      <c r="D25" s="111">
        <f>SV_LO_2021_1a!D27/SV_LO_2021_1a!$H27*100</f>
        <v>67.44127304874968</v>
      </c>
      <c r="E25" s="111">
        <f>SV_LO_2021_1a!E27/SV_LO_2021_1a!$H27*100</f>
        <v>27.607981813589287</v>
      </c>
      <c r="F25" s="22">
        <f>SV_LO_2021_1a!F27/SV_LO_2021_1a!$H27*100</f>
        <v>4.09194240969942</v>
      </c>
      <c r="G25" s="22">
        <f>SV_LO_2021_1a!G27/SV_LO_2021_1a!$H27*100</f>
        <v>0.3283657489264966</v>
      </c>
      <c r="H25" s="111">
        <f>SV_LO_2021_1a!H27/SV_LO_2021_1a!$H27*100</f>
        <v>100</v>
      </c>
      <c r="I25" s="122">
        <f>SV_LO_2021_1a!I27/SV_LO_2021_1a!$O27*100</f>
        <v>0</v>
      </c>
      <c r="J25" s="112">
        <f>SV_LO_2021_1a!J27/SV_LO_2021_1a!$O27*100</f>
        <v>0.3645833333333333</v>
      </c>
      <c r="K25" s="111">
        <f>SV_LO_2021_1a!K27/SV_LO_2021_1a!$O27*100</f>
        <v>67.99479166666667</v>
      </c>
      <c r="L25" s="111">
        <f>SV_LO_2021_1a!L27/SV_LO_2021_1a!$O27*100</f>
        <v>27.291666666666664</v>
      </c>
      <c r="M25" s="112">
        <f>SV_LO_2021_1a!M27/SV_LO_2021_1a!$O27*100</f>
        <v>3.958333333333333</v>
      </c>
      <c r="N25" s="22">
        <f>SV_LO_2021_1a!N27/SV_LO_2021_1a!$O27*100</f>
        <v>0.390625</v>
      </c>
      <c r="O25" s="113">
        <f>SV_LO_2021_1a!O27/SV_LO_2021_1a!$O27*100</f>
        <v>100</v>
      </c>
      <c r="P25" s="114">
        <f>SV_LO_2021_1a!P27/SV_LO_2021_1a!$V27*100</f>
        <v>0</v>
      </c>
      <c r="Q25" s="114">
        <f>SV_LO_2021_1a!Q27/SV_LO_2021_1a!$V27*100</f>
        <v>0.4487754840364149</v>
      </c>
      <c r="R25" s="111">
        <f>SV_LO_2021_1a!R27/SV_LO_2021_1a!$V27*100</f>
        <v>67.71380946275164</v>
      </c>
      <c r="S25" s="111">
        <f>SV_LO_2021_1a!S27/SV_LO_2021_1a!$V27*100</f>
        <v>27.45223746634184</v>
      </c>
      <c r="T25" s="22">
        <f>SV_LO_2021_1a!T27/SV_LO_2021_1a!$V27*100</f>
        <v>4.02615719964098</v>
      </c>
      <c r="U25" s="22">
        <f>SV_LO_2021_1a!U27/SV_LO_2021_1a!$V27*100</f>
        <v>0.359020387229132</v>
      </c>
      <c r="V25" s="111">
        <f>SV_LO_2021_1a!V27/SV_LO_2021_1a!$V27*100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SV_LO_2021_1a!B28/SV_LO_2021_1a!$H28*100</f>
        <v>0</v>
      </c>
      <c r="C26" s="112">
        <f>SV_LO_2021_1a!C28/SV_LO_2021_1a!$H28*100</f>
        <v>0.5226025607525476</v>
      </c>
      <c r="D26" s="111">
        <f>SV_LO_2021_1a!D28/SV_LO_2021_1a!$H28*100</f>
        <v>63.28717010713353</v>
      </c>
      <c r="E26" s="111">
        <f>SV_LO_2021_1a!E28/SV_LO_2021_1a!$H28*100</f>
        <v>30.049647243271494</v>
      </c>
      <c r="F26" s="22">
        <f>SV_LO_2021_1a!F28/SV_LO_2021_1a!$H28*100</f>
        <v>5.617977528089887</v>
      </c>
      <c r="G26" s="22">
        <f>SV_LO_2021_1a!G28/SV_LO_2021_1a!$H28*100</f>
        <v>0.5226025607525476</v>
      </c>
      <c r="H26" s="111">
        <f>SV_LO_2021_1a!H28/SV_LO_2021_1a!$H28*100</f>
        <v>100</v>
      </c>
      <c r="I26" s="122">
        <f>SV_LO_2021_1a!I28/SV_LO_2021_1a!$O28*100</f>
        <v>0.07900974453515934</v>
      </c>
      <c r="J26" s="112">
        <f>SV_LO_2021_1a!J28/SV_LO_2021_1a!$O28*100</f>
        <v>0.42138530418751646</v>
      </c>
      <c r="K26" s="111">
        <f>SV_LO_2021_1a!K28/SV_LO_2021_1a!$O28*100</f>
        <v>65.36739531208849</v>
      </c>
      <c r="L26" s="111">
        <f>SV_LO_2021_1a!L28/SV_LO_2021_1a!$O28*100</f>
        <v>27.785093494864366</v>
      </c>
      <c r="M26" s="112">
        <f>SV_LO_2021_1a!M28/SV_LO_2021_1a!$O28*100</f>
        <v>5.609691861996313</v>
      </c>
      <c r="N26" s="22">
        <f>SV_LO_2021_1a!N28/SV_LO_2021_1a!$O28*100</f>
        <v>0.7374242823281538</v>
      </c>
      <c r="O26" s="113">
        <f>SV_LO_2021_1a!O28/SV_LO_2021_1a!$O28*100</f>
        <v>100</v>
      </c>
      <c r="P26" s="114">
        <f>SV_LO_2021_1a!P28/SV_LO_2021_1a!$V28*100</f>
        <v>0.039349422875131164</v>
      </c>
      <c r="Q26" s="114">
        <f>SV_LO_2021_1a!Q28/SV_LO_2021_1a!$V28*100</f>
        <v>0.472193074501574</v>
      </c>
      <c r="R26" s="111">
        <f>SV_LO_2021_1a!R28/SV_LO_2021_1a!$V28*100</f>
        <v>64.32318992654774</v>
      </c>
      <c r="S26" s="111">
        <f>SV_LO_2021_1a!S28/SV_LO_2021_1a!$V28*100</f>
        <v>28.921825813221407</v>
      </c>
      <c r="T26" s="22">
        <f>SV_LO_2021_1a!T28/SV_LO_2021_1a!$V28*100</f>
        <v>5.6138509968520465</v>
      </c>
      <c r="U26" s="22">
        <f>SV_LO_2021_1a!U28/SV_LO_2021_1a!$V28*100</f>
        <v>0.6295907660020986</v>
      </c>
      <c r="V26" s="111">
        <f>SV_LO_2021_1a!V28/SV_LO_2021_1a!$V28*100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SV_LO_2021_1a!B29/SV_LO_2021_1a!$H29*100</f>
        <v>0.0561955605507165</v>
      </c>
      <c r="C27" s="112">
        <f>SV_LO_2021_1a!C29/SV_LO_2021_1a!$H29*100</f>
        <v>0.7305422871593144</v>
      </c>
      <c r="D27" s="111">
        <f>SV_LO_2021_1a!D29/SV_LO_2021_1a!$H29*100</f>
        <v>59.93256532733914</v>
      </c>
      <c r="E27" s="111">
        <f>SV_LO_2021_1a!E29/SV_LO_2021_1a!$H29*100</f>
        <v>32.00337173363304</v>
      </c>
      <c r="F27" s="22">
        <f>SV_LO_2021_1a!F29/SV_LO_2021_1a!$H29*100</f>
        <v>6.687271705535262</v>
      </c>
      <c r="G27" s="22">
        <f>SV_LO_2021_1a!G29/SV_LO_2021_1a!$H29*100</f>
        <v>0.5900533857825232</v>
      </c>
      <c r="H27" s="111">
        <f>SV_LO_2021_1a!H29/SV_LO_2021_1a!$H29*100</f>
        <v>100</v>
      </c>
      <c r="I27" s="122">
        <f>SV_LO_2021_1a!I29/SV_LO_2021_1a!$O29*100</f>
        <v>0.02841716396703609</v>
      </c>
      <c r="J27" s="112">
        <f>SV_LO_2021_1a!J29/SV_LO_2021_1a!$O29*100</f>
        <v>0.5683432793407218</v>
      </c>
      <c r="K27" s="111">
        <f>SV_LO_2021_1a!K29/SV_LO_2021_1a!$O29*100</f>
        <v>62.00625177607275</v>
      </c>
      <c r="L27" s="111">
        <f>SV_LO_2021_1a!L29/SV_LO_2021_1a!$O29*100</f>
        <v>30.491616936629722</v>
      </c>
      <c r="M27" s="112">
        <f>SV_LO_2021_1a!M29/SV_LO_2021_1a!$O29*100</f>
        <v>6.535947712418301</v>
      </c>
      <c r="N27" s="22">
        <f>SV_LO_2021_1a!N29/SV_LO_2021_1a!$O29*100</f>
        <v>0.36942313157146917</v>
      </c>
      <c r="O27" s="113">
        <f>SV_LO_2021_1a!O29/SV_LO_2021_1a!$O29*100</f>
        <v>100</v>
      </c>
      <c r="P27" s="114">
        <f>SV_LO_2021_1a!P29/SV_LO_2021_1a!$V29*100</f>
        <v>0.04238485447866629</v>
      </c>
      <c r="Q27" s="114">
        <f>SV_LO_2021_1a!Q29/SV_LO_2021_1a!$V29*100</f>
        <v>0.6499011020062164</v>
      </c>
      <c r="R27" s="111">
        <f>SV_LO_2021_1a!R29/SV_LO_2021_1a!$V29*100</f>
        <v>60.963549025148346</v>
      </c>
      <c r="S27" s="111">
        <f>SV_LO_2021_1a!S29/SV_LO_2021_1a!$V29*100</f>
        <v>31.25176603560328</v>
      </c>
      <c r="T27" s="22">
        <f>SV_LO_2021_1a!T29/SV_LO_2021_1a!$V29*100</f>
        <v>6.612037298671941</v>
      </c>
      <c r="U27" s="22">
        <f>SV_LO_2021_1a!U29/SV_LO_2021_1a!$V29*100</f>
        <v>0.4803616840915513</v>
      </c>
      <c r="V27" s="111">
        <f>SV_LO_2021_1a!V29/SV_LO_2021_1a!$V29*100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SV_LO_2021_1a!B30/SV_LO_2021_1a!$H30*100</f>
        <v>0</v>
      </c>
      <c r="C28" s="112">
        <f>SV_LO_2021_1a!C30/SV_LO_2021_1a!$H30*100</f>
        <v>0.8742839915586373</v>
      </c>
      <c r="D28" s="111">
        <f>SV_LO_2021_1a!D30/SV_LO_2021_1a!$H30*100</f>
        <v>59.84323183599638</v>
      </c>
      <c r="E28" s="111">
        <f>SV_LO_2021_1a!E30/SV_LO_2021_1a!$H30*100</f>
        <v>34.51914380464275</v>
      </c>
      <c r="F28" s="22">
        <f>SV_LO_2021_1a!F30/SV_LO_2021_1a!$H30*100</f>
        <v>4.552306300874284</v>
      </c>
      <c r="G28" s="22">
        <f>SV_LO_2021_1a!G30/SV_LO_2021_1a!$H30*100</f>
        <v>0.21103406692794696</v>
      </c>
      <c r="H28" s="111">
        <f>SV_LO_2021_1a!H30/SV_LO_2021_1a!$H30*100</f>
        <v>100</v>
      </c>
      <c r="I28" s="122">
        <f>SV_LO_2021_1a!I30/SV_LO_2021_1a!$O30*100</f>
        <v>0.030873726458783574</v>
      </c>
      <c r="J28" s="112">
        <f>SV_LO_2021_1a!J30/SV_LO_2021_1a!$O30*100</f>
        <v>0.6483482556344551</v>
      </c>
      <c r="K28" s="111">
        <f>SV_LO_2021_1a!K30/SV_LO_2021_1a!$O30*100</f>
        <v>63.13677060821241</v>
      </c>
      <c r="L28" s="111">
        <f>SV_LO_2021_1a!L30/SV_LO_2021_1a!$O30*100</f>
        <v>31.861685705464648</v>
      </c>
      <c r="M28" s="112">
        <f>SV_LO_2021_1a!M30/SV_LO_2021_1a!$O30*100</f>
        <v>4.1062056190182155</v>
      </c>
      <c r="N28" s="22">
        <f>SV_LO_2021_1a!N30/SV_LO_2021_1a!$O30*100</f>
        <v>0.216116085211485</v>
      </c>
      <c r="O28" s="113">
        <f>SV_LO_2021_1a!O30/SV_LO_2021_1a!$O30*100</f>
        <v>100</v>
      </c>
      <c r="P28" s="114">
        <f>SV_LO_2021_1a!P30/SV_LO_2021_1a!$V30*100</f>
        <v>0.01525320317266626</v>
      </c>
      <c r="Q28" s="114">
        <f>SV_LO_2021_1a!Q30/SV_LO_2021_1a!$V30*100</f>
        <v>0.7626601586333129</v>
      </c>
      <c r="R28" s="111">
        <f>SV_LO_2021_1a!R30/SV_LO_2021_1a!$V30*100</f>
        <v>61.47040878584503</v>
      </c>
      <c r="S28" s="111">
        <f>SV_LO_2021_1a!S30/SV_LO_2021_1a!$V30*100</f>
        <v>33.20622330689445</v>
      </c>
      <c r="T28" s="22">
        <f>SV_LO_2021_1a!T30/SV_LO_2021_1a!$V30*100</f>
        <v>4.331909701037217</v>
      </c>
      <c r="U28" s="22">
        <f>SV_LO_2021_1a!U30/SV_LO_2021_1a!$V30*100</f>
        <v>0.21354484441732766</v>
      </c>
      <c r="V28" s="111">
        <f>SV_LO_2021_1a!V30/SV_LO_2021_1a!$V30*100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SV_LO_2021_1a!B31/SV_LO_2021_1a!$H31*100</f>
        <v>0.07388252678241596</v>
      </c>
      <c r="C29" s="112">
        <f>SV_LO_2021_1a!C31/SV_LO_2021_1a!$H31*100</f>
        <v>0.8865903213889916</v>
      </c>
      <c r="D29" s="111">
        <f>SV_LO_2021_1a!D31/SV_LO_2021_1a!$H31*100</f>
        <v>62.65238271148873</v>
      </c>
      <c r="E29" s="111">
        <f>SV_LO_2021_1a!E31/SV_LO_2021_1a!$H31*100</f>
        <v>32.43442925748061</v>
      </c>
      <c r="F29" s="22">
        <f>SV_LO_2021_1a!F31/SV_LO_2021_1a!$H31*100</f>
        <v>3.8049501292944217</v>
      </c>
      <c r="G29" s="22">
        <f>SV_LO_2021_1a!G31/SV_LO_2021_1a!$H31*100</f>
        <v>0.1477650535648319</v>
      </c>
      <c r="H29" s="111">
        <f>SV_LO_2021_1a!H31/SV_LO_2021_1a!$H31*100</f>
        <v>100</v>
      </c>
      <c r="I29" s="122">
        <f>SV_LO_2021_1a!I31/SV_LO_2021_1a!$O31*100</f>
        <v>0.03590664272890485</v>
      </c>
      <c r="J29" s="112">
        <f>SV_LO_2021_1a!J31/SV_LO_2021_1a!$O31*100</f>
        <v>0.6822262118491921</v>
      </c>
      <c r="K29" s="111">
        <f>SV_LO_2021_1a!K31/SV_LO_2021_1a!$O31*100</f>
        <v>65.35008976660683</v>
      </c>
      <c r="L29" s="111">
        <f>SV_LO_2021_1a!L31/SV_LO_2021_1a!$O31*100</f>
        <v>30.700179533213646</v>
      </c>
      <c r="M29" s="112">
        <f>SV_LO_2021_1a!M31/SV_LO_2021_1a!$O31*100</f>
        <v>3.1597845601436267</v>
      </c>
      <c r="N29" s="22">
        <f>SV_LO_2021_1a!N31/SV_LO_2021_1a!$O31*100</f>
        <v>0.0718132854578097</v>
      </c>
      <c r="O29" s="113">
        <f>SV_LO_2021_1a!O31/SV_LO_2021_1a!$O31*100</f>
        <v>100</v>
      </c>
      <c r="P29" s="114">
        <f>SV_LO_2021_1a!P31/SV_LO_2021_1a!$V31*100</f>
        <v>0.05462490895848507</v>
      </c>
      <c r="Q29" s="114">
        <f>SV_LO_2021_1a!Q31/SV_LO_2021_1a!$V31*100</f>
        <v>0.7829570284049526</v>
      </c>
      <c r="R29" s="111">
        <f>SV_LO_2021_1a!R31/SV_LO_2021_1a!$V31*100</f>
        <v>64.0203932993445</v>
      </c>
      <c r="S29" s="111">
        <f>SV_LO_2021_1a!S31/SV_LO_2021_1a!$V31*100</f>
        <v>31.55498907501821</v>
      </c>
      <c r="T29" s="22">
        <f>SV_LO_2021_1a!T31/SV_LO_2021_1a!$V31*100</f>
        <v>3.477785870356883</v>
      </c>
      <c r="U29" s="22">
        <f>SV_LO_2021_1a!U31/SV_LO_2021_1a!$V31*100</f>
        <v>0.10924981791697014</v>
      </c>
      <c r="V29" s="111">
        <f>SV_LO_2021_1a!V31/SV_LO_2021_1a!$V31*100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SV_LO_2021_1a!B32/SV_LO_2021_1a!$H32*100</f>
        <v>0.018416206261510127</v>
      </c>
      <c r="C30" s="116">
        <f>SV_LO_2021_1a!C32/SV_LO_2021_1a!$H32*100</f>
        <v>0.6537753222836096</v>
      </c>
      <c r="D30" s="117">
        <f>SV_LO_2021_1a!D32/SV_LO_2021_1a!$H32*100</f>
        <v>65.1657458563536</v>
      </c>
      <c r="E30" s="117">
        <f>SV_LO_2021_1a!E32/SV_LO_2021_1a!$H32*100</f>
        <v>29.32780847145488</v>
      </c>
      <c r="F30" s="116">
        <f>SV_LO_2021_1a!F32/SV_LO_2021_1a!$H32*100</f>
        <v>4.452117863720074</v>
      </c>
      <c r="G30" s="116">
        <f>SV_LO_2021_1a!G32/SV_LO_2021_1a!$H32*100</f>
        <v>0.38213627992633514</v>
      </c>
      <c r="H30" s="117">
        <f>SV_LO_2021_1a!H32/SV_LO_2021_1a!$H32*100</f>
        <v>100</v>
      </c>
      <c r="I30" s="123">
        <f>SV_LO_2021_1a!I32/SV_LO_2021_1a!$O32*100</f>
        <v>0.027930360301647892</v>
      </c>
      <c r="J30" s="116">
        <f>SV_LO_2021_1a!J32/SV_LO_2021_1a!$O32*100</f>
        <v>0.4934363653291128</v>
      </c>
      <c r="K30" s="117">
        <f>SV_LO_2021_1a!K32/SV_LO_2021_1a!$O32*100</f>
        <v>67.17251652546318</v>
      </c>
      <c r="L30" s="117">
        <f>SV_LO_2021_1a!L32/SV_LO_2021_1a!$O32*100</f>
        <v>27.711572479284985</v>
      </c>
      <c r="M30" s="116">
        <f>SV_LO_2021_1a!M32/SV_LO_2021_1a!$O32*100</f>
        <v>4.217484405548832</v>
      </c>
      <c r="N30" s="116">
        <f>SV_LO_2021_1a!N32/SV_LO_2021_1a!$O32*100</f>
        <v>0.3770598640722465</v>
      </c>
      <c r="O30" s="118">
        <f>SV_LO_2021_1a!O32/SV_LO_2021_1a!$O32*100</f>
        <v>100</v>
      </c>
      <c r="P30" s="116">
        <f>SV_LO_2021_1a!P32/SV_LO_2021_1a!$V32*100</f>
        <v>0.023147076524234988</v>
      </c>
      <c r="Q30" s="120">
        <f>SV_LO_2021_1a!Q32/SV_LO_2021_1a!$V32*100</f>
        <v>0.5740474978010277</v>
      </c>
      <c r="R30" s="117">
        <f>SV_LO_2021_1a!R32/SV_LO_2021_1a!$V32*100</f>
        <v>66.1636035368733</v>
      </c>
      <c r="S30" s="117">
        <f>SV_LO_2021_1a!S32/SV_LO_2021_1a!$V32*100</f>
        <v>28.524142400814778</v>
      </c>
      <c r="T30" s="116">
        <f>SV_LO_2021_1a!T32/SV_LO_2021_1a!$V32*100</f>
        <v>4.335447432989213</v>
      </c>
      <c r="U30" s="116">
        <f>SV_LO_2021_1a!U32/SV_LO_2021_1a!$V32*100</f>
        <v>0.3796120549974538</v>
      </c>
      <c r="V30" s="117">
        <f>SV_LO_2021_1a!V32/SV_LO_2021_1a!$V32*100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9" t="s">
        <v>21</v>
      </c>
      <c r="B33" s="139"/>
      <c r="C33" s="139"/>
      <c r="D33" s="139"/>
      <c r="E33" s="139"/>
      <c r="F33" s="139"/>
      <c r="G33" s="139"/>
      <c r="H33" s="139"/>
      <c r="I33" s="139"/>
      <c r="J33" s="139"/>
      <c r="K33" s="139"/>
      <c r="L33" s="139"/>
      <c r="M33" s="139"/>
      <c r="N33" s="139"/>
      <c r="O33" s="139"/>
      <c r="P33" s="139"/>
      <c r="Q33" s="139"/>
      <c r="R33" s="139"/>
      <c r="S33" s="139"/>
      <c r="T33" s="139"/>
      <c r="U33" s="139"/>
      <c r="V33" s="139"/>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7" t="s">
        <v>2</v>
      </c>
      <c r="C35" s="138"/>
      <c r="D35" s="138"/>
      <c r="E35" s="138"/>
      <c r="F35" s="138"/>
      <c r="G35" s="138"/>
      <c r="H35" s="144"/>
      <c r="I35" s="137" t="s">
        <v>3</v>
      </c>
      <c r="J35" s="138"/>
      <c r="K35" s="138"/>
      <c r="L35" s="138"/>
      <c r="M35" s="138"/>
      <c r="N35" s="138"/>
      <c r="O35" s="144"/>
      <c r="P35" s="137" t="s">
        <v>4</v>
      </c>
      <c r="Q35" s="138"/>
      <c r="R35" s="138"/>
      <c r="S35" s="138"/>
      <c r="T35" s="138"/>
      <c r="U35" s="138"/>
      <c r="V35" s="138"/>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42" t="s">
        <v>5</v>
      </c>
      <c r="C36" s="143"/>
      <c r="D36" s="6" t="s">
        <v>6</v>
      </c>
      <c r="E36" s="136" t="s">
        <v>7</v>
      </c>
      <c r="F36" s="136"/>
      <c r="G36" s="136"/>
      <c r="H36" s="7" t="s">
        <v>4</v>
      </c>
      <c r="I36" s="142" t="s">
        <v>5</v>
      </c>
      <c r="J36" s="143"/>
      <c r="K36" s="2" t="s">
        <v>6</v>
      </c>
      <c r="L36" s="135" t="s">
        <v>7</v>
      </c>
      <c r="M36" s="136"/>
      <c r="N36" s="136"/>
      <c r="O36" s="7" t="s">
        <v>4</v>
      </c>
      <c r="P36" s="142" t="s">
        <v>5</v>
      </c>
      <c r="Q36" s="143"/>
      <c r="R36" s="2" t="s">
        <v>6</v>
      </c>
      <c r="S36" s="135" t="s">
        <v>7</v>
      </c>
      <c r="T36" s="136"/>
      <c r="U36" s="136"/>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SV_LO_2021_1a!B42/SV_LO_2021_1a!$H42*100</f>
        <v>0</v>
      </c>
      <c r="C38" s="108">
        <f>SV_LO_2021_1a!C42/SV_LO_2021_1a!$H42*100</f>
        <v>0.5793962366319209</v>
      </c>
      <c r="D38" s="107">
        <f>SV_LO_2021_1a!D42/SV_LO_2021_1a!$H42*100</f>
        <v>89.71977798835793</v>
      </c>
      <c r="E38" s="107">
        <f>SV_LO_2021_1a!E42/SV_LO_2021_1a!$H42*100</f>
        <v>9.202653309868689</v>
      </c>
      <c r="F38" s="108">
        <f>SV_LO_2021_1a!F42/SV_LO_2021_1a!$H42*100</f>
        <v>0.44673074319750916</v>
      </c>
      <c r="G38" s="108">
        <f>SV_LO_2021_1a!G42/SV_LO_2021_1a!$H42*100</f>
        <v>0.051441721943955604</v>
      </c>
      <c r="H38" s="107">
        <f>SV_LO_2021_1a!H42/SV_LO_2021_1a!$H42*100</f>
        <v>100</v>
      </c>
      <c r="I38" s="107">
        <f>SV_LO_2021_1a!I42/SV_LO_2021_1a!$O42*100</f>
        <v>0</v>
      </c>
      <c r="J38" s="108">
        <f>SV_LO_2021_1a!J42/SV_LO_2021_1a!$O42*100</f>
        <v>0.7075275380816293</v>
      </c>
      <c r="K38" s="107">
        <f>SV_LO_2021_1a!K42/SV_LO_2021_1a!$O42*100</f>
        <v>90.89647901001638</v>
      </c>
      <c r="L38" s="107">
        <f>SV_LO_2021_1a!L42/SV_LO_2021_1a!$O42*100</f>
        <v>7.921533808717849</v>
      </c>
      <c r="M38" s="108">
        <f>SV_LO_2021_1a!M42/SV_LO_2021_1a!$O42*100</f>
        <v>0.421741905052579</v>
      </c>
      <c r="N38" s="108">
        <f>SV_LO_2021_1a!N42/SV_LO_2021_1a!$O42*100</f>
        <v>0.05271773813157238</v>
      </c>
      <c r="O38" s="121">
        <f>SV_LO_2021_1a!O42/SV_LO_2021_1a!$O42*100</f>
        <v>100</v>
      </c>
      <c r="P38" s="119">
        <f>SV_LO_2021_1a!P42/SV_LO_2021_1a!$V42*100</f>
        <v>0</v>
      </c>
      <c r="Q38" s="119">
        <f>SV_LO_2021_1a!Q42/SV_LO_2021_1a!$V42*100</f>
        <v>0.6426770445077834</v>
      </c>
      <c r="R38" s="107">
        <f>SV_LO_2021_1a!R42/SV_LO_2021_1a!$V42*100</f>
        <v>90.30092085069063</v>
      </c>
      <c r="S38" s="107">
        <f>SV_LO_2021_1a!S42/SV_LO_2021_1a!$V42*100</f>
        <v>8.569940802455601</v>
      </c>
      <c r="T38" s="108">
        <f>SV_LO_2021_1a!T42/SV_LO_2021_1a!$V42*100</f>
        <v>0.4343893882920412</v>
      </c>
      <c r="U38" s="108">
        <f>SV_LO_2021_1a!U42/SV_LO_2021_1a!$V42*100</f>
        <v>0.05207191405393554</v>
      </c>
      <c r="V38" s="107">
        <f>SV_LO_2021_1a!V42/SV_LO_2021_1a!$V42*100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SV_LO_2021_1a!B43/SV_LO_2021_1a!$H43*100</f>
        <v>0.0028189660032700006</v>
      </c>
      <c r="C39" s="112">
        <f>SV_LO_2021_1a!C43/SV_LO_2021_1a!$H43*100</f>
        <v>0.7780346169025202</v>
      </c>
      <c r="D39" s="111">
        <f>SV_LO_2021_1a!D43/SV_LO_2021_1a!$H43*100</f>
        <v>87.3061960872752</v>
      </c>
      <c r="E39" s="111">
        <f>SV_LO_2021_1a!E43/SV_LO_2021_1a!$H43*100</f>
        <v>11.106726052883802</v>
      </c>
      <c r="F39" s="22">
        <f>SV_LO_2021_1a!F43/SV_LO_2021_1a!$H43*100</f>
        <v>0.7667587528894402</v>
      </c>
      <c r="G39" s="22">
        <f>SV_LO_2021_1a!G43/SV_LO_2021_1a!$H43*100</f>
        <v>0.03946552404578001</v>
      </c>
      <c r="H39" s="111">
        <f>SV_LO_2021_1a!H43/SV_LO_2021_1a!$H43*100</f>
        <v>100</v>
      </c>
      <c r="I39" s="111">
        <f>SV_LO_2021_1a!I43/SV_LO_2021_1a!$O43*100</f>
        <v>0</v>
      </c>
      <c r="J39" s="112">
        <f>SV_LO_2021_1a!J43/SV_LO_2021_1a!$O43*100</f>
        <v>0.8028012639849689</v>
      </c>
      <c r="K39" s="111">
        <f>SV_LO_2021_1a!K43/SV_LO_2021_1a!$O43*100</f>
        <v>88.14871751074672</v>
      </c>
      <c r="L39" s="111">
        <f>SV_LO_2021_1a!L43/SV_LO_2021_1a!$O43*100</f>
        <v>10.285535343183307</v>
      </c>
      <c r="M39" s="112">
        <f>SV_LO_2021_1a!M43/SV_LO_2021_1a!$O43*100</f>
        <v>0.7173968741993338</v>
      </c>
      <c r="N39" s="22">
        <f>SV_LO_2021_1a!N43/SV_LO_2021_1a!$O43*100</f>
        <v>0.04554900788567199</v>
      </c>
      <c r="O39" s="111">
        <f>SV_LO_2021_1a!O43/SV_LO_2021_1a!$O43*100</f>
        <v>100</v>
      </c>
      <c r="P39" s="125">
        <f>SV_LO_2021_1a!P43/SV_LO_2021_1a!$V43*100</f>
        <v>0.001416410532428719</v>
      </c>
      <c r="Q39" s="114">
        <f>SV_LO_2021_1a!Q43/SV_LO_2021_1a!$V43*100</f>
        <v>0.7903570770952252</v>
      </c>
      <c r="R39" s="111">
        <f>SV_LO_2021_1a!R43/SV_LO_2021_1a!$V43*100</f>
        <v>87.72538632597272</v>
      </c>
      <c r="S39" s="111">
        <f>SV_LO_2021_1a!S43/SV_LO_2021_1a!$V43*100</f>
        <v>10.698148751434115</v>
      </c>
      <c r="T39" s="22">
        <f>SV_LO_2021_1a!T43/SV_LO_2021_1a!$V43*100</f>
        <v>0.7421991189926488</v>
      </c>
      <c r="U39" s="22">
        <f>SV_LO_2021_1a!U43/SV_LO_2021_1a!$V43*100</f>
        <v>0.04249231597286158</v>
      </c>
      <c r="V39" s="111">
        <f>SV_LO_2021_1a!V43/SV_LO_2021_1a!$V43*100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SV_LO_2021_1a!B44/SV_LO_2021_1a!$H44*100</f>
        <v>0.011335940599671258</v>
      </c>
      <c r="C40" s="112">
        <f>SV_LO_2021_1a!C44/SV_LO_2021_1a!$H44*100</f>
        <v>1.0060647282208242</v>
      </c>
      <c r="D40" s="111">
        <f>SV_LO_2021_1a!D44/SV_LO_2021_1a!$H44*100</f>
        <v>86.28917984469761</v>
      </c>
      <c r="E40" s="111">
        <f>SV_LO_2021_1a!E44/SV_LO_2021_1a!$H44*100</f>
        <v>11.59099926316386</v>
      </c>
      <c r="F40" s="22">
        <f>SV_LO_2021_1a!F44/SV_LO_2021_1a!$H44*100</f>
        <v>1.0315705945700844</v>
      </c>
      <c r="G40" s="22">
        <f>SV_LO_2021_1a!G44/SV_LO_2021_1a!$H44*100</f>
        <v>0.07084962874794536</v>
      </c>
      <c r="H40" s="111">
        <f>SV_LO_2021_1a!H44/SV_LO_2021_1a!$H44*100</f>
        <v>100</v>
      </c>
      <c r="I40" s="111">
        <f>SV_LO_2021_1a!I44/SV_LO_2021_1a!$O44*100</f>
        <v>0.01712817584927205</v>
      </c>
      <c r="J40" s="112">
        <f>SV_LO_2021_1a!J44/SV_LO_2021_1a!$O44*100</f>
        <v>0.9192121039109334</v>
      </c>
      <c r="K40" s="111">
        <f>SV_LO_2021_1a!K44/SV_LO_2021_1a!$O44*100</f>
        <v>87.14244932914644</v>
      </c>
      <c r="L40" s="111">
        <f>SV_LO_2021_1a!L44/SV_LO_2021_1a!$O44*100</f>
        <v>10.825007136739938</v>
      </c>
      <c r="M40" s="112">
        <f>SV_LO_2021_1a!M44/SV_LO_2021_1a!$O44*100</f>
        <v>1.0019982871824151</v>
      </c>
      <c r="N40" s="22">
        <f>SV_LO_2021_1a!N44/SV_LO_2021_1a!$O44*100</f>
        <v>0.09420496717099629</v>
      </c>
      <c r="O40" s="111">
        <f>SV_LO_2021_1a!O44/SV_LO_2021_1a!$O44*100</f>
        <v>100</v>
      </c>
      <c r="P40" s="125">
        <f>SV_LO_2021_1a!P44/SV_LO_2021_1a!$V44*100</f>
        <v>0.014221514306843392</v>
      </c>
      <c r="Q40" s="114">
        <f>SV_LO_2021_1a!Q44/SV_LO_2021_1a!$V44*100</f>
        <v>0.9627965185732976</v>
      </c>
      <c r="R40" s="111">
        <f>SV_LO_2021_1a!R44/SV_LO_2021_1a!$V44*100</f>
        <v>86.7142613345469</v>
      </c>
      <c r="S40" s="111">
        <f>SV_LO_2021_1a!S44/SV_LO_2021_1a!$V44*100</f>
        <v>11.209397576653963</v>
      </c>
      <c r="T40" s="22">
        <f>SV_LO_2021_1a!T44/SV_LO_2021_1a!$V44*100</f>
        <v>1.0168382729393026</v>
      </c>
      <c r="U40" s="22">
        <f>SV_LO_2021_1a!U44/SV_LO_2021_1a!$V44*100</f>
        <v>0.08248478297969168</v>
      </c>
      <c r="V40" s="111">
        <f>SV_LO_2021_1a!V44/SV_LO_2021_1a!$V44*100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SV_LO_2021_1a!B45/SV_LO_2021_1a!$H45*100</f>
        <v>0.025290844714213456</v>
      </c>
      <c r="C41" s="112">
        <f>SV_LO_2021_1a!C45/SV_LO_2021_1a!$H45*100</f>
        <v>1.360085426853257</v>
      </c>
      <c r="D41" s="111">
        <f>SV_LO_2021_1a!D45/SV_LO_2021_1a!$H45*100</f>
        <v>85.10931265104254</v>
      </c>
      <c r="E41" s="111">
        <f>SV_LO_2021_1a!E45/SV_LO_2021_1a!$H45*100</f>
        <v>12.086213679536897</v>
      </c>
      <c r="F41" s="22">
        <f>SV_LO_2021_1a!F45/SV_LO_2021_1a!$H45*100</f>
        <v>1.343224863710448</v>
      </c>
      <c r="G41" s="22">
        <f>SV_LO_2021_1a!G45/SV_LO_2021_1a!$H45*100</f>
        <v>0.07587253414264036</v>
      </c>
      <c r="H41" s="111">
        <f>SV_LO_2021_1a!H45/SV_LO_2021_1a!$H45*100</f>
        <v>100</v>
      </c>
      <c r="I41" s="111">
        <f>SV_LO_2021_1a!I45/SV_LO_2021_1a!$O45*100</f>
        <v>0.017113031573543252</v>
      </c>
      <c r="J41" s="112">
        <f>SV_LO_2021_1a!J45/SV_LO_2021_1a!$O45*100</f>
        <v>0.9241037049713358</v>
      </c>
      <c r="K41" s="111">
        <f>SV_LO_2021_1a!K45/SV_LO_2021_1a!$O45*100</f>
        <v>86.2724965060894</v>
      </c>
      <c r="L41" s="111">
        <f>SV_LO_2021_1a!L45/SV_LO_2021_1a!$O45*100</f>
        <v>11.508513733207838</v>
      </c>
      <c r="M41" s="112">
        <f>SV_LO_2021_1a!M45/SV_LO_2021_1a!$O45*100</f>
        <v>1.2264339294372664</v>
      </c>
      <c r="N41" s="22">
        <f>SV_LO_2021_1a!N45/SV_LO_2021_1a!$O45*100</f>
        <v>0.051339094720629766</v>
      </c>
      <c r="O41" s="111">
        <f>SV_LO_2021_1a!O45/SV_LO_2021_1a!$O45*100</f>
        <v>100</v>
      </c>
      <c r="P41" s="125">
        <f>SV_LO_2021_1a!P45/SV_LO_2021_1a!$V45*100</f>
        <v>0.02123232409019491</v>
      </c>
      <c r="Q41" s="114">
        <f>SV_LO_2021_1a!Q45/SV_LO_2021_1a!$V45*100</f>
        <v>1.1437145243251658</v>
      </c>
      <c r="R41" s="111">
        <f>SV_LO_2021_1a!R45/SV_LO_2021_1a!$V45*100</f>
        <v>85.68658258666328</v>
      </c>
      <c r="S41" s="111">
        <f>SV_LO_2021_1a!S45/SV_LO_2021_1a!$V45*100</f>
        <v>11.799510241057652</v>
      </c>
      <c r="T41" s="22">
        <f>SV_LO_2021_1a!T45/SV_LO_2021_1a!$V45*100</f>
        <v>1.285263351593132</v>
      </c>
      <c r="U41" s="22">
        <f>SV_LO_2021_1a!U45/SV_LO_2021_1a!$V45*100</f>
        <v>0.06369697227058474</v>
      </c>
      <c r="V41" s="111">
        <f>SV_LO_2021_1a!V45/SV_LO_2021_1a!$V45*100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SV_LO_2021_1a!B46/SV_LO_2021_1a!$H46*100</f>
        <v>0.031197708386511244</v>
      </c>
      <c r="C42" s="112">
        <f>SV_LO_2021_1a!C46/SV_LO_2021_1a!$H46*100</f>
        <v>1.4010607220851412</v>
      </c>
      <c r="D42" s="111">
        <f>SV_LO_2021_1a!D46/SV_LO_2021_1a!$H46*100</f>
        <v>85.10451232309481</v>
      </c>
      <c r="E42" s="111">
        <f>SV_LO_2021_1a!E46/SV_LO_2021_1a!$H46*100</f>
        <v>12.538642616069657</v>
      </c>
      <c r="F42" s="22">
        <f>SV_LO_2021_1a!F46/SV_LO_2021_1a!$H46*100</f>
        <v>0.8990612325930968</v>
      </c>
      <c r="G42" s="22">
        <f>SV_LO_2021_1a!G46/SV_LO_2021_1a!$H46*100</f>
        <v>0.025525397770781926</v>
      </c>
      <c r="H42" s="111">
        <f>SV_LO_2021_1a!H46/SV_LO_2021_1a!$H46*100</f>
        <v>100</v>
      </c>
      <c r="I42" s="111">
        <f>SV_LO_2021_1a!I46/SV_LO_2021_1a!$O46*100</f>
        <v>0.020045819014891178</v>
      </c>
      <c r="J42" s="112">
        <f>SV_LO_2021_1a!J46/SV_LO_2021_1a!$O46*100</f>
        <v>1.0853379152348224</v>
      </c>
      <c r="K42" s="111">
        <f>SV_LO_2021_1a!K46/SV_LO_2021_1a!$O46*100</f>
        <v>86.69243986254295</v>
      </c>
      <c r="L42" s="111">
        <f>SV_LO_2021_1a!L46/SV_LO_2021_1a!$O46*100</f>
        <v>11.460481099656358</v>
      </c>
      <c r="M42" s="112">
        <f>SV_LO_2021_1a!M46/SV_LO_2021_1a!$O46*100</f>
        <v>0.7130584192439863</v>
      </c>
      <c r="N42" s="22">
        <f>SV_LO_2021_1a!N46/SV_LO_2021_1a!$O46*100</f>
        <v>0.028636884306987402</v>
      </c>
      <c r="O42" s="111">
        <f>SV_LO_2021_1a!O46/SV_LO_2021_1a!$O46*100</f>
        <v>100</v>
      </c>
      <c r="P42" s="125">
        <f>SV_LO_2021_1a!P46/SV_LO_2021_1a!$V46*100</f>
        <v>0.025648698328559823</v>
      </c>
      <c r="Q42" s="114">
        <f>SV_LO_2021_1a!Q46/SV_LO_2021_1a!$V46*100</f>
        <v>1.2439618689351515</v>
      </c>
      <c r="R42" s="111">
        <f>SV_LO_2021_1a!R46/SV_LO_2021_1a!$V46*100</f>
        <v>85.89464084697701</v>
      </c>
      <c r="S42" s="111">
        <f>SV_LO_2021_1a!S46/SV_LO_2021_1a!$V46*100</f>
        <v>12.002165890081079</v>
      </c>
      <c r="T42" s="22">
        <f>SV_LO_2021_1a!T46/SV_LO_2021_1a!$V46*100</f>
        <v>0.8065090696647145</v>
      </c>
      <c r="U42" s="22">
        <f>SV_LO_2021_1a!U46/SV_LO_2021_1a!$V46*100</f>
        <v>0.027073626013479814</v>
      </c>
      <c r="V42" s="111">
        <f>SV_LO_2021_1a!V46/SV_LO_2021_1a!$V46*100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SV_LO_2021_1a!B47/SV_LO_2021_1a!$H47*100</f>
        <v>0.05044809780995904</v>
      </c>
      <c r="C43" s="112">
        <f>SV_LO_2021_1a!C47/SV_LO_2021_1a!$H47*100</f>
        <v>1.5253130749599382</v>
      </c>
      <c r="D43" s="111">
        <f>SV_LO_2021_1a!D47/SV_LO_2021_1a!$H47*100</f>
        <v>87.03483886284053</v>
      </c>
      <c r="E43" s="111">
        <f>SV_LO_2021_1a!E47/SV_LO_2021_1a!$H47*100</f>
        <v>10.825568282984154</v>
      </c>
      <c r="F43" s="22">
        <f>SV_LO_2021_1a!F47/SV_LO_2021_1a!$H47*100</f>
        <v>0.5519615407442579</v>
      </c>
      <c r="G43" s="22">
        <f>SV_LO_2021_1a!G47/SV_LO_2021_1a!$H47*100</f>
        <v>0.011870140661166836</v>
      </c>
      <c r="H43" s="111">
        <f>SV_LO_2021_1a!H47/SV_LO_2021_1a!$H47*100</f>
        <v>100</v>
      </c>
      <c r="I43" s="111">
        <f>SV_LO_2021_1a!I47/SV_LO_2021_1a!$O47*100</f>
        <v>0.04790706030301216</v>
      </c>
      <c r="J43" s="112">
        <f>SV_LO_2021_1a!J47/SV_LO_2021_1a!$O47*100</f>
        <v>1.266542906760884</v>
      </c>
      <c r="K43" s="111">
        <f>SV_LO_2021_1a!K47/SV_LO_2021_1a!$O47*100</f>
        <v>88.33463081621655</v>
      </c>
      <c r="L43" s="111">
        <f>SV_LO_2021_1a!L47/SV_LO_2021_1a!$O47*100</f>
        <v>9.80897059704174</v>
      </c>
      <c r="M43" s="112">
        <f>SV_LO_2021_1a!M47/SV_LO_2021_1a!$O47*100</f>
        <v>0.5359602371399484</v>
      </c>
      <c r="N43" s="22">
        <f>SV_LO_2021_1a!N47/SV_LO_2021_1a!$O47*100</f>
        <v>0.00598838253787652</v>
      </c>
      <c r="O43" s="111">
        <f>SV_LO_2021_1a!O47/SV_LO_2021_1a!$O47*100</f>
        <v>100</v>
      </c>
      <c r="P43" s="125">
        <f>SV_LO_2021_1a!P47/SV_LO_2021_1a!$V47*100</f>
        <v>0.049183259806843925</v>
      </c>
      <c r="Q43" s="114">
        <f>SV_LO_2021_1a!Q47/SV_LO_2021_1a!$V47*100</f>
        <v>1.3965064981519018</v>
      </c>
      <c r="R43" s="111">
        <f>SV_LO_2021_1a!R47/SV_LO_2021_1a!$V47*100</f>
        <v>87.68182902110408</v>
      </c>
      <c r="S43" s="111">
        <f>SV_LO_2021_1a!S47/SV_LO_2021_1a!$V47*100</f>
        <v>10.319542148563253</v>
      </c>
      <c r="T43" s="22">
        <f>SV_LO_2021_1a!T47/SV_LO_2021_1a!$V47*100</f>
        <v>0.5439966614999404</v>
      </c>
      <c r="U43" s="22">
        <f>SV_LO_2021_1a!U47/SV_LO_2021_1a!$V47*100</f>
        <v>0.008942410873971622</v>
      </c>
      <c r="V43" s="111">
        <f>SV_LO_2021_1a!V47/SV_LO_2021_1a!$V47*100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SV_LO_2021_1a!B48/SV_LO_2021_1a!$H48*100</f>
        <v>0.01978910468436378</v>
      </c>
      <c r="C44" s="116">
        <f>SV_LO_2021_1a!C48/SV_LO_2021_1a!$H48*100</f>
        <v>1.101122324937099</v>
      </c>
      <c r="D44" s="117">
        <f>SV_LO_2021_1a!D48/SV_LO_2021_1a!$H48*100</f>
        <v>86.7799357325267</v>
      </c>
      <c r="E44" s="117">
        <f>SV_LO_2021_1a!E48/SV_LO_2021_1a!$H48*100</f>
        <v>11.213354818646991</v>
      </c>
      <c r="F44" s="116">
        <f>SV_LO_2021_1a!F48/SV_LO_2021_1a!$H48*100</f>
        <v>0.8396234416080062</v>
      </c>
      <c r="G44" s="116">
        <f>SV_LO_2021_1a!G48/SV_LO_2021_1a!$H48*100</f>
        <v>0.04617457759684882</v>
      </c>
      <c r="H44" s="117">
        <f>SV_LO_2021_1a!H48/SV_LO_2021_1a!$H48*100</f>
        <v>100</v>
      </c>
      <c r="I44" s="52">
        <f>SV_LO_2021_1a!I48/SV_LO_2021_1a!$O48*100</f>
        <v>0.01670030585417293</v>
      </c>
      <c r="J44" s="116">
        <f>SV_LO_2021_1a!J48/SV_LO_2021_1a!$O48*100</f>
        <v>0.9471459177295218</v>
      </c>
      <c r="K44" s="117">
        <f>SV_LO_2021_1a!K48/SV_LO_2021_1a!$O48*100</f>
        <v>87.9261560190288</v>
      </c>
      <c r="L44" s="117">
        <f>SV_LO_2021_1a!L48/SV_LO_2021_1a!$O48*100</f>
        <v>10.29359137691636</v>
      </c>
      <c r="M44" s="116">
        <f>SV_LO_2021_1a!M48/SV_LO_2021_1a!$O48*100</f>
        <v>0.7696455240794553</v>
      </c>
      <c r="N44" s="116">
        <f>SV_LO_2021_1a!N48/SV_LO_2021_1a!$O48*100</f>
        <v>0.0467608563916842</v>
      </c>
      <c r="O44" s="117">
        <f>SV_LO_2021_1a!O48/SV_LO_2021_1a!$O48*100</f>
        <v>100</v>
      </c>
      <c r="P44" s="115">
        <f>SV_LO_2021_1a!P48/SV_LO_2021_1a!$V48*100</f>
        <v>0.018254448040017544</v>
      </c>
      <c r="Q44" s="120">
        <f>SV_LO_2021_1a!Q48/SV_LO_2021_1a!$V48*100</f>
        <v>1.024619797778647</v>
      </c>
      <c r="R44" s="117">
        <f>SV_LO_2021_1a!R48/SV_LO_2021_1a!$V48*100</f>
        <v>87.34943043751407</v>
      </c>
      <c r="S44" s="117">
        <f>SV_LO_2021_1a!S48/SV_LO_2021_1a!$V48*100</f>
        <v>10.756374239891896</v>
      </c>
      <c r="T44" s="116">
        <f>SV_LO_2021_1a!T48/SV_LO_2021_1a!$V48*100</f>
        <v>0.804855209037137</v>
      </c>
      <c r="U44" s="116">
        <f>SV_LO_2021_1a!U48/SV_LO_2021_1a!$V48*100</f>
        <v>0.046465867738226474</v>
      </c>
      <c r="V44" s="117">
        <f>SV_LO_2021_1a!V48/SV_LO_2021_1a!$V48*100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P35:V35"/>
    <mergeCell ref="B21:H21"/>
    <mergeCell ref="I21:O21"/>
    <mergeCell ref="P21:V21"/>
    <mergeCell ref="B22:C22"/>
    <mergeCell ref="E22:G22"/>
    <mergeCell ref="I22:J22"/>
    <mergeCell ref="L22:N22"/>
    <mergeCell ref="P22:Q22"/>
    <mergeCell ref="S22:U22"/>
    <mergeCell ref="P36:Q36"/>
    <mergeCell ref="S36:U36"/>
    <mergeCell ref="A33:V33"/>
    <mergeCell ref="A19:V19"/>
    <mergeCell ref="B36:C36"/>
    <mergeCell ref="E36:G36"/>
    <mergeCell ref="I36:J36"/>
    <mergeCell ref="L36:N36"/>
    <mergeCell ref="B35:H35"/>
    <mergeCell ref="I35:O35"/>
    <mergeCell ref="B8:C8"/>
    <mergeCell ref="E8:G8"/>
    <mergeCell ref="I8:J8"/>
    <mergeCell ref="L8:N8"/>
    <mergeCell ref="P8:Q8"/>
    <mergeCell ref="S8:U8"/>
    <mergeCell ref="A2:V2"/>
    <mergeCell ref="A3:V3"/>
    <mergeCell ref="A5:V5"/>
    <mergeCell ref="B7:H7"/>
    <mergeCell ref="I7:O7"/>
    <mergeCell ref="P7:V7"/>
  </mergeCells>
  <printOptions horizontalCentered="1"/>
  <pageMargins left="0" right="0" top="0.1968503937007874" bottom="0.1968503937007874"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90"/>
  <sheetViews>
    <sheetView zoomScalePageLayoutView="0" workbookViewId="0" topLeftCell="A1">
      <selection activeCell="A65" sqref="A65"/>
    </sheetView>
  </sheetViews>
  <sheetFormatPr defaultColWidth="9.140625" defaultRowHeight="12.75"/>
  <cols>
    <col min="1" max="1" width="18.00390625" style="31" customWidth="1"/>
    <col min="2" max="12" width="9.7109375" style="28" customWidth="1"/>
    <col min="13" max="13" width="9.7109375" style="31" customWidth="1"/>
    <col min="14" max="14" width="2.7109375" style="28" customWidth="1"/>
    <col min="15" max="16384" width="9.140625" style="28" customWidth="1"/>
  </cols>
  <sheetData>
    <row r="1" ht="12.75">
      <c r="A1" s="1" t="s">
        <v>46</v>
      </c>
    </row>
    <row r="2" spans="1:17" ht="12.75">
      <c r="A2" s="139" t="s">
        <v>0</v>
      </c>
      <c r="B2" s="139"/>
      <c r="C2" s="139"/>
      <c r="D2" s="139"/>
      <c r="E2" s="139"/>
      <c r="F2" s="139"/>
      <c r="G2" s="139"/>
      <c r="H2" s="139"/>
      <c r="I2" s="139"/>
      <c r="J2" s="139"/>
      <c r="K2" s="139"/>
      <c r="L2" s="139"/>
      <c r="M2" s="139"/>
      <c r="N2" s="139"/>
      <c r="O2" s="139"/>
      <c r="P2" s="139"/>
      <c r="Q2" s="139"/>
    </row>
    <row r="3" spans="1:17" ht="12.75">
      <c r="A3" s="139" t="s">
        <v>23</v>
      </c>
      <c r="B3" s="139"/>
      <c r="C3" s="139"/>
      <c r="D3" s="139"/>
      <c r="E3" s="139"/>
      <c r="F3" s="139"/>
      <c r="G3" s="139"/>
      <c r="H3" s="139"/>
      <c r="I3" s="139"/>
      <c r="J3" s="139"/>
      <c r="K3" s="139"/>
      <c r="L3" s="139"/>
      <c r="M3" s="139"/>
      <c r="N3" s="139"/>
      <c r="O3" s="139"/>
      <c r="P3" s="139"/>
      <c r="Q3" s="139"/>
    </row>
    <row r="4" spans="1:13" ht="10.5" customHeight="1">
      <c r="A4" s="30"/>
      <c r="B4" s="4"/>
      <c r="C4" s="4"/>
      <c r="D4" s="4"/>
      <c r="E4" s="4"/>
      <c r="F4" s="4"/>
      <c r="G4" s="4"/>
      <c r="H4" s="4"/>
      <c r="I4" s="4"/>
      <c r="J4" s="4"/>
      <c r="K4" s="4"/>
      <c r="L4" s="4"/>
      <c r="M4" s="4"/>
    </row>
    <row r="5" spans="1:17" ht="12.75">
      <c r="A5" s="139" t="s">
        <v>1</v>
      </c>
      <c r="B5" s="139"/>
      <c r="C5" s="139"/>
      <c r="D5" s="139"/>
      <c r="E5" s="139"/>
      <c r="F5" s="139"/>
      <c r="G5" s="139"/>
      <c r="H5" s="139"/>
      <c r="I5" s="139"/>
      <c r="J5" s="139"/>
      <c r="K5" s="139"/>
      <c r="L5" s="139"/>
      <c r="M5" s="139"/>
      <c r="N5" s="139"/>
      <c r="O5" s="139"/>
      <c r="P5" s="139"/>
      <c r="Q5" s="139"/>
    </row>
    <row r="6" ht="13.5" thickBot="1"/>
    <row r="7" spans="1:17" ht="13.5" customHeight="1">
      <c r="A7" s="32"/>
      <c r="B7" s="147" t="s">
        <v>24</v>
      </c>
      <c r="C7" s="148"/>
      <c r="D7" s="149"/>
      <c r="E7" s="148" t="s">
        <v>25</v>
      </c>
      <c r="F7" s="148"/>
      <c r="G7" s="148"/>
      <c r="H7" s="147" t="s">
        <v>26</v>
      </c>
      <c r="I7" s="148"/>
      <c r="J7" s="149"/>
      <c r="K7" s="146" t="s">
        <v>4</v>
      </c>
      <c r="L7" s="146"/>
      <c r="M7" s="146"/>
      <c r="N7" s="33"/>
      <c r="O7" s="146" t="s">
        <v>39</v>
      </c>
      <c r="P7" s="146"/>
      <c r="Q7" s="146"/>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1362</v>
      </c>
      <c r="C9" s="41">
        <v>1305</v>
      </c>
      <c r="D9" s="42">
        <v>2667</v>
      </c>
      <c r="E9" s="41">
        <v>31034</v>
      </c>
      <c r="F9" s="41">
        <v>30239</v>
      </c>
      <c r="G9" s="41">
        <v>61273</v>
      </c>
      <c r="H9" s="40">
        <v>188</v>
      </c>
      <c r="I9" s="41">
        <v>195</v>
      </c>
      <c r="J9" s="42">
        <v>383</v>
      </c>
      <c r="K9" s="41">
        <f aca="true" t="shared" si="0" ref="K9:M14">SUM(H9,E9,B9)</f>
        <v>32584</v>
      </c>
      <c r="L9" s="41">
        <f t="shared" si="0"/>
        <v>31739</v>
      </c>
      <c r="M9" s="41">
        <f t="shared" si="0"/>
        <v>64323</v>
      </c>
      <c r="N9" s="38"/>
      <c r="O9" s="43">
        <f>B9/(B9+E9)*100</f>
        <v>4.204222743548587</v>
      </c>
      <c r="P9" s="43">
        <f>C9/(C9+F9)*100</f>
        <v>4.137078366725843</v>
      </c>
      <c r="Q9" s="43">
        <f>D9/(D9+G9)*100</f>
        <v>4.171097904285268</v>
      </c>
    </row>
    <row r="10" spans="1:17" ht="13.5" customHeight="1">
      <c r="A10" s="39" t="s">
        <v>31</v>
      </c>
      <c r="B10" s="40">
        <v>633</v>
      </c>
      <c r="C10" s="41">
        <v>797</v>
      </c>
      <c r="D10" s="42">
        <v>1430</v>
      </c>
      <c r="E10" s="41">
        <v>30643</v>
      </c>
      <c r="F10" s="41">
        <v>30297</v>
      </c>
      <c r="G10" s="41">
        <v>60940</v>
      </c>
      <c r="H10" s="40">
        <v>239</v>
      </c>
      <c r="I10" s="41">
        <v>193</v>
      </c>
      <c r="J10" s="42">
        <v>432</v>
      </c>
      <c r="K10" s="41">
        <f t="shared" si="0"/>
        <v>31515</v>
      </c>
      <c r="L10" s="41">
        <f t="shared" si="0"/>
        <v>31287</v>
      </c>
      <c r="M10" s="41">
        <f t="shared" si="0"/>
        <v>62802</v>
      </c>
      <c r="N10" s="38"/>
      <c r="O10" s="43">
        <f aca="true" t="shared" si="1" ref="O10:O15">B10/(B10+E10)*100</f>
        <v>2.0239161018033</v>
      </c>
      <c r="P10" s="43">
        <f aca="true" t="shared" si="2" ref="P10:P15">C10/(C10+F10)*100</f>
        <v>2.5631954717952015</v>
      </c>
      <c r="Q10" s="43">
        <f aca="true" t="shared" si="3" ref="Q10:Q15">D10/(D10+G10)*100</f>
        <v>2.2927689594356258</v>
      </c>
    </row>
    <row r="11" spans="1:17" ht="12.75">
      <c r="A11" s="39" t="s">
        <v>32</v>
      </c>
      <c r="B11" s="40">
        <v>347</v>
      </c>
      <c r="C11" s="41">
        <v>451</v>
      </c>
      <c r="D11" s="42">
        <v>798</v>
      </c>
      <c r="E11" s="41">
        <v>30909</v>
      </c>
      <c r="F11" s="41">
        <v>30573</v>
      </c>
      <c r="G11" s="41">
        <v>61482</v>
      </c>
      <c r="H11" s="40">
        <v>203</v>
      </c>
      <c r="I11" s="41">
        <v>209</v>
      </c>
      <c r="J11" s="42">
        <v>412</v>
      </c>
      <c r="K11" s="41">
        <f t="shared" si="0"/>
        <v>31459</v>
      </c>
      <c r="L11" s="41">
        <f t="shared" si="0"/>
        <v>31233</v>
      </c>
      <c r="M11" s="41">
        <f t="shared" si="0"/>
        <v>62692</v>
      </c>
      <c r="N11" s="38"/>
      <c r="O11" s="43">
        <f t="shared" si="1"/>
        <v>1.1101868441259277</v>
      </c>
      <c r="P11" s="43">
        <f t="shared" si="2"/>
        <v>1.4537132542547704</v>
      </c>
      <c r="Q11" s="43">
        <f t="shared" si="3"/>
        <v>1.28131021194605</v>
      </c>
    </row>
    <row r="12" spans="1:17" ht="13.5" customHeight="1">
      <c r="A12" s="39" t="s">
        <v>33</v>
      </c>
      <c r="B12" s="40">
        <v>350</v>
      </c>
      <c r="C12" s="41">
        <v>353</v>
      </c>
      <c r="D12" s="42">
        <v>703</v>
      </c>
      <c r="E12" s="41">
        <v>31474</v>
      </c>
      <c r="F12" s="41">
        <v>30994</v>
      </c>
      <c r="G12" s="41">
        <v>62468</v>
      </c>
      <c r="H12" s="40">
        <v>203</v>
      </c>
      <c r="I12" s="41">
        <v>195</v>
      </c>
      <c r="J12" s="42">
        <v>398</v>
      </c>
      <c r="K12" s="41">
        <f t="shared" si="0"/>
        <v>32027</v>
      </c>
      <c r="L12" s="41">
        <f t="shared" si="0"/>
        <v>31542</v>
      </c>
      <c r="M12" s="41">
        <f t="shared" si="0"/>
        <v>63569</v>
      </c>
      <c r="N12" s="38"/>
      <c r="O12" s="43">
        <f t="shared" si="1"/>
        <v>1.099798893916541</v>
      </c>
      <c r="P12" s="43">
        <f t="shared" si="2"/>
        <v>1.1261045714103424</v>
      </c>
      <c r="Q12" s="43">
        <f t="shared" si="3"/>
        <v>1.1128524164569185</v>
      </c>
    </row>
    <row r="13" spans="1:17" ht="13.5" customHeight="1">
      <c r="A13" s="39" t="s">
        <v>34</v>
      </c>
      <c r="B13" s="40">
        <v>244</v>
      </c>
      <c r="C13" s="41">
        <v>160</v>
      </c>
      <c r="D13" s="42">
        <v>404</v>
      </c>
      <c r="E13" s="41">
        <v>31485</v>
      </c>
      <c r="F13" s="41">
        <v>31354</v>
      </c>
      <c r="G13" s="41">
        <v>62839</v>
      </c>
      <c r="H13" s="40">
        <v>213</v>
      </c>
      <c r="I13" s="41">
        <v>167</v>
      </c>
      <c r="J13" s="42">
        <v>380</v>
      </c>
      <c r="K13" s="41">
        <f t="shared" si="0"/>
        <v>31942</v>
      </c>
      <c r="L13" s="41">
        <f t="shared" si="0"/>
        <v>31681</v>
      </c>
      <c r="M13" s="41">
        <f t="shared" si="0"/>
        <v>63623</v>
      </c>
      <c r="N13" s="38"/>
      <c r="O13" s="43">
        <f t="shared" si="1"/>
        <v>0.7690125752466198</v>
      </c>
      <c r="P13" s="43">
        <f t="shared" si="2"/>
        <v>0.5077108586659898</v>
      </c>
      <c r="Q13" s="43">
        <f t="shared" si="3"/>
        <v>0.6388058757490948</v>
      </c>
    </row>
    <row r="14" spans="1:17" ht="13.5" customHeight="1">
      <c r="A14" s="39" t="s">
        <v>35</v>
      </c>
      <c r="B14" s="44">
        <v>43</v>
      </c>
      <c r="C14" s="45">
        <v>31</v>
      </c>
      <c r="D14" s="46">
        <v>74</v>
      </c>
      <c r="E14" s="45">
        <v>30795</v>
      </c>
      <c r="F14" s="45">
        <v>30424</v>
      </c>
      <c r="G14" s="45">
        <v>61219</v>
      </c>
      <c r="H14" s="44">
        <v>153</v>
      </c>
      <c r="I14" s="45">
        <v>158</v>
      </c>
      <c r="J14" s="46">
        <v>311</v>
      </c>
      <c r="K14" s="41">
        <f t="shared" si="0"/>
        <v>30991</v>
      </c>
      <c r="L14" s="41">
        <f t="shared" si="0"/>
        <v>30613</v>
      </c>
      <c r="M14" s="41">
        <f t="shared" si="0"/>
        <v>61604</v>
      </c>
      <c r="N14" s="38"/>
      <c r="O14" s="43">
        <f t="shared" si="1"/>
        <v>0.13943835527595824</v>
      </c>
      <c r="P14" s="43">
        <f t="shared" si="2"/>
        <v>0.10178952552946971</v>
      </c>
      <c r="Q14" s="43">
        <f t="shared" si="3"/>
        <v>0.12073156804202764</v>
      </c>
    </row>
    <row r="15" spans="1:17" s="29" customFormat="1" ht="13.5" customHeight="1">
      <c r="A15" s="47" t="s">
        <v>4</v>
      </c>
      <c r="B15" s="48">
        <f>SUM(B9:B14)</f>
        <v>2979</v>
      </c>
      <c r="C15" s="49">
        <f aca="true" t="shared" si="4" ref="C15:M15">SUM(C9:C14)</f>
        <v>3097</v>
      </c>
      <c r="D15" s="50">
        <f t="shared" si="4"/>
        <v>6076</v>
      </c>
      <c r="E15" s="49">
        <f t="shared" si="4"/>
        <v>186340</v>
      </c>
      <c r="F15" s="49">
        <f t="shared" si="4"/>
        <v>183881</v>
      </c>
      <c r="G15" s="49">
        <f t="shared" si="4"/>
        <v>370221</v>
      </c>
      <c r="H15" s="48">
        <f t="shared" si="4"/>
        <v>1199</v>
      </c>
      <c r="I15" s="49">
        <f t="shared" si="4"/>
        <v>1117</v>
      </c>
      <c r="J15" s="50">
        <f t="shared" si="4"/>
        <v>2316</v>
      </c>
      <c r="K15" s="49">
        <f t="shared" si="4"/>
        <v>190518</v>
      </c>
      <c r="L15" s="49">
        <f t="shared" si="4"/>
        <v>188095</v>
      </c>
      <c r="M15" s="49">
        <f t="shared" si="4"/>
        <v>378613</v>
      </c>
      <c r="N15" s="51"/>
      <c r="O15" s="52">
        <f t="shared" si="1"/>
        <v>1.573534616176929</v>
      </c>
      <c r="P15" s="53">
        <f t="shared" si="2"/>
        <v>1.6563445966905197</v>
      </c>
      <c r="Q15" s="53">
        <f t="shared" si="3"/>
        <v>1.6146820197875615</v>
      </c>
    </row>
    <row r="16" spans="1:14" s="31" customFormat="1" ht="13.5" customHeight="1">
      <c r="A16" s="54" t="s">
        <v>19</v>
      </c>
      <c r="B16" s="44">
        <v>0</v>
      </c>
      <c r="C16" s="45">
        <v>0</v>
      </c>
      <c r="D16" s="46">
        <v>0</v>
      </c>
      <c r="E16" s="45">
        <v>1583</v>
      </c>
      <c r="F16" s="45">
        <v>1464</v>
      </c>
      <c r="G16" s="45">
        <v>3047</v>
      </c>
      <c r="H16" s="44">
        <v>7214</v>
      </c>
      <c r="I16" s="45">
        <v>7186</v>
      </c>
      <c r="J16" s="46">
        <v>14400</v>
      </c>
      <c r="K16" s="45">
        <f aca="true" t="shared" si="5" ref="K16:M17">SUM(H16,E16,B16)</f>
        <v>8797</v>
      </c>
      <c r="L16" s="45">
        <f t="shared" si="5"/>
        <v>8650</v>
      </c>
      <c r="M16" s="45">
        <f t="shared" si="5"/>
        <v>17447</v>
      </c>
      <c r="N16" s="55"/>
    </row>
    <row r="17" spans="1:14" s="27" customFormat="1" ht="12.75">
      <c r="A17" s="47" t="s">
        <v>36</v>
      </c>
      <c r="B17" s="56">
        <f aca="true" t="shared" si="6" ref="B17:J17">SUM(B15:B16)</f>
        <v>2979</v>
      </c>
      <c r="C17" s="57">
        <f t="shared" si="6"/>
        <v>3097</v>
      </c>
      <c r="D17" s="58">
        <f t="shared" si="6"/>
        <v>6076</v>
      </c>
      <c r="E17" s="57">
        <f t="shared" si="6"/>
        <v>187923</v>
      </c>
      <c r="F17" s="57">
        <f t="shared" si="6"/>
        <v>185345</v>
      </c>
      <c r="G17" s="57">
        <f t="shared" si="6"/>
        <v>373268</v>
      </c>
      <c r="H17" s="56">
        <f t="shared" si="6"/>
        <v>8413</v>
      </c>
      <c r="I17" s="57">
        <f t="shared" si="6"/>
        <v>8303</v>
      </c>
      <c r="J17" s="58">
        <f t="shared" si="6"/>
        <v>16716</v>
      </c>
      <c r="K17" s="57">
        <f t="shared" si="5"/>
        <v>199315</v>
      </c>
      <c r="L17" s="57">
        <f t="shared" si="5"/>
        <v>196745</v>
      </c>
      <c r="M17" s="57">
        <f>SUM(J17,G17,D17)</f>
        <v>396060</v>
      </c>
      <c r="N17" s="51"/>
    </row>
    <row r="18" spans="1:13" s="27" customFormat="1" ht="12.75">
      <c r="A18" s="47"/>
      <c r="B18" s="59"/>
      <c r="C18" s="59"/>
      <c r="D18" s="59"/>
      <c r="E18" s="59"/>
      <c r="F18" s="59"/>
      <c r="G18" s="59"/>
      <c r="H18" s="59"/>
      <c r="I18" s="59"/>
      <c r="J18" s="59"/>
      <c r="K18" s="59"/>
      <c r="L18" s="59"/>
      <c r="M18" s="59"/>
    </row>
    <row r="19" spans="1:17" ht="12.75">
      <c r="A19" s="139" t="s">
        <v>20</v>
      </c>
      <c r="B19" s="139"/>
      <c r="C19" s="139"/>
      <c r="D19" s="139"/>
      <c r="E19" s="139"/>
      <c r="F19" s="139"/>
      <c r="G19" s="139"/>
      <c r="H19" s="139"/>
      <c r="I19" s="139"/>
      <c r="J19" s="139"/>
      <c r="K19" s="139"/>
      <c r="L19" s="139"/>
      <c r="M19" s="139"/>
      <c r="N19" s="139"/>
      <c r="O19" s="139"/>
      <c r="P19" s="139"/>
      <c r="Q19" s="139"/>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7" t="s">
        <v>24</v>
      </c>
      <c r="C21" s="148"/>
      <c r="D21" s="149"/>
      <c r="E21" s="147" t="s">
        <v>25</v>
      </c>
      <c r="F21" s="148"/>
      <c r="G21" s="149"/>
      <c r="H21" s="147" t="s">
        <v>26</v>
      </c>
      <c r="I21" s="148"/>
      <c r="J21" s="149"/>
      <c r="K21" s="146" t="s">
        <v>4</v>
      </c>
      <c r="L21" s="146"/>
      <c r="M21" s="146"/>
      <c r="N21" s="61"/>
      <c r="O21" s="146" t="s">
        <v>39</v>
      </c>
      <c r="P21" s="146"/>
      <c r="Q21" s="146"/>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448</v>
      </c>
      <c r="C23" s="41">
        <v>455</v>
      </c>
      <c r="D23" s="42">
        <v>903</v>
      </c>
      <c r="E23" s="40">
        <v>3525</v>
      </c>
      <c r="F23" s="41">
        <v>3466</v>
      </c>
      <c r="G23" s="42">
        <v>6991</v>
      </c>
      <c r="H23" s="40">
        <v>378</v>
      </c>
      <c r="I23" s="41">
        <v>381</v>
      </c>
      <c r="J23" s="42">
        <v>759</v>
      </c>
      <c r="K23" s="41">
        <f aca="true" t="shared" si="7" ref="K23:K28">SUM(H23,E23,B23)</f>
        <v>4351</v>
      </c>
      <c r="L23" s="41">
        <f aca="true" t="shared" si="8" ref="L23:L28">SUM(I23,F23,C23)</f>
        <v>4302</v>
      </c>
      <c r="M23" s="41">
        <f aca="true" t="shared" si="9" ref="M23:M28">SUM(J23,G23,D23)</f>
        <v>8653</v>
      </c>
      <c r="N23" s="64"/>
      <c r="O23" s="43">
        <f aca="true" t="shared" si="10" ref="O23:O29">B23/(B23+E23)*100</f>
        <v>11.276113767933552</v>
      </c>
      <c r="P23" s="43">
        <f aca="true" t="shared" si="11" ref="P23:P29">C23/(C23+F23)*100</f>
        <v>11.60418260647794</v>
      </c>
      <c r="Q23" s="43">
        <f aca="true" t="shared" si="12" ref="Q23:Q29">D23/(D23+G23)*100</f>
        <v>11.439067646313655</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206</v>
      </c>
      <c r="C24" s="41">
        <v>263</v>
      </c>
      <c r="D24" s="42">
        <v>469</v>
      </c>
      <c r="E24" s="40">
        <v>3492</v>
      </c>
      <c r="F24" s="41">
        <v>3303</v>
      </c>
      <c r="G24" s="42">
        <v>6795</v>
      </c>
      <c r="H24" s="40">
        <v>261</v>
      </c>
      <c r="I24" s="41">
        <v>274</v>
      </c>
      <c r="J24" s="42">
        <v>535</v>
      </c>
      <c r="K24" s="41">
        <f t="shared" si="7"/>
        <v>3959</v>
      </c>
      <c r="L24" s="41">
        <f t="shared" si="8"/>
        <v>3840</v>
      </c>
      <c r="M24" s="41">
        <f t="shared" si="9"/>
        <v>7799</v>
      </c>
      <c r="N24" s="64"/>
      <c r="O24" s="43">
        <f t="shared" si="10"/>
        <v>5.570578691184424</v>
      </c>
      <c r="P24" s="43">
        <f t="shared" si="11"/>
        <v>7.375210319685922</v>
      </c>
      <c r="Q24" s="43">
        <f t="shared" si="12"/>
        <v>6.456497797356827</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173</v>
      </c>
      <c r="C25" s="41">
        <v>194</v>
      </c>
      <c r="D25" s="42">
        <v>367</v>
      </c>
      <c r="E25" s="40">
        <v>3376</v>
      </c>
      <c r="F25" s="41">
        <v>3321</v>
      </c>
      <c r="G25" s="42">
        <v>6697</v>
      </c>
      <c r="H25" s="40">
        <v>278</v>
      </c>
      <c r="I25" s="41">
        <v>282</v>
      </c>
      <c r="J25" s="42">
        <v>560</v>
      </c>
      <c r="K25" s="41">
        <f t="shared" si="7"/>
        <v>3827</v>
      </c>
      <c r="L25" s="41">
        <f t="shared" si="8"/>
        <v>3797</v>
      </c>
      <c r="M25" s="41">
        <f t="shared" si="9"/>
        <v>7624</v>
      </c>
      <c r="N25" s="64"/>
      <c r="O25" s="43">
        <f t="shared" si="10"/>
        <v>4.874612566920259</v>
      </c>
      <c r="P25" s="43">
        <f t="shared" si="11"/>
        <v>5.519203413940256</v>
      </c>
      <c r="Q25" s="43">
        <f t="shared" si="12"/>
        <v>5.195356738391846</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165</v>
      </c>
      <c r="C26" s="41">
        <v>152</v>
      </c>
      <c r="D26" s="42">
        <v>317</v>
      </c>
      <c r="E26" s="40">
        <v>3115</v>
      </c>
      <c r="F26" s="41">
        <v>3129</v>
      </c>
      <c r="G26" s="42">
        <v>6244</v>
      </c>
      <c r="H26" s="40">
        <v>279</v>
      </c>
      <c r="I26" s="41">
        <v>238</v>
      </c>
      <c r="J26" s="42">
        <v>517</v>
      </c>
      <c r="K26" s="41">
        <f t="shared" si="7"/>
        <v>3559</v>
      </c>
      <c r="L26" s="41">
        <f t="shared" si="8"/>
        <v>3519</v>
      </c>
      <c r="M26" s="41">
        <f t="shared" si="9"/>
        <v>7078</v>
      </c>
      <c r="N26" s="64"/>
      <c r="O26" s="43">
        <f t="shared" si="10"/>
        <v>5.0304878048780495</v>
      </c>
      <c r="P26" s="43">
        <f t="shared" si="11"/>
        <v>4.6327339225845785</v>
      </c>
      <c r="Q26" s="43">
        <f t="shared" si="12"/>
        <v>4.83158055174516</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95</v>
      </c>
      <c r="C27" s="41">
        <v>76</v>
      </c>
      <c r="D27" s="42">
        <v>171</v>
      </c>
      <c r="E27" s="40">
        <v>2987</v>
      </c>
      <c r="F27" s="41">
        <v>2942</v>
      </c>
      <c r="G27" s="42">
        <v>5929</v>
      </c>
      <c r="H27" s="40">
        <v>235</v>
      </c>
      <c r="I27" s="41">
        <v>221</v>
      </c>
      <c r="J27" s="42">
        <v>456</v>
      </c>
      <c r="K27" s="41">
        <f t="shared" si="7"/>
        <v>3317</v>
      </c>
      <c r="L27" s="41">
        <f t="shared" si="8"/>
        <v>3239</v>
      </c>
      <c r="M27" s="41">
        <f t="shared" si="9"/>
        <v>6556</v>
      </c>
      <c r="N27" s="64"/>
      <c r="O27" s="43">
        <f t="shared" si="10"/>
        <v>3.082414016872161</v>
      </c>
      <c r="P27" s="43">
        <f t="shared" si="11"/>
        <v>2.5182239893969514</v>
      </c>
      <c r="Q27" s="43">
        <f t="shared" si="12"/>
        <v>2.80327868852459</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45</v>
      </c>
      <c r="C28" s="45">
        <v>28</v>
      </c>
      <c r="D28" s="46">
        <v>73</v>
      </c>
      <c r="E28" s="44">
        <v>2535</v>
      </c>
      <c r="F28" s="45">
        <v>2633</v>
      </c>
      <c r="G28" s="46">
        <v>5168</v>
      </c>
      <c r="H28" s="44">
        <v>127</v>
      </c>
      <c r="I28" s="45">
        <v>124</v>
      </c>
      <c r="J28" s="46">
        <v>251</v>
      </c>
      <c r="K28" s="45">
        <f t="shared" si="7"/>
        <v>2707</v>
      </c>
      <c r="L28" s="45">
        <f t="shared" si="8"/>
        <v>2785</v>
      </c>
      <c r="M28" s="45">
        <f t="shared" si="9"/>
        <v>5492</v>
      </c>
      <c r="N28" s="64"/>
      <c r="O28" s="43">
        <f t="shared" si="10"/>
        <v>1.744186046511628</v>
      </c>
      <c r="P28" s="43">
        <f t="shared" si="11"/>
        <v>1.0522360015031942</v>
      </c>
      <c r="Q28" s="43">
        <f t="shared" si="12"/>
        <v>1.392863957260065</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1132</v>
      </c>
      <c r="C29" s="49">
        <f aca="true" t="shared" si="13" ref="C29:M29">SUM(C23:C28)</f>
        <v>1168</v>
      </c>
      <c r="D29" s="50">
        <f t="shared" si="13"/>
        <v>2300</v>
      </c>
      <c r="E29" s="48">
        <f t="shared" si="13"/>
        <v>19030</v>
      </c>
      <c r="F29" s="49">
        <f t="shared" si="13"/>
        <v>18794</v>
      </c>
      <c r="G29" s="50">
        <f t="shared" si="13"/>
        <v>37824</v>
      </c>
      <c r="H29" s="48">
        <f t="shared" si="13"/>
        <v>1558</v>
      </c>
      <c r="I29" s="49">
        <f t="shared" si="13"/>
        <v>1520</v>
      </c>
      <c r="J29" s="50">
        <f t="shared" si="13"/>
        <v>3078</v>
      </c>
      <c r="K29" s="49">
        <f t="shared" si="13"/>
        <v>21720</v>
      </c>
      <c r="L29" s="49">
        <f t="shared" si="13"/>
        <v>21482</v>
      </c>
      <c r="M29" s="49">
        <f t="shared" si="13"/>
        <v>43202</v>
      </c>
      <c r="N29" s="66"/>
      <c r="O29" s="52">
        <f t="shared" si="10"/>
        <v>5.614522368812618</v>
      </c>
      <c r="P29" s="53">
        <f t="shared" si="11"/>
        <v>5.851117122532813</v>
      </c>
      <c r="Q29" s="53">
        <f t="shared" si="12"/>
        <v>5.732230086731134</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147</v>
      </c>
      <c r="F30" s="45">
        <v>153</v>
      </c>
      <c r="G30" s="46">
        <v>300</v>
      </c>
      <c r="H30" s="44">
        <v>722</v>
      </c>
      <c r="I30" s="45">
        <v>742</v>
      </c>
      <c r="J30" s="46">
        <v>1464</v>
      </c>
      <c r="K30" s="45">
        <f>SUM(H30,E30,B30)</f>
        <v>869</v>
      </c>
      <c r="L30" s="45">
        <f>SUM(I30,F30,C30)</f>
        <v>895</v>
      </c>
      <c r="M30" s="45">
        <f>SUM(J30,G30,D30)</f>
        <v>1764</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1132</v>
      </c>
      <c r="C31" s="57">
        <f aca="true" t="shared" si="14" ref="C31:J31">SUM(C29:C30)</f>
        <v>1168</v>
      </c>
      <c r="D31" s="58">
        <f t="shared" si="14"/>
        <v>2300</v>
      </c>
      <c r="E31" s="56">
        <f t="shared" si="14"/>
        <v>19177</v>
      </c>
      <c r="F31" s="57">
        <f t="shared" si="14"/>
        <v>18947</v>
      </c>
      <c r="G31" s="58">
        <f>SUM(G29:G30)</f>
        <v>38124</v>
      </c>
      <c r="H31" s="56">
        <f t="shared" si="14"/>
        <v>2280</v>
      </c>
      <c r="I31" s="57">
        <f t="shared" si="14"/>
        <v>2262</v>
      </c>
      <c r="J31" s="58">
        <f t="shared" si="14"/>
        <v>4542</v>
      </c>
      <c r="K31" s="57">
        <f>SUM(E31,B31,H31)</f>
        <v>22589</v>
      </c>
      <c r="L31" s="57">
        <f>SUM(F31,C31,I31)</f>
        <v>22377</v>
      </c>
      <c r="M31" s="57">
        <f>SUM(G31,D31,J31)</f>
        <v>44966</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ht="12.75">
      <c r="A33" s="150" t="s">
        <v>21</v>
      </c>
      <c r="B33" s="150"/>
      <c r="C33" s="150"/>
      <c r="D33" s="150"/>
      <c r="E33" s="150"/>
      <c r="F33" s="150"/>
      <c r="G33" s="150"/>
      <c r="H33" s="150"/>
      <c r="I33" s="150"/>
      <c r="J33" s="150"/>
      <c r="K33" s="150"/>
      <c r="L33" s="150"/>
      <c r="M33" s="150"/>
      <c r="N33" s="150"/>
      <c r="O33" s="150"/>
      <c r="P33" s="150"/>
      <c r="Q33" s="150"/>
    </row>
    <row r="34" ht="5.25" customHeight="1" thickBot="1"/>
    <row r="35" spans="1:17" ht="13.5" customHeight="1">
      <c r="A35" s="32"/>
      <c r="B35" s="147" t="s">
        <v>24</v>
      </c>
      <c r="C35" s="148"/>
      <c r="D35" s="149"/>
      <c r="E35" s="148" t="s">
        <v>25</v>
      </c>
      <c r="F35" s="148"/>
      <c r="G35" s="148"/>
      <c r="H35" s="147" t="s">
        <v>26</v>
      </c>
      <c r="I35" s="148"/>
      <c r="J35" s="149"/>
      <c r="K35" s="146" t="s">
        <v>4</v>
      </c>
      <c r="L35" s="146"/>
      <c r="M35" s="146"/>
      <c r="N35" s="33"/>
      <c r="O35" s="146" t="s">
        <v>39</v>
      </c>
      <c r="P35" s="146"/>
      <c r="Q35" s="146"/>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15" ref="B37:M37">SUM(B23,B9)</f>
        <v>1810</v>
      </c>
      <c r="C37" s="41">
        <f t="shared" si="15"/>
        <v>1760</v>
      </c>
      <c r="D37" s="42">
        <f t="shared" si="15"/>
        <v>3570</v>
      </c>
      <c r="E37" s="41">
        <f t="shared" si="15"/>
        <v>34559</v>
      </c>
      <c r="F37" s="41">
        <f t="shared" si="15"/>
        <v>33705</v>
      </c>
      <c r="G37" s="41">
        <f t="shared" si="15"/>
        <v>68264</v>
      </c>
      <c r="H37" s="40">
        <f t="shared" si="15"/>
        <v>566</v>
      </c>
      <c r="I37" s="41">
        <f t="shared" si="15"/>
        <v>576</v>
      </c>
      <c r="J37" s="42">
        <f t="shared" si="15"/>
        <v>1142</v>
      </c>
      <c r="K37" s="41">
        <f t="shared" si="15"/>
        <v>36935</v>
      </c>
      <c r="L37" s="41">
        <f t="shared" si="15"/>
        <v>36041</v>
      </c>
      <c r="M37" s="41">
        <f t="shared" si="15"/>
        <v>72976</v>
      </c>
      <c r="N37" s="38"/>
      <c r="O37" s="43">
        <f aca="true" t="shared" si="16" ref="O37:O43">B37/(B37+E37)*100</f>
        <v>4.976765927025763</v>
      </c>
      <c r="P37" s="43">
        <f aca="true" t="shared" si="17" ref="P37:P43">C37/(C37+F37)*100</f>
        <v>4.96263922176794</v>
      </c>
      <c r="Q37" s="43">
        <f aca="true" t="shared" si="18" ref="Q37:Q43">D37/(D37+G37)*100</f>
        <v>4.969791463652309</v>
      </c>
    </row>
    <row r="38" spans="1:17" ht="12.75">
      <c r="A38" s="39" t="s">
        <v>31</v>
      </c>
      <c r="B38" s="40">
        <f aca="true" t="shared" si="19" ref="B38:M38">SUM(B24,B10)</f>
        <v>839</v>
      </c>
      <c r="C38" s="41">
        <f t="shared" si="19"/>
        <v>1060</v>
      </c>
      <c r="D38" s="42">
        <f t="shared" si="19"/>
        <v>1899</v>
      </c>
      <c r="E38" s="41">
        <f t="shared" si="19"/>
        <v>34135</v>
      </c>
      <c r="F38" s="41">
        <f t="shared" si="19"/>
        <v>33600</v>
      </c>
      <c r="G38" s="41">
        <f t="shared" si="19"/>
        <v>67735</v>
      </c>
      <c r="H38" s="40">
        <f t="shared" si="19"/>
        <v>500</v>
      </c>
      <c r="I38" s="41">
        <f t="shared" si="19"/>
        <v>467</v>
      </c>
      <c r="J38" s="42">
        <f t="shared" si="19"/>
        <v>967</v>
      </c>
      <c r="K38" s="41">
        <f t="shared" si="19"/>
        <v>35474</v>
      </c>
      <c r="L38" s="41">
        <f t="shared" si="19"/>
        <v>35127</v>
      </c>
      <c r="M38" s="41">
        <f t="shared" si="19"/>
        <v>70601</v>
      </c>
      <c r="N38" s="38"/>
      <c r="O38" s="43">
        <f t="shared" si="16"/>
        <v>2.398924915651627</v>
      </c>
      <c r="P38" s="43">
        <f t="shared" si="17"/>
        <v>3.058280438545874</v>
      </c>
      <c r="Q38" s="43">
        <f t="shared" si="18"/>
        <v>2.727116063991728</v>
      </c>
    </row>
    <row r="39" spans="1:17" ht="12.75">
      <c r="A39" s="39" t="s">
        <v>32</v>
      </c>
      <c r="B39" s="40">
        <f aca="true" t="shared" si="20" ref="B39:M39">SUM(B25,B11)</f>
        <v>520</v>
      </c>
      <c r="C39" s="41">
        <f t="shared" si="20"/>
        <v>645</v>
      </c>
      <c r="D39" s="42">
        <f t="shared" si="20"/>
        <v>1165</v>
      </c>
      <c r="E39" s="41">
        <f t="shared" si="20"/>
        <v>34285</v>
      </c>
      <c r="F39" s="41">
        <f t="shared" si="20"/>
        <v>33894</v>
      </c>
      <c r="G39" s="41">
        <f t="shared" si="20"/>
        <v>68179</v>
      </c>
      <c r="H39" s="40">
        <f t="shared" si="20"/>
        <v>481</v>
      </c>
      <c r="I39" s="41">
        <f t="shared" si="20"/>
        <v>491</v>
      </c>
      <c r="J39" s="42">
        <f t="shared" si="20"/>
        <v>972</v>
      </c>
      <c r="K39" s="41">
        <f t="shared" si="20"/>
        <v>35286</v>
      </c>
      <c r="L39" s="41">
        <f t="shared" si="20"/>
        <v>35030</v>
      </c>
      <c r="M39" s="41">
        <f t="shared" si="20"/>
        <v>70316</v>
      </c>
      <c r="N39" s="38"/>
      <c r="O39" s="43">
        <f t="shared" si="16"/>
        <v>1.4940382129004453</v>
      </c>
      <c r="P39" s="43">
        <f t="shared" si="17"/>
        <v>1.867454182228785</v>
      </c>
      <c r="Q39" s="43">
        <f t="shared" si="18"/>
        <v>1.6800299953853255</v>
      </c>
    </row>
    <row r="40" spans="1:17" ht="12.75">
      <c r="A40" s="39" t="s">
        <v>33</v>
      </c>
      <c r="B40" s="40">
        <f aca="true" t="shared" si="21" ref="B40:M40">SUM(B26,B12)</f>
        <v>515</v>
      </c>
      <c r="C40" s="41">
        <f t="shared" si="21"/>
        <v>505</v>
      </c>
      <c r="D40" s="42">
        <f t="shared" si="21"/>
        <v>1020</v>
      </c>
      <c r="E40" s="41">
        <f t="shared" si="21"/>
        <v>34589</v>
      </c>
      <c r="F40" s="41">
        <f t="shared" si="21"/>
        <v>34123</v>
      </c>
      <c r="G40" s="41">
        <f t="shared" si="21"/>
        <v>68712</v>
      </c>
      <c r="H40" s="40">
        <f t="shared" si="21"/>
        <v>482</v>
      </c>
      <c r="I40" s="41">
        <f t="shared" si="21"/>
        <v>433</v>
      </c>
      <c r="J40" s="42">
        <f t="shared" si="21"/>
        <v>915</v>
      </c>
      <c r="K40" s="41">
        <f t="shared" si="21"/>
        <v>35586</v>
      </c>
      <c r="L40" s="41">
        <f t="shared" si="21"/>
        <v>35061</v>
      </c>
      <c r="M40" s="41">
        <f t="shared" si="21"/>
        <v>70647</v>
      </c>
      <c r="N40" s="38"/>
      <c r="O40" s="43">
        <f t="shared" si="16"/>
        <v>1.4670692798541476</v>
      </c>
      <c r="P40" s="43">
        <f t="shared" si="17"/>
        <v>1.4583573986369411</v>
      </c>
      <c r="Q40" s="43">
        <f t="shared" si="18"/>
        <v>1.4627430734813285</v>
      </c>
    </row>
    <row r="41" spans="1:17" ht="12.75">
      <c r="A41" s="39" t="s">
        <v>34</v>
      </c>
      <c r="B41" s="40">
        <f aca="true" t="shared" si="22" ref="B41:M41">SUM(B27,B13)</f>
        <v>339</v>
      </c>
      <c r="C41" s="41">
        <f t="shared" si="22"/>
        <v>236</v>
      </c>
      <c r="D41" s="42">
        <f t="shared" si="22"/>
        <v>575</v>
      </c>
      <c r="E41" s="41">
        <f t="shared" si="22"/>
        <v>34472</v>
      </c>
      <c r="F41" s="41">
        <f t="shared" si="22"/>
        <v>34296</v>
      </c>
      <c r="G41" s="41">
        <f t="shared" si="22"/>
        <v>68768</v>
      </c>
      <c r="H41" s="40">
        <f t="shared" si="22"/>
        <v>448</v>
      </c>
      <c r="I41" s="41">
        <f t="shared" si="22"/>
        <v>388</v>
      </c>
      <c r="J41" s="42">
        <f t="shared" si="22"/>
        <v>836</v>
      </c>
      <c r="K41" s="41">
        <f t="shared" si="22"/>
        <v>35259</v>
      </c>
      <c r="L41" s="41">
        <f t="shared" si="22"/>
        <v>34920</v>
      </c>
      <c r="M41" s="41">
        <f t="shared" si="22"/>
        <v>70179</v>
      </c>
      <c r="N41" s="38"/>
      <c r="O41" s="43">
        <f t="shared" si="16"/>
        <v>0.973830111171756</v>
      </c>
      <c r="P41" s="43">
        <f t="shared" si="17"/>
        <v>0.6834240704274296</v>
      </c>
      <c r="Q41" s="43">
        <f t="shared" si="18"/>
        <v>0.8292113118844008</v>
      </c>
    </row>
    <row r="42" spans="1:17" ht="12.75">
      <c r="A42" s="39" t="s">
        <v>35</v>
      </c>
      <c r="B42" s="44">
        <f aca="true" t="shared" si="23" ref="B42:M42">SUM(B28,B14)</f>
        <v>88</v>
      </c>
      <c r="C42" s="45">
        <f t="shared" si="23"/>
        <v>59</v>
      </c>
      <c r="D42" s="46">
        <f t="shared" si="23"/>
        <v>147</v>
      </c>
      <c r="E42" s="45">
        <f t="shared" si="23"/>
        <v>33330</v>
      </c>
      <c r="F42" s="45">
        <f t="shared" si="23"/>
        <v>33057</v>
      </c>
      <c r="G42" s="45">
        <f t="shared" si="23"/>
        <v>66387</v>
      </c>
      <c r="H42" s="44">
        <f t="shared" si="23"/>
        <v>280</v>
      </c>
      <c r="I42" s="45">
        <f t="shared" si="23"/>
        <v>282</v>
      </c>
      <c r="J42" s="46">
        <f t="shared" si="23"/>
        <v>562</v>
      </c>
      <c r="K42" s="45">
        <f t="shared" si="23"/>
        <v>33698</v>
      </c>
      <c r="L42" s="45">
        <f t="shared" si="23"/>
        <v>33398</v>
      </c>
      <c r="M42" s="45">
        <f t="shared" si="23"/>
        <v>67096</v>
      </c>
      <c r="N42" s="38"/>
      <c r="O42" s="43">
        <f t="shared" si="16"/>
        <v>0.26333113890717574</v>
      </c>
      <c r="P42" s="43">
        <f t="shared" si="17"/>
        <v>0.17816161372146394</v>
      </c>
      <c r="Q42" s="43">
        <f t="shared" si="18"/>
        <v>0.22093966994318695</v>
      </c>
    </row>
    <row r="43" spans="1:17" ht="13.5" customHeight="1">
      <c r="A43" s="47" t="s">
        <v>4</v>
      </c>
      <c r="B43" s="48">
        <f aca="true" t="shared" si="24" ref="B43:M43">SUM(B29,B15)</f>
        <v>4111</v>
      </c>
      <c r="C43" s="49">
        <f t="shared" si="24"/>
        <v>4265</v>
      </c>
      <c r="D43" s="50">
        <f t="shared" si="24"/>
        <v>8376</v>
      </c>
      <c r="E43" s="49">
        <f t="shared" si="24"/>
        <v>205370</v>
      </c>
      <c r="F43" s="49">
        <f t="shared" si="24"/>
        <v>202675</v>
      </c>
      <c r="G43" s="49">
        <f t="shared" si="24"/>
        <v>408045</v>
      </c>
      <c r="H43" s="48">
        <f t="shared" si="24"/>
        <v>2757</v>
      </c>
      <c r="I43" s="49">
        <f t="shared" si="24"/>
        <v>2637</v>
      </c>
      <c r="J43" s="50">
        <f t="shared" si="24"/>
        <v>5394</v>
      </c>
      <c r="K43" s="49">
        <f t="shared" si="24"/>
        <v>212238</v>
      </c>
      <c r="L43" s="49">
        <f t="shared" si="24"/>
        <v>209577</v>
      </c>
      <c r="M43" s="49">
        <f t="shared" si="24"/>
        <v>421815</v>
      </c>
      <c r="N43" s="38"/>
      <c r="O43" s="52">
        <f t="shared" si="16"/>
        <v>1.962469149946773</v>
      </c>
      <c r="P43" s="53">
        <f t="shared" si="17"/>
        <v>2.0609838600560546</v>
      </c>
      <c r="Q43" s="53">
        <f t="shared" si="18"/>
        <v>2.011425936732297</v>
      </c>
    </row>
    <row r="44" spans="1:17" ht="13.5" customHeight="1">
      <c r="A44" s="54" t="s">
        <v>19</v>
      </c>
      <c r="B44" s="44">
        <f aca="true" t="shared" si="25" ref="B44:M44">SUM(B30,B16)</f>
        <v>0</v>
      </c>
      <c r="C44" s="45">
        <f t="shared" si="25"/>
        <v>0</v>
      </c>
      <c r="D44" s="46">
        <f t="shared" si="25"/>
        <v>0</v>
      </c>
      <c r="E44" s="45">
        <f t="shared" si="25"/>
        <v>1730</v>
      </c>
      <c r="F44" s="45">
        <f t="shared" si="25"/>
        <v>1617</v>
      </c>
      <c r="G44" s="45">
        <f t="shared" si="25"/>
        <v>3347</v>
      </c>
      <c r="H44" s="44">
        <f t="shared" si="25"/>
        <v>7936</v>
      </c>
      <c r="I44" s="45">
        <f t="shared" si="25"/>
        <v>7928</v>
      </c>
      <c r="J44" s="46">
        <f t="shared" si="25"/>
        <v>15864</v>
      </c>
      <c r="K44" s="45">
        <f t="shared" si="25"/>
        <v>9666</v>
      </c>
      <c r="L44" s="45">
        <f t="shared" si="25"/>
        <v>9545</v>
      </c>
      <c r="M44" s="45">
        <f t="shared" si="25"/>
        <v>19211</v>
      </c>
      <c r="N44" s="38"/>
      <c r="O44" s="31"/>
      <c r="P44" s="31"/>
      <c r="Q44" s="31"/>
    </row>
    <row r="45" spans="1:17" ht="12.75">
      <c r="A45" s="47" t="s">
        <v>22</v>
      </c>
      <c r="B45" s="56">
        <f aca="true" t="shared" si="26" ref="B45:L45">SUM(B31,B17)</f>
        <v>4111</v>
      </c>
      <c r="C45" s="57">
        <f t="shared" si="26"/>
        <v>4265</v>
      </c>
      <c r="D45" s="58">
        <f t="shared" si="26"/>
        <v>8376</v>
      </c>
      <c r="E45" s="57">
        <f t="shared" si="26"/>
        <v>207100</v>
      </c>
      <c r="F45" s="57">
        <f t="shared" si="26"/>
        <v>204292</v>
      </c>
      <c r="G45" s="57">
        <f t="shared" si="26"/>
        <v>411392</v>
      </c>
      <c r="H45" s="56">
        <f t="shared" si="26"/>
        <v>10693</v>
      </c>
      <c r="I45" s="57">
        <f t="shared" si="26"/>
        <v>10565</v>
      </c>
      <c r="J45" s="58">
        <f t="shared" si="26"/>
        <v>21258</v>
      </c>
      <c r="K45" s="57">
        <f t="shared" si="26"/>
        <v>221904</v>
      </c>
      <c r="L45" s="57">
        <f t="shared" si="26"/>
        <v>219122</v>
      </c>
      <c r="M45" s="57">
        <f>SUM(M31,M17)</f>
        <v>441026</v>
      </c>
      <c r="N45" s="38"/>
      <c r="O45" s="27"/>
      <c r="P45" s="27"/>
      <c r="Q45" s="27"/>
    </row>
    <row r="64" ht="12.75">
      <c r="G64" s="130"/>
    </row>
    <row r="66" ht="12.75">
      <c r="M66" s="28"/>
    </row>
    <row r="67" ht="12.75">
      <c r="M67" s="28"/>
    </row>
    <row r="68" ht="12.75">
      <c r="M68" s="28"/>
    </row>
    <row r="69" ht="12.75">
      <c r="M69" s="28"/>
    </row>
    <row r="70" ht="12.75">
      <c r="M70" s="28"/>
    </row>
    <row r="71" ht="12.75">
      <c r="M71" s="28"/>
    </row>
    <row r="72" ht="12.75">
      <c r="M72" s="28"/>
    </row>
    <row r="73" ht="12.75">
      <c r="M73" s="28"/>
    </row>
    <row r="74" ht="12.75">
      <c r="M74" s="28"/>
    </row>
    <row r="75" ht="12.75">
      <c r="M75" s="28"/>
    </row>
    <row r="76" ht="12.75">
      <c r="M76" s="28"/>
    </row>
    <row r="77" ht="12.75">
      <c r="M77" s="28"/>
    </row>
    <row r="78" ht="12.75">
      <c r="M78" s="28"/>
    </row>
    <row r="79" ht="12.75">
      <c r="M79" s="28"/>
    </row>
    <row r="80" ht="12.75">
      <c r="M80" s="28"/>
    </row>
    <row r="81" ht="12.75">
      <c r="M81" s="28"/>
    </row>
    <row r="82" ht="12.75">
      <c r="M82" s="28"/>
    </row>
    <row r="83" ht="12.75">
      <c r="M83" s="28"/>
    </row>
    <row r="84" ht="12.75">
      <c r="M84" s="28"/>
    </row>
    <row r="85" ht="12.75">
      <c r="M85" s="28"/>
    </row>
    <row r="86" ht="12.75">
      <c r="M86" s="28"/>
    </row>
    <row r="87" ht="12.75">
      <c r="M87" s="28"/>
    </row>
    <row r="88" ht="12.75">
      <c r="M88" s="28"/>
    </row>
    <row r="89" ht="12.75">
      <c r="M89" s="28"/>
    </row>
    <row r="90" ht="12.75">
      <c r="M90" s="28"/>
    </row>
  </sheetData>
  <sheetProtection/>
  <mergeCells count="20">
    <mergeCell ref="A19:Q19"/>
    <mergeCell ref="A33:Q33"/>
    <mergeCell ref="K7:M7"/>
    <mergeCell ref="E21:G21"/>
    <mergeCell ref="H21:J21"/>
    <mergeCell ref="K21:M21"/>
    <mergeCell ref="B7:D7"/>
    <mergeCell ref="E7:G7"/>
    <mergeCell ref="H7:J7"/>
    <mergeCell ref="B21:D21"/>
    <mergeCell ref="O35:Q35"/>
    <mergeCell ref="B35:D35"/>
    <mergeCell ref="E35:G35"/>
    <mergeCell ref="H35:J35"/>
    <mergeCell ref="K35:M35"/>
    <mergeCell ref="A2:Q2"/>
    <mergeCell ref="A3:Q3"/>
    <mergeCell ref="A5:Q5"/>
    <mergeCell ref="O7:Q7"/>
    <mergeCell ref="O21:Q21"/>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2019-07-01T11:02:52Z</cp:lastPrinted>
  <dcterms:created xsi:type="dcterms:W3CDTF">2010-07-12T10:39:45Z</dcterms:created>
  <dcterms:modified xsi:type="dcterms:W3CDTF">2021-08-20T14:41:18Z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